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60" windowWidth="15195" windowHeight="8700" tabRatio="712"/>
  </bookViews>
  <sheets>
    <sheet name="Judicial" sheetId="7" r:id="rId1"/>
    <sheet name="Other Cities" sheetId="2" r:id="rId2"/>
    <sheet name="Villages" sheetId="3" r:id="rId3"/>
    <sheet name="Townships" sheetId="4" r:id="rId4"/>
    <sheet name="Boards of Education" sheetId="5" r:id="rId5"/>
    <sheet name="Issues" sheetId="6" r:id="rId6"/>
  </sheets>
  <definedNames>
    <definedName name="_xlnm.Print_Area" localSheetId="4">'Boards of Education'!$A$1:$CE$3</definedName>
    <definedName name="_xlnm.Print_Area" localSheetId="0">Judicial!$A$1:$R$3</definedName>
    <definedName name="_xlnm.Print_Area" localSheetId="1">'Other Cities'!$A$1:$FK$4</definedName>
    <definedName name="_xlnm.Print_Area" localSheetId="3">Townships!$A$1:$AU$3</definedName>
    <definedName name="_xlnm.Print_Area" localSheetId="2">Villages!$A$1:$DD$4</definedName>
  </definedNames>
  <calcPr calcId="125725"/>
</workbook>
</file>

<file path=xl/calcChain.xml><?xml version="1.0" encoding="utf-8"?>
<calcChain xmlns="http://schemas.openxmlformats.org/spreadsheetml/2006/main">
  <c r="BG680" i="5"/>
  <c r="R567" i="7" l="1"/>
  <c r="R568" s="1"/>
  <c r="Q567"/>
  <c r="Q568" s="1"/>
  <c r="P567"/>
  <c r="P568" s="1"/>
  <c r="O567"/>
  <c r="O568" s="1"/>
  <c r="N567"/>
  <c r="N568" s="1"/>
  <c r="M567"/>
  <c r="M568" s="1"/>
  <c r="L567"/>
  <c r="L568" s="1"/>
  <c r="K567"/>
  <c r="K568" s="1"/>
  <c r="J567"/>
  <c r="J568" s="1"/>
  <c r="I567"/>
  <c r="I568" s="1"/>
  <c r="H567"/>
  <c r="H568" s="1"/>
  <c r="G567"/>
  <c r="G568" s="1"/>
  <c r="F567"/>
  <c r="F568" s="1"/>
  <c r="D568" i="5" l="1"/>
  <c r="D226" i="4" l="1"/>
  <c r="D139" i="2"/>
  <c r="FC131"/>
  <c r="FD131"/>
  <c r="FE131"/>
  <c r="FF131"/>
  <c r="FG131"/>
  <c r="FH131"/>
  <c r="FI131"/>
  <c r="FJ131"/>
  <c r="FK131"/>
  <c r="FC132"/>
  <c r="FD132"/>
  <c r="FE132"/>
  <c r="FF132"/>
  <c r="FG132"/>
  <c r="FH132"/>
  <c r="FI132"/>
  <c r="FJ132"/>
  <c r="FK132"/>
  <c r="FC133"/>
  <c r="FD133"/>
  <c r="FE133"/>
  <c r="FF133"/>
  <c r="FG133"/>
  <c r="FH133"/>
  <c r="FI133"/>
  <c r="FJ133"/>
  <c r="FK133"/>
  <c r="FC134"/>
  <c r="FD134"/>
  <c r="FE134"/>
  <c r="FF134"/>
  <c r="FG134"/>
  <c r="FH134"/>
  <c r="FI134"/>
  <c r="FJ134"/>
  <c r="FK134"/>
  <c r="FC135"/>
  <c r="FD135"/>
  <c r="FE135"/>
  <c r="FF135"/>
  <c r="FG135"/>
  <c r="FH135"/>
  <c r="FI135"/>
  <c r="FJ135"/>
  <c r="FK135"/>
  <c r="FC136"/>
  <c r="FD136"/>
  <c r="FE136"/>
  <c r="FF136"/>
  <c r="FG136"/>
  <c r="FH136"/>
  <c r="FI136"/>
  <c r="FJ136"/>
  <c r="FK136"/>
  <c r="FC137"/>
  <c r="FD137"/>
  <c r="FE137"/>
  <c r="FF137"/>
  <c r="FG137"/>
  <c r="FH137"/>
  <c r="FI137"/>
  <c r="FJ137"/>
  <c r="FK137"/>
  <c r="FC138"/>
  <c r="FD138"/>
  <c r="FE138"/>
  <c r="FF138"/>
  <c r="FG138"/>
  <c r="FH138"/>
  <c r="FI138"/>
  <c r="FJ138"/>
  <c r="FK138"/>
  <c r="FC139"/>
  <c r="FD139"/>
  <c r="FE139"/>
  <c r="FF139"/>
  <c r="FG139"/>
  <c r="FH139"/>
  <c r="FI139"/>
  <c r="FJ139"/>
  <c r="FK139"/>
  <c r="FC140"/>
  <c r="FD140"/>
  <c r="FE140"/>
  <c r="FF140"/>
  <c r="FG140"/>
  <c r="FH140"/>
  <c r="FI140"/>
  <c r="FJ140"/>
  <c r="FK140"/>
  <c r="FC141"/>
  <c r="FD141"/>
  <c r="FE141"/>
  <c r="FF141"/>
  <c r="FG141"/>
  <c r="FH141"/>
  <c r="FI141"/>
  <c r="FJ141"/>
  <c r="FK141"/>
  <c r="FC142"/>
  <c r="FD142"/>
  <c r="FE142"/>
  <c r="FF142"/>
  <c r="FG142"/>
  <c r="FH142"/>
  <c r="FI142"/>
  <c r="FJ142"/>
  <c r="FK142"/>
  <c r="FC143"/>
  <c r="FD143"/>
  <c r="FE143"/>
  <c r="FF143"/>
  <c r="FG143"/>
  <c r="FH143"/>
  <c r="FI143"/>
  <c r="FJ143"/>
  <c r="FK143"/>
  <c r="FC144"/>
  <c r="FD144"/>
  <c r="FE144"/>
  <c r="FF144"/>
  <c r="FG144"/>
  <c r="FH144"/>
  <c r="FI144"/>
  <c r="FJ144"/>
  <c r="FK144"/>
  <c r="FC145"/>
  <c r="FD145"/>
  <c r="FE145"/>
  <c r="FF145"/>
  <c r="FG145"/>
  <c r="FH145"/>
  <c r="FI145"/>
  <c r="FJ145"/>
  <c r="FK145"/>
  <c r="FC146"/>
  <c r="FD146"/>
  <c r="FE146"/>
  <c r="FF146"/>
  <c r="FG146"/>
  <c r="FH146"/>
  <c r="FI146"/>
  <c r="FJ146"/>
  <c r="FK146"/>
  <c r="CG139" l="1"/>
  <c r="CF139"/>
  <c r="CE139"/>
  <c r="CD139"/>
  <c r="C139"/>
  <c r="E125"/>
  <c r="E124"/>
  <c r="AH45" i="3"/>
  <c r="AH46" s="1"/>
  <c r="Q689" i="7" l="1"/>
  <c r="Q688"/>
  <c r="Q687"/>
  <c r="Q686"/>
  <c r="Q685"/>
  <c r="Q684"/>
  <c r="Q683"/>
  <c r="Q682"/>
  <c r="Q681"/>
  <c r="Q680"/>
  <c r="Q679"/>
  <c r="Q678"/>
  <c r="Q677"/>
  <c r="Q676"/>
  <c r="Q675"/>
  <c r="Q674"/>
  <c r="Q673"/>
  <c r="Q672"/>
  <c r="Q671"/>
  <c r="Q670"/>
  <c r="Q669"/>
  <c r="Q668"/>
  <c r="Q667"/>
  <c r="Q666"/>
  <c r="Q665"/>
  <c r="Q664"/>
  <c r="Q663"/>
  <c r="Q662"/>
  <c r="Q661"/>
  <c r="Q660"/>
  <c r="Q659"/>
  <c r="Q658"/>
  <c r="Q657"/>
  <c r="Q656"/>
  <c r="Q655"/>
  <c r="Q654"/>
  <c r="Q653"/>
  <c r="Q652"/>
  <c r="Q651"/>
  <c r="Q650"/>
  <c r="Q649"/>
  <c r="Q648"/>
  <c r="Q647"/>
  <c r="Q646"/>
  <c r="Q645"/>
  <c r="Q644"/>
  <c r="Q643"/>
  <c r="Q642"/>
  <c r="Q641"/>
  <c r="Q640"/>
  <c r="Q639"/>
  <c r="Q638"/>
  <c r="Q637"/>
  <c r="Q636"/>
  <c r="Q635"/>
  <c r="Q634"/>
  <c r="Q633"/>
  <c r="Q632"/>
  <c r="Q631"/>
  <c r="Q630"/>
  <c r="Q629"/>
  <c r="Q628"/>
  <c r="Q627"/>
  <c r="Q626"/>
  <c r="Q625"/>
  <c r="Q624"/>
  <c r="Q623"/>
  <c r="Q622"/>
  <c r="Q621"/>
  <c r="Q620"/>
  <c r="Q619"/>
  <c r="Q618"/>
  <c r="Q617"/>
  <c r="Q616"/>
  <c r="Q615"/>
  <c r="Q614"/>
  <c r="Q613"/>
  <c r="Q612"/>
  <c r="Q611"/>
  <c r="Q610"/>
  <c r="Q609"/>
  <c r="Q608"/>
  <c r="Q607"/>
  <c r="Q606"/>
  <c r="Q605"/>
  <c r="Q604"/>
  <c r="Q603"/>
  <c r="Q602"/>
  <c r="Q601"/>
  <c r="Q600"/>
  <c r="Q599"/>
  <c r="Q598"/>
  <c r="Q597"/>
  <c r="Q596"/>
  <c r="Q595"/>
  <c r="Q594"/>
  <c r="Q593"/>
  <c r="Q592"/>
  <c r="Q591"/>
  <c r="Q590"/>
  <c r="Q589"/>
  <c r="Q588"/>
  <c r="Q587"/>
  <c r="Q586"/>
  <c r="Q585"/>
  <c r="Q584"/>
  <c r="Q583"/>
  <c r="Q582"/>
  <c r="Q581"/>
  <c r="Q580"/>
  <c r="Q579"/>
  <c r="Q578"/>
  <c r="Q577"/>
  <c r="Q576"/>
  <c r="Q575"/>
  <c r="Q574"/>
  <c r="Q573"/>
  <c r="Q572"/>
  <c r="Q571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42"/>
  <c r="M641"/>
  <c r="M640"/>
  <c r="M639"/>
  <c r="M638"/>
  <c r="M637"/>
  <c r="M636"/>
  <c r="M635"/>
  <c r="M634"/>
  <c r="M633"/>
  <c r="M632"/>
  <c r="M631"/>
  <c r="M630"/>
  <c r="M629"/>
  <c r="M628"/>
  <c r="M627"/>
  <c r="M626"/>
  <c r="M625"/>
  <c r="M624"/>
  <c r="M623"/>
  <c r="M622"/>
  <c r="M621"/>
  <c r="M620"/>
  <c r="M619"/>
  <c r="M618"/>
  <c r="M617"/>
  <c r="M616"/>
  <c r="M615"/>
  <c r="M614"/>
  <c r="M613"/>
  <c r="M612"/>
  <c r="M611"/>
  <c r="M610"/>
  <c r="M609"/>
  <c r="M608"/>
  <c r="M607"/>
  <c r="M606"/>
  <c r="M605"/>
  <c r="M604"/>
  <c r="M603"/>
  <c r="M602"/>
  <c r="M601"/>
  <c r="M600"/>
  <c r="M599"/>
  <c r="M598"/>
  <c r="M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AZ127" i="2"/>
  <c r="AZ128" s="1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B689" i="5"/>
  <c r="AC689"/>
  <c r="AB567"/>
  <c r="AB568" s="1"/>
  <c r="AC567"/>
  <c r="AC568" s="1"/>
  <c r="AB571"/>
  <c r="AC571"/>
  <c r="AB572"/>
  <c r="AC572"/>
  <c r="AB573"/>
  <c r="AC573"/>
  <c r="AB574"/>
  <c r="AC574"/>
  <c r="AB575"/>
  <c r="AC575"/>
  <c r="AB576"/>
  <c r="AC576"/>
  <c r="AB577"/>
  <c r="AC577"/>
  <c r="AB578"/>
  <c r="AC578"/>
  <c r="AB579"/>
  <c r="AC579"/>
  <c r="AB580"/>
  <c r="AC580"/>
  <c r="AB581"/>
  <c r="AC581"/>
  <c r="AB582"/>
  <c r="AC582"/>
  <c r="AB583"/>
  <c r="AC583"/>
  <c r="AB584"/>
  <c r="AC584"/>
  <c r="AB585"/>
  <c r="AC585"/>
  <c r="AB586"/>
  <c r="AC586"/>
  <c r="AB587"/>
  <c r="AC587"/>
  <c r="AB588"/>
  <c r="AC588"/>
  <c r="AB589"/>
  <c r="AC589"/>
  <c r="AB590"/>
  <c r="AC590"/>
  <c r="AB591"/>
  <c r="AC591"/>
  <c r="AB592"/>
  <c r="AC592"/>
  <c r="AB593"/>
  <c r="AC593"/>
  <c r="AB594"/>
  <c r="AC594"/>
  <c r="AB595"/>
  <c r="AC595"/>
  <c r="AB596"/>
  <c r="AC596"/>
  <c r="AB597"/>
  <c r="AC597"/>
  <c r="AB598"/>
  <c r="AC598"/>
  <c r="AB599"/>
  <c r="AC599"/>
  <c r="AB600"/>
  <c r="AC600"/>
  <c r="AB601"/>
  <c r="AC601"/>
  <c r="AB602"/>
  <c r="AC602"/>
  <c r="AB603"/>
  <c r="AC603"/>
  <c r="AB604"/>
  <c r="AC604"/>
  <c r="AB605"/>
  <c r="AC605"/>
  <c r="AB606"/>
  <c r="AC606"/>
  <c r="AB607"/>
  <c r="AC607"/>
  <c r="AB608"/>
  <c r="AC608"/>
  <c r="AB609"/>
  <c r="AC609"/>
  <c r="AB610"/>
  <c r="AC610"/>
  <c r="AB611"/>
  <c r="AC611"/>
  <c r="AB612"/>
  <c r="AC612"/>
  <c r="AB613"/>
  <c r="AC613"/>
  <c r="AB614"/>
  <c r="AC614"/>
  <c r="AB615"/>
  <c r="AC615"/>
  <c r="AB616"/>
  <c r="AC616"/>
  <c r="AB617"/>
  <c r="AC617"/>
  <c r="AB618"/>
  <c r="AC618"/>
  <c r="AB619"/>
  <c r="AC619"/>
  <c r="AB620"/>
  <c r="AC620"/>
  <c r="AB621"/>
  <c r="AC621"/>
  <c r="AB622"/>
  <c r="AC622"/>
  <c r="AB623"/>
  <c r="AC623"/>
  <c r="AB624"/>
  <c r="AC624"/>
  <c r="AB625"/>
  <c r="AC625"/>
  <c r="AB626"/>
  <c r="AC626"/>
  <c r="AB627"/>
  <c r="AC627"/>
  <c r="AB628"/>
  <c r="AC628"/>
  <c r="AB629"/>
  <c r="AC629"/>
  <c r="AB630"/>
  <c r="AC630"/>
  <c r="AB631"/>
  <c r="AC631"/>
  <c r="AB632"/>
  <c r="AC632"/>
  <c r="AB633"/>
  <c r="AC633"/>
  <c r="AB634"/>
  <c r="AC634"/>
  <c r="AB635"/>
  <c r="AC635"/>
  <c r="AB636"/>
  <c r="AC636"/>
  <c r="AB637"/>
  <c r="AC637"/>
  <c r="AB638"/>
  <c r="AC638"/>
  <c r="AB639"/>
  <c r="AC639"/>
  <c r="AB640"/>
  <c r="AC640"/>
  <c r="AB641"/>
  <c r="AC641"/>
  <c r="AB642"/>
  <c r="AC642"/>
  <c r="AB643"/>
  <c r="AC643"/>
  <c r="AB644"/>
  <c r="AC644"/>
  <c r="AB645"/>
  <c r="AC645"/>
  <c r="AB646"/>
  <c r="AC646"/>
  <c r="AB647"/>
  <c r="AC647"/>
  <c r="AB648"/>
  <c r="AC648"/>
  <c r="AB649"/>
  <c r="AC649"/>
  <c r="AB650"/>
  <c r="AC650"/>
  <c r="AB651"/>
  <c r="AC651"/>
  <c r="AB652"/>
  <c r="AC652"/>
  <c r="AB653"/>
  <c r="AC653"/>
  <c r="AB654"/>
  <c r="AC654"/>
  <c r="AB655"/>
  <c r="AC655"/>
  <c r="AB656"/>
  <c r="AC656"/>
  <c r="AB657"/>
  <c r="AC657"/>
  <c r="AB658"/>
  <c r="AC658"/>
  <c r="AB659"/>
  <c r="AC659"/>
  <c r="AB660"/>
  <c r="AC660"/>
  <c r="AB661"/>
  <c r="AC661"/>
  <c r="AB662"/>
  <c r="AC662"/>
  <c r="AB663"/>
  <c r="AC663"/>
  <c r="AB664"/>
  <c r="AC664"/>
  <c r="AB665"/>
  <c r="AC665"/>
  <c r="AB666"/>
  <c r="AC666"/>
  <c r="AB667"/>
  <c r="AC667"/>
  <c r="AB668"/>
  <c r="AC668"/>
  <c r="AB669"/>
  <c r="AC669"/>
  <c r="AB670"/>
  <c r="AC670"/>
  <c r="AB671"/>
  <c r="AC671"/>
  <c r="AB672"/>
  <c r="AC672"/>
  <c r="AB673"/>
  <c r="AC673"/>
  <c r="AB674"/>
  <c r="AC674"/>
  <c r="AB675"/>
  <c r="AC675"/>
  <c r="AB676"/>
  <c r="AC676"/>
  <c r="AB677"/>
  <c r="AC677"/>
  <c r="AB678"/>
  <c r="AC678"/>
  <c r="AB679"/>
  <c r="AC679"/>
  <c r="AB680"/>
  <c r="AC680"/>
  <c r="AB681"/>
  <c r="AC681"/>
  <c r="AB682"/>
  <c r="AC682"/>
  <c r="AB683"/>
  <c r="AC683"/>
  <c r="AB684"/>
  <c r="AC684"/>
  <c r="AB685"/>
  <c r="AC685"/>
  <c r="AB686"/>
  <c r="AC686"/>
  <c r="AB687"/>
  <c r="AC687"/>
  <c r="AB688"/>
  <c r="AC688"/>
  <c r="AF225" i="4"/>
  <c r="AF226" s="1"/>
  <c r="AF229"/>
  <c r="AF230"/>
  <c r="AF231"/>
  <c r="AF232"/>
  <c r="AF233"/>
  <c r="AF234"/>
  <c r="AF235"/>
  <c r="AF236"/>
  <c r="AF237"/>
  <c r="AF238"/>
  <c r="AF239"/>
  <c r="AF240"/>
  <c r="L225"/>
  <c r="L226" s="1"/>
  <c r="L229"/>
  <c r="L230"/>
  <c r="L231"/>
  <c r="L232"/>
  <c r="L233"/>
  <c r="L234"/>
  <c r="L235"/>
  <c r="L236"/>
  <c r="L237"/>
  <c r="L238"/>
  <c r="L239"/>
  <c r="L240"/>
  <c r="T45" i="3"/>
  <c r="T46" s="1"/>
  <c r="U45"/>
  <c r="U46" s="1"/>
  <c r="T49"/>
  <c r="U49"/>
  <c r="T50"/>
  <c r="U50"/>
  <c r="T51"/>
  <c r="U51"/>
  <c r="T52"/>
  <c r="U52"/>
  <c r="T53"/>
  <c r="U53"/>
  <c r="T54"/>
  <c r="U54"/>
  <c r="T55"/>
  <c r="U55"/>
  <c r="T56"/>
  <c r="U56"/>
  <c r="T57"/>
  <c r="U57"/>
  <c r="T58"/>
  <c r="U58"/>
  <c r="T59"/>
  <c r="U59"/>
  <c r="T60"/>
  <c r="U60"/>
  <c r="T61"/>
  <c r="U61"/>
  <c r="T62"/>
  <c r="U62"/>
  <c r="T63"/>
  <c r="U63"/>
  <c r="T64"/>
  <c r="U64"/>
  <c r="T65"/>
  <c r="U65"/>
  <c r="T66"/>
  <c r="U66"/>
  <c r="T67"/>
  <c r="U67"/>
  <c r="O45"/>
  <c r="O46" s="1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BS689" i="6"/>
  <c r="BR689"/>
  <c r="BS688"/>
  <c r="BR688"/>
  <c r="BS687"/>
  <c r="BR687"/>
  <c r="BS686"/>
  <c r="BR686"/>
  <c r="BS685"/>
  <c r="BR685"/>
  <c r="BS684"/>
  <c r="BR684"/>
  <c r="BS683"/>
  <c r="BR683"/>
  <c r="BS682"/>
  <c r="BR682"/>
  <c r="BS681"/>
  <c r="BR681"/>
  <c r="BS680"/>
  <c r="BR680"/>
  <c r="BS679"/>
  <c r="BR679"/>
  <c r="BS678"/>
  <c r="BR678"/>
  <c r="BS677"/>
  <c r="BR677"/>
  <c r="BS676"/>
  <c r="BR676"/>
  <c r="BS675"/>
  <c r="BR675"/>
  <c r="BS674"/>
  <c r="BR674"/>
  <c r="BS673"/>
  <c r="BR673"/>
  <c r="BS672"/>
  <c r="BR672"/>
  <c r="BS671"/>
  <c r="BR671"/>
  <c r="BS670"/>
  <c r="BR670"/>
  <c r="BS669"/>
  <c r="BR669"/>
  <c r="BS668"/>
  <c r="BR668"/>
  <c r="BS667"/>
  <c r="BR667"/>
  <c r="BS666"/>
  <c r="BR666"/>
  <c r="BS665"/>
  <c r="BR665"/>
  <c r="BS664"/>
  <c r="BR664"/>
  <c r="BS663"/>
  <c r="BR663"/>
  <c r="BS662"/>
  <c r="BR662"/>
  <c r="BS661"/>
  <c r="BR661"/>
  <c r="BS660"/>
  <c r="BR660"/>
  <c r="BS659"/>
  <c r="BR659"/>
  <c r="BS658"/>
  <c r="BR658"/>
  <c r="BS657"/>
  <c r="BR657"/>
  <c r="BS656"/>
  <c r="BR656"/>
  <c r="BS655"/>
  <c r="BR655"/>
  <c r="BS654"/>
  <c r="BR654"/>
  <c r="BS653"/>
  <c r="BR653"/>
  <c r="BS652"/>
  <c r="BR652"/>
  <c r="BS651"/>
  <c r="BR651"/>
  <c r="BS650"/>
  <c r="BR650"/>
  <c r="BS649"/>
  <c r="BR649"/>
  <c r="BS648"/>
  <c r="BR648"/>
  <c r="BS647"/>
  <c r="BR647"/>
  <c r="BS646"/>
  <c r="BR646"/>
  <c r="BS645"/>
  <c r="BR645"/>
  <c r="BS644"/>
  <c r="BR644"/>
  <c r="BS643"/>
  <c r="BR643"/>
  <c r="BS642"/>
  <c r="BR642"/>
  <c r="BS641"/>
  <c r="BR641"/>
  <c r="BS640"/>
  <c r="BR640"/>
  <c r="BS639"/>
  <c r="BR639"/>
  <c r="BS638"/>
  <c r="BR638"/>
  <c r="BS637"/>
  <c r="BR637"/>
  <c r="BS636"/>
  <c r="BR636"/>
  <c r="BS635"/>
  <c r="BR635"/>
  <c r="BS634"/>
  <c r="BR634"/>
  <c r="BS633"/>
  <c r="BR633"/>
  <c r="BS632"/>
  <c r="BR632"/>
  <c r="BS631"/>
  <c r="BR631"/>
  <c r="BS630"/>
  <c r="BR630"/>
  <c r="BS629"/>
  <c r="BR629"/>
  <c r="BS628"/>
  <c r="BR628"/>
  <c r="BS627"/>
  <c r="BR627"/>
  <c r="BS626"/>
  <c r="BR626"/>
  <c r="BS625"/>
  <c r="BR625"/>
  <c r="BS624"/>
  <c r="BR624"/>
  <c r="BS623"/>
  <c r="BR623"/>
  <c r="BS622"/>
  <c r="BR622"/>
  <c r="BS621"/>
  <c r="BR621"/>
  <c r="BS620"/>
  <c r="BR620"/>
  <c r="BS619"/>
  <c r="BR619"/>
  <c r="BS618"/>
  <c r="BR618"/>
  <c r="BS617"/>
  <c r="BR617"/>
  <c r="BS616"/>
  <c r="BR616"/>
  <c r="BS615"/>
  <c r="BR615"/>
  <c r="BS614"/>
  <c r="BR614"/>
  <c r="BS613"/>
  <c r="BR613"/>
  <c r="BS612"/>
  <c r="BR612"/>
  <c r="BS611"/>
  <c r="BR611"/>
  <c r="BS610"/>
  <c r="BR610"/>
  <c r="BS609"/>
  <c r="BR609"/>
  <c r="BS608"/>
  <c r="BR608"/>
  <c r="BS607"/>
  <c r="BR607"/>
  <c r="BS606"/>
  <c r="BR606"/>
  <c r="BS605"/>
  <c r="BR605"/>
  <c r="BS604"/>
  <c r="BR604"/>
  <c r="BS603"/>
  <c r="BR603"/>
  <c r="BS602"/>
  <c r="BR602"/>
  <c r="BS601"/>
  <c r="BR601"/>
  <c r="BS600"/>
  <c r="BR600"/>
  <c r="BS599"/>
  <c r="BR599"/>
  <c r="BS598"/>
  <c r="BR598"/>
  <c r="BS597"/>
  <c r="BR597"/>
  <c r="BS596"/>
  <c r="BR596"/>
  <c r="BS595"/>
  <c r="BR595"/>
  <c r="BS594"/>
  <c r="BR594"/>
  <c r="BS593"/>
  <c r="BR593"/>
  <c r="BS592"/>
  <c r="BR592"/>
  <c r="BS591"/>
  <c r="BR591"/>
  <c r="BS590"/>
  <c r="BR590"/>
  <c r="BS589"/>
  <c r="BR589"/>
  <c r="BS588"/>
  <c r="BR588"/>
  <c r="BS587"/>
  <c r="BR587"/>
  <c r="BS586"/>
  <c r="BR586"/>
  <c r="BS585"/>
  <c r="BR585"/>
  <c r="BS584"/>
  <c r="BR584"/>
  <c r="BS583"/>
  <c r="BR583"/>
  <c r="BS582"/>
  <c r="BR582"/>
  <c r="BS581"/>
  <c r="BR581"/>
  <c r="BS580"/>
  <c r="BR580"/>
  <c r="BS579"/>
  <c r="BR579"/>
  <c r="BS578"/>
  <c r="BR578"/>
  <c r="BS577"/>
  <c r="BR577"/>
  <c r="BS576"/>
  <c r="BR576"/>
  <c r="BS575"/>
  <c r="BR575"/>
  <c r="BS574"/>
  <c r="BR574"/>
  <c r="BS573"/>
  <c r="BR573"/>
  <c r="BS572"/>
  <c r="BR572"/>
  <c r="BS571"/>
  <c r="BR571"/>
  <c r="BS567"/>
  <c r="BS568" s="1"/>
  <c r="BR567"/>
  <c r="BR568" s="1"/>
  <c r="CQ147" i="2"/>
  <c r="CO127"/>
  <c r="CO128" s="1"/>
  <c r="CO131"/>
  <c r="CO132"/>
  <c r="CO133"/>
  <c r="CO134"/>
  <c r="CO135"/>
  <c r="CO136"/>
  <c r="CO137"/>
  <c r="CO138"/>
  <c r="CO139"/>
  <c r="CO140"/>
  <c r="CO141"/>
  <c r="CO142"/>
  <c r="CO143"/>
  <c r="CO144"/>
  <c r="CO145"/>
  <c r="CO146"/>
  <c r="CO147"/>
  <c r="EW127"/>
  <c r="EX127"/>
  <c r="EY127"/>
  <c r="EZ127"/>
  <c r="EW128"/>
  <c r="EX128"/>
  <c r="EY128"/>
  <c r="EZ128"/>
  <c r="EW131"/>
  <c r="EX131"/>
  <c r="EY131"/>
  <c r="EZ131"/>
  <c r="EW132"/>
  <c r="EX132"/>
  <c r="EY132"/>
  <c r="EZ132"/>
  <c r="EW133"/>
  <c r="EX133"/>
  <c r="EY133"/>
  <c r="EZ133"/>
  <c r="EW134"/>
  <c r="EX134"/>
  <c r="EY134"/>
  <c r="EZ134"/>
  <c r="EW135"/>
  <c r="EX135"/>
  <c r="EY135"/>
  <c r="EZ135"/>
  <c r="EW136"/>
  <c r="EX136"/>
  <c r="EY136"/>
  <c r="EZ136"/>
  <c r="EW137"/>
  <c r="EX137"/>
  <c r="EY137"/>
  <c r="EZ137"/>
  <c r="EW138"/>
  <c r="EX138"/>
  <c r="EY138"/>
  <c r="EZ138"/>
  <c r="EW139"/>
  <c r="EX139"/>
  <c r="EY139"/>
  <c r="EZ139"/>
  <c r="EW140"/>
  <c r="EX140"/>
  <c r="EY140"/>
  <c r="EZ140"/>
  <c r="EW141"/>
  <c r="EX141"/>
  <c r="EY141"/>
  <c r="EZ141"/>
  <c r="EW142"/>
  <c r="EX142"/>
  <c r="EY142"/>
  <c r="EZ142"/>
  <c r="EW143"/>
  <c r="EX143"/>
  <c r="EY143"/>
  <c r="EZ143"/>
  <c r="EW144"/>
  <c r="EX144"/>
  <c r="EY144"/>
  <c r="EZ144"/>
  <c r="EW145"/>
  <c r="EX145"/>
  <c r="EY145"/>
  <c r="EZ145"/>
  <c r="EW146"/>
  <c r="EX146"/>
  <c r="EY146"/>
  <c r="EZ146"/>
  <c r="EW147"/>
  <c r="EX147"/>
  <c r="EY147"/>
  <c r="EZ147"/>
  <c r="DY127"/>
  <c r="DY128" s="1"/>
  <c r="DZ127"/>
  <c r="DZ128" s="1"/>
  <c r="DY131"/>
  <c r="DZ131"/>
  <c r="DY132"/>
  <c r="DZ132"/>
  <c r="DY133"/>
  <c r="DZ133"/>
  <c r="DY134"/>
  <c r="DZ134"/>
  <c r="DY135"/>
  <c r="DZ135"/>
  <c r="DY136"/>
  <c r="DZ136"/>
  <c r="DY137"/>
  <c r="DZ137"/>
  <c r="DY138"/>
  <c r="DZ138"/>
  <c r="DY139"/>
  <c r="DZ139"/>
  <c r="DY140"/>
  <c r="DZ140"/>
  <c r="DY141"/>
  <c r="DZ141"/>
  <c r="DY142"/>
  <c r="DZ142"/>
  <c r="DY143"/>
  <c r="DZ143"/>
  <c r="DY144"/>
  <c r="DZ144"/>
  <c r="DY145"/>
  <c r="DZ145"/>
  <c r="DY146"/>
  <c r="DZ146"/>
  <c r="DY147"/>
  <c r="DZ147"/>
  <c r="DA127"/>
  <c r="DA128" s="1"/>
  <c r="DB127"/>
  <c r="DB128" s="1"/>
  <c r="DC127"/>
  <c r="DC128" s="1"/>
  <c r="DD127"/>
  <c r="DD128" s="1"/>
  <c r="DE127"/>
  <c r="DE128" s="1"/>
  <c r="DF127"/>
  <c r="DF128" s="1"/>
  <c r="DG127"/>
  <c r="DG128" s="1"/>
  <c r="DH127"/>
  <c r="DH128" s="1"/>
  <c r="DI127"/>
  <c r="DJ127"/>
  <c r="DJ128" s="1"/>
  <c r="DK127"/>
  <c r="DL127"/>
  <c r="DL128" s="1"/>
  <c r="DM127"/>
  <c r="DM128" s="1"/>
  <c r="DN127"/>
  <c r="DN128" s="1"/>
  <c r="DO127"/>
  <c r="DO128" s="1"/>
  <c r="DI128"/>
  <c r="DK128"/>
  <c r="DA131"/>
  <c r="DB131"/>
  <c r="DC131"/>
  <c r="DD131"/>
  <c r="DE131"/>
  <c r="DF131"/>
  <c r="DG131"/>
  <c r="DH131"/>
  <c r="DI131"/>
  <c r="DJ131"/>
  <c r="DK131"/>
  <c r="DL131"/>
  <c r="DM131"/>
  <c r="DN131"/>
  <c r="DO131"/>
  <c r="DA132"/>
  <c r="DB132"/>
  <c r="DC132"/>
  <c r="DD132"/>
  <c r="DE132"/>
  <c r="DF132"/>
  <c r="DG132"/>
  <c r="DH132"/>
  <c r="DI132"/>
  <c r="DJ132"/>
  <c r="DK132"/>
  <c r="DL132"/>
  <c r="DM132"/>
  <c r="DN132"/>
  <c r="DO132"/>
  <c r="DA133"/>
  <c r="DB133"/>
  <c r="DC133"/>
  <c r="DD133"/>
  <c r="DE133"/>
  <c r="DF133"/>
  <c r="DG133"/>
  <c r="DH133"/>
  <c r="DI133"/>
  <c r="DJ133"/>
  <c r="DK133"/>
  <c r="DL133"/>
  <c r="DM133"/>
  <c r="DN133"/>
  <c r="DO133"/>
  <c r="DA134"/>
  <c r="DB134"/>
  <c r="DC134"/>
  <c r="DD134"/>
  <c r="DE134"/>
  <c r="DF134"/>
  <c r="DG134"/>
  <c r="DH134"/>
  <c r="DI134"/>
  <c r="DJ134"/>
  <c r="DK134"/>
  <c r="DL134"/>
  <c r="DM134"/>
  <c r="DN134"/>
  <c r="DO134"/>
  <c r="DA135"/>
  <c r="DB135"/>
  <c r="DC135"/>
  <c r="DD135"/>
  <c r="DE135"/>
  <c r="DF135"/>
  <c r="DG135"/>
  <c r="DH135"/>
  <c r="DI135"/>
  <c r="DJ135"/>
  <c r="DK135"/>
  <c r="DL135"/>
  <c r="DM135"/>
  <c r="DN135"/>
  <c r="DO135"/>
  <c r="DA136"/>
  <c r="DB136"/>
  <c r="DC136"/>
  <c r="DD136"/>
  <c r="DE136"/>
  <c r="DF136"/>
  <c r="DG136"/>
  <c r="DH136"/>
  <c r="DI136"/>
  <c r="DJ136"/>
  <c r="DK136"/>
  <c r="DL136"/>
  <c r="DM136"/>
  <c r="DN136"/>
  <c r="DO136"/>
  <c r="DA137"/>
  <c r="DB137"/>
  <c r="DC137"/>
  <c r="DD137"/>
  <c r="DE137"/>
  <c r="DF137"/>
  <c r="DG137"/>
  <c r="DH137"/>
  <c r="DI137"/>
  <c r="DJ137"/>
  <c r="DK137"/>
  <c r="DL137"/>
  <c r="DM137"/>
  <c r="DN137"/>
  <c r="DO137"/>
  <c r="DA138"/>
  <c r="DB138"/>
  <c r="DC138"/>
  <c r="DD138"/>
  <c r="DE138"/>
  <c r="DF138"/>
  <c r="DG138"/>
  <c r="DH138"/>
  <c r="DI138"/>
  <c r="DJ138"/>
  <c r="DK138"/>
  <c r="DL138"/>
  <c r="DM138"/>
  <c r="DN138"/>
  <c r="DO138"/>
  <c r="DA139"/>
  <c r="DB139"/>
  <c r="DC139"/>
  <c r="DD139"/>
  <c r="DE139"/>
  <c r="DF139"/>
  <c r="DG139"/>
  <c r="DH139"/>
  <c r="DI139"/>
  <c r="DJ139"/>
  <c r="DK139"/>
  <c r="DL139"/>
  <c r="DM139"/>
  <c r="DN139"/>
  <c r="DO139"/>
  <c r="DA140"/>
  <c r="DB140"/>
  <c r="DC140"/>
  <c r="DD140"/>
  <c r="DE140"/>
  <c r="DF140"/>
  <c r="DG140"/>
  <c r="DH140"/>
  <c r="DI140"/>
  <c r="DJ140"/>
  <c r="DK140"/>
  <c r="DL140"/>
  <c r="DM140"/>
  <c r="DN140"/>
  <c r="DO140"/>
  <c r="DA141"/>
  <c r="DB141"/>
  <c r="DC141"/>
  <c r="DD141"/>
  <c r="DE141"/>
  <c r="DF141"/>
  <c r="DG141"/>
  <c r="DH141"/>
  <c r="DI141"/>
  <c r="DJ141"/>
  <c r="DK141"/>
  <c r="DL141"/>
  <c r="DM141"/>
  <c r="DN141"/>
  <c r="DO141"/>
  <c r="DA142"/>
  <c r="DB142"/>
  <c r="DC142"/>
  <c r="DD142"/>
  <c r="DE142"/>
  <c r="DF142"/>
  <c r="DG142"/>
  <c r="DH142"/>
  <c r="DI142"/>
  <c r="DJ142"/>
  <c r="DK142"/>
  <c r="DL142"/>
  <c r="DM142"/>
  <c r="DN142"/>
  <c r="DO142"/>
  <c r="DA143"/>
  <c r="DB143"/>
  <c r="DC143"/>
  <c r="DD143"/>
  <c r="DE143"/>
  <c r="DF143"/>
  <c r="DG143"/>
  <c r="DH143"/>
  <c r="DI143"/>
  <c r="DJ143"/>
  <c r="DK143"/>
  <c r="DL143"/>
  <c r="DM143"/>
  <c r="DN143"/>
  <c r="DO143"/>
  <c r="DA144"/>
  <c r="DB144"/>
  <c r="DC144"/>
  <c r="DD144"/>
  <c r="DE144"/>
  <c r="DF144"/>
  <c r="DG144"/>
  <c r="DH144"/>
  <c r="DI144"/>
  <c r="DJ144"/>
  <c r="DK144"/>
  <c r="DL144"/>
  <c r="DM144"/>
  <c r="DN144"/>
  <c r="DO144"/>
  <c r="DA145"/>
  <c r="DB145"/>
  <c r="DC145"/>
  <c r="DD145"/>
  <c r="DE145"/>
  <c r="DF145"/>
  <c r="DG145"/>
  <c r="DH145"/>
  <c r="DI145"/>
  <c r="DJ145"/>
  <c r="DK145"/>
  <c r="DL145"/>
  <c r="DM145"/>
  <c r="DN145"/>
  <c r="DO145"/>
  <c r="DA146"/>
  <c r="DB146"/>
  <c r="DC146"/>
  <c r="DD146"/>
  <c r="DE146"/>
  <c r="DF146"/>
  <c r="DG146"/>
  <c r="DH146"/>
  <c r="DI146"/>
  <c r="DJ146"/>
  <c r="DK146"/>
  <c r="DL146"/>
  <c r="DM146"/>
  <c r="DN146"/>
  <c r="DO146"/>
  <c r="DA147"/>
  <c r="DB147"/>
  <c r="DC147"/>
  <c r="DD147"/>
  <c r="DE147"/>
  <c r="DF147"/>
  <c r="DG147"/>
  <c r="DH147"/>
  <c r="DI147"/>
  <c r="DJ147"/>
  <c r="DK147"/>
  <c r="DL147"/>
  <c r="DM147"/>
  <c r="DN147"/>
  <c r="DO147"/>
  <c r="CW127"/>
  <c r="CW128" s="1"/>
  <c r="CW131"/>
  <c r="CW132"/>
  <c r="CW133"/>
  <c r="CW134"/>
  <c r="CW135"/>
  <c r="CW136"/>
  <c r="CW137"/>
  <c r="CW138"/>
  <c r="CW139"/>
  <c r="CW140"/>
  <c r="CW141"/>
  <c r="CW142"/>
  <c r="CW143"/>
  <c r="CW144"/>
  <c r="CW145"/>
  <c r="CW146"/>
  <c r="CW147"/>
  <c r="CI127"/>
  <c r="CI128" s="1"/>
  <c r="CJ127"/>
  <c r="CJ128" s="1"/>
  <c r="CI131"/>
  <c r="CJ131"/>
  <c r="CI132"/>
  <c r="CJ132"/>
  <c r="CI133"/>
  <c r="CJ133"/>
  <c r="CI134"/>
  <c r="CJ134"/>
  <c r="CI135"/>
  <c r="CJ135"/>
  <c r="CI136"/>
  <c r="CJ136"/>
  <c r="CI137"/>
  <c r="CJ137"/>
  <c r="CI138"/>
  <c r="CJ138"/>
  <c r="CI139"/>
  <c r="CJ139"/>
  <c r="CI140"/>
  <c r="CJ140"/>
  <c r="CI141"/>
  <c r="CJ141"/>
  <c r="CI142"/>
  <c r="CJ142"/>
  <c r="CI143"/>
  <c r="CJ143"/>
  <c r="CI144"/>
  <c r="CJ144"/>
  <c r="CI145"/>
  <c r="CJ145"/>
  <c r="CI146"/>
  <c r="CJ146"/>
  <c r="CI147"/>
  <c r="CJ147"/>
  <c r="CA127"/>
  <c r="CA128" s="1"/>
  <c r="CA131"/>
  <c r="CA132"/>
  <c r="CA133"/>
  <c r="CA134"/>
  <c r="CA135"/>
  <c r="CA136"/>
  <c r="CA137"/>
  <c r="CA138"/>
  <c r="CA139"/>
  <c r="CA140"/>
  <c r="CA141"/>
  <c r="CA142"/>
  <c r="CA143"/>
  <c r="CA144"/>
  <c r="CA145"/>
  <c r="CA146"/>
  <c r="CA147"/>
  <c r="BW127"/>
  <c r="BW128" s="1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U127"/>
  <c r="BU128" s="1"/>
  <c r="BU131"/>
  <c r="BU132"/>
  <c r="BU133"/>
  <c r="BU134"/>
  <c r="BU135"/>
  <c r="BU136"/>
  <c r="BU137"/>
  <c r="BU138"/>
  <c r="BU139"/>
  <c r="BU140"/>
  <c r="BU141"/>
  <c r="BU142"/>
  <c r="BU143"/>
  <c r="BU144"/>
  <c r="BU145"/>
  <c r="BU146"/>
  <c r="BU147"/>
  <c r="BQ127"/>
  <c r="BQ128" s="1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I127"/>
  <c r="BI128" s="1"/>
  <c r="BJ127"/>
  <c r="BJ128" s="1"/>
  <c r="BI131"/>
  <c r="BJ131"/>
  <c r="BI132"/>
  <c r="BJ132"/>
  <c r="BI133"/>
  <c r="BJ133"/>
  <c r="BI134"/>
  <c r="BJ134"/>
  <c r="BI135"/>
  <c r="BJ135"/>
  <c r="BI136"/>
  <c r="BJ136"/>
  <c r="BI137"/>
  <c r="BJ137"/>
  <c r="BI138"/>
  <c r="BJ138"/>
  <c r="BI139"/>
  <c r="BJ139"/>
  <c r="BI140"/>
  <c r="BJ140"/>
  <c r="BI141"/>
  <c r="BJ141"/>
  <c r="BI142"/>
  <c r="BJ142"/>
  <c r="BI143"/>
  <c r="BJ143"/>
  <c r="BI144"/>
  <c r="BJ144"/>
  <c r="BI145"/>
  <c r="BJ145"/>
  <c r="BI146"/>
  <c r="BJ146"/>
  <c r="BI147"/>
  <c r="BJ147"/>
  <c r="BA127"/>
  <c r="BA128" s="1"/>
  <c r="BB127"/>
  <c r="BB128" s="1"/>
  <c r="BA131"/>
  <c r="BB131"/>
  <c r="BA132"/>
  <c r="BB132"/>
  <c r="BA133"/>
  <c r="BB133"/>
  <c r="BA134"/>
  <c r="BB134"/>
  <c r="BA135"/>
  <c r="BB135"/>
  <c r="BA136"/>
  <c r="BB136"/>
  <c r="BA137"/>
  <c r="BB137"/>
  <c r="BA138"/>
  <c r="BB138"/>
  <c r="BA139"/>
  <c r="BB139"/>
  <c r="BA140"/>
  <c r="BB140"/>
  <c r="BA141"/>
  <c r="BB141"/>
  <c r="BA142"/>
  <c r="BB142"/>
  <c r="BA143"/>
  <c r="BB143"/>
  <c r="BA144"/>
  <c r="BB144"/>
  <c r="BA145"/>
  <c r="BB145"/>
  <c r="BA146"/>
  <c r="BB146"/>
  <c r="BA147"/>
  <c r="BB147"/>
  <c r="AG127"/>
  <c r="AG128" s="1"/>
  <c r="AH127"/>
  <c r="AI127"/>
  <c r="AI128" s="1"/>
  <c r="AJ127"/>
  <c r="AJ128" s="1"/>
  <c r="AK127"/>
  <c r="AK128" s="1"/>
  <c r="AL127"/>
  <c r="AL128" s="1"/>
  <c r="AM127"/>
  <c r="AM128" s="1"/>
  <c r="AN127"/>
  <c r="AN128" s="1"/>
  <c r="AO127"/>
  <c r="AO128" s="1"/>
  <c r="AP127"/>
  <c r="AP128" s="1"/>
  <c r="AQ127"/>
  <c r="AQ128" s="1"/>
  <c r="AR127"/>
  <c r="AR128" s="1"/>
  <c r="AS127"/>
  <c r="AS128" s="1"/>
  <c r="AT127"/>
  <c r="AT128" s="1"/>
  <c r="AU127"/>
  <c r="AU128" s="1"/>
  <c r="AV127"/>
  <c r="AV128" s="1"/>
  <c r="AW127"/>
  <c r="AW128" s="1"/>
  <c r="AH128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AW131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AW132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AW134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AW135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AW138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AW139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AW140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AW141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AW142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AW143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AW146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AW147"/>
  <c r="AD127"/>
  <c r="AD128" s="1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S127"/>
  <c r="S128" s="1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H127"/>
  <c r="H128" s="1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689" i="7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BQ689" i="6"/>
  <c r="BP689"/>
  <c r="BQ688"/>
  <c r="BP688"/>
  <c r="BQ687"/>
  <c r="BP687"/>
  <c r="BQ686"/>
  <c r="BP686"/>
  <c r="BQ685"/>
  <c r="BP685"/>
  <c r="BQ684"/>
  <c r="BP684"/>
  <c r="BQ683"/>
  <c r="BP683"/>
  <c r="BQ682"/>
  <c r="BP682"/>
  <c r="BQ681"/>
  <c r="BP681"/>
  <c r="BQ680"/>
  <c r="BP680"/>
  <c r="BQ679"/>
  <c r="BP679"/>
  <c r="BQ678"/>
  <c r="BP678"/>
  <c r="BQ677"/>
  <c r="BP677"/>
  <c r="BQ676"/>
  <c r="BP676"/>
  <c r="BQ675"/>
  <c r="BP675"/>
  <c r="BQ674"/>
  <c r="BP674"/>
  <c r="BQ673"/>
  <c r="BP673"/>
  <c r="BQ672"/>
  <c r="BP672"/>
  <c r="BQ671"/>
  <c r="BP671"/>
  <c r="BQ670"/>
  <c r="BP670"/>
  <c r="BQ669"/>
  <c r="BP669"/>
  <c r="BQ668"/>
  <c r="BP668"/>
  <c r="BQ667"/>
  <c r="BP667"/>
  <c r="BQ666"/>
  <c r="BP666"/>
  <c r="BQ665"/>
  <c r="BP665"/>
  <c r="BQ664"/>
  <c r="BP664"/>
  <c r="BQ663"/>
  <c r="BP663"/>
  <c r="BQ662"/>
  <c r="BP662"/>
  <c r="BQ661"/>
  <c r="BP661"/>
  <c r="BQ660"/>
  <c r="BP660"/>
  <c r="BQ659"/>
  <c r="BP659"/>
  <c r="BQ658"/>
  <c r="BP658"/>
  <c r="BQ657"/>
  <c r="BP657"/>
  <c r="BQ656"/>
  <c r="BP656"/>
  <c r="BQ655"/>
  <c r="BP655"/>
  <c r="BQ654"/>
  <c r="BP654"/>
  <c r="BQ653"/>
  <c r="BP653"/>
  <c r="BQ652"/>
  <c r="BP652"/>
  <c r="BQ651"/>
  <c r="BP651"/>
  <c r="BQ650"/>
  <c r="BP650"/>
  <c r="BQ649"/>
  <c r="BP649"/>
  <c r="BQ648"/>
  <c r="BP648"/>
  <c r="BQ647"/>
  <c r="BP647"/>
  <c r="BQ646"/>
  <c r="BP646"/>
  <c r="BQ645"/>
  <c r="BP645"/>
  <c r="BQ644"/>
  <c r="BP644"/>
  <c r="BQ643"/>
  <c r="BP643"/>
  <c r="BQ642"/>
  <c r="BP642"/>
  <c r="BQ641"/>
  <c r="BP641"/>
  <c r="BQ640"/>
  <c r="BP640"/>
  <c r="BQ639"/>
  <c r="BP639"/>
  <c r="BQ638"/>
  <c r="BP638"/>
  <c r="BQ637"/>
  <c r="BP637"/>
  <c r="BQ636"/>
  <c r="BP636"/>
  <c r="BQ635"/>
  <c r="BP635"/>
  <c r="BQ634"/>
  <c r="BP634"/>
  <c r="BQ633"/>
  <c r="BP633"/>
  <c r="BQ632"/>
  <c r="BP632"/>
  <c r="BQ631"/>
  <c r="BP631"/>
  <c r="BQ630"/>
  <c r="BP630"/>
  <c r="BQ629"/>
  <c r="BP629"/>
  <c r="BQ628"/>
  <c r="BP628"/>
  <c r="BQ627"/>
  <c r="BP627"/>
  <c r="BQ626"/>
  <c r="BP626"/>
  <c r="BQ625"/>
  <c r="BP625"/>
  <c r="BQ624"/>
  <c r="BP624"/>
  <c r="BQ623"/>
  <c r="BP623"/>
  <c r="BQ622"/>
  <c r="BP622"/>
  <c r="BQ621"/>
  <c r="BP621"/>
  <c r="BQ620"/>
  <c r="BP620"/>
  <c r="BQ619"/>
  <c r="BP619"/>
  <c r="BQ618"/>
  <c r="BP618"/>
  <c r="BQ617"/>
  <c r="BP617"/>
  <c r="BQ616"/>
  <c r="BP616"/>
  <c r="BQ615"/>
  <c r="BP615"/>
  <c r="BQ614"/>
  <c r="BP614"/>
  <c r="BQ613"/>
  <c r="BP613"/>
  <c r="BQ612"/>
  <c r="BP612"/>
  <c r="BQ611"/>
  <c r="BP611"/>
  <c r="BQ610"/>
  <c r="BP610"/>
  <c r="BQ609"/>
  <c r="BP609"/>
  <c r="BQ608"/>
  <c r="BP608"/>
  <c r="BQ607"/>
  <c r="BP607"/>
  <c r="BQ606"/>
  <c r="BP606"/>
  <c r="BQ605"/>
  <c r="BP605"/>
  <c r="BQ604"/>
  <c r="BP604"/>
  <c r="BQ603"/>
  <c r="BP603"/>
  <c r="BQ602"/>
  <c r="BP602"/>
  <c r="BQ601"/>
  <c r="BP601"/>
  <c r="BQ600"/>
  <c r="BP600"/>
  <c r="BQ599"/>
  <c r="BP599"/>
  <c r="BQ598"/>
  <c r="BP598"/>
  <c r="BQ597"/>
  <c r="BP597"/>
  <c r="BQ596"/>
  <c r="BP596"/>
  <c r="BQ595"/>
  <c r="BP595"/>
  <c r="BQ594"/>
  <c r="BP594"/>
  <c r="BQ593"/>
  <c r="BP593"/>
  <c r="BQ592"/>
  <c r="BP592"/>
  <c r="BQ591"/>
  <c r="BP591"/>
  <c r="BQ590"/>
  <c r="BP590"/>
  <c r="BQ589"/>
  <c r="BP589"/>
  <c r="BQ588"/>
  <c r="BP588"/>
  <c r="BQ587"/>
  <c r="BP587"/>
  <c r="BQ586"/>
  <c r="BP586"/>
  <c r="BQ585"/>
  <c r="BP585"/>
  <c r="BQ584"/>
  <c r="BP584"/>
  <c r="BQ583"/>
  <c r="BP583"/>
  <c r="BQ582"/>
  <c r="BP582"/>
  <c r="BQ581"/>
  <c r="BP581"/>
  <c r="BQ580"/>
  <c r="BP580"/>
  <c r="BQ579"/>
  <c r="BP579"/>
  <c r="BQ578"/>
  <c r="BP578"/>
  <c r="BQ577"/>
  <c r="BP577"/>
  <c r="BQ576"/>
  <c r="BP576"/>
  <c r="BQ575"/>
  <c r="BP575"/>
  <c r="BQ574"/>
  <c r="BP574"/>
  <c r="BQ573"/>
  <c r="BP573"/>
  <c r="BQ572"/>
  <c r="BP572"/>
  <c r="BQ571"/>
  <c r="BP571"/>
  <c r="BQ567"/>
  <c r="BQ568" s="1"/>
  <c r="BP567"/>
  <c r="BP568" s="1"/>
  <c r="BO689"/>
  <c r="BN689"/>
  <c r="BO688"/>
  <c r="BN688"/>
  <c r="BO687"/>
  <c r="BN687"/>
  <c r="BO686"/>
  <c r="BN686"/>
  <c r="BO685"/>
  <c r="BN685"/>
  <c r="BO684"/>
  <c r="BN684"/>
  <c r="BO683"/>
  <c r="BN683"/>
  <c r="BO682"/>
  <c r="BN682"/>
  <c r="BO681"/>
  <c r="BN681"/>
  <c r="BO680"/>
  <c r="BN680"/>
  <c r="BO679"/>
  <c r="BN679"/>
  <c r="BO678"/>
  <c r="BN678"/>
  <c r="BO677"/>
  <c r="BN677"/>
  <c r="BO676"/>
  <c r="BN676"/>
  <c r="BO675"/>
  <c r="BN675"/>
  <c r="BO674"/>
  <c r="BN674"/>
  <c r="BO673"/>
  <c r="BN673"/>
  <c r="BO672"/>
  <c r="BN672"/>
  <c r="BO671"/>
  <c r="BN671"/>
  <c r="BO670"/>
  <c r="BN670"/>
  <c r="BO669"/>
  <c r="BN669"/>
  <c r="BO668"/>
  <c r="BN668"/>
  <c r="BO667"/>
  <c r="BN667"/>
  <c r="BO666"/>
  <c r="BN666"/>
  <c r="BO665"/>
  <c r="BN665"/>
  <c r="BO664"/>
  <c r="BN664"/>
  <c r="BO663"/>
  <c r="BN663"/>
  <c r="BO662"/>
  <c r="BN662"/>
  <c r="BO661"/>
  <c r="BN661"/>
  <c r="BO660"/>
  <c r="BN660"/>
  <c r="BO659"/>
  <c r="BN659"/>
  <c r="BO658"/>
  <c r="BN658"/>
  <c r="BO657"/>
  <c r="BN657"/>
  <c r="BO656"/>
  <c r="BN656"/>
  <c r="BO655"/>
  <c r="BN655"/>
  <c r="BO654"/>
  <c r="BN654"/>
  <c r="BO653"/>
  <c r="BN653"/>
  <c r="BO652"/>
  <c r="BN652"/>
  <c r="BO651"/>
  <c r="BN651"/>
  <c r="BO650"/>
  <c r="BN650"/>
  <c r="BO649"/>
  <c r="BN649"/>
  <c r="BO648"/>
  <c r="BN648"/>
  <c r="BO647"/>
  <c r="BN647"/>
  <c r="BO646"/>
  <c r="BN646"/>
  <c r="BO645"/>
  <c r="BN645"/>
  <c r="BO644"/>
  <c r="BN644"/>
  <c r="BO643"/>
  <c r="BN643"/>
  <c r="BO642"/>
  <c r="BN642"/>
  <c r="BO641"/>
  <c r="BN641"/>
  <c r="BO640"/>
  <c r="BN640"/>
  <c r="BO639"/>
  <c r="BN639"/>
  <c r="BO638"/>
  <c r="BN638"/>
  <c r="BO637"/>
  <c r="BN637"/>
  <c r="BO636"/>
  <c r="BN636"/>
  <c r="BO635"/>
  <c r="BN635"/>
  <c r="BO634"/>
  <c r="BN634"/>
  <c r="BO633"/>
  <c r="BN633"/>
  <c r="BO632"/>
  <c r="BN632"/>
  <c r="BO631"/>
  <c r="BN631"/>
  <c r="BO630"/>
  <c r="BN630"/>
  <c r="BO629"/>
  <c r="BN629"/>
  <c r="BO628"/>
  <c r="BN628"/>
  <c r="BO627"/>
  <c r="BN627"/>
  <c r="BO626"/>
  <c r="BN626"/>
  <c r="BO625"/>
  <c r="BN625"/>
  <c r="BO624"/>
  <c r="BN624"/>
  <c r="BO623"/>
  <c r="BN623"/>
  <c r="BO622"/>
  <c r="BN622"/>
  <c r="BO621"/>
  <c r="BN621"/>
  <c r="BO620"/>
  <c r="BN620"/>
  <c r="BO619"/>
  <c r="BN619"/>
  <c r="BO618"/>
  <c r="BN618"/>
  <c r="BO617"/>
  <c r="BN617"/>
  <c r="BO616"/>
  <c r="BN616"/>
  <c r="BO615"/>
  <c r="BN615"/>
  <c r="BO614"/>
  <c r="BN614"/>
  <c r="BO613"/>
  <c r="BN613"/>
  <c r="BO612"/>
  <c r="BN612"/>
  <c r="BO611"/>
  <c r="BN611"/>
  <c r="BO610"/>
  <c r="BN610"/>
  <c r="BO609"/>
  <c r="BN609"/>
  <c r="BO608"/>
  <c r="BN608"/>
  <c r="BO607"/>
  <c r="BN607"/>
  <c r="BO606"/>
  <c r="BN606"/>
  <c r="BO605"/>
  <c r="BN605"/>
  <c r="BO604"/>
  <c r="BN604"/>
  <c r="BO603"/>
  <c r="BN603"/>
  <c r="BO602"/>
  <c r="BN602"/>
  <c r="BO601"/>
  <c r="BN601"/>
  <c r="BO600"/>
  <c r="BN600"/>
  <c r="BO599"/>
  <c r="BN599"/>
  <c r="BO598"/>
  <c r="BN598"/>
  <c r="BO597"/>
  <c r="BN597"/>
  <c r="BO596"/>
  <c r="BN596"/>
  <c r="BO595"/>
  <c r="BN595"/>
  <c r="BO594"/>
  <c r="BN594"/>
  <c r="BO593"/>
  <c r="BN593"/>
  <c r="BO592"/>
  <c r="BN592"/>
  <c r="BO591"/>
  <c r="BN591"/>
  <c r="BO590"/>
  <c r="BN590"/>
  <c r="BO589"/>
  <c r="BN589"/>
  <c r="BO588"/>
  <c r="BN588"/>
  <c r="BO587"/>
  <c r="BN587"/>
  <c r="BO586"/>
  <c r="BN586"/>
  <c r="BO585"/>
  <c r="BN585"/>
  <c r="BO584"/>
  <c r="BN584"/>
  <c r="BO583"/>
  <c r="BN583"/>
  <c r="BO582"/>
  <c r="BN582"/>
  <c r="BO581"/>
  <c r="BN581"/>
  <c r="BO580"/>
  <c r="BN580"/>
  <c r="BO579"/>
  <c r="BN579"/>
  <c r="BO578"/>
  <c r="BN578"/>
  <c r="BO577"/>
  <c r="BN577"/>
  <c r="BO576"/>
  <c r="BN576"/>
  <c r="BO575"/>
  <c r="BN575"/>
  <c r="BO574"/>
  <c r="BN574"/>
  <c r="BO573"/>
  <c r="BN573"/>
  <c r="BO572"/>
  <c r="BN572"/>
  <c r="BO571"/>
  <c r="BN571"/>
  <c r="BO567"/>
  <c r="BO568" s="1"/>
  <c r="BN567"/>
  <c r="BN568" s="1"/>
  <c r="BM689"/>
  <c r="BL689"/>
  <c r="BM688"/>
  <c r="BL688"/>
  <c r="BM687"/>
  <c r="BL687"/>
  <c r="BM686"/>
  <c r="BL686"/>
  <c r="BM685"/>
  <c r="BL685"/>
  <c r="BM684"/>
  <c r="BL684"/>
  <c r="BM683"/>
  <c r="BL683"/>
  <c r="BM682"/>
  <c r="BL682"/>
  <c r="BM681"/>
  <c r="BL681"/>
  <c r="BM680"/>
  <c r="BL680"/>
  <c r="BM679"/>
  <c r="BL679"/>
  <c r="BM678"/>
  <c r="BL678"/>
  <c r="BM677"/>
  <c r="BL677"/>
  <c r="BM676"/>
  <c r="BL676"/>
  <c r="BM675"/>
  <c r="BL675"/>
  <c r="BM674"/>
  <c r="BL674"/>
  <c r="BM673"/>
  <c r="BL673"/>
  <c r="BM672"/>
  <c r="BL672"/>
  <c r="BM671"/>
  <c r="BL671"/>
  <c r="BM670"/>
  <c r="BL670"/>
  <c r="BM669"/>
  <c r="BL669"/>
  <c r="BM668"/>
  <c r="BL668"/>
  <c r="BM667"/>
  <c r="BL667"/>
  <c r="BM666"/>
  <c r="BL666"/>
  <c r="BM665"/>
  <c r="BL665"/>
  <c r="BM664"/>
  <c r="BL664"/>
  <c r="BM663"/>
  <c r="BL663"/>
  <c r="BM662"/>
  <c r="BL662"/>
  <c r="BM661"/>
  <c r="BL661"/>
  <c r="BM660"/>
  <c r="BL660"/>
  <c r="BM659"/>
  <c r="BL659"/>
  <c r="BM658"/>
  <c r="BL658"/>
  <c r="BM657"/>
  <c r="BL657"/>
  <c r="BM656"/>
  <c r="BL656"/>
  <c r="BM655"/>
  <c r="BL655"/>
  <c r="BM654"/>
  <c r="BL654"/>
  <c r="BM653"/>
  <c r="BL653"/>
  <c r="BM652"/>
  <c r="BL652"/>
  <c r="BM651"/>
  <c r="BL651"/>
  <c r="BM650"/>
  <c r="BL650"/>
  <c r="BM649"/>
  <c r="BL649"/>
  <c r="BM648"/>
  <c r="BL648"/>
  <c r="BM647"/>
  <c r="BL647"/>
  <c r="BM646"/>
  <c r="BL646"/>
  <c r="BM645"/>
  <c r="BL645"/>
  <c r="BM644"/>
  <c r="BL644"/>
  <c r="BM643"/>
  <c r="BL643"/>
  <c r="BM642"/>
  <c r="BL642"/>
  <c r="BM641"/>
  <c r="BL641"/>
  <c r="BM640"/>
  <c r="BL640"/>
  <c r="BM639"/>
  <c r="BL639"/>
  <c r="BM638"/>
  <c r="BL638"/>
  <c r="BM637"/>
  <c r="BL637"/>
  <c r="BM636"/>
  <c r="BL636"/>
  <c r="BM635"/>
  <c r="BL635"/>
  <c r="BM634"/>
  <c r="BL634"/>
  <c r="BM633"/>
  <c r="BL633"/>
  <c r="BM632"/>
  <c r="BL632"/>
  <c r="BM631"/>
  <c r="BL631"/>
  <c r="BM630"/>
  <c r="BL630"/>
  <c r="BM629"/>
  <c r="BL629"/>
  <c r="BM628"/>
  <c r="BL628"/>
  <c r="BM627"/>
  <c r="BL627"/>
  <c r="BM626"/>
  <c r="BL626"/>
  <c r="BM625"/>
  <c r="BL625"/>
  <c r="BM624"/>
  <c r="BL624"/>
  <c r="BM623"/>
  <c r="BL623"/>
  <c r="BM622"/>
  <c r="BL622"/>
  <c r="BM621"/>
  <c r="BL621"/>
  <c r="BM620"/>
  <c r="BL620"/>
  <c r="BM619"/>
  <c r="BL619"/>
  <c r="BM618"/>
  <c r="BL618"/>
  <c r="BM617"/>
  <c r="BL617"/>
  <c r="BM616"/>
  <c r="BL616"/>
  <c r="BM615"/>
  <c r="BL615"/>
  <c r="BM614"/>
  <c r="BL614"/>
  <c r="BM613"/>
  <c r="BL613"/>
  <c r="BM612"/>
  <c r="BL612"/>
  <c r="BM611"/>
  <c r="BL611"/>
  <c r="BM610"/>
  <c r="BL610"/>
  <c r="BM609"/>
  <c r="BL609"/>
  <c r="BM608"/>
  <c r="BL608"/>
  <c r="BM607"/>
  <c r="BL607"/>
  <c r="BM606"/>
  <c r="BL606"/>
  <c r="BM605"/>
  <c r="BL605"/>
  <c r="BM604"/>
  <c r="BL604"/>
  <c r="BM603"/>
  <c r="BL603"/>
  <c r="BM602"/>
  <c r="BL602"/>
  <c r="BM601"/>
  <c r="BL601"/>
  <c r="BM600"/>
  <c r="BL600"/>
  <c r="BM599"/>
  <c r="BL599"/>
  <c r="BM598"/>
  <c r="BL598"/>
  <c r="BM597"/>
  <c r="BL597"/>
  <c r="BM596"/>
  <c r="BL596"/>
  <c r="BM595"/>
  <c r="BL595"/>
  <c r="BM594"/>
  <c r="BL594"/>
  <c r="BM593"/>
  <c r="BL593"/>
  <c r="BM592"/>
  <c r="BL592"/>
  <c r="BM591"/>
  <c r="BL591"/>
  <c r="BM590"/>
  <c r="BL590"/>
  <c r="BM589"/>
  <c r="BL589"/>
  <c r="BM588"/>
  <c r="BL588"/>
  <c r="BM587"/>
  <c r="BL587"/>
  <c r="BM586"/>
  <c r="BL586"/>
  <c r="BM585"/>
  <c r="BL585"/>
  <c r="BM584"/>
  <c r="BL584"/>
  <c r="BM583"/>
  <c r="BL583"/>
  <c r="BM582"/>
  <c r="BL582"/>
  <c r="BM581"/>
  <c r="BL581"/>
  <c r="BM580"/>
  <c r="BL580"/>
  <c r="BM579"/>
  <c r="BL579"/>
  <c r="BM578"/>
  <c r="BL578"/>
  <c r="BM577"/>
  <c r="BL577"/>
  <c r="BM576"/>
  <c r="BL576"/>
  <c r="BM575"/>
  <c r="BL575"/>
  <c r="BM574"/>
  <c r="BL574"/>
  <c r="BM573"/>
  <c r="BL573"/>
  <c r="BM572"/>
  <c r="BL572"/>
  <c r="BM571"/>
  <c r="BL571"/>
  <c r="BM567"/>
  <c r="BM568" s="1"/>
  <c r="BL567"/>
  <c r="BL568" s="1"/>
  <c r="BK689"/>
  <c r="BJ689"/>
  <c r="BK688"/>
  <c r="BJ688"/>
  <c r="BK687"/>
  <c r="BJ687"/>
  <c r="BK686"/>
  <c r="BJ686"/>
  <c r="BK685"/>
  <c r="BJ685"/>
  <c r="BK684"/>
  <c r="BJ684"/>
  <c r="BK683"/>
  <c r="BJ683"/>
  <c r="BK682"/>
  <c r="BJ682"/>
  <c r="BK681"/>
  <c r="BJ681"/>
  <c r="BK680"/>
  <c r="BJ680"/>
  <c r="BK679"/>
  <c r="BJ679"/>
  <c r="BK678"/>
  <c r="BJ678"/>
  <c r="BK677"/>
  <c r="BJ677"/>
  <c r="BK676"/>
  <c r="BJ676"/>
  <c r="BK675"/>
  <c r="BJ675"/>
  <c r="BK674"/>
  <c r="BJ674"/>
  <c r="BK673"/>
  <c r="BJ673"/>
  <c r="BK672"/>
  <c r="BJ672"/>
  <c r="BK671"/>
  <c r="BJ671"/>
  <c r="BK670"/>
  <c r="BJ670"/>
  <c r="BK669"/>
  <c r="BJ669"/>
  <c r="BK668"/>
  <c r="BJ668"/>
  <c r="BK667"/>
  <c r="BJ667"/>
  <c r="BK666"/>
  <c r="BJ666"/>
  <c r="BK665"/>
  <c r="BJ665"/>
  <c r="BK664"/>
  <c r="BJ664"/>
  <c r="BK663"/>
  <c r="BJ663"/>
  <c r="BK662"/>
  <c r="BJ662"/>
  <c r="BK661"/>
  <c r="BJ661"/>
  <c r="BK660"/>
  <c r="BJ660"/>
  <c r="BK659"/>
  <c r="BJ659"/>
  <c r="BK658"/>
  <c r="BJ658"/>
  <c r="BK657"/>
  <c r="BJ657"/>
  <c r="BK656"/>
  <c r="BJ656"/>
  <c r="BK655"/>
  <c r="BJ655"/>
  <c r="BK654"/>
  <c r="BJ654"/>
  <c r="BK653"/>
  <c r="BJ653"/>
  <c r="BK652"/>
  <c r="BJ652"/>
  <c r="BK651"/>
  <c r="BJ651"/>
  <c r="BK650"/>
  <c r="BJ650"/>
  <c r="BK649"/>
  <c r="BJ649"/>
  <c r="BK648"/>
  <c r="BJ648"/>
  <c r="BK647"/>
  <c r="BJ647"/>
  <c r="BK646"/>
  <c r="BJ646"/>
  <c r="BK645"/>
  <c r="BJ645"/>
  <c r="BK644"/>
  <c r="BJ644"/>
  <c r="BK643"/>
  <c r="BJ643"/>
  <c r="BK642"/>
  <c r="BJ642"/>
  <c r="BK641"/>
  <c r="BJ641"/>
  <c r="BK640"/>
  <c r="BJ640"/>
  <c r="BK639"/>
  <c r="BJ639"/>
  <c r="BK638"/>
  <c r="BJ638"/>
  <c r="BK637"/>
  <c r="BJ637"/>
  <c r="BK636"/>
  <c r="BJ636"/>
  <c r="BK635"/>
  <c r="BJ635"/>
  <c r="BK634"/>
  <c r="BJ634"/>
  <c r="BK633"/>
  <c r="BJ633"/>
  <c r="BK632"/>
  <c r="BJ632"/>
  <c r="BK631"/>
  <c r="BJ631"/>
  <c r="BK630"/>
  <c r="BJ630"/>
  <c r="BK629"/>
  <c r="BJ629"/>
  <c r="BK628"/>
  <c r="BJ628"/>
  <c r="BK627"/>
  <c r="BJ627"/>
  <c r="BK626"/>
  <c r="BJ626"/>
  <c r="BK625"/>
  <c r="BJ625"/>
  <c r="BK624"/>
  <c r="BJ624"/>
  <c r="BK623"/>
  <c r="BJ623"/>
  <c r="BK622"/>
  <c r="BJ622"/>
  <c r="BK621"/>
  <c r="BJ621"/>
  <c r="BK620"/>
  <c r="BJ620"/>
  <c r="BK619"/>
  <c r="BJ619"/>
  <c r="BK618"/>
  <c r="BJ618"/>
  <c r="BK617"/>
  <c r="BJ617"/>
  <c r="BK616"/>
  <c r="BJ616"/>
  <c r="BK615"/>
  <c r="BJ615"/>
  <c r="BK614"/>
  <c r="BJ614"/>
  <c r="BK613"/>
  <c r="BJ613"/>
  <c r="BK612"/>
  <c r="BJ612"/>
  <c r="BK611"/>
  <c r="BJ611"/>
  <c r="BK610"/>
  <c r="BJ610"/>
  <c r="BK609"/>
  <c r="BJ609"/>
  <c r="BK608"/>
  <c r="BJ608"/>
  <c r="BK607"/>
  <c r="BJ607"/>
  <c r="BK606"/>
  <c r="BJ606"/>
  <c r="BK605"/>
  <c r="BJ605"/>
  <c r="BK604"/>
  <c r="BJ604"/>
  <c r="BK603"/>
  <c r="BJ603"/>
  <c r="BK602"/>
  <c r="BJ602"/>
  <c r="BK601"/>
  <c r="BJ601"/>
  <c r="BK600"/>
  <c r="BJ600"/>
  <c r="BK599"/>
  <c r="BJ599"/>
  <c r="BK598"/>
  <c r="BJ598"/>
  <c r="BK597"/>
  <c r="BJ597"/>
  <c r="BK596"/>
  <c r="BJ596"/>
  <c r="BK595"/>
  <c r="BJ595"/>
  <c r="BK594"/>
  <c r="BJ594"/>
  <c r="BK593"/>
  <c r="BJ593"/>
  <c r="BK592"/>
  <c r="BJ592"/>
  <c r="BK591"/>
  <c r="BJ591"/>
  <c r="BK590"/>
  <c r="BJ590"/>
  <c r="BK589"/>
  <c r="BJ589"/>
  <c r="BK588"/>
  <c r="BJ588"/>
  <c r="BK587"/>
  <c r="BJ587"/>
  <c r="BK586"/>
  <c r="BJ586"/>
  <c r="BK585"/>
  <c r="BJ585"/>
  <c r="BK584"/>
  <c r="BJ584"/>
  <c r="BK583"/>
  <c r="BJ583"/>
  <c r="BK582"/>
  <c r="BJ582"/>
  <c r="BK581"/>
  <c r="BJ581"/>
  <c r="BK580"/>
  <c r="BJ580"/>
  <c r="BK579"/>
  <c r="BJ579"/>
  <c r="BK578"/>
  <c r="BJ578"/>
  <c r="BK577"/>
  <c r="BJ577"/>
  <c r="BK576"/>
  <c r="BJ576"/>
  <c r="BK575"/>
  <c r="BJ575"/>
  <c r="BK574"/>
  <c r="BJ574"/>
  <c r="BK573"/>
  <c r="BJ573"/>
  <c r="BK572"/>
  <c r="BJ572"/>
  <c r="BK571"/>
  <c r="BJ571"/>
  <c r="BK567"/>
  <c r="BK568" s="1"/>
  <c r="BJ567"/>
  <c r="BJ568" s="1"/>
  <c r="BI689"/>
  <c r="BH689"/>
  <c r="BI688"/>
  <c r="BH688"/>
  <c r="BI687"/>
  <c r="BH687"/>
  <c r="BI686"/>
  <c r="BH686"/>
  <c r="BI685"/>
  <c r="BH685"/>
  <c r="BI684"/>
  <c r="BH684"/>
  <c r="BI683"/>
  <c r="BH683"/>
  <c r="BI682"/>
  <c r="BH682"/>
  <c r="BI681"/>
  <c r="BH681"/>
  <c r="BI680"/>
  <c r="BH680"/>
  <c r="BI679"/>
  <c r="BH679"/>
  <c r="BI678"/>
  <c r="BH678"/>
  <c r="BI677"/>
  <c r="BH677"/>
  <c r="BI676"/>
  <c r="BH676"/>
  <c r="BI675"/>
  <c r="BH675"/>
  <c r="BI674"/>
  <c r="BH674"/>
  <c r="BI673"/>
  <c r="BH673"/>
  <c r="BI672"/>
  <c r="BH672"/>
  <c r="BI671"/>
  <c r="BH671"/>
  <c r="BI670"/>
  <c r="BH670"/>
  <c r="BI669"/>
  <c r="BH669"/>
  <c r="BI668"/>
  <c r="BH668"/>
  <c r="BI667"/>
  <c r="BH667"/>
  <c r="BI666"/>
  <c r="BH666"/>
  <c r="BI665"/>
  <c r="BH665"/>
  <c r="BI664"/>
  <c r="BH664"/>
  <c r="BI663"/>
  <c r="BH663"/>
  <c r="BI662"/>
  <c r="BH662"/>
  <c r="BI661"/>
  <c r="BH661"/>
  <c r="BI660"/>
  <c r="BH660"/>
  <c r="BI659"/>
  <c r="BH659"/>
  <c r="BI658"/>
  <c r="BH658"/>
  <c r="BI657"/>
  <c r="BH657"/>
  <c r="BI656"/>
  <c r="BH656"/>
  <c r="BI655"/>
  <c r="BH655"/>
  <c r="BI654"/>
  <c r="BH654"/>
  <c r="BI653"/>
  <c r="BH653"/>
  <c r="BI652"/>
  <c r="BH652"/>
  <c r="BI651"/>
  <c r="BH651"/>
  <c r="BI650"/>
  <c r="BH650"/>
  <c r="BI649"/>
  <c r="BH649"/>
  <c r="BI648"/>
  <c r="BH648"/>
  <c r="BI647"/>
  <c r="BH647"/>
  <c r="BI646"/>
  <c r="BH646"/>
  <c r="BI645"/>
  <c r="BH645"/>
  <c r="BI644"/>
  <c r="BH644"/>
  <c r="BI643"/>
  <c r="BH643"/>
  <c r="BI642"/>
  <c r="BH642"/>
  <c r="BI641"/>
  <c r="BH641"/>
  <c r="BI640"/>
  <c r="BH640"/>
  <c r="BI639"/>
  <c r="BH639"/>
  <c r="BI638"/>
  <c r="BH638"/>
  <c r="BI637"/>
  <c r="BH637"/>
  <c r="BI636"/>
  <c r="BH636"/>
  <c r="BI635"/>
  <c r="BH635"/>
  <c r="BI634"/>
  <c r="BH634"/>
  <c r="BI633"/>
  <c r="BH633"/>
  <c r="BI632"/>
  <c r="BH632"/>
  <c r="BI631"/>
  <c r="BH631"/>
  <c r="BI630"/>
  <c r="BH630"/>
  <c r="BI629"/>
  <c r="BH629"/>
  <c r="BI628"/>
  <c r="BH628"/>
  <c r="BI627"/>
  <c r="BH627"/>
  <c r="BI626"/>
  <c r="BH626"/>
  <c r="BI625"/>
  <c r="BH625"/>
  <c r="BI624"/>
  <c r="BH624"/>
  <c r="BI623"/>
  <c r="BH623"/>
  <c r="BI622"/>
  <c r="BH622"/>
  <c r="BI621"/>
  <c r="BH621"/>
  <c r="BI620"/>
  <c r="BH620"/>
  <c r="BI619"/>
  <c r="BH619"/>
  <c r="BI618"/>
  <c r="BH618"/>
  <c r="BI617"/>
  <c r="BH617"/>
  <c r="BI616"/>
  <c r="BH616"/>
  <c r="BI615"/>
  <c r="BH615"/>
  <c r="BI614"/>
  <c r="BH614"/>
  <c r="BI613"/>
  <c r="BH613"/>
  <c r="BI612"/>
  <c r="BH612"/>
  <c r="BI611"/>
  <c r="BH611"/>
  <c r="BI610"/>
  <c r="BH610"/>
  <c r="BI609"/>
  <c r="BH609"/>
  <c r="BI608"/>
  <c r="BH608"/>
  <c r="BI607"/>
  <c r="BH607"/>
  <c r="BI606"/>
  <c r="BH606"/>
  <c r="BI605"/>
  <c r="BH605"/>
  <c r="BI604"/>
  <c r="BH604"/>
  <c r="BI603"/>
  <c r="BH603"/>
  <c r="BI602"/>
  <c r="BH602"/>
  <c r="BI601"/>
  <c r="BH601"/>
  <c r="BI600"/>
  <c r="BH600"/>
  <c r="BI599"/>
  <c r="BH599"/>
  <c r="BI598"/>
  <c r="BH598"/>
  <c r="BI597"/>
  <c r="BH597"/>
  <c r="BI596"/>
  <c r="BH596"/>
  <c r="BI595"/>
  <c r="BH595"/>
  <c r="BI594"/>
  <c r="BH594"/>
  <c r="BI593"/>
  <c r="BH593"/>
  <c r="BI592"/>
  <c r="BH592"/>
  <c r="BI591"/>
  <c r="BH591"/>
  <c r="BI590"/>
  <c r="BH590"/>
  <c r="BI589"/>
  <c r="BH589"/>
  <c r="BI588"/>
  <c r="BH588"/>
  <c r="BI587"/>
  <c r="BH587"/>
  <c r="BI586"/>
  <c r="BH586"/>
  <c r="BI585"/>
  <c r="BH585"/>
  <c r="BI584"/>
  <c r="BH584"/>
  <c r="BI583"/>
  <c r="BH583"/>
  <c r="BI582"/>
  <c r="BH582"/>
  <c r="BI581"/>
  <c r="BH581"/>
  <c r="BI580"/>
  <c r="BH580"/>
  <c r="BI579"/>
  <c r="BH579"/>
  <c r="BI578"/>
  <c r="BH578"/>
  <c r="BI577"/>
  <c r="BH577"/>
  <c r="BI576"/>
  <c r="BH576"/>
  <c r="BI575"/>
  <c r="BH575"/>
  <c r="BI574"/>
  <c r="BH574"/>
  <c r="BI573"/>
  <c r="BH573"/>
  <c r="BI572"/>
  <c r="BH572"/>
  <c r="BI571"/>
  <c r="BH571"/>
  <c r="BI567"/>
  <c r="BI568" s="1"/>
  <c r="BH567"/>
  <c r="BH568" s="1"/>
  <c r="BG689"/>
  <c r="BF689"/>
  <c r="BG688"/>
  <c r="BF688"/>
  <c r="BG687"/>
  <c r="BF687"/>
  <c r="BG686"/>
  <c r="BF686"/>
  <c r="BG685"/>
  <c r="BF685"/>
  <c r="BG684"/>
  <c r="BF684"/>
  <c r="BG683"/>
  <c r="BF683"/>
  <c r="BG682"/>
  <c r="BF682"/>
  <c r="BG681"/>
  <c r="BF681"/>
  <c r="BG680"/>
  <c r="BF680"/>
  <c r="BG679"/>
  <c r="BF679"/>
  <c r="BG678"/>
  <c r="BF678"/>
  <c r="BG677"/>
  <c r="BF677"/>
  <c r="BG676"/>
  <c r="BF676"/>
  <c r="BG675"/>
  <c r="BF675"/>
  <c r="BG674"/>
  <c r="BF674"/>
  <c r="BG673"/>
  <c r="BF673"/>
  <c r="BG672"/>
  <c r="BF672"/>
  <c r="BG671"/>
  <c r="BF671"/>
  <c r="BG670"/>
  <c r="BF670"/>
  <c r="BG669"/>
  <c r="BF669"/>
  <c r="BG668"/>
  <c r="BF668"/>
  <c r="BG667"/>
  <c r="BF667"/>
  <c r="BG666"/>
  <c r="BF666"/>
  <c r="BG665"/>
  <c r="BF665"/>
  <c r="BG664"/>
  <c r="BF664"/>
  <c r="BG663"/>
  <c r="BF663"/>
  <c r="BG662"/>
  <c r="BF662"/>
  <c r="BG661"/>
  <c r="BF661"/>
  <c r="BG660"/>
  <c r="BF660"/>
  <c r="BG659"/>
  <c r="BF659"/>
  <c r="BG658"/>
  <c r="BF658"/>
  <c r="BG657"/>
  <c r="BF657"/>
  <c r="BG656"/>
  <c r="BF656"/>
  <c r="BG655"/>
  <c r="BF655"/>
  <c r="BG654"/>
  <c r="BF654"/>
  <c r="BG653"/>
  <c r="BF653"/>
  <c r="BG652"/>
  <c r="BF652"/>
  <c r="BG651"/>
  <c r="BF651"/>
  <c r="BG650"/>
  <c r="BF650"/>
  <c r="BG649"/>
  <c r="BF649"/>
  <c r="BG648"/>
  <c r="BF648"/>
  <c r="BG647"/>
  <c r="BF647"/>
  <c r="BG646"/>
  <c r="BF646"/>
  <c r="BG645"/>
  <c r="BF645"/>
  <c r="BG644"/>
  <c r="BF644"/>
  <c r="BG643"/>
  <c r="BF643"/>
  <c r="BG642"/>
  <c r="BF642"/>
  <c r="BG641"/>
  <c r="BF641"/>
  <c r="BG640"/>
  <c r="BF640"/>
  <c r="BG639"/>
  <c r="BF639"/>
  <c r="BG638"/>
  <c r="BF638"/>
  <c r="BG637"/>
  <c r="BF637"/>
  <c r="BG636"/>
  <c r="BF636"/>
  <c r="BG635"/>
  <c r="BF635"/>
  <c r="BG634"/>
  <c r="BF634"/>
  <c r="BG633"/>
  <c r="BF633"/>
  <c r="BG632"/>
  <c r="BF632"/>
  <c r="BG631"/>
  <c r="BF631"/>
  <c r="BG630"/>
  <c r="BF630"/>
  <c r="BG629"/>
  <c r="BF629"/>
  <c r="BG628"/>
  <c r="BF628"/>
  <c r="BG627"/>
  <c r="BF627"/>
  <c r="BG626"/>
  <c r="BF626"/>
  <c r="BG625"/>
  <c r="BF625"/>
  <c r="BG624"/>
  <c r="BF624"/>
  <c r="BG623"/>
  <c r="BF623"/>
  <c r="BG622"/>
  <c r="BF622"/>
  <c r="BG621"/>
  <c r="BF621"/>
  <c r="BG620"/>
  <c r="BF620"/>
  <c r="BG619"/>
  <c r="BF619"/>
  <c r="BG618"/>
  <c r="BF618"/>
  <c r="BG617"/>
  <c r="BF617"/>
  <c r="BG616"/>
  <c r="BF616"/>
  <c r="BG615"/>
  <c r="BF615"/>
  <c r="BG614"/>
  <c r="BF614"/>
  <c r="BG613"/>
  <c r="BF613"/>
  <c r="BG612"/>
  <c r="BF612"/>
  <c r="BG611"/>
  <c r="BF611"/>
  <c r="BG610"/>
  <c r="BF610"/>
  <c r="BG609"/>
  <c r="BF609"/>
  <c r="BG608"/>
  <c r="BF608"/>
  <c r="BG607"/>
  <c r="BF607"/>
  <c r="BG606"/>
  <c r="BF606"/>
  <c r="BG605"/>
  <c r="BF605"/>
  <c r="BG604"/>
  <c r="BF604"/>
  <c r="BG603"/>
  <c r="BF603"/>
  <c r="BG602"/>
  <c r="BF602"/>
  <c r="BG601"/>
  <c r="BF601"/>
  <c r="BG600"/>
  <c r="BF600"/>
  <c r="BG599"/>
  <c r="BF599"/>
  <c r="BG598"/>
  <c r="BF598"/>
  <c r="BG597"/>
  <c r="BF597"/>
  <c r="BG596"/>
  <c r="BF596"/>
  <c r="BG595"/>
  <c r="BF595"/>
  <c r="BG594"/>
  <c r="BF594"/>
  <c r="BG593"/>
  <c r="BF593"/>
  <c r="BG592"/>
  <c r="BF592"/>
  <c r="BG591"/>
  <c r="BF591"/>
  <c r="BG590"/>
  <c r="BF590"/>
  <c r="BG589"/>
  <c r="BF589"/>
  <c r="BG588"/>
  <c r="BF588"/>
  <c r="BG587"/>
  <c r="BF587"/>
  <c r="BG586"/>
  <c r="BF586"/>
  <c r="BG585"/>
  <c r="BF585"/>
  <c r="BG584"/>
  <c r="BF584"/>
  <c r="BG583"/>
  <c r="BF583"/>
  <c r="BG582"/>
  <c r="BF582"/>
  <c r="BG581"/>
  <c r="BF581"/>
  <c r="BG580"/>
  <c r="BF580"/>
  <c r="BG579"/>
  <c r="BF579"/>
  <c r="BG578"/>
  <c r="BF578"/>
  <c r="BG577"/>
  <c r="BF577"/>
  <c r="BG576"/>
  <c r="BF576"/>
  <c r="BG575"/>
  <c r="BF575"/>
  <c r="BG574"/>
  <c r="BF574"/>
  <c r="BG573"/>
  <c r="BF573"/>
  <c r="BG572"/>
  <c r="BF572"/>
  <c r="BG571"/>
  <c r="BF571"/>
  <c r="BG568"/>
  <c r="BG567"/>
  <c r="BF567"/>
  <c r="BF568" s="1"/>
  <c r="BE689"/>
  <c r="BD689"/>
  <c r="BE688"/>
  <c r="BD688"/>
  <c r="BE687"/>
  <c r="BD687"/>
  <c r="BE686"/>
  <c r="BD686"/>
  <c r="BE685"/>
  <c r="BD685"/>
  <c r="BE684"/>
  <c r="BD684"/>
  <c r="BE683"/>
  <c r="BD683"/>
  <c r="BE682"/>
  <c r="BD682"/>
  <c r="BE681"/>
  <c r="BD681"/>
  <c r="BE680"/>
  <c r="BD680"/>
  <c r="BE679"/>
  <c r="BD679"/>
  <c r="BE678"/>
  <c r="BD678"/>
  <c r="BE677"/>
  <c r="BD677"/>
  <c r="BE676"/>
  <c r="BD676"/>
  <c r="BE675"/>
  <c r="BD675"/>
  <c r="BE674"/>
  <c r="BD674"/>
  <c r="BE673"/>
  <c r="BD673"/>
  <c r="BE672"/>
  <c r="BD672"/>
  <c r="BE671"/>
  <c r="BD671"/>
  <c r="BE670"/>
  <c r="BD670"/>
  <c r="BE669"/>
  <c r="BD669"/>
  <c r="BE668"/>
  <c r="BD668"/>
  <c r="BE667"/>
  <c r="BD667"/>
  <c r="BE666"/>
  <c r="BD666"/>
  <c r="BE665"/>
  <c r="BD665"/>
  <c r="BE664"/>
  <c r="BD664"/>
  <c r="BE663"/>
  <c r="BD663"/>
  <c r="BE662"/>
  <c r="BD662"/>
  <c r="BE661"/>
  <c r="BD661"/>
  <c r="BE660"/>
  <c r="BD660"/>
  <c r="BE659"/>
  <c r="BD659"/>
  <c r="BE658"/>
  <c r="BD658"/>
  <c r="BE657"/>
  <c r="BD657"/>
  <c r="BE656"/>
  <c r="BD656"/>
  <c r="BE655"/>
  <c r="BD655"/>
  <c r="BE654"/>
  <c r="BD654"/>
  <c r="BE653"/>
  <c r="BD653"/>
  <c r="BE652"/>
  <c r="BD652"/>
  <c r="BE651"/>
  <c r="BD651"/>
  <c r="BE650"/>
  <c r="BD650"/>
  <c r="BE649"/>
  <c r="BD649"/>
  <c r="BE648"/>
  <c r="BD648"/>
  <c r="BE647"/>
  <c r="BD647"/>
  <c r="BE646"/>
  <c r="BD646"/>
  <c r="BE645"/>
  <c r="BD645"/>
  <c r="BE644"/>
  <c r="BD644"/>
  <c r="BE643"/>
  <c r="BD643"/>
  <c r="BE642"/>
  <c r="BD642"/>
  <c r="BE641"/>
  <c r="BD641"/>
  <c r="BE640"/>
  <c r="BD640"/>
  <c r="BE639"/>
  <c r="BD639"/>
  <c r="BE638"/>
  <c r="BD638"/>
  <c r="BE637"/>
  <c r="BD637"/>
  <c r="BE636"/>
  <c r="BD636"/>
  <c r="BE635"/>
  <c r="BD635"/>
  <c r="BE634"/>
  <c r="BD634"/>
  <c r="BE633"/>
  <c r="BD633"/>
  <c r="BE632"/>
  <c r="BD632"/>
  <c r="BE631"/>
  <c r="BD631"/>
  <c r="BE630"/>
  <c r="BD630"/>
  <c r="BE629"/>
  <c r="BD629"/>
  <c r="BE628"/>
  <c r="BD628"/>
  <c r="BE627"/>
  <c r="BD627"/>
  <c r="BE626"/>
  <c r="BD626"/>
  <c r="BE625"/>
  <c r="BD625"/>
  <c r="BE624"/>
  <c r="BD624"/>
  <c r="BE623"/>
  <c r="BD623"/>
  <c r="BE622"/>
  <c r="BD622"/>
  <c r="BE621"/>
  <c r="BD621"/>
  <c r="BE620"/>
  <c r="BD620"/>
  <c r="BE619"/>
  <c r="BD619"/>
  <c r="BE618"/>
  <c r="BD618"/>
  <c r="BE617"/>
  <c r="BD617"/>
  <c r="BE616"/>
  <c r="BD616"/>
  <c r="BE615"/>
  <c r="BD615"/>
  <c r="BE614"/>
  <c r="BD614"/>
  <c r="BE613"/>
  <c r="BD613"/>
  <c r="BE612"/>
  <c r="BD612"/>
  <c r="BE611"/>
  <c r="BD611"/>
  <c r="BE610"/>
  <c r="BD610"/>
  <c r="BE609"/>
  <c r="BD609"/>
  <c r="BE608"/>
  <c r="BD608"/>
  <c r="BE607"/>
  <c r="BD607"/>
  <c r="BE606"/>
  <c r="BD606"/>
  <c r="BE605"/>
  <c r="BD605"/>
  <c r="BE604"/>
  <c r="BD604"/>
  <c r="BE603"/>
  <c r="BD603"/>
  <c r="BE602"/>
  <c r="BD602"/>
  <c r="BE601"/>
  <c r="BD601"/>
  <c r="BE600"/>
  <c r="BD600"/>
  <c r="BE599"/>
  <c r="BD599"/>
  <c r="BE598"/>
  <c r="BD598"/>
  <c r="BE597"/>
  <c r="BD597"/>
  <c r="BE596"/>
  <c r="BD596"/>
  <c r="BE595"/>
  <c r="BD595"/>
  <c r="BE594"/>
  <c r="BD594"/>
  <c r="BE593"/>
  <c r="BD593"/>
  <c r="BE592"/>
  <c r="BD592"/>
  <c r="BE591"/>
  <c r="BD591"/>
  <c r="BE590"/>
  <c r="BD590"/>
  <c r="BE589"/>
  <c r="BD589"/>
  <c r="BE588"/>
  <c r="BD588"/>
  <c r="BE587"/>
  <c r="BD587"/>
  <c r="BE586"/>
  <c r="BD586"/>
  <c r="BE585"/>
  <c r="BD585"/>
  <c r="BE584"/>
  <c r="BD584"/>
  <c r="BE583"/>
  <c r="BD583"/>
  <c r="BE582"/>
  <c r="BD582"/>
  <c r="BE581"/>
  <c r="BD581"/>
  <c r="BE580"/>
  <c r="BD580"/>
  <c r="BE579"/>
  <c r="BD579"/>
  <c r="BE578"/>
  <c r="BD578"/>
  <c r="BE577"/>
  <c r="BD577"/>
  <c r="BE576"/>
  <c r="BD576"/>
  <c r="BE575"/>
  <c r="BD575"/>
  <c r="BE574"/>
  <c r="BD574"/>
  <c r="BE573"/>
  <c r="BD573"/>
  <c r="BE572"/>
  <c r="BD572"/>
  <c r="BE571"/>
  <c r="BD571"/>
  <c r="BE567"/>
  <c r="BE568" s="1"/>
  <c r="BD567"/>
  <c r="BD568" s="1"/>
  <c r="N665" i="5"/>
  <c r="N668"/>
  <c r="N670"/>
  <c r="N671"/>
  <c r="N672"/>
  <c r="N673"/>
  <c r="N674"/>
  <c r="N675"/>
  <c r="N676"/>
  <c r="N677"/>
  <c r="N678"/>
  <c r="N679"/>
  <c r="N680"/>
  <c r="N682"/>
  <c r="N683"/>
  <c r="N686"/>
  <c r="N687"/>
  <c r="N688"/>
  <c r="N689"/>
  <c r="G567"/>
  <c r="G568" s="1"/>
  <c r="H567"/>
  <c r="H568" s="1"/>
  <c r="I567"/>
  <c r="I568" s="1"/>
  <c r="G571"/>
  <c r="H571"/>
  <c r="I571"/>
  <c r="G572"/>
  <c r="H572"/>
  <c r="I572"/>
  <c r="G573"/>
  <c r="H573"/>
  <c r="I573"/>
  <c r="G574"/>
  <c r="H574"/>
  <c r="I574"/>
  <c r="G575"/>
  <c r="H575"/>
  <c r="I575"/>
  <c r="G576"/>
  <c r="H576"/>
  <c r="I576"/>
  <c r="G577"/>
  <c r="H577"/>
  <c r="I577"/>
  <c r="G578"/>
  <c r="H578"/>
  <c r="I578"/>
  <c r="G579"/>
  <c r="H579"/>
  <c r="I579"/>
  <c r="G580"/>
  <c r="H580"/>
  <c r="I580"/>
  <c r="G581"/>
  <c r="H581"/>
  <c r="I581"/>
  <c r="G582"/>
  <c r="H582"/>
  <c r="I582"/>
  <c r="G583"/>
  <c r="H583"/>
  <c r="I583"/>
  <c r="G584"/>
  <c r="H584"/>
  <c r="I584"/>
  <c r="G585"/>
  <c r="H585"/>
  <c r="I585"/>
  <c r="G586"/>
  <c r="H586"/>
  <c r="I586"/>
  <c r="G587"/>
  <c r="H587"/>
  <c r="I587"/>
  <c r="G588"/>
  <c r="H588"/>
  <c r="I588"/>
  <c r="G589"/>
  <c r="H589"/>
  <c r="I589"/>
  <c r="G590"/>
  <c r="H590"/>
  <c r="I590"/>
  <c r="G591"/>
  <c r="H591"/>
  <c r="I591"/>
  <c r="G592"/>
  <c r="H592"/>
  <c r="I592"/>
  <c r="G593"/>
  <c r="H593"/>
  <c r="I593"/>
  <c r="G594"/>
  <c r="H594"/>
  <c r="I594"/>
  <c r="G595"/>
  <c r="H595"/>
  <c r="I595"/>
  <c r="G596"/>
  <c r="H596"/>
  <c r="I596"/>
  <c r="G597"/>
  <c r="H597"/>
  <c r="I597"/>
  <c r="G598"/>
  <c r="H598"/>
  <c r="I598"/>
  <c r="G599"/>
  <c r="H599"/>
  <c r="I599"/>
  <c r="G600"/>
  <c r="H600"/>
  <c r="I600"/>
  <c r="G601"/>
  <c r="H601"/>
  <c r="I601"/>
  <c r="G602"/>
  <c r="H602"/>
  <c r="I602"/>
  <c r="G603"/>
  <c r="H603"/>
  <c r="I603"/>
  <c r="G604"/>
  <c r="H604"/>
  <c r="I604"/>
  <c r="G605"/>
  <c r="H605"/>
  <c r="I605"/>
  <c r="G606"/>
  <c r="H606"/>
  <c r="I606"/>
  <c r="G607"/>
  <c r="H607"/>
  <c r="I607"/>
  <c r="G608"/>
  <c r="H608"/>
  <c r="I608"/>
  <c r="G609"/>
  <c r="H609"/>
  <c r="I609"/>
  <c r="G610"/>
  <c r="H610"/>
  <c r="I610"/>
  <c r="G611"/>
  <c r="H611"/>
  <c r="I611"/>
  <c r="G612"/>
  <c r="H612"/>
  <c r="I612"/>
  <c r="G613"/>
  <c r="H613"/>
  <c r="I613"/>
  <c r="G614"/>
  <c r="H614"/>
  <c r="I614"/>
  <c r="G615"/>
  <c r="H615"/>
  <c r="I615"/>
  <c r="G616"/>
  <c r="H616"/>
  <c r="I616"/>
  <c r="G617"/>
  <c r="H617"/>
  <c r="I617"/>
  <c r="G618"/>
  <c r="H618"/>
  <c r="I618"/>
  <c r="G619"/>
  <c r="H619"/>
  <c r="I619"/>
  <c r="G620"/>
  <c r="H620"/>
  <c r="I620"/>
  <c r="G621"/>
  <c r="H621"/>
  <c r="I621"/>
  <c r="G622"/>
  <c r="H622"/>
  <c r="I622"/>
  <c r="G623"/>
  <c r="H623"/>
  <c r="I623"/>
  <c r="G624"/>
  <c r="H624"/>
  <c r="I624"/>
  <c r="G625"/>
  <c r="H625"/>
  <c r="I625"/>
  <c r="G626"/>
  <c r="H626"/>
  <c r="I626"/>
  <c r="G627"/>
  <c r="H627"/>
  <c r="I627"/>
  <c r="G628"/>
  <c r="H628"/>
  <c r="I628"/>
  <c r="G629"/>
  <c r="H629"/>
  <c r="I629"/>
  <c r="G630"/>
  <c r="H630"/>
  <c r="I630"/>
  <c r="G631"/>
  <c r="H631"/>
  <c r="I631"/>
  <c r="G632"/>
  <c r="H632"/>
  <c r="I632"/>
  <c r="G633"/>
  <c r="H633"/>
  <c r="I633"/>
  <c r="G634"/>
  <c r="H634"/>
  <c r="I634"/>
  <c r="G635"/>
  <c r="H635"/>
  <c r="I635"/>
  <c r="G636"/>
  <c r="H636"/>
  <c r="I636"/>
  <c r="G637"/>
  <c r="H637"/>
  <c r="I637"/>
  <c r="G638"/>
  <c r="H638"/>
  <c r="I638"/>
  <c r="G639"/>
  <c r="H639"/>
  <c r="I639"/>
  <c r="G640"/>
  <c r="H640"/>
  <c r="I640"/>
  <c r="G641"/>
  <c r="H641"/>
  <c r="I641"/>
  <c r="G642"/>
  <c r="H642"/>
  <c r="I642"/>
  <c r="G643"/>
  <c r="H643"/>
  <c r="I643"/>
  <c r="G644"/>
  <c r="H644"/>
  <c r="I644"/>
  <c r="G645"/>
  <c r="H645"/>
  <c r="I645"/>
  <c r="G646"/>
  <c r="H646"/>
  <c r="I646"/>
  <c r="G647"/>
  <c r="H647"/>
  <c r="I647"/>
  <c r="G648"/>
  <c r="H648"/>
  <c r="I648"/>
  <c r="G649"/>
  <c r="H649"/>
  <c r="I649"/>
  <c r="G650"/>
  <c r="H650"/>
  <c r="I650"/>
  <c r="G651"/>
  <c r="H651"/>
  <c r="I651"/>
  <c r="G652"/>
  <c r="H652"/>
  <c r="I652"/>
  <c r="G653"/>
  <c r="H653"/>
  <c r="I653"/>
  <c r="G654"/>
  <c r="H654"/>
  <c r="I654"/>
  <c r="G655"/>
  <c r="H655"/>
  <c r="I655"/>
  <c r="G656"/>
  <c r="H656"/>
  <c r="I656"/>
  <c r="G657"/>
  <c r="H657"/>
  <c r="I657"/>
  <c r="G658"/>
  <c r="H658"/>
  <c r="I658"/>
  <c r="G659"/>
  <c r="H659"/>
  <c r="I659"/>
  <c r="G660"/>
  <c r="H660"/>
  <c r="I660"/>
  <c r="G661"/>
  <c r="H661"/>
  <c r="I661"/>
  <c r="G662"/>
  <c r="H662"/>
  <c r="I662"/>
  <c r="G663"/>
  <c r="H663"/>
  <c r="I663"/>
  <c r="G664"/>
  <c r="H664"/>
  <c r="I664"/>
  <c r="G665"/>
  <c r="H665"/>
  <c r="I665"/>
  <c r="G668"/>
  <c r="H668"/>
  <c r="I668"/>
  <c r="G670"/>
  <c r="H670"/>
  <c r="I670"/>
  <c r="G671"/>
  <c r="H671"/>
  <c r="I671"/>
  <c r="G672"/>
  <c r="H672"/>
  <c r="I672"/>
  <c r="G673"/>
  <c r="H673"/>
  <c r="I673"/>
  <c r="G674"/>
  <c r="H674"/>
  <c r="I674"/>
  <c r="G675"/>
  <c r="H675"/>
  <c r="I675"/>
  <c r="G676"/>
  <c r="H676"/>
  <c r="I676"/>
  <c r="G677"/>
  <c r="H677"/>
  <c r="I677"/>
  <c r="G678"/>
  <c r="H678"/>
  <c r="I678"/>
  <c r="G679"/>
  <c r="H679"/>
  <c r="I679"/>
  <c r="G680"/>
  <c r="H680"/>
  <c r="I680"/>
  <c r="G682"/>
  <c r="H682"/>
  <c r="I682"/>
  <c r="G683"/>
  <c r="H683"/>
  <c r="I683"/>
  <c r="G686"/>
  <c r="H686"/>
  <c r="I686"/>
  <c r="G687"/>
  <c r="H687"/>
  <c r="I687"/>
  <c r="G688"/>
  <c r="H688"/>
  <c r="I688"/>
  <c r="G689"/>
  <c r="H689"/>
  <c r="I689"/>
  <c r="L567"/>
  <c r="L568" s="1"/>
  <c r="M567"/>
  <c r="M568" s="1"/>
  <c r="L571"/>
  <c r="M571"/>
  <c r="L572"/>
  <c r="M572"/>
  <c r="L573"/>
  <c r="M573"/>
  <c r="L574"/>
  <c r="M574"/>
  <c r="L575"/>
  <c r="M575"/>
  <c r="L576"/>
  <c r="M576"/>
  <c r="L577"/>
  <c r="M577"/>
  <c r="L578"/>
  <c r="M578"/>
  <c r="L579"/>
  <c r="M579"/>
  <c r="L580"/>
  <c r="M580"/>
  <c r="L581"/>
  <c r="M581"/>
  <c r="L582"/>
  <c r="M582"/>
  <c r="L583"/>
  <c r="M583"/>
  <c r="L584"/>
  <c r="M584"/>
  <c r="L585"/>
  <c r="M585"/>
  <c r="L586"/>
  <c r="M586"/>
  <c r="L587"/>
  <c r="M587"/>
  <c r="L588"/>
  <c r="M588"/>
  <c r="L589"/>
  <c r="M589"/>
  <c r="L590"/>
  <c r="M590"/>
  <c r="L591"/>
  <c r="M591"/>
  <c r="L592"/>
  <c r="M592"/>
  <c r="L593"/>
  <c r="M593"/>
  <c r="L594"/>
  <c r="M594"/>
  <c r="L595"/>
  <c r="M595"/>
  <c r="L596"/>
  <c r="M596"/>
  <c r="L597"/>
  <c r="M597"/>
  <c r="L598"/>
  <c r="M598"/>
  <c r="L599"/>
  <c r="M599"/>
  <c r="L600"/>
  <c r="M600"/>
  <c r="L601"/>
  <c r="M601"/>
  <c r="L602"/>
  <c r="M602"/>
  <c r="L603"/>
  <c r="M603"/>
  <c r="L604"/>
  <c r="M604"/>
  <c r="L605"/>
  <c r="M605"/>
  <c r="L606"/>
  <c r="M606"/>
  <c r="L607"/>
  <c r="M607"/>
  <c r="L608"/>
  <c r="M608"/>
  <c r="L609"/>
  <c r="M609"/>
  <c r="L610"/>
  <c r="M610"/>
  <c r="L611"/>
  <c r="M611"/>
  <c r="L612"/>
  <c r="M612"/>
  <c r="L613"/>
  <c r="M613"/>
  <c r="L614"/>
  <c r="M614"/>
  <c r="L615"/>
  <c r="M615"/>
  <c r="L616"/>
  <c r="M616"/>
  <c r="L617"/>
  <c r="M617"/>
  <c r="L618"/>
  <c r="M618"/>
  <c r="L619"/>
  <c r="M619"/>
  <c r="L620"/>
  <c r="M620"/>
  <c r="L621"/>
  <c r="M621"/>
  <c r="L622"/>
  <c r="M622"/>
  <c r="L623"/>
  <c r="M623"/>
  <c r="L624"/>
  <c r="M624"/>
  <c r="L625"/>
  <c r="M625"/>
  <c r="L626"/>
  <c r="M626"/>
  <c r="L627"/>
  <c r="M627"/>
  <c r="L628"/>
  <c r="M628"/>
  <c r="L629"/>
  <c r="M629"/>
  <c r="L630"/>
  <c r="M630"/>
  <c r="L631"/>
  <c r="M631"/>
  <c r="L632"/>
  <c r="M632"/>
  <c r="L633"/>
  <c r="M633"/>
  <c r="L634"/>
  <c r="M634"/>
  <c r="L635"/>
  <c r="M635"/>
  <c r="L636"/>
  <c r="M636"/>
  <c r="L637"/>
  <c r="M637"/>
  <c r="L638"/>
  <c r="M638"/>
  <c r="L639"/>
  <c r="M639"/>
  <c r="L640"/>
  <c r="M640"/>
  <c r="L641"/>
  <c r="M641"/>
  <c r="L642"/>
  <c r="M642"/>
  <c r="L643"/>
  <c r="M643"/>
  <c r="L644"/>
  <c r="M644"/>
  <c r="L645"/>
  <c r="M645"/>
  <c r="L646"/>
  <c r="M646"/>
  <c r="L647"/>
  <c r="M647"/>
  <c r="L648"/>
  <c r="M648"/>
  <c r="L649"/>
  <c r="M649"/>
  <c r="L650"/>
  <c r="M650"/>
  <c r="L651"/>
  <c r="M651"/>
  <c r="L652"/>
  <c r="M652"/>
  <c r="L653"/>
  <c r="M653"/>
  <c r="L654"/>
  <c r="M654"/>
  <c r="L655"/>
  <c r="M655"/>
  <c r="L656"/>
  <c r="M656"/>
  <c r="L657"/>
  <c r="M657"/>
  <c r="L658"/>
  <c r="M658"/>
  <c r="L659"/>
  <c r="M659"/>
  <c r="L660"/>
  <c r="M660"/>
  <c r="L661"/>
  <c r="M661"/>
  <c r="L662"/>
  <c r="M662"/>
  <c r="L663"/>
  <c r="M663"/>
  <c r="L664"/>
  <c r="M664"/>
  <c r="L665"/>
  <c r="M665"/>
  <c r="L668"/>
  <c r="M668"/>
  <c r="L670"/>
  <c r="M670"/>
  <c r="L671"/>
  <c r="M671"/>
  <c r="L672"/>
  <c r="M672"/>
  <c r="L673"/>
  <c r="M673"/>
  <c r="L674"/>
  <c r="M674"/>
  <c r="L675"/>
  <c r="M675"/>
  <c r="L676"/>
  <c r="M676"/>
  <c r="L677"/>
  <c r="M677"/>
  <c r="L678"/>
  <c r="M678"/>
  <c r="L679"/>
  <c r="M679"/>
  <c r="L680"/>
  <c r="M680"/>
  <c r="L682"/>
  <c r="M682"/>
  <c r="L683"/>
  <c r="M683"/>
  <c r="L686"/>
  <c r="M686"/>
  <c r="L687"/>
  <c r="M687"/>
  <c r="L688"/>
  <c r="M688"/>
  <c r="L689"/>
  <c r="M689"/>
  <c r="R567"/>
  <c r="R568" s="1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7"/>
  <c r="R668"/>
  <c r="R671"/>
  <c r="R672"/>
  <c r="R673"/>
  <c r="R674"/>
  <c r="R675"/>
  <c r="R676"/>
  <c r="R677"/>
  <c r="R679"/>
  <c r="R680"/>
  <c r="R681"/>
  <c r="R682"/>
  <c r="R683"/>
  <c r="R684"/>
  <c r="R685"/>
  <c r="R686"/>
  <c r="R687"/>
  <c r="R688"/>
  <c r="R689"/>
  <c r="AF567"/>
  <c r="AF568" s="1"/>
  <c r="AG567"/>
  <c r="AG568" s="1"/>
  <c r="AF571"/>
  <c r="AG571"/>
  <c r="AF572"/>
  <c r="AG572"/>
  <c r="AF573"/>
  <c r="AG573"/>
  <c r="AF574"/>
  <c r="AG574"/>
  <c r="AF575"/>
  <c r="AG575"/>
  <c r="AF576"/>
  <c r="AG576"/>
  <c r="AF577"/>
  <c r="AG577"/>
  <c r="AF578"/>
  <c r="AG578"/>
  <c r="AF579"/>
  <c r="AG579"/>
  <c r="AF580"/>
  <c r="AG580"/>
  <c r="AF581"/>
  <c r="AG581"/>
  <c r="AF582"/>
  <c r="AG582"/>
  <c r="AF583"/>
  <c r="AG583"/>
  <c r="AF584"/>
  <c r="AG584"/>
  <c r="AF585"/>
  <c r="AG585"/>
  <c r="AF586"/>
  <c r="AG586"/>
  <c r="AF587"/>
  <c r="AG587"/>
  <c r="AF588"/>
  <c r="AG588"/>
  <c r="AF589"/>
  <c r="AG589"/>
  <c r="AF590"/>
  <c r="AG590"/>
  <c r="AF591"/>
  <c r="AG591"/>
  <c r="AF592"/>
  <c r="AG592"/>
  <c r="AF593"/>
  <c r="AG593"/>
  <c r="AF594"/>
  <c r="AG594"/>
  <c r="AF595"/>
  <c r="AG595"/>
  <c r="AF596"/>
  <c r="AG596"/>
  <c r="AF597"/>
  <c r="AG597"/>
  <c r="AF598"/>
  <c r="AG598"/>
  <c r="AF599"/>
  <c r="AG599"/>
  <c r="AF600"/>
  <c r="AG600"/>
  <c r="AF601"/>
  <c r="AG601"/>
  <c r="AF602"/>
  <c r="AG602"/>
  <c r="AF603"/>
  <c r="AG603"/>
  <c r="AF604"/>
  <c r="AG604"/>
  <c r="AF605"/>
  <c r="AG605"/>
  <c r="AF606"/>
  <c r="AG606"/>
  <c r="AF607"/>
  <c r="AG607"/>
  <c r="AF608"/>
  <c r="AG608"/>
  <c r="AF609"/>
  <c r="AG609"/>
  <c r="AF610"/>
  <c r="AG610"/>
  <c r="AF611"/>
  <c r="AG611"/>
  <c r="AF612"/>
  <c r="AG612"/>
  <c r="AF613"/>
  <c r="AG613"/>
  <c r="AF614"/>
  <c r="AG614"/>
  <c r="AF615"/>
  <c r="AG615"/>
  <c r="AF616"/>
  <c r="AG616"/>
  <c r="AF617"/>
  <c r="AG617"/>
  <c r="AF618"/>
  <c r="AG618"/>
  <c r="AF619"/>
  <c r="AG619"/>
  <c r="AF620"/>
  <c r="AG620"/>
  <c r="AF621"/>
  <c r="AG621"/>
  <c r="AF622"/>
  <c r="AG622"/>
  <c r="AF623"/>
  <c r="AG623"/>
  <c r="AF624"/>
  <c r="AG624"/>
  <c r="AF625"/>
  <c r="AG625"/>
  <c r="AF626"/>
  <c r="AG626"/>
  <c r="AF627"/>
  <c r="AG627"/>
  <c r="AF628"/>
  <c r="AG628"/>
  <c r="AF629"/>
  <c r="AG629"/>
  <c r="AF630"/>
  <c r="AG630"/>
  <c r="AF631"/>
  <c r="AG631"/>
  <c r="AF632"/>
  <c r="AG632"/>
  <c r="AF633"/>
  <c r="AG633"/>
  <c r="AF634"/>
  <c r="AG634"/>
  <c r="AF635"/>
  <c r="AG635"/>
  <c r="AF636"/>
  <c r="AG636"/>
  <c r="AF637"/>
  <c r="AG637"/>
  <c r="AF638"/>
  <c r="AG638"/>
  <c r="AF639"/>
  <c r="AG639"/>
  <c r="AF640"/>
  <c r="AG640"/>
  <c r="AF641"/>
  <c r="AG641"/>
  <c r="AF642"/>
  <c r="AG642"/>
  <c r="AF643"/>
  <c r="AG643"/>
  <c r="AF644"/>
  <c r="AG644"/>
  <c r="AF645"/>
  <c r="AG645"/>
  <c r="AF646"/>
  <c r="AG646"/>
  <c r="AF647"/>
  <c r="AG647"/>
  <c r="AF648"/>
  <c r="AG648"/>
  <c r="AF649"/>
  <c r="AG649"/>
  <c r="AF650"/>
  <c r="AG650"/>
  <c r="AF651"/>
  <c r="AG651"/>
  <c r="AF652"/>
  <c r="AG652"/>
  <c r="AF653"/>
  <c r="AG653"/>
  <c r="AF654"/>
  <c r="AG654"/>
  <c r="AF655"/>
  <c r="AG655"/>
  <c r="AF656"/>
  <c r="AG656"/>
  <c r="AF657"/>
  <c r="AG657"/>
  <c r="AF658"/>
  <c r="AG658"/>
  <c r="AF659"/>
  <c r="AG659"/>
  <c r="AF660"/>
  <c r="AG660"/>
  <c r="AF661"/>
  <c r="AG661"/>
  <c r="AF662"/>
  <c r="AG662"/>
  <c r="AF663"/>
  <c r="AG663"/>
  <c r="AF664"/>
  <c r="AG664"/>
  <c r="AF665"/>
  <c r="AG665"/>
  <c r="AF666"/>
  <c r="AG666"/>
  <c r="AF667"/>
  <c r="AG667"/>
  <c r="AF668"/>
  <c r="AG668"/>
  <c r="AF669"/>
  <c r="AG669"/>
  <c r="AF670"/>
  <c r="AG670"/>
  <c r="AF671"/>
  <c r="AG671"/>
  <c r="AF672"/>
  <c r="AG672"/>
  <c r="AF674"/>
  <c r="AG674"/>
  <c r="AF675"/>
  <c r="AG675"/>
  <c r="AF676"/>
  <c r="AG676"/>
  <c r="AF677"/>
  <c r="AG677"/>
  <c r="AF678"/>
  <c r="AG678"/>
  <c r="AF680"/>
  <c r="AG680"/>
  <c r="AF682"/>
  <c r="AG682"/>
  <c r="AF683"/>
  <c r="AG683"/>
  <c r="AF685"/>
  <c r="AG685"/>
  <c r="AF686"/>
  <c r="AG686"/>
  <c r="AF687"/>
  <c r="AG687"/>
  <c r="AF688"/>
  <c r="AG688"/>
  <c r="AF689"/>
  <c r="AG689"/>
  <c r="AH567"/>
  <c r="AH568" s="1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4"/>
  <c r="AH675"/>
  <c r="AH676"/>
  <c r="AH677"/>
  <c r="AH678"/>
  <c r="AH680"/>
  <c r="AH682"/>
  <c r="AH683"/>
  <c r="AH685"/>
  <c r="AH686"/>
  <c r="AH687"/>
  <c r="AH688"/>
  <c r="AH689"/>
  <c r="BE665"/>
  <c r="BE666"/>
  <c r="BE667"/>
  <c r="BE668"/>
  <c r="BE669"/>
  <c r="BE670"/>
  <c r="BE671"/>
  <c r="BE673"/>
  <c r="BE674"/>
  <c r="BE676"/>
  <c r="BE677"/>
  <c r="BE678"/>
  <c r="BE679"/>
  <c r="BE682"/>
  <c r="BE683"/>
  <c r="BE684"/>
  <c r="BE685"/>
  <c r="BE686"/>
  <c r="BE687"/>
  <c r="BE688"/>
  <c r="BE689"/>
  <c r="AX664"/>
  <c r="AX665"/>
  <c r="AX666"/>
  <c r="AX667"/>
  <c r="AX668"/>
  <c r="AX669"/>
  <c r="AX670"/>
  <c r="AX671"/>
  <c r="AX672"/>
  <c r="AX673"/>
  <c r="AX674"/>
  <c r="AX676"/>
  <c r="AX677"/>
  <c r="AX679"/>
  <c r="AX680"/>
  <c r="AX681"/>
  <c r="AX682"/>
  <c r="AX683"/>
  <c r="AX684"/>
  <c r="AX685"/>
  <c r="AX686"/>
  <c r="AX687"/>
  <c r="AX688"/>
  <c r="AX689"/>
  <c r="AS665"/>
  <c r="AS666"/>
  <c r="AS667"/>
  <c r="AS668"/>
  <c r="AS669"/>
  <c r="AS670"/>
  <c r="AS671"/>
  <c r="AS672"/>
  <c r="AS673"/>
  <c r="AS674"/>
  <c r="AS675"/>
  <c r="AS676"/>
  <c r="AS677"/>
  <c r="AS680"/>
  <c r="AS681"/>
  <c r="AS682"/>
  <c r="AS683"/>
  <c r="AS684"/>
  <c r="AS685"/>
  <c r="AS686"/>
  <c r="AS687"/>
  <c r="AS688"/>
  <c r="AS689"/>
  <c r="AN567"/>
  <c r="AN568" s="1"/>
  <c r="AO567"/>
  <c r="AO568" s="1"/>
  <c r="AP567"/>
  <c r="AP568" s="1"/>
  <c r="AN571"/>
  <c r="AO571"/>
  <c r="AP571"/>
  <c r="AN572"/>
  <c r="AO572"/>
  <c r="AP572"/>
  <c r="AN573"/>
  <c r="AO573"/>
  <c r="AP573"/>
  <c r="AN574"/>
  <c r="AO574"/>
  <c r="AP574"/>
  <c r="AN575"/>
  <c r="AO575"/>
  <c r="AP575"/>
  <c r="AN576"/>
  <c r="AO576"/>
  <c r="AP576"/>
  <c r="AN577"/>
  <c r="AO577"/>
  <c r="AP577"/>
  <c r="AN578"/>
  <c r="AO578"/>
  <c r="AP578"/>
  <c r="AN579"/>
  <c r="AO579"/>
  <c r="AP579"/>
  <c r="AN580"/>
  <c r="AO580"/>
  <c r="AP580"/>
  <c r="AN581"/>
  <c r="AO581"/>
  <c r="AP581"/>
  <c r="AN582"/>
  <c r="AO582"/>
  <c r="AP582"/>
  <c r="AN583"/>
  <c r="AO583"/>
  <c r="AP583"/>
  <c r="AN584"/>
  <c r="AO584"/>
  <c r="AP584"/>
  <c r="AN585"/>
  <c r="AO585"/>
  <c r="AP585"/>
  <c r="AN586"/>
  <c r="AO586"/>
  <c r="AP586"/>
  <c r="AN587"/>
  <c r="AO587"/>
  <c r="AP587"/>
  <c r="AN588"/>
  <c r="AO588"/>
  <c r="AP588"/>
  <c r="AN589"/>
  <c r="AO589"/>
  <c r="AP589"/>
  <c r="AN590"/>
  <c r="AO590"/>
  <c r="AP590"/>
  <c r="AN591"/>
  <c r="AO591"/>
  <c r="AP591"/>
  <c r="AN592"/>
  <c r="AO592"/>
  <c r="AP592"/>
  <c r="AN593"/>
  <c r="AO593"/>
  <c r="AP593"/>
  <c r="AN594"/>
  <c r="AO594"/>
  <c r="AP594"/>
  <c r="AN595"/>
  <c r="AO595"/>
  <c r="AP595"/>
  <c r="AN596"/>
  <c r="AO596"/>
  <c r="AP596"/>
  <c r="AN597"/>
  <c r="AO597"/>
  <c r="AP597"/>
  <c r="AN598"/>
  <c r="AO598"/>
  <c r="AP598"/>
  <c r="AN599"/>
  <c r="AO599"/>
  <c r="AP599"/>
  <c r="AN600"/>
  <c r="AO600"/>
  <c r="AP600"/>
  <c r="AN601"/>
  <c r="AO601"/>
  <c r="AP601"/>
  <c r="AN602"/>
  <c r="AO602"/>
  <c r="AP602"/>
  <c r="AN603"/>
  <c r="AO603"/>
  <c r="AP603"/>
  <c r="AN604"/>
  <c r="AO604"/>
  <c r="AP604"/>
  <c r="AN605"/>
  <c r="AO605"/>
  <c r="AP605"/>
  <c r="AN606"/>
  <c r="AO606"/>
  <c r="AP606"/>
  <c r="AN607"/>
  <c r="AO607"/>
  <c r="AP607"/>
  <c r="AN608"/>
  <c r="AO608"/>
  <c r="AP608"/>
  <c r="AN609"/>
  <c r="AO609"/>
  <c r="AP609"/>
  <c r="AN610"/>
  <c r="AO610"/>
  <c r="AP610"/>
  <c r="AN611"/>
  <c r="AO611"/>
  <c r="AP611"/>
  <c r="AN612"/>
  <c r="AO612"/>
  <c r="AP612"/>
  <c r="AN613"/>
  <c r="AO613"/>
  <c r="AP613"/>
  <c r="AN614"/>
  <c r="AO614"/>
  <c r="AP614"/>
  <c r="AN615"/>
  <c r="AO615"/>
  <c r="AP615"/>
  <c r="AN616"/>
  <c r="AO616"/>
  <c r="AP616"/>
  <c r="AN617"/>
  <c r="AO617"/>
  <c r="AP617"/>
  <c r="AN618"/>
  <c r="AO618"/>
  <c r="AP618"/>
  <c r="AN619"/>
  <c r="AO619"/>
  <c r="AP619"/>
  <c r="AN620"/>
  <c r="AO620"/>
  <c r="AP620"/>
  <c r="AN621"/>
  <c r="AO621"/>
  <c r="AP621"/>
  <c r="AN622"/>
  <c r="AO622"/>
  <c r="AP622"/>
  <c r="AN623"/>
  <c r="AO623"/>
  <c r="AP623"/>
  <c r="AN624"/>
  <c r="AO624"/>
  <c r="AP624"/>
  <c r="AN625"/>
  <c r="AO625"/>
  <c r="AP625"/>
  <c r="AN626"/>
  <c r="AO626"/>
  <c r="AP626"/>
  <c r="AN627"/>
  <c r="AO627"/>
  <c r="AP627"/>
  <c r="AN628"/>
  <c r="AO628"/>
  <c r="AP628"/>
  <c r="AN629"/>
  <c r="AO629"/>
  <c r="AP629"/>
  <c r="AN630"/>
  <c r="AO630"/>
  <c r="AP630"/>
  <c r="AN631"/>
  <c r="AO631"/>
  <c r="AP631"/>
  <c r="AN632"/>
  <c r="AO632"/>
  <c r="AP632"/>
  <c r="AN633"/>
  <c r="AO633"/>
  <c r="AP633"/>
  <c r="AN634"/>
  <c r="AO634"/>
  <c r="AP634"/>
  <c r="AN635"/>
  <c r="AO635"/>
  <c r="AP635"/>
  <c r="AN636"/>
  <c r="AO636"/>
  <c r="AP636"/>
  <c r="AN637"/>
  <c r="AO637"/>
  <c r="AP637"/>
  <c r="AN638"/>
  <c r="AO638"/>
  <c r="AP638"/>
  <c r="AN639"/>
  <c r="AO639"/>
  <c r="AP639"/>
  <c r="AN640"/>
  <c r="AO640"/>
  <c r="AP640"/>
  <c r="AN641"/>
  <c r="AO641"/>
  <c r="AP641"/>
  <c r="AN642"/>
  <c r="AO642"/>
  <c r="AP642"/>
  <c r="AN643"/>
  <c r="AO643"/>
  <c r="AP643"/>
  <c r="AN644"/>
  <c r="AO644"/>
  <c r="AP644"/>
  <c r="AN645"/>
  <c r="AO645"/>
  <c r="AP645"/>
  <c r="AN646"/>
  <c r="AO646"/>
  <c r="AP646"/>
  <c r="AN647"/>
  <c r="AO647"/>
  <c r="AP647"/>
  <c r="AN648"/>
  <c r="AO648"/>
  <c r="AP648"/>
  <c r="AN649"/>
  <c r="AO649"/>
  <c r="AP649"/>
  <c r="AN650"/>
  <c r="AO650"/>
  <c r="AP650"/>
  <c r="AN651"/>
  <c r="AO651"/>
  <c r="AP651"/>
  <c r="AN652"/>
  <c r="AO652"/>
  <c r="AP652"/>
  <c r="AN653"/>
  <c r="AO653"/>
  <c r="AP653"/>
  <c r="AN654"/>
  <c r="AO654"/>
  <c r="AP654"/>
  <c r="AN655"/>
  <c r="AO655"/>
  <c r="AP655"/>
  <c r="AN656"/>
  <c r="AO656"/>
  <c r="AP656"/>
  <c r="AN657"/>
  <c r="AO657"/>
  <c r="AP657"/>
  <c r="AN658"/>
  <c r="AO658"/>
  <c r="AP658"/>
  <c r="AN659"/>
  <c r="AO659"/>
  <c r="AP659"/>
  <c r="AN660"/>
  <c r="AO660"/>
  <c r="AP660"/>
  <c r="AN661"/>
  <c r="AO661"/>
  <c r="AP661"/>
  <c r="AN662"/>
  <c r="AO662"/>
  <c r="AP662"/>
  <c r="AN663"/>
  <c r="AO663"/>
  <c r="AP663"/>
  <c r="AN664"/>
  <c r="AO664"/>
  <c r="AP664"/>
  <c r="AN665"/>
  <c r="AO665"/>
  <c r="AP665"/>
  <c r="AN666"/>
  <c r="AO666"/>
  <c r="AP666"/>
  <c r="AN667"/>
  <c r="AO667"/>
  <c r="AP667"/>
  <c r="AN668"/>
  <c r="AO668"/>
  <c r="AP668"/>
  <c r="AN669"/>
  <c r="AO669"/>
  <c r="AP669"/>
  <c r="AN670"/>
  <c r="AO670"/>
  <c r="AP670"/>
  <c r="AN671"/>
  <c r="AO671"/>
  <c r="AP671"/>
  <c r="AN672"/>
  <c r="AO672"/>
  <c r="AP672"/>
  <c r="AN673"/>
  <c r="AO673"/>
  <c r="AP673"/>
  <c r="AN674"/>
  <c r="AO674"/>
  <c r="AP674"/>
  <c r="AN675"/>
  <c r="AO675"/>
  <c r="AP675"/>
  <c r="AN676"/>
  <c r="AO676"/>
  <c r="AP676"/>
  <c r="AN677"/>
  <c r="AO677"/>
  <c r="AP677"/>
  <c r="AN678"/>
  <c r="AO678"/>
  <c r="AP678"/>
  <c r="AN679"/>
  <c r="AO679"/>
  <c r="AP679"/>
  <c r="AN680"/>
  <c r="AO680"/>
  <c r="AP680"/>
  <c r="AN681"/>
  <c r="AO681"/>
  <c r="AP681"/>
  <c r="AN682"/>
  <c r="AO682"/>
  <c r="AP682"/>
  <c r="AN683"/>
  <c r="AO683"/>
  <c r="AP683"/>
  <c r="AN684"/>
  <c r="AO684"/>
  <c r="AP684"/>
  <c r="AN685"/>
  <c r="AO685"/>
  <c r="AP685"/>
  <c r="AN686"/>
  <c r="AO686"/>
  <c r="AP686"/>
  <c r="AN687"/>
  <c r="AO687"/>
  <c r="AP687"/>
  <c r="AN688"/>
  <c r="AO688"/>
  <c r="AP688"/>
  <c r="AN689"/>
  <c r="AO689"/>
  <c r="AP689"/>
  <c r="BS567"/>
  <c r="BS568" s="1"/>
  <c r="BS571"/>
  <c r="BS572"/>
  <c r="BS573"/>
  <c r="BS574"/>
  <c r="BS575"/>
  <c r="BS576"/>
  <c r="BS577"/>
  <c r="BS578"/>
  <c r="BS579"/>
  <c r="BS580"/>
  <c r="BS581"/>
  <c r="BS582"/>
  <c r="BS583"/>
  <c r="BS584"/>
  <c r="BS585"/>
  <c r="BS586"/>
  <c r="BS587"/>
  <c r="BS588"/>
  <c r="BS589"/>
  <c r="BS590"/>
  <c r="BS591"/>
  <c r="BS592"/>
  <c r="BS593"/>
  <c r="BS594"/>
  <c r="BS595"/>
  <c r="BS596"/>
  <c r="BS597"/>
  <c r="BS598"/>
  <c r="BS599"/>
  <c r="BS600"/>
  <c r="BS601"/>
  <c r="BS602"/>
  <c r="BS603"/>
  <c r="BS604"/>
  <c r="BS605"/>
  <c r="BS606"/>
  <c r="BS607"/>
  <c r="BS608"/>
  <c r="BS609"/>
  <c r="BS610"/>
  <c r="BS611"/>
  <c r="BS612"/>
  <c r="BS613"/>
  <c r="BS614"/>
  <c r="BS615"/>
  <c r="BS616"/>
  <c r="BS617"/>
  <c r="BS618"/>
  <c r="BS619"/>
  <c r="BS620"/>
  <c r="BS621"/>
  <c r="BS622"/>
  <c r="BS623"/>
  <c r="BS624"/>
  <c r="BS625"/>
  <c r="BS626"/>
  <c r="BS627"/>
  <c r="BS628"/>
  <c r="BS629"/>
  <c r="BS630"/>
  <c r="BS631"/>
  <c r="BS632"/>
  <c r="BS633"/>
  <c r="BS634"/>
  <c r="BS635"/>
  <c r="BS636"/>
  <c r="BS637"/>
  <c r="BS638"/>
  <c r="BS639"/>
  <c r="BS640"/>
  <c r="BS641"/>
  <c r="BS642"/>
  <c r="BS643"/>
  <c r="BS644"/>
  <c r="BS645"/>
  <c r="BS646"/>
  <c r="BS647"/>
  <c r="BS648"/>
  <c r="BS649"/>
  <c r="BS650"/>
  <c r="BS651"/>
  <c r="BS652"/>
  <c r="BS653"/>
  <c r="BS654"/>
  <c r="BS655"/>
  <c r="BS656"/>
  <c r="BS657"/>
  <c r="BS658"/>
  <c r="BS659"/>
  <c r="BS660"/>
  <c r="BS661"/>
  <c r="BS662"/>
  <c r="BS663"/>
  <c r="BS664"/>
  <c r="BS666"/>
  <c r="BS667"/>
  <c r="BS668"/>
  <c r="BS669"/>
  <c r="BS670"/>
  <c r="BS671"/>
  <c r="BS674"/>
  <c r="BS675"/>
  <c r="BS676"/>
  <c r="BS677"/>
  <c r="BS678"/>
  <c r="BS679"/>
  <c r="BS680"/>
  <c r="BS681"/>
  <c r="BS682"/>
  <c r="BS683"/>
  <c r="BS684"/>
  <c r="BS686"/>
  <c r="BS687"/>
  <c r="BS688"/>
  <c r="BS689"/>
  <c r="CC567"/>
  <c r="CC568" s="1"/>
  <c r="CD567"/>
  <c r="CD568" s="1"/>
  <c r="CC571"/>
  <c r="CD571"/>
  <c r="CC572"/>
  <c r="CD572"/>
  <c r="CC573"/>
  <c r="CD573"/>
  <c r="CC574"/>
  <c r="CD574"/>
  <c r="CC575"/>
  <c r="CD575"/>
  <c r="CC576"/>
  <c r="CD576"/>
  <c r="CC577"/>
  <c r="CD577"/>
  <c r="CC578"/>
  <c r="CD578"/>
  <c r="CC579"/>
  <c r="CD579"/>
  <c r="CC580"/>
  <c r="CD580"/>
  <c r="CC581"/>
  <c r="CD581"/>
  <c r="CC582"/>
  <c r="CD582"/>
  <c r="CC583"/>
  <c r="CD583"/>
  <c r="CC584"/>
  <c r="CD584"/>
  <c r="CC585"/>
  <c r="CD585"/>
  <c r="CC586"/>
  <c r="CD586"/>
  <c r="CC587"/>
  <c r="CD587"/>
  <c r="CC588"/>
  <c r="CD588"/>
  <c r="CC589"/>
  <c r="CD589"/>
  <c r="CC590"/>
  <c r="CD590"/>
  <c r="CC591"/>
  <c r="CD591"/>
  <c r="CC592"/>
  <c r="CD592"/>
  <c r="CC593"/>
  <c r="CD593"/>
  <c r="CC594"/>
  <c r="CD594"/>
  <c r="CC595"/>
  <c r="CD595"/>
  <c r="CC596"/>
  <c r="CD596"/>
  <c r="CC597"/>
  <c r="CD597"/>
  <c r="CC598"/>
  <c r="CD598"/>
  <c r="CC599"/>
  <c r="CD599"/>
  <c r="CC600"/>
  <c r="CD600"/>
  <c r="CC601"/>
  <c r="CD601"/>
  <c r="CC602"/>
  <c r="CD602"/>
  <c r="CC603"/>
  <c r="CD603"/>
  <c r="CC604"/>
  <c r="CD604"/>
  <c r="CC605"/>
  <c r="CD605"/>
  <c r="CC606"/>
  <c r="CD606"/>
  <c r="CC607"/>
  <c r="CD607"/>
  <c r="CC608"/>
  <c r="CD608"/>
  <c r="CC609"/>
  <c r="CD609"/>
  <c r="CC610"/>
  <c r="CD610"/>
  <c r="CC611"/>
  <c r="CD611"/>
  <c r="CC612"/>
  <c r="CD612"/>
  <c r="CC613"/>
  <c r="CD613"/>
  <c r="CC614"/>
  <c r="CD614"/>
  <c r="CC615"/>
  <c r="CD615"/>
  <c r="CC616"/>
  <c r="CD616"/>
  <c r="CC617"/>
  <c r="CD617"/>
  <c r="CC618"/>
  <c r="CD618"/>
  <c r="CC619"/>
  <c r="CD619"/>
  <c r="CC620"/>
  <c r="CD620"/>
  <c r="CC621"/>
  <c r="CD621"/>
  <c r="CC622"/>
  <c r="CD622"/>
  <c r="CC623"/>
  <c r="CD623"/>
  <c r="CC624"/>
  <c r="CD624"/>
  <c r="CC625"/>
  <c r="CD625"/>
  <c r="CC626"/>
  <c r="CD626"/>
  <c r="CC627"/>
  <c r="CD627"/>
  <c r="CC628"/>
  <c r="CD628"/>
  <c r="CC629"/>
  <c r="CD629"/>
  <c r="CC630"/>
  <c r="CD630"/>
  <c r="CC631"/>
  <c r="CD631"/>
  <c r="CC632"/>
  <c r="CD632"/>
  <c r="CC633"/>
  <c r="CD633"/>
  <c r="CC634"/>
  <c r="CD634"/>
  <c r="CC635"/>
  <c r="CD635"/>
  <c r="CC636"/>
  <c r="CD636"/>
  <c r="CC637"/>
  <c r="CD637"/>
  <c r="CC638"/>
  <c r="CD638"/>
  <c r="CC639"/>
  <c r="CD639"/>
  <c r="CC640"/>
  <c r="CD640"/>
  <c r="CC641"/>
  <c r="CD641"/>
  <c r="CC642"/>
  <c r="CD642"/>
  <c r="CC643"/>
  <c r="CD643"/>
  <c r="CC644"/>
  <c r="CD644"/>
  <c r="CC645"/>
  <c r="CD645"/>
  <c r="CC646"/>
  <c r="CD646"/>
  <c r="CC647"/>
  <c r="CD647"/>
  <c r="CC648"/>
  <c r="CD648"/>
  <c r="CC649"/>
  <c r="CD649"/>
  <c r="CC650"/>
  <c r="CD650"/>
  <c r="CC651"/>
  <c r="CD651"/>
  <c r="CC652"/>
  <c r="CD652"/>
  <c r="CC653"/>
  <c r="CD653"/>
  <c r="CC654"/>
  <c r="CD654"/>
  <c r="CC655"/>
  <c r="CD655"/>
  <c r="CC656"/>
  <c r="CD656"/>
  <c r="CC657"/>
  <c r="CD657"/>
  <c r="CC658"/>
  <c r="CD658"/>
  <c r="CC659"/>
  <c r="CD659"/>
  <c r="CC660"/>
  <c r="CD660"/>
  <c r="CC661"/>
  <c r="CD661"/>
  <c r="CC662"/>
  <c r="CD662"/>
  <c r="CC663"/>
  <c r="CD663"/>
  <c r="CC664"/>
  <c r="CD664"/>
  <c r="CC665"/>
  <c r="CD665"/>
  <c r="CC666"/>
  <c r="CD666"/>
  <c r="CC667"/>
  <c r="CD667"/>
  <c r="CC668"/>
  <c r="CD668"/>
  <c r="CC669"/>
  <c r="CD669"/>
  <c r="CC670"/>
  <c r="CD670"/>
  <c r="CC671"/>
  <c r="CD671"/>
  <c r="CC672"/>
  <c r="CD672"/>
  <c r="CC673"/>
  <c r="CD673"/>
  <c r="CC674"/>
  <c r="CD674"/>
  <c r="CC675"/>
  <c r="CD675"/>
  <c r="CC676"/>
  <c r="CD676"/>
  <c r="CC677"/>
  <c r="CD677"/>
  <c r="CC678"/>
  <c r="CD678"/>
  <c r="CC679"/>
  <c r="CD679"/>
  <c r="CC680"/>
  <c r="CD680"/>
  <c r="CC681"/>
  <c r="CD681"/>
  <c r="CC682"/>
  <c r="CD682"/>
  <c r="CC683"/>
  <c r="CD683"/>
  <c r="CC684"/>
  <c r="CD684"/>
  <c r="CC685"/>
  <c r="CD685"/>
  <c r="CC686"/>
  <c r="CD686"/>
  <c r="CC687"/>
  <c r="CD687"/>
  <c r="CC688"/>
  <c r="CD688"/>
  <c r="CC689"/>
  <c r="CD689"/>
  <c r="J225" i="4"/>
  <c r="J226" s="1"/>
  <c r="K225"/>
  <c r="K226" s="1"/>
  <c r="J229"/>
  <c r="K229"/>
  <c r="J230"/>
  <c r="K230"/>
  <c r="J231"/>
  <c r="K231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AC225"/>
  <c r="AC226" s="1"/>
  <c r="AC229"/>
  <c r="AC230"/>
  <c r="AC231"/>
  <c r="AC232"/>
  <c r="AC233"/>
  <c r="AC234"/>
  <c r="AC235"/>
  <c r="AC236"/>
  <c r="AC237"/>
  <c r="AC238"/>
  <c r="AC239"/>
  <c r="AC240"/>
  <c r="AT225"/>
  <c r="AT226" s="1"/>
  <c r="AT229"/>
  <c r="AT230"/>
  <c r="AT231"/>
  <c r="AT232"/>
  <c r="AT233"/>
  <c r="AT234"/>
  <c r="AT235"/>
  <c r="AT236"/>
  <c r="AT237"/>
  <c r="AT238"/>
  <c r="AT239"/>
  <c r="AT240"/>
  <c r="J67" i="3"/>
  <c r="J45"/>
  <c r="J46" s="1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AU45"/>
  <c r="AU46" s="1"/>
  <c r="AV45"/>
  <c r="AV46" s="1"/>
  <c r="AW45"/>
  <c r="AW46" s="1"/>
  <c r="AU49"/>
  <c r="AV49"/>
  <c r="AW49"/>
  <c r="AU50"/>
  <c r="AV50"/>
  <c r="AW50"/>
  <c r="AU51"/>
  <c r="AV51"/>
  <c r="AW51"/>
  <c r="AU52"/>
  <c r="AV52"/>
  <c r="AW52"/>
  <c r="AU53"/>
  <c r="AV53"/>
  <c r="AW53"/>
  <c r="AU54"/>
  <c r="AV54"/>
  <c r="AW54"/>
  <c r="AU55"/>
  <c r="AV55"/>
  <c r="AW55"/>
  <c r="AU56"/>
  <c r="AV56"/>
  <c r="AW56"/>
  <c r="AU57"/>
  <c r="AV57"/>
  <c r="AW57"/>
  <c r="AU58"/>
  <c r="AV58"/>
  <c r="AW58"/>
  <c r="AU59"/>
  <c r="AV59"/>
  <c r="AW59"/>
  <c r="AU60"/>
  <c r="AV60"/>
  <c r="AW60"/>
  <c r="AU61"/>
  <c r="AV61"/>
  <c r="AW61"/>
  <c r="AU62"/>
  <c r="AV62"/>
  <c r="AW62"/>
  <c r="AU63"/>
  <c r="AV63"/>
  <c r="AW63"/>
  <c r="AU64"/>
  <c r="AV64"/>
  <c r="AW64"/>
  <c r="AU65"/>
  <c r="AV65"/>
  <c r="AW65"/>
  <c r="AU66"/>
  <c r="AV66"/>
  <c r="AW66"/>
  <c r="AU67"/>
  <c r="AV67"/>
  <c r="AW67"/>
  <c r="BA45"/>
  <c r="BA46" s="1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L45"/>
  <c r="BL46" s="1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Q45"/>
  <c r="BQ46" s="1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CB45"/>
  <c r="CB46" s="1"/>
  <c r="CC45"/>
  <c r="CC46" s="1"/>
  <c r="CB49"/>
  <c r="CC49"/>
  <c r="CB50"/>
  <c r="CC50"/>
  <c r="CB51"/>
  <c r="CC51"/>
  <c r="CB52"/>
  <c r="CC52"/>
  <c r="CB53"/>
  <c r="CC53"/>
  <c r="CB54"/>
  <c r="CC54"/>
  <c r="CB55"/>
  <c r="CC55"/>
  <c r="CB56"/>
  <c r="CC56"/>
  <c r="CB57"/>
  <c r="CC57"/>
  <c r="CB58"/>
  <c r="CC58"/>
  <c r="CB59"/>
  <c r="CC59"/>
  <c r="CB60"/>
  <c r="CC60"/>
  <c r="CB61"/>
  <c r="CC61"/>
  <c r="CB62"/>
  <c r="CC62"/>
  <c r="CB63"/>
  <c r="CC63"/>
  <c r="CB64"/>
  <c r="CC64"/>
  <c r="CB65"/>
  <c r="CC65"/>
  <c r="CB66"/>
  <c r="CC66"/>
  <c r="CB67"/>
  <c r="CC67"/>
  <c r="CK45"/>
  <c r="CK46" s="1"/>
  <c r="CL45"/>
  <c r="CL46" s="1"/>
  <c r="CK49"/>
  <c r="CL49"/>
  <c r="CK50"/>
  <c r="CL50"/>
  <c r="CK51"/>
  <c r="CL51"/>
  <c r="CK52"/>
  <c r="CL52"/>
  <c r="CK53"/>
  <c r="CL53"/>
  <c r="CK54"/>
  <c r="CL54"/>
  <c r="CK55"/>
  <c r="CL55"/>
  <c r="CK56"/>
  <c r="CL56"/>
  <c r="CK57"/>
  <c r="CL57"/>
  <c r="CK58"/>
  <c r="CL58"/>
  <c r="CK59"/>
  <c r="CL59"/>
  <c r="CK60"/>
  <c r="CL60"/>
  <c r="CK61"/>
  <c r="CL61"/>
  <c r="CK62"/>
  <c r="CL62"/>
  <c r="CK63"/>
  <c r="CL63"/>
  <c r="CK64"/>
  <c r="CL64"/>
  <c r="CK65"/>
  <c r="CL65"/>
  <c r="CK66"/>
  <c r="CL66"/>
  <c r="CK67"/>
  <c r="CL67"/>
  <c r="CY45"/>
  <c r="CZ45"/>
  <c r="DA45"/>
  <c r="DB45"/>
  <c r="CY46"/>
  <c r="CZ46"/>
  <c r="DA46"/>
  <c r="DB46"/>
  <c r="CY49"/>
  <c r="CZ49"/>
  <c r="DA49"/>
  <c r="DB49"/>
  <c r="CY50"/>
  <c r="CZ50"/>
  <c r="DA50"/>
  <c r="DB50"/>
  <c r="CY51"/>
  <c r="CZ51"/>
  <c r="DA51"/>
  <c r="DB51"/>
  <c r="CY52"/>
  <c r="CZ52"/>
  <c r="DA52"/>
  <c r="DB52"/>
  <c r="CY53"/>
  <c r="CZ53"/>
  <c r="DA53"/>
  <c r="DB53"/>
  <c r="CY54"/>
  <c r="CZ54"/>
  <c r="DA54"/>
  <c r="DB54"/>
  <c r="CY55"/>
  <c r="CZ55"/>
  <c r="DA55"/>
  <c r="DB55"/>
  <c r="CY56"/>
  <c r="CZ56"/>
  <c r="DA56"/>
  <c r="DB56"/>
  <c r="CY57"/>
  <c r="CZ57"/>
  <c r="DA57"/>
  <c r="DB57"/>
  <c r="CY58"/>
  <c r="CZ58"/>
  <c r="DA58"/>
  <c r="DB58"/>
  <c r="CY59"/>
  <c r="CZ59"/>
  <c r="DA59"/>
  <c r="DB59"/>
  <c r="CY60"/>
  <c r="CZ60"/>
  <c r="DA60"/>
  <c r="DB60"/>
  <c r="CY61"/>
  <c r="CZ61"/>
  <c r="DA61"/>
  <c r="DB61"/>
  <c r="CY62"/>
  <c r="CZ62"/>
  <c r="DA62"/>
  <c r="DB62"/>
  <c r="CY63"/>
  <c r="CZ63"/>
  <c r="DA63"/>
  <c r="DB63"/>
  <c r="CY64"/>
  <c r="CZ64"/>
  <c r="DA64"/>
  <c r="DB64"/>
  <c r="CY65"/>
  <c r="CZ65"/>
  <c r="DA65"/>
  <c r="DB65"/>
  <c r="CY66"/>
  <c r="CZ66"/>
  <c r="DA66"/>
  <c r="DB66"/>
  <c r="CY67"/>
  <c r="CZ67"/>
  <c r="DA67"/>
  <c r="DB67"/>
  <c r="BM567" i="5"/>
  <c r="BM568" s="1"/>
  <c r="BM571"/>
  <c r="BM572"/>
  <c r="BM573"/>
  <c r="BM574"/>
  <c r="BM575"/>
  <c r="BM576"/>
  <c r="BM577"/>
  <c r="BM578"/>
  <c r="BM579"/>
  <c r="BM580"/>
  <c r="BM581"/>
  <c r="BM582"/>
  <c r="BM583"/>
  <c r="BM584"/>
  <c r="BM585"/>
  <c r="BM586"/>
  <c r="BM587"/>
  <c r="BM588"/>
  <c r="BM589"/>
  <c r="BM590"/>
  <c r="BM591"/>
  <c r="BM592"/>
  <c r="BM593"/>
  <c r="BM594"/>
  <c r="BM595"/>
  <c r="BM596"/>
  <c r="BM597"/>
  <c r="BM598"/>
  <c r="BM599"/>
  <c r="BM600"/>
  <c r="BM601"/>
  <c r="BM602"/>
  <c r="BM603"/>
  <c r="BM604"/>
  <c r="BM605"/>
  <c r="BM606"/>
  <c r="BM607"/>
  <c r="BM608"/>
  <c r="BM609"/>
  <c r="BM610"/>
  <c r="BM611"/>
  <c r="BM612"/>
  <c r="BM613"/>
  <c r="BM614"/>
  <c r="BM615"/>
  <c r="BM616"/>
  <c r="BM617"/>
  <c r="BM618"/>
  <c r="BM619"/>
  <c r="BM620"/>
  <c r="BM621"/>
  <c r="BM622"/>
  <c r="BM623"/>
  <c r="BM624"/>
  <c r="BM625"/>
  <c r="BM626"/>
  <c r="BM627"/>
  <c r="BM628"/>
  <c r="BM629"/>
  <c r="BM630"/>
  <c r="BM631"/>
  <c r="BM632"/>
  <c r="BM633"/>
  <c r="BM634"/>
  <c r="BM635"/>
  <c r="BM636"/>
  <c r="BM637"/>
  <c r="BM638"/>
  <c r="BM639"/>
  <c r="BM640"/>
  <c r="BM641"/>
  <c r="BM642"/>
  <c r="BM643"/>
  <c r="BM644"/>
  <c r="BM645"/>
  <c r="BM646"/>
  <c r="BM647"/>
  <c r="BM648"/>
  <c r="BM649"/>
  <c r="BM650"/>
  <c r="BM651"/>
  <c r="BM652"/>
  <c r="BM653"/>
  <c r="BM654"/>
  <c r="BM655"/>
  <c r="BM656"/>
  <c r="BM657"/>
  <c r="BM658"/>
  <c r="BM659"/>
  <c r="BM660"/>
  <c r="BM661"/>
  <c r="BM662"/>
  <c r="BM663"/>
  <c r="BM664"/>
  <c r="BM665"/>
  <c r="BM666"/>
  <c r="BM667"/>
  <c r="BM668"/>
  <c r="BM669"/>
  <c r="BM670"/>
  <c r="BM671"/>
  <c r="BM672"/>
  <c r="BM673"/>
  <c r="BM674"/>
  <c r="BM675"/>
  <c r="BM676"/>
  <c r="BM677"/>
  <c r="BM678"/>
  <c r="BM679"/>
  <c r="BM680"/>
  <c r="BM681"/>
  <c r="BM682"/>
  <c r="BM683"/>
  <c r="BM684"/>
  <c r="BM685"/>
  <c r="BM686"/>
  <c r="BM687"/>
  <c r="BM688"/>
  <c r="BM689"/>
  <c r="BY567"/>
  <c r="BY568" s="1"/>
  <c r="BY571"/>
  <c r="BY572"/>
  <c r="BY573"/>
  <c r="BY574"/>
  <c r="BY575"/>
  <c r="BY576"/>
  <c r="BY577"/>
  <c r="BY578"/>
  <c r="BY579"/>
  <c r="BY580"/>
  <c r="BY581"/>
  <c r="BY582"/>
  <c r="BY583"/>
  <c r="BY584"/>
  <c r="BY585"/>
  <c r="BY586"/>
  <c r="BY587"/>
  <c r="BY588"/>
  <c r="BY589"/>
  <c r="BY590"/>
  <c r="BY591"/>
  <c r="BY592"/>
  <c r="BY593"/>
  <c r="BY594"/>
  <c r="BY595"/>
  <c r="BY596"/>
  <c r="BY597"/>
  <c r="BY598"/>
  <c r="BY599"/>
  <c r="BY600"/>
  <c r="BY601"/>
  <c r="BY602"/>
  <c r="BY603"/>
  <c r="BY604"/>
  <c r="BY605"/>
  <c r="BY606"/>
  <c r="BY607"/>
  <c r="BY608"/>
  <c r="BY609"/>
  <c r="BY610"/>
  <c r="BY611"/>
  <c r="BY612"/>
  <c r="BY613"/>
  <c r="BY614"/>
  <c r="BY615"/>
  <c r="BY616"/>
  <c r="BY617"/>
  <c r="BY618"/>
  <c r="BY619"/>
  <c r="BY620"/>
  <c r="BY621"/>
  <c r="BY622"/>
  <c r="BY623"/>
  <c r="BY624"/>
  <c r="BY625"/>
  <c r="BY626"/>
  <c r="BY627"/>
  <c r="BY628"/>
  <c r="BY629"/>
  <c r="BY630"/>
  <c r="BY631"/>
  <c r="BY632"/>
  <c r="BY633"/>
  <c r="BY634"/>
  <c r="BY635"/>
  <c r="BY636"/>
  <c r="BY637"/>
  <c r="BY638"/>
  <c r="BY639"/>
  <c r="BY640"/>
  <c r="BY641"/>
  <c r="BY642"/>
  <c r="BY643"/>
  <c r="BY644"/>
  <c r="BY645"/>
  <c r="BY646"/>
  <c r="BY647"/>
  <c r="BY648"/>
  <c r="BY649"/>
  <c r="BY650"/>
  <c r="BY651"/>
  <c r="BY652"/>
  <c r="BY653"/>
  <c r="BY654"/>
  <c r="BY655"/>
  <c r="BY656"/>
  <c r="BY657"/>
  <c r="BY658"/>
  <c r="BY659"/>
  <c r="BY660"/>
  <c r="BY661"/>
  <c r="BY662"/>
  <c r="BY663"/>
  <c r="BY664"/>
  <c r="BY665"/>
  <c r="BY666"/>
  <c r="BY667"/>
  <c r="BY668"/>
  <c r="BY669"/>
  <c r="BY670"/>
  <c r="BY671"/>
  <c r="BY672"/>
  <c r="BY673"/>
  <c r="BY674"/>
  <c r="BY675"/>
  <c r="BY676"/>
  <c r="BY677"/>
  <c r="BY678"/>
  <c r="BY679"/>
  <c r="BY680"/>
  <c r="BY681"/>
  <c r="BY682"/>
  <c r="BY683"/>
  <c r="BY684"/>
  <c r="BY685"/>
  <c r="BY686"/>
  <c r="BY687"/>
  <c r="BY688"/>
  <c r="BY689"/>
  <c r="BR567"/>
  <c r="BR568" s="1"/>
  <c r="BT567"/>
  <c r="BT568" s="1"/>
  <c r="BR571"/>
  <c r="BT571"/>
  <c r="BR572"/>
  <c r="BT572"/>
  <c r="BR573"/>
  <c r="BT573"/>
  <c r="BR574"/>
  <c r="BT574"/>
  <c r="BR575"/>
  <c r="BT575"/>
  <c r="BR576"/>
  <c r="BT576"/>
  <c r="BR577"/>
  <c r="BT577"/>
  <c r="BR578"/>
  <c r="BT578"/>
  <c r="BR579"/>
  <c r="BT579"/>
  <c r="BR580"/>
  <c r="BT580"/>
  <c r="BR581"/>
  <c r="BT581"/>
  <c r="BR582"/>
  <c r="BT582"/>
  <c r="BR583"/>
  <c r="BT583"/>
  <c r="BR584"/>
  <c r="BT584"/>
  <c r="BR585"/>
  <c r="BT585"/>
  <c r="BR586"/>
  <c r="BT586"/>
  <c r="BR587"/>
  <c r="BT587"/>
  <c r="BR588"/>
  <c r="BT588"/>
  <c r="BR589"/>
  <c r="BT589"/>
  <c r="BR590"/>
  <c r="BT590"/>
  <c r="BR591"/>
  <c r="BT591"/>
  <c r="BR592"/>
  <c r="BT592"/>
  <c r="BR593"/>
  <c r="BT593"/>
  <c r="BR594"/>
  <c r="BT594"/>
  <c r="BR595"/>
  <c r="BT595"/>
  <c r="BR596"/>
  <c r="BT596"/>
  <c r="BR597"/>
  <c r="BT597"/>
  <c r="BR598"/>
  <c r="BT598"/>
  <c r="BR599"/>
  <c r="BT599"/>
  <c r="BR600"/>
  <c r="BT600"/>
  <c r="BR601"/>
  <c r="BT601"/>
  <c r="BR602"/>
  <c r="BT602"/>
  <c r="BR603"/>
  <c r="BT603"/>
  <c r="BR604"/>
  <c r="BT604"/>
  <c r="BR605"/>
  <c r="BT605"/>
  <c r="BR606"/>
  <c r="BT606"/>
  <c r="BR607"/>
  <c r="BT607"/>
  <c r="BR608"/>
  <c r="BT608"/>
  <c r="BR609"/>
  <c r="BT609"/>
  <c r="BR610"/>
  <c r="BT610"/>
  <c r="BR611"/>
  <c r="BT611"/>
  <c r="BR612"/>
  <c r="BT612"/>
  <c r="BR613"/>
  <c r="BT613"/>
  <c r="BR614"/>
  <c r="BT614"/>
  <c r="BR615"/>
  <c r="BT615"/>
  <c r="BR616"/>
  <c r="BT616"/>
  <c r="BR617"/>
  <c r="BT617"/>
  <c r="BR618"/>
  <c r="BT618"/>
  <c r="BR619"/>
  <c r="BT619"/>
  <c r="BR620"/>
  <c r="BT620"/>
  <c r="BR621"/>
  <c r="BT621"/>
  <c r="BR622"/>
  <c r="BT622"/>
  <c r="BR623"/>
  <c r="BT623"/>
  <c r="BR624"/>
  <c r="BT624"/>
  <c r="BR625"/>
  <c r="BT625"/>
  <c r="BR626"/>
  <c r="BT626"/>
  <c r="BR627"/>
  <c r="BT627"/>
  <c r="BR628"/>
  <c r="BT628"/>
  <c r="BR629"/>
  <c r="BT629"/>
  <c r="BR630"/>
  <c r="BT630"/>
  <c r="BR631"/>
  <c r="BT631"/>
  <c r="BR632"/>
  <c r="BT632"/>
  <c r="BR633"/>
  <c r="BT633"/>
  <c r="BR634"/>
  <c r="BT634"/>
  <c r="BR635"/>
  <c r="BT635"/>
  <c r="BR636"/>
  <c r="BT636"/>
  <c r="BR637"/>
  <c r="BT637"/>
  <c r="BR638"/>
  <c r="BT638"/>
  <c r="BR639"/>
  <c r="BT639"/>
  <c r="BR640"/>
  <c r="BT640"/>
  <c r="BR641"/>
  <c r="BT641"/>
  <c r="BR642"/>
  <c r="BT642"/>
  <c r="BR643"/>
  <c r="BT643"/>
  <c r="BR644"/>
  <c r="BT644"/>
  <c r="BR645"/>
  <c r="BT645"/>
  <c r="BR646"/>
  <c r="BT646"/>
  <c r="BR647"/>
  <c r="BT647"/>
  <c r="BR648"/>
  <c r="BT648"/>
  <c r="BR649"/>
  <c r="BT649"/>
  <c r="BR650"/>
  <c r="BT650"/>
  <c r="BR651"/>
  <c r="BT651"/>
  <c r="BR652"/>
  <c r="BT652"/>
  <c r="BR653"/>
  <c r="BT653"/>
  <c r="BR654"/>
  <c r="BT654"/>
  <c r="BR655"/>
  <c r="BT655"/>
  <c r="BR656"/>
  <c r="BT656"/>
  <c r="BR657"/>
  <c r="BT657"/>
  <c r="BR658"/>
  <c r="BT658"/>
  <c r="BR659"/>
  <c r="BT659"/>
  <c r="BR660"/>
  <c r="BT660"/>
  <c r="BR661"/>
  <c r="BT661"/>
  <c r="BR662"/>
  <c r="BT662"/>
  <c r="BR663"/>
  <c r="BT663"/>
  <c r="BR664"/>
  <c r="BT664"/>
  <c r="BR666"/>
  <c r="BT666"/>
  <c r="BR667"/>
  <c r="BT667"/>
  <c r="BR668"/>
  <c r="BT668"/>
  <c r="BR669"/>
  <c r="BT669"/>
  <c r="BR670"/>
  <c r="BT670"/>
  <c r="BR671"/>
  <c r="BT671"/>
  <c r="BR674"/>
  <c r="BT674"/>
  <c r="BR675"/>
  <c r="BT675"/>
  <c r="BR676"/>
  <c r="BT676"/>
  <c r="BR677"/>
  <c r="BT677"/>
  <c r="BR678"/>
  <c r="BT678"/>
  <c r="BR679"/>
  <c r="BT679"/>
  <c r="BR680"/>
  <c r="BT680"/>
  <c r="BR681"/>
  <c r="BT681"/>
  <c r="BR682"/>
  <c r="BT682"/>
  <c r="BR683"/>
  <c r="BT683"/>
  <c r="BR684"/>
  <c r="BT684"/>
  <c r="BR686"/>
  <c r="BT686"/>
  <c r="BR687"/>
  <c r="BT687"/>
  <c r="BR688"/>
  <c r="BT688"/>
  <c r="BR689"/>
  <c r="BT689"/>
  <c r="BB567"/>
  <c r="BB568" s="1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9"/>
  <c r="BB670"/>
  <c r="BB671"/>
  <c r="BB672"/>
  <c r="BB673"/>
  <c r="BB674"/>
  <c r="BB676"/>
  <c r="BB677"/>
  <c r="BB678"/>
  <c r="BB679"/>
  <c r="BB680"/>
  <c r="BB681"/>
  <c r="BB682"/>
  <c r="BB683"/>
  <c r="BB684"/>
  <c r="BB685"/>
  <c r="BB686"/>
  <c r="BB687"/>
  <c r="BB688"/>
  <c r="BB689"/>
  <c r="AY567"/>
  <c r="AY568" s="1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6"/>
  <c r="AY677"/>
  <c r="AY679"/>
  <c r="AY680"/>
  <c r="AY681"/>
  <c r="AY682"/>
  <c r="AY683"/>
  <c r="AY684"/>
  <c r="AY685"/>
  <c r="AY686"/>
  <c r="AY687"/>
  <c r="AY688"/>
  <c r="AY689"/>
  <c r="AK567"/>
  <c r="AK568" s="1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3"/>
  <c r="AK674"/>
  <c r="AK675"/>
  <c r="AK676"/>
  <c r="AK677"/>
  <c r="AK678"/>
  <c r="AK679"/>
  <c r="AK680"/>
  <c r="AK681"/>
  <c r="AK682"/>
  <c r="AK683"/>
  <c r="AK685"/>
  <c r="AK686"/>
  <c r="AK687"/>
  <c r="AK688"/>
  <c r="AK689"/>
  <c r="S567"/>
  <c r="S568" s="1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7"/>
  <c r="S668"/>
  <c r="S671"/>
  <c r="S672"/>
  <c r="S673"/>
  <c r="S674"/>
  <c r="S675"/>
  <c r="S676"/>
  <c r="S677"/>
  <c r="S679"/>
  <c r="S680"/>
  <c r="S681"/>
  <c r="S682"/>
  <c r="S683"/>
  <c r="S684"/>
  <c r="S685"/>
  <c r="S686"/>
  <c r="S687"/>
  <c r="S688"/>
  <c r="S689"/>
  <c r="AJ225" i="4"/>
  <c r="AJ226" s="1"/>
  <c r="AJ229"/>
  <c r="AJ230"/>
  <c r="AJ231"/>
  <c r="AJ232"/>
  <c r="AJ233"/>
  <c r="AJ234"/>
  <c r="AJ235"/>
  <c r="AJ236"/>
  <c r="AJ237"/>
  <c r="AJ238"/>
  <c r="AJ239"/>
  <c r="AJ240"/>
  <c r="AQ225"/>
  <c r="AQ226" s="1"/>
  <c r="AQ229"/>
  <c r="AQ230"/>
  <c r="AQ231"/>
  <c r="AQ232"/>
  <c r="AQ233"/>
  <c r="AQ234"/>
  <c r="AQ235"/>
  <c r="AQ236"/>
  <c r="AQ237"/>
  <c r="AQ238"/>
  <c r="AQ239"/>
  <c r="AQ240"/>
  <c r="AM225"/>
  <c r="AM226" s="1"/>
  <c r="AN225"/>
  <c r="AN226" s="1"/>
  <c r="AM229"/>
  <c r="AN229"/>
  <c r="AM230"/>
  <c r="AN230"/>
  <c r="AM231"/>
  <c r="AN231"/>
  <c r="AM232"/>
  <c r="AN232"/>
  <c r="AM233"/>
  <c r="AN233"/>
  <c r="AM234"/>
  <c r="AN234"/>
  <c r="AM235"/>
  <c r="AN235"/>
  <c r="AM236"/>
  <c r="AN236"/>
  <c r="AM237"/>
  <c r="AN237"/>
  <c r="AM238"/>
  <c r="AN238"/>
  <c r="AM239"/>
  <c r="AN239"/>
  <c r="AM240"/>
  <c r="AN240"/>
  <c r="Z225"/>
  <c r="Z226" s="1"/>
  <c r="Z229"/>
  <c r="Z230"/>
  <c r="Z231"/>
  <c r="Z232"/>
  <c r="Z233"/>
  <c r="Z234"/>
  <c r="Z235"/>
  <c r="Z236"/>
  <c r="Z237"/>
  <c r="Z238"/>
  <c r="Z239"/>
  <c r="Z240"/>
  <c r="W225"/>
  <c r="W226" s="1"/>
  <c r="W229"/>
  <c r="W230"/>
  <c r="W231"/>
  <c r="W232"/>
  <c r="W233"/>
  <c r="W234"/>
  <c r="W235"/>
  <c r="W236"/>
  <c r="W237"/>
  <c r="W238"/>
  <c r="W239"/>
  <c r="W240"/>
  <c r="AG225"/>
  <c r="AG226" s="1"/>
  <c r="AG229"/>
  <c r="AG230"/>
  <c r="AG231"/>
  <c r="AG232"/>
  <c r="AG233"/>
  <c r="AG234"/>
  <c r="AG235"/>
  <c r="AG236"/>
  <c r="AG237"/>
  <c r="AG238"/>
  <c r="AG239"/>
  <c r="AG240"/>
  <c r="R225"/>
  <c r="R226" s="1"/>
  <c r="S225"/>
  <c r="S226" s="1"/>
  <c r="T225"/>
  <c r="T226" s="1"/>
  <c r="R229"/>
  <c r="S229"/>
  <c r="T229"/>
  <c r="R230"/>
  <c r="S230"/>
  <c r="T230"/>
  <c r="R231"/>
  <c r="S231"/>
  <c r="T231"/>
  <c r="R232"/>
  <c r="S232"/>
  <c r="T232"/>
  <c r="R233"/>
  <c r="S233"/>
  <c r="T233"/>
  <c r="R234"/>
  <c r="S234"/>
  <c r="T234"/>
  <c r="R235"/>
  <c r="S235"/>
  <c r="T235"/>
  <c r="R236"/>
  <c r="S236"/>
  <c r="T236"/>
  <c r="R237"/>
  <c r="S237"/>
  <c r="T237"/>
  <c r="R238"/>
  <c r="S238"/>
  <c r="T238"/>
  <c r="R239"/>
  <c r="S239"/>
  <c r="T239"/>
  <c r="R240"/>
  <c r="S240"/>
  <c r="T240"/>
  <c r="M225"/>
  <c r="M226" s="1"/>
  <c r="M229"/>
  <c r="M230"/>
  <c r="M231"/>
  <c r="M232"/>
  <c r="M233"/>
  <c r="M234"/>
  <c r="M235"/>
  <c r="M236"/>
  <c r="M237"/>
  <c r="M238"/>
  <c r="M239"/>
  <c r="M240"/>
  <c r="F225"/>
  <c r="F226" s="1"/>
  <c r="F229"/>
  <c r="F230"/>
  <c r="F231"/>
  <c r="F232"/>
  <c r="F233"/>
  <c r="F234"/>
  <c r="F235"/>
  <c r="F236"/>
  <c r="F237"/>
  <c r="F238"/>
  <c r="F239"/>
  <c r="F240"/>
  <c r="CD45" i="3"/>
  <c r="CD46" s="1"/>
  <c r="CE45"/>
  <c r="CE46" s="1"/>
  <c r="CF45"/>
  <c r="CF46" s="1"/>
  <c r="CD49"/>
  <c r="CE49"/>
  <c r="CF49"/>
  <c r="CD50"/>
  <c r="CE50"/>
  <c r="CF50"/>
  <c r="CD51"/>
  <c r="CE51"/>
  <c r="CF51"/>
  <c r="CD52"/>
  <c r="CE52"/>
  <c r="CF52"/>
  <c r="CD53"/>
  <c r="CE53"/>
  <c r="CF53"/>
  <c r="CD54"/>
  <c r="CE54"/>
  <c r="CF54"/>
  <c r="CD55"/>
  <c r="CE55"/>
  <c r="CF55"/>
  <c r="CD56"/>
  <c r="CE56"/>
  <c r="CF56"/>
  <c r="CD57"/>
  <c r="CE57"/>
  <c r="CF57"/>
  <c r="CD58"/>
  <c r="CE58"/>
  <c r="CF58"/>
  <c r="CD59"/>
  <c r="CE59"/>
  <c r="CF59"/>
  <c r="CD60"/>
  <c r="CE60"/>
  <c r="CF60"/>
  <c r="CD61"/>
  <c r="CE61"/>
  <c r="CF61"/>
  <c r="CD62"/>
  <c r="CE62"/>
  <c r="CF62"/>
  <c r="CD63"/>
  <c r="CE63"/>
  <c r="CF63"/>
  <c r="CD64"/>
  <c r="CE64"/>
  <c r="CF64"/>
  <c r="CD65"/>
  <c r="CE65"/>
  <c r="CF65"/>
  <c r="CD66"/>
  <c r="CE66"/>
  <c r="CF66"/>
  <c r="CD67"/>
  <c r="CE67"/>
  <c r="CF67"/>
  <c r="BT45"/>
  <c r="BT46" s="1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AR45"/>
  <c r="AR46" s="1"/>
  <c r="AS45"/>
  <c r="AS46" s="1"/>
  <c r="AR49"/>
  <c r="AS49"/>
  <c r="AR50"/>
  <c r="AS50"/>
  <c r="AR51"/>
  <c r="AS51"/>
  <c r="AR52"/>
  <c r="AS52"/>
  <c r="AR53"/>
  <c r="AS53"/>
  <c r="AR54"/>
  <c r="AS54"/>
  <c r="AR55"/>
  <c r="AS55"/>
  <c r="AR56"/>
  <c r="AS56"/>
  <c r="AR57"/>
  <c r="AS57"/>
  <c r="AR58"/>
  <c r="AS58"/>
  <c r="AR59"/>
  <c r="AS59"/>
  <c r="AR60"/>
  <c r="AS60"/>
  <c r="AR61"/>
  <c r="AS61"/>
  <c r="AR62"/>
  <c r="AS62"/>
  <c r="AR63"/>
  <c r="AS63"/>
  <c r="AR64"/>
  <c r="AS64"/>
  <c r="AR65"/>
  <c r="AS65"/>
  <c r="AR66"/>
  <c r="AS66"/>
  <c r="AR67"/>
  <c r="AS67"/>
  <c r="AG45"/>
  <c r="AG46" s="1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K45"/>
  <c r="AK46" s="1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N45"/>
  <c r="AN46" s="1"/>
  <c r="AO45"/>
  <c r="AO46" s="1"/>
  <c r="AN49"/>
  <c r="AO49"/>
  <c r="AN50"/>
  <c r="AO50"/>
  <c r="AN51"/>
  <c r="AO51"/>
  <c r="AN52"/>
  <c r="AO52"/>
  <c r="AN53"/>
  <c r="AO53"/>
  <c r="AN54"/>
  <c r="AO54"/>
  <c r="AN55"/>
  <c r="AO55"/>
  <c r="AN56"/>
  <c r="AO56"/>
  <c r="AN57"/>
  <c r="AO57"/>
  <c r="AN58"/>
  <c r="AO58"/>
  <c r="AN59"/>
  <c r="AO59"/>
  <c r="AN60"/>
  <c r="AO60"/>
  <c r="AN61"/>
  <c r="AO61"/>
  <c r="AN62"/>
  <c r="AO62"/>
  <c r="AN63"/>
  <c r="AO63"/>
  <c r="AN64"/>
  <c r="AO64"/>
  <c r="AN65"/>
  <c r="AO65"/>
  <c r="AN66"/>
  <c r="AO66"/>
  <c r="AN67"/>
  <c r="AO67"/>
  <c r="AD45"/>
  <c r="AD46" s="1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Z45"/>
  <c r="Z46" s="1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K45"/>
  <c r="K46" s="1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FF127" i="2"/>
  <c r="FF128" s="1"/>
  <c r="FG127"/>
  <c r="FG128" s="1"/>
  <c r="FF147"/>
  <c r="FG147"/>
  <c r="ES127"/>
  <c r="ES128" s="1"/>
  <c r="ET127"/>
  <c r="ET128" s="1"/>
  <c r="ES131"/>
  <c r="ET131"/>
  <c r="ES132"/>
  <c r="ET132"/>
  <c r="ES133"/>
  <c r="ET133"/>
  <c r="ES134"/>
  <c r="ET134"/>
  <c r="ES135"/>
  <c r="ET135"/>
  <c r="ES136"/>
  <c r="ET136"/>
  <c r="ES137"/>
  <c r="ET137"/>
  <c r="ES138"/>
  <c r="ET138"/>
  <c r="ES139"/>
  <c r="ET139"/>
  <c r="ES140"/>
  <c r="ET140"/>
  <c r="ES141"/>
  <c r="ET141"/>
  <c r="ES142"/>
  <c r="ET142"/>
  <c r="ES143"/>
  <c r="ET143"/>
  <c r="ES144"/>
  <c r="ET144"/>
  <c r="ES145"/>
  <c r="ET145"/>
  <c r="ES146"/>
  <c r="ET146"/>
  <c r="ES147"/>
  <c r="ET147"/>
  <c r="CQ127"/>
  <c r="CQ128" s="1"/>
  <c r="CQ131"/>
  <c r="CQ132"/>
  <c r="CQ133"/>
  <c r="CQ134"/>
  <c r="CQ135"/>
  <c r="CQ136"/>
  <c r="CQ137"/>
  <c r="CQ138"/>
  <c r="CQ139"/>
  <c r="CQ140"/>
  <c r="CQ141"/>
  <c r="CQ142"/>
  <c r="CQ143"/>
  <c r="CQ144"/>
  <c r="CQ145"/>
  <c r="CQ146"/>
  <c r="F127"/>
  <c r="F128" s="1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D686" i="7"/>
  <c r="D687"/>
  <c r="D688"/>
  <c r="D689"/>
  <c r="BC664" i="6"/>
  <c r="BB664"/>
  <c r="BA664"/>
  <c r="AZ664"/>
  <c r="AY664"/>
  <c r="AX664"/>
  <c r="AW664"/>
  <c r="AV664"/>
  <c r="AU664"/>
  <c r="AT664"/>
  <c r="AS664"/>
  <c r="AR664"/>
  <c r="AQ664"/>
  <c r="AP664"/>
  <c r="AO664"/>
  <c r="AN664"/>
  <c r="AM664"/>
  <c r="AL664"/>
  <c r="AK664"/>
  <c r="AJ664"/>
  <c r="AI664"/>
  <c r="AH664"/>
  <c r="AG664"/>
  <c r="AF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I664"/>
  <c r="H664"/>
  <c r="G664"/>
  <c r="F664"/>
  <c r="BC663"/>
  <c r="BB663"/>
  <c r="BA663"/>
  <c r="AZ663"/>
  <c r="AY663"/>
  <c r="AX663"/>
  <c r="AW663"/>
  <c r="AV663"/>
  <c r="AU663"/>
  <c r="AT663"/>
  <c r="AS663"/>
  <c r="AR663"/>
  <c r="AQ663"/>
  <c r="AP663"/>
  <c r="AO663"/>
  <c r="AN663"/>
  <c r="AM663"/>
  <c r="AL663"/>
  <c r="AK663"/>
  <c r="AJ663"/>
  <c r="AI663"/>
  <c r="AH663"/>
  <c r="AG663"/>
  <c r="AF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I663"/>
  <c r="H663"/>
  <c r="G663"/>
  <c r="F663"/>
  <c r="BC662"/>
  <c r="BB662"/>
  <c r="BA662"/>
  <c r="AZ662"/>
  <c r="AY662"/>
  <c r="AX662"/>
  <c r="AW662"/>
  <c r="AV662"/>
  <c r="AU662"/>
  <c r="AT662"/>
  <c r="AS662"/>
  <c r="AR662"/>
  <c r="AQ662"/>
  <c r="AP662"/>
  <c r="AO662"/>
  <c r="AN662"/>
  <c r="AM662"/>
  <c r="AL662"/>
  <c r="AK662"/>
  <c r="AJ662"/>
  <c r="AI662"/>
  <c r="AH662"/>
  <c r="AG662"/>
  <c r="AF662"/>
  <c r="AE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I662"/>
  <c r="H662"/>
  <c r="G662"/>
  <c r="F662"/>
  <c r="BC661"/>
  <c r="BB661"/>
  <c r="BA661"/>
  <c r="AZ661"/>
  <c r="AY661"/>
  <c r="AX661"/>
  <c r="AW661"/>
  <c r="AV661"/>
  <c r="AU661"/>
  <c r="AT661"/>
  <c r="AS661"/>
  <c r="AR661"/>
  <c r="AQ661"/>
  <c r="AP661"/>
  <c r="AO661"/>
  <c r="AN661"/>
  <c r="AM661"/>
  <c r="AL661"/>
  <c r="AK661"/>
  <c r="AJ661"/>
  <c r="AI661"/>
  <c r="AH661"/>
  <c r="AG661"/>
  <c r="AF661"/>
  <c r="AE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I661"/>
  <c r="H661"/>
  <c r="G661"/>
  <c r="F661"/>
  <c r="BC660"/>
  <c r="BB660"/>
  <c r="BA660"/>
  <c r="AZ660"/>
  <c r="AY660"/>
  <c r="AX660"/>
  <c r="AW660"/>
  <c r="AV660"/>
  <c r="AU660"/>
  <c r="AT660"/>
  <c r="AS660"/>
  <c r="AR660"/>
  <c r="AQ660"/>
  <c r="AP660"/>
  <c r="AO660"/>
  <c r="AN660"/>
  <c r="AM660"/>
  <c r="AL660"/>
  <c r="AK660"/>
  <c r="AJ660"/>
  <c r="AI660"/>
  <c r="AH660"/>
  <c r="AG660"/>
  <c r="AF660"/>
  <c r="AE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I660"/>
  <c r="H660"/>
  <c r="G660"/>
  <c r="F660"/>
  <c r="BC659"/>
  <c r="BB659"/>
  <c r="BA659"/>
  <c r="AZ659"/>
  <c r="AY659"/>
  <c r="AX659"/>
  <c r="AW659"/>
  <c r="AV659"/>
  <c r="AU659"/>
  <c r="AT659"/>
  <c r="AS659"/>
  <c r="AR659"/>
  <c r="AQ659"/>
  <c r="AP659"/>
  <c r="AO659"/>
  <c r="AN659"/>
  <c r="AM659"/>
  <c r="AL659"/>
  <c r="AK659"/>
  <c r="AJ659"/>
  <c r="AI659"/>
  <c r="AH659"/>
  <c r="AG659"/>
  <c r="AF659"/>
  <c r="AE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I659"/>
  <c r="H659"/>
  <c r="G659"/>
  <c r="F659"/>
  <c r="BC658"/>
  <c r="BB658"/>
  <c r="BA658"/>
  <c r="AZ658"/>
  <c r="AY658"/>
  <c r="AX658"/>
  <c r="AW658"/>
  <c r="AV658"/>
  <c r="AU658"/>
  <c r="AT658"/>
  <c r="AS658"/>
  <c r="AR658"/>
  <c r="AQ658"/>
  <c r="AP658"/>
  <c r="AO658"/>
  <c r="AN658"/>
  <c r="AM658"/>
  <c r="AL658"/>
  <c r="AK658"/>
  <c r="AJ658"/>
  <c r="AI658"/>
  <c r="AH658"/>
  <c r="AG658"/>
  <c r="AF658"/>
  <c r="AE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I658"/>
  <c r="H658"/>
  <c r="G658"/>
  <c r="F658"/>
  <c r="BC657"/>
  <c r="BB657"/>
  <c r="BA657"/>
  <c r="AZ657"/>
  <c r="AY657"/>
  <c r="AX657"/>
  <c r="AW657"/>
  <c r="AV657"/>
  <c r="AU657"/>
  <c r="AT657"/>
  <c r="AS657"/>
  <c r="AR657"/>
  <c r="AQ657"/>
  <c r="AP657"/>
  <c r="AO657"/>
  <c r="AN657"/>
  <c r="AM657"/>
  <c r="AL657"/>
  <c r="AK657"/>
  <c r="AJ657"/>
  <c r="AI657"/>
  <c r="AH657"/>
  <c r="AG657"/>
  <c r="AF657"/>
  <c r="AE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I657"/>
  <c r="H657"/>
  <c r="G657"/>
  <c r="F657"/>
  <c r="BC656"/>
  <c r="BB656"/>
  <c r="BA656"/>
  <c r="AZ656"/>
  <c r="AY656"/>
  <c r="AX656"/>
  <c r="AW656"/>
  <c r="AV656"/>
  <c r="AU656"/>
  <c r="AT656"/>
  <c r="AS656"/>
  <c r="AR656"/>
  <c r="AQ656"/>
  <c r="AP656"/>
  <c r="AO656"/>
  <c r="AN656"/>
  <c r="AM656"/>
  <c r="AL656"/>
  <c r="AK656"/>
  <c r="AJ656"/>
  <c r="AI656"/>
  <c r="AH656"/>
  <c r="AG656"/>
  <c r="AF656"/>
  <c r="AE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I656"/>
  <c r="H656"/>
  <c r="G656"/>
  <c r="F656"/>
  <c r="BC655"/>
  <c r="BB655"/>
  <c r="BA655"/>
  <c r="AZ655"/>
  <c r="AY655"/>
  <c r="AX655"/>
  <c r="AW655"/>
  <c r="AV655"/>
  <c r="AU655"/>
  <c r="AT655"/>
  <c r="AS655"/>
  <c r="AR655"/>
  <c r="AQ655"/>
  <c r="AP655"/>
  <c r="AO655"/>
  <c r="AN655"/>
  <c r="AM655"/>
  <c r="AL655"/>
  <c r="AK655"/>
  <c r="AJ655"/>
  <c r="AI655"/>
  <c r="AH655"/>
  <c r="AG655"/>
  <c r="AF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I655"/>
  <c r="H655"/>
  <c r="G655"/>
  <c r="F655"/>
  <c r="BC654"/>
  <c r="BB654"/>
  <c r="BA654"/>
  <c r="AZ654"/>
  <c r="AY654"/>
  <c r="AX654"/>
  <c r="AW654"/>
  <c r="AV654"/>
  <c r="AU654"/>
  <c r="AT654"/>
  <c r="AS654"/>
  <c r="AR654"/>
  <c r="AQ654"/>
  <c r="AP654"/>
  <c r="AO654"/>
  <c r="AN654"/>
  <c r="AM654"/>
  <c r="AL654"/>
  <c r="AK654"/>
  <c r="AJ654"/>
  <c r="AI654"/>
  <c r="AH654"/>
  <c r="AG654"/>
  <c r="AF654"/>
  <c r="AE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I654"/>
  <c r="H654"/>
  <c r="G654"/>
  <c r="F654"/>
  <c r="BC653"/>
  <c r="BB653"/>
  <c r="BA653"/>
  <c r="AZ653"/>
  <c r="AY653"/>
  <c r="AX653"/>
  <c r="AW653"/>
  <c r="AV653"/>
  <c r="AU653"/>
  <c r="AT653"/>
  <c r="AS653"/>
  <c r="AR653"/>
  <c r="AQ653"/>
  <c r="AP653"/>
  <c r="AO653"/>
  <c r="AN653"/>
  <c r="AM653"/>
  <c r="AL653"/>
  <c r="AK653"/>
  <c r="AJ653"/>
  <c r="AI653"/>
  <c r="AH653"/>
  <c r="AG653"/>
  <c r="AF653"/>
  <c r="AE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I653"/>
  <c r="H653"/>
  <c r="G653"/>
  <c r="F653"/>
  <c r="BC652"/>
  <c r="BB652"/>
  <c r="BA652"/>
  <c r="AZ652"/>
  <c r="AY652"/>
  <c r="AX652"/>
  <c r="AW652"/>
  <c r="AV652"/>
  <c r="AU652"/>
  <c r="AT652"/>
  <c r="AS652"/>
  <c r="AR652"/>
  <c r="AQ652"/>
  <c r="AP652"/>
  <c r="AO652"/>
  <c r="AN652"/>
  <c r="AM652"/>
  <c r="AL652"/>
  <c r="AK652"/>
  <c r="AJ652"/>
  <c r="AI652"/>
  <c r="AH652"/>
  <c r="AG652"/>
  <c r="AF652"/>
  <c r="AE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I652"/>
  <c r="H652"/>
  <c r="G652"/>
  <c r="F652"/>
  <c r="BC651"/>
  <c r="BB651"/>
  <c r="BA651"/>
  <c r="AZ651"/>
  <c r="AY651"/>
  <c r="AX651"/>
  <c r="AW651"/>
  <c r="AV651"/>
  <c r="AU651"/>
  <c r="AT651"/>
  <c r="AS651"/>
  <c r="AR651"/>
  <c r="AQ651"/>
  <c r="AP651"/>
  <c r="AO651"/>
  <c r="AN651"/>
  <c r="AM651"/>
  <c r="AL651"/>
  <c r="AK651"/>
  <c r="AJ651"/>
  <c r="AI651"/>
  <c r="AH651"/>
  <c r="AG651"/>
  <c r="AF651"/>
  <c r="AE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I651"/>
  <c r="H651"/>
  <c r="G651"/>
  <c r="F651"/>
  <c r="BC650"/>
  <c r="BB650"/>
  <c r="BA650"/>
  <c r="AZ650"/>
  <c r="AY650"/>
  <c r="AX650"/>
  <c r="AW650"/>
  <c r="AV650"/>
  <c r="AU650"/>
  <c r="AT650"/>
  <c r="AS650"/>
  <c r="AR650"/>
  <c r="AQ650"/>
  <c r="AP650"/>
  <c r="AO650"/>
  <c r="AN650"/>
  <c r="AM650"/>
  <c r="AL650"/>
  <c r="AK650"/>
  <c r="AJ650"/>
  <c r="AI650"/>
  <c r="AH650"/>
  <c r="AG650"/>
  <c r="AF650"/>
  <c r="AE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I650"/>
  <c r="H650"/>
  <c r="G650"/>
  <c r="F650"/>
  <c r="BC649"/>
  <c r="BB649"/>
  <c r="BA649"/>
  <c r="AZ649"/>
  <c r="AY649"/>
  <c r="AX649"/>
  <c r="AW649"/>
  <c r="AV649"/>
  <c r="AU649"/>
  <c r="AT649"/>
  <c r="AS649"/>
  <c r="AR649"/>
  <c r="AQ649"/>
  <c r="AP649"/>
  <c r="AO649"/>
  <c r="AN649"/>
  <c r="AM649"/>
  <c r="AL649"/>
  <c r="AK649"/>
  <c r="AJ649"/>
  <c r="AI649"/>
  <c r="AH649"/>
  <c r="AG649"/>
  <c r="AF649"/>
  <c r="AE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I649"/>
  <c r="H649"/>
  <c r="G649"/>
  <c r="F649"/>
  <c r="BC648"/>
  <c r="BB648"/>
  <c r="BA648"/>
  <c r="AZ648"/>
  <c r="AY648"/>
  <c r="AX648"/>
  <c r="AW648"/>
  <c r="AV648"/>
  <c r="AU648"/>
  <c r="AT648"/>
  <c r="AS648"/>
  <c r="AR648"/>
  <c r="AQ648"/>
  <c r="AP648"/>
  <c r="AO648"/>
  <c r="AN648"/>
  <c r="AM648"/>
  <c r="AL648"/>
  <c r="AK648"/>
  <c r="AJ648"/>
  <c r="AI648"/>
  <c r="AH648"/>
  <c r="AG648"/>
  <c r="AF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I648"/>
  <c r="H648"/>
  <c r="G648"/>
  <c r="F648"/>
  <c r="BC647"/>
  <c r="BB647"/>
  <c r="BA647"/>
  <c r="AZ647"/>
  <c r="AY647"/>
  <c r="AX647"/>
  <c r="AW647"/>
  <c r="AV647"/>
  <c r="AU647"/>
  <c r="AT647"/>
  <c r="AS647"/>
  <c r="AR647"/>
  <c r="AQ647"/>
  <c r="AP647"/>
  <c r="AO647"/>
  <c r="AN647"/>
  <c r="AM647"/>
  <c r="AL647"/>
  <c r="AK647"/>
  <c r="AJ647"/>
  <c r="AI647"/>
  <c r="AH647"/>
  <c r="AG647"/>
  <c r="AF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I647"/>
  <c r="H647"/>
  <c r="G647"/>
  <c r="F647"/>
  <c r="BC646"/>
  <c r="BB646"/>
  <c r="BA646"/>
  <c r="AZ646"/>
  <c r="AY646"/>
  <c r="AX646"/>
  <c r="AW646"/>
  <c r="AV646"/>
  <c r="AU646"/>
  <c r="AT646"/>
  <c r="AS646"/>
  <c r="AR646"/>
  <c r="AQ646"/>
  <c r="AP646"/>
  <c r="AO646"/>
  <c r="AN646"/>
  <c r="AM646"/>
  <c r="AL646"/>
  <c r="AK646"/>
  <c r="AJ646"/>
  <c r="AI646"/>
  <c r="AH646"/>
  <c r="AG646"/>
  <c r="AF646"/>
  <c r="AE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I646"/>
  <c r="H646"/>
  <c r="G646"/>
  <c r="F646"/>
  <c r="BC645"/>
  <c r="BB645"/>
  <c r="BA645"/>
  <c r="AZ645"/>
  <c r="AY645"/>
  <c r="AX645"/>
  <c r="AW645"/>
  <c r="AV645"/>
  <c r="AU645"/>
  <c r="AT645"/>
  <c r="AS645"/>
  <c r="AR645"/>
  <c r="AQ645"/>
  <c r="AP645"/>
  <c r="AO645"/>
  <c r="AN645"/>
  <c r="AM645"/>
  <c r="AL645"/>
  <c r="AK645"/>
  <c r="AJ645"/>
  <c r="AI645"/>
  <c r="AH645"/>
  <c r="AG645"/>
  <c r="AF645"/>
  <c r="AE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I645"/>
  <c r="H645"/>
  <c r="G645"/>
  <c r="F645"/>
  <c r="BC644"/>
  <c r="BB644"/>
  <c r="BA644"/>
  <c r="AZ644"/>
  <c r="AY644"/>
  <c r="AX644"/>
  <c r="AW644"/>
  <c r="AV644"/>
  <c r="AU644"/>
  <c r="AT644"/>
  <c r="AS644"/>
  <c r="AR644"/>
  <c r="AQ644"/>
  <c r="AP644"/>
  <c r="AO644"/>
  <c r="AN644"/>
  <c r="AM644"/>
  <c r="AL644"/>
  <c r="AK644"/>
  <c r="AJ644"/>
  <c r="AI644"/>
  <c r="AH644"/>
  <c r="AG644"/>
  <c r="AF644"/>
  <c r="AE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I644"/>
  <c r="H644"/>
  <c r="G644"/>
  <c r="F644"/>
  <c r="BC643"/>
  <c r="BB643"/>
  <c r="BA643"/>
  <c r="AZ643"/>
  <c r="AY643"/>
  <c r="AX643"/>
  <c r="AW643"/>
  <c r="AV643"/>
  <c r="AU643"/>
  <c r="AT643"/>
  <c r="AS643"/>
  <c r="AR643"/>
  <c r="AQ643"/>
  <c r="AP643"/>
  <c r="AO643"/>
  <c r="AN643"/>
  <c r="AM643"/>
  <c r="AL643"/>
  <c r="AK643"/>
  <c r="AJ643"/>
  <c r="AI643"/>
  <c r="AH643"/>
  <c r="AG643"/>
  <c r="AF643"/>
  <c r="AE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I643"/>
  <c r="H643"/>
  <c r="G643"/>
  <c r="F643"/>
  <c r="BC642"/>
  <c r="BB642"/>
  <c r="BA642"/>
  <c r="AZ642"/>
  <c r="AY642"/>
  <c r="AX642"/>
  <c r="AW642"/>
  <c r="AV642"/>
  <c r="AU642"/>
  <c r="AT642"/>
  <c r="AS642"/>
  <c r="AR642"/>
  <c r="AQ642"/>
  <c r="AP642"/>
  <c r="AO642"/>
  <c r="AN642"/>
  <c r="AM642"/>
  <c r="AL642"/>
  <c r="AK642"/>
  <c r="AJ642"/>
  <c r="AI642"/>
  <c r="AH642"/>
  <c r="AG642"/>
  <c r="AF642"/>
  <c r="AE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I642"/>
  <c r="H642"/>
  <c r="G642"/>
  <c r="F642"/>
  <c r="BC641"/>
  <c r="BB641"/>
  <c r="BA641"/>
  <c r="AZ641"/>
  <c r="AY641"/>
  <c r="AX641"/>
  <c r="AW641"/>
  <c r="AV641"/>
  <c r="AU641"/>
  <c r="AT641"/>
  <c r="AS641"/>
  <c r="AR641"/>
  <c r="AQ641"/>
  <c r="AP641"/>
  <c r="AO641"/>
  <c r="AN641"/>
  <c r="AM641"/>
  <c r="AL641"/>
  <c r="AK641"/>
  <c r="AJ641"/>
  <c r="AI641"/>
  <c r="AH641"/>
  <c r="AG641"/>
  <c r="AF641"/>
  <c r="AE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I641"/>
  <c r="H641"/>
  <c r="G641"/>
  <c r="F641"/>
  <c r="BC640"/>
  <c r="BB640"/>
  <c r="BA640"/>
  <c r="AZ640"/>
  <c r="AY640"/>
  <c r="AX640"/>
  <c r="AW640"/>
  <c r="AV640"/>
  <c r="AU640"/>
  <c r="AT640"/>
  <c r="AS640"/>
  <c r="AR640"/>
  <c r="AQ640"/>
  <c r="AP640"/>
  <c r="AO640"/>
  <c r="AN640"/>
  <c r="AM640"/>
  <c r="AL640"/>
  <c r="AK640"/>
  <c r="AJ640"/>
  <c r="AI640"/>
  <c r="AH640"/>
  <c r="AG640"/>
  <c r="AF640"/>
  <c r="AE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I640"/>
  <c r="H640"/>
  <c r="G640"/>
  <c r="F640"/>
  <c r="BC639"/>
  <c r="BB639"/>
  <c r="BA639"/>
  <c r="AZ639"/>
  <c r="AY639"/>
  <c r="AX639"/>
  <c r="AW639"/>
  <c r="AV639"/>
  <c r="AU639"/>
  <c r="AT639"/>
  <c r="AS639"/>
  <c r="AR639"/>
  <c r="AQ639"/>
  <c r="AP639"/>
  <c r="AO639"/>
  <c r="AN639"/>
  <c r="AM639"/>
  <c r="AL639"/>
  <c r="AK639"/>
  <c r="AJ639"/>
  <c r="AI639"/>
  <c r="AH639"/>
  <c r="AG639"/>
  <c r="AF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I639"/>
  <c r="H639"/>
  <c r="G639"/>
  <c r="F639"/>
  <c r="BC638"/>
  <c r="BB638"/>
  <c r="BA638"/>
  <c r="AZ638"/>
  <c r="AY638"/>
  <c r="AX638"/>
  <c r="AW638"/>
  <c r="AV638"/>
  <c r="AU638"/>
  <c r="AT638"/>
  <c r="AS638"/>
  <c r="AR638"/>
  <c r="AQ638"/>
  <c r="AP638"/>
  <c r="AO638"/>
  <c r="AN638"/>
  <c r="AM638"/>
  <c r="AL638"/>
  <c r="AK638"/>
  <c r="AJ638"/>
  <c r="AI638"/>
  <c r="AH638"/>
  <c r="AG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I638"/>
  <c r="H638"/>
  <c r="G638"/>
  <c r="F638"/>
  <c r="BC637"/>
  <c r="BB637"/>
  <c r="BA637"/>
  <c r="AZ637"/>
  <c r="AY637"/>
  <c r="AX637"/>
  <c r="AW637"/>
  <c r="AV637"/>
  <c r="AU637"/>
  <c r="AT637"/>
  <c r="AS637"/>
  <c r="AR637"/>
  <c r="AQ637"/>
  <c r="AP637"/>
  <c r="AO637"/>
  <c r="AN637"/>
  <c r="AM637"/>
  <c r="AL637"/>
  <c r="AK637"/>
  <c r="AJ637"/>
  <c r="AI637"/>
  <c r="AH637"/>
  <c r="AG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I637"/>
  <c r="H637"/>
  <c r="G637"/>
  <c r="F637"/>
  <c r="BC636"/>
  <c r="BB636"/>
  <c r="BA636"/>
  <c r="AZ636"/>
  <c r="AY636"/>
  <c r="AX636"/>
  <c r="AW636"/>
  <c r="AV636"/>
  <c r="AU636"/>
  <c r="AT636"/>
  <c r="AS636"/>
  <c r="AR636"/>
  <c r="AQ636"/>
  <c r="AP636"/>
  <c r="AO636"/>
  <c r="AN636"/>
  <c r="AM636"/>
  <c r="AL636"/>
  <c r="AK636"/>
  <c r="AJ636"/>
  <c r="AI636"/>
  <c r="AH636"/>
  <c r="AG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I636"/>
  <c r="H636"/>
  <c r="G636"/>
  <c r="F636"/>
  <c r="BC635"/>
  <c r="BB635"/>
  <c r="BA635"/>
  <c r="AZ635"/>
  <c r="AY635"/>
  <c r="AX635"/>
  <c r="AW635"/>
  <c r="AV635"/>
  <c r="AU635"/>
  <c r="AT635"/>
  <c r="AS635"/>
  <c r="AR635"/>
  <c r="AQ635"/>
  <c r="AP635"/>
  <c r="AO635"/>
  <c r="AN635"/>
  <c r="AM635"/>
  <c r="AL635"/>
  <c r="AK635"/>
  <c r="AJ635"/>
  <c r="AI635"/>
  <c r="AH635"/>
  <c r="AG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I635"/>
  <c r="H635"/>
  <c r="G635"/>
  <c r="F635"/>
  <c r="BC634"/>
  <c r="BB634"/>
  <c r="BA634"/>
  <c r="AZ634"/>
  <c r="AY634"/>
  <c r="AX634"/>
  <c r="AW634"/>
  <c r="AV634"/>
  <c r="AU634"/>
  <c r="AT634"/>
  <c r="AS634"/>
  <c r="AR634"/>
  <c r="AQ634"/>
  <c r="AP634"/>
  <c r="AO634"/>
  <c r="AN634"/>
  <c r="AM634"/>
  <c r="AL634"/>
  <c r="AK634"/>
  <c r="AJ634"/>
  <c r="AI634"/>
  <c r="AH634"/>
  <c r="AG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I634"/>
  <c r="H634"/>
  <c r="G634"/>
  <c r="F634"/>
  <c r="BC633"/>
  <c r="BB633"/>
  <c r="BA633"/>
  <c r="AZ633"/>
  <c r="AY633"/>
  <c r="AX633"/>
  <c r="AW633"/>
  <c r="AV633"/>
  <c r="AU633"/>
  <c r="AT633"/>
  <c r="AS633"/>
  <c r="AR633"/>
  <c r="AQ633"/>
  <c r="AP633"/>
  <c r="AO633"/>
  <c r="AN633"/>
  <c r="AM633"/>
  <c r="AL633"/>
  <c r="AK633"/>
  <c r="AJ633"/>
  <c r="AI633"/>
  <c r="AH633"/>
  <c r="AG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I633"/>
  <c r="H633"/>
  <c r="G633"/>
  <c r="F633"/>
  <c r="BC632"/>
  <c r="BB632"/>
  <c r="BA632"/>
  <c r="AZ632"/>
  <c r="AY632"/>
  <c r="AX632"/>
  <c r="AW632"/>
  <c r="AV632"/>
  <c r="AU632"/>
  <c r="AT632"/>
  <c r="AS632"/>
  <c r="AR632"/>
  <c r="AQ632"/>
  <c r="AP632"/>
  <c r="AO632"/>
  <c r="AN632"/>
  <c r="AM632"/>
  <c r="AL632"/>
  <c r="AK632"/>
  <c r="AJ632"/>
  <c r="AI632"/>
  <c r="AH632"/>
  <c r="AG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I632"/>
  <c r="H632"/>
  <c r="G632"/>
  <c r="F632"/>
  <c r="BC631"/>
  <c r="BB631"/>
  <c r="BA631"/>
  <c r="AZ631"/>
  <c r="AY631"/>
  <c r="AX631"/>
  <c r="AW631"/>
  <c r="AV631"/>
  <c r="AU631"/>
  <c r="AT631"/>
  <c r="AS631"/>
  <c r="AR631"/>
  <c r="AQ631"/>
  <c r="AP631"/>
  <c r="AO631"/>
  <c r="AN631"/>
  <c r="AM631"/>
  <c r="AL631"/>
  <c r="AK631"/>
  <c r="AJ631"/>
  <c r="AI631"/>
  <c r="AH631"/>
  <c r="AG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I631"/>
  <c r="H631"/>
  <c r="G631"/>
  <c r="F631"/>
  <c r="BC630"/>
  <c r="BB630"/>
  <c r="BA630"/>
  <c r="AZ630"/>
  <c r="AY630"/>
  <c r="AX630"/>
  <c r="AW630"/>
  <c r="AV630"/>
  <c r="AU630"/>
  <c r="AT630"/>
  <c r="AS630"/>
  <c r="AR630"/>
  <c r="AQ630"/>
  <c r="AP630"/>
  <c r="AO630"/>
  <c r="AN630"/>
  <c r="AM630"/>
  <c r="AL630"/>
  <c r="AK630"/>
  <c r="AJ630"/>
  <c r="AI630"/>
  <c r="AH630"/>
  <c r="AG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I630"/>
  <c r="H630"/>
  <c r="G630"/>
  <c r="F630"/>
  <c r="BC629"/>
  <c r="BB629"/>
  <c r="BA629"/>
  <c r="AZ629"/>
  <c r="AY629"/>
  <c r="AX629"/>
  <c r="AW629"/>
  <c r="AV629"/>
  <c r="AU629"/>
  <c r="AT629"/>
  <c r="AS629"/>
  <c r="AR629"/>
  <c r="AQ629"/>
  <c r="AP629"/>
  <c r="AO629"/>
  <c r="AN629"/>
  <c r="AM629"/>
  <c r="AL629"/>
  <c r="AK629"/>
  <c r="AJ629"/>
  <c r="AI629"/>
  <c r="AH629"/>
  <c r="AG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I629"/>
  <c r="H629"/>
  <c r="G629"/>
  <c r="F629"/>
  <c r="BC628"/>
  <c r="BB628"/>
  <c r="BA628"/>
  <c r="AZ628"/>
  <c r="AY628"/>
  <c r="AX628"/>
  <c r="AW628"/>
  <c r="AV628"/>
  <c r="AU628"/>
  <c r="AT628"/>
  <c r="AS628"/>
  <c r="AR628"/>
  <c r="AQ628"/>
  <c r="AP628"/>
  <c r="AO628"/>
  <c r="AN628"/>
  <c r="AM628"/>
  <c r="AL628"/>
  <c r="AK628"/>
  <c r="AJ628"/>
  <c r="AI628"/>
  <c r="AH628"/>
  <c r="AG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I628"/>
  <c r="H628"/>
  <c r="G628"/>
  <c r="F628"/>
  <c r="BC627"/>
  <c r="BB627"/>
  <c r="BA627"/>
  <c r="AZ627"/>
  <c r="AY627"/>
  <c r="AX627"/>
  <c r="AW627"/>
  <c r="AV627"/>
  <c r="AU627"/>
  <c r="AT627"/>
  <c r="AS627"/>
  <c r="AR627"/>
  <c r="AQ627"/>
  <c r="AP627"/>
  <c r="AO627"/>
  <c r="AN627"/>
  <c r="AM627"/>
  <c r="AL627"/>
  <c r="AK627"/>
  <c r="AJ627"/>
  <c r="AI627"/>
  <c r="AH627"/>
  <c r="AG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I627"/>
  <c r="H627"/>
  <c r="G627"/>
  <c r="F627"/>
  <c r="BC626"/>
  <c r="BB626"/>
  <c r="BA626"/>
  <c r="AZ626"/>
  <c r="AY626"/>
  <c r="AX626"/>
  <c r="AW626"/>
  <c r="AV626"/>
  <c r="AU626"/>
  <c r="AT626"/>
  <c r="AS626"/>
  <c r="AR626"/>
  <c r="AQ626"/>
  <c r="AP626"/>
  <c r="AO626"/>
  <c r="AN626"/>
  <c r="AM626"/>
  <c r="AL626"/>
  <c r="AK626"/>
  <c r="AJ626"/>
  <c r="AI626"/>
  <c r="AH626"/>
  <c r="AG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I626"/>
  <c r="H626"/>
  <c r="G626"/>
  <c r="F626"/>
  <c r="BC625"/>
  <c r="BB625"/>
  <c r="BA625"/>
  <c r="AZ625"/>
  <c r="AY625"/>
  <c r="AX625"/>
  <c r="AW625"/>
  <c r="AV625"/>
  <c r="AU625"/>
  <c r="AT625"/>
  <c r="AS625"/>
  <c r="AR625"/>
  <c r="AQ625"/>
  <c r="AP625"/>
  <c r="AO625"/>
  <c r="AN625"/>
  <c r="AM625"/>
  <c r="AL625"/>
  <c r="AK625"/>
  <c r="AJ625"/>
  <c r="AI625"/>
  <c r="AH625"/>
  <c r="AG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I625"/>
  <c r="H625"/>
  <c r="G625"/>
  <c r="F625"/>
  <c r="BC624"/>
  <c r="BB624"/>
  <c r="BA624"/>
  <c r="AZ624"/>
  <c r="AY624"/>
  <c r="AX624"/>
  <c r="AW624"/>
  <c r="AV624"/>
  <c r="AU624"/>
  <c r="AT624"/>
  <c r="AS624"/>
  <c r="AR624"/>
  <c r="AQ624"/>
  <c r="AP624"/>
  <c r="AO624"/>
  <c r="AN624"/>
  <c r="AM624"/>
  <c r="AL624"/>
  <c r="AK624"/>
  <c r="AJ624"/>
  <c r="AI624"/>
  <c r="AH624"/>
  <c r="AG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I624"/>
  <c r="H624"/>
  <c r="G624"/>
  <c r="F624"/>
  <c r="BC623"/>
  <c r="BB623"/>
  <c r="BA623"/>
  <c r="AZ623"/>
  <c r="AY623"/>
  <c r="AX623"/>
  <c r="AW623"/>
  <c r="AV623"/>
  <c r="AU623"/>
  <c r="AT623"/>
  <c r="AS623"/>
  <c r="AR623"/>
  <c r="AQ623"/>
  <c r="AP623"/>
  <c r="AO623"/>
  <c r="AN623"/>
  <c r="AM623"/>
  <c r="AL623"/>
  <c r="AK623"/>
  <c r="AJ623"/>
  <c r="AI623"/>
  <c r="AH623"/>
  <c r="AG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I623"/>
  <c r="H623"/>
  <c r="G623"/>
  <c r="F623"/>
  <c r="BC622"/>
  <c r="BB622"/>
  <c r="BA622"/>
  <c r="AZ622"/>
  <c r="AY622"/>
  <c r="AX622"/>
  <c r="AW622"/>
  <c r="AV622"/>
  <c r="AU622"/>
  <c r="AT622"/>
  <c r="AS622"/>
  <c r="AR622"/>
  <c r="AQ622"/>
  <c r="AP622"/>
  <c r="AO622"/>
  <c r="AN622"/>
  <c r="AM622"/>
  <c r="AL622"/>
  <c r="AK622"/>
  <c r="AJ622"/>
  <c r="AI622"/>
  <c r="AH622"/>
  <c r="AG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I622"/>
  <c r="H622"/>
  <c r="G622"/>
  <c r="F622"/>
  <c r="BC621"/>
  <c r="BB621"/>
  <c r="BA621"/>
  <c r="AZ621"/>
  <c r="AY621"/>
  <c r="AX621"/>
  <c r="AW621"/>
  <c r="AV621"/>
  <c r="AU621"/>
  <c r="AT621"/>
  <c r="AS621"/>
  <c r="AR621"/>
  <c r="AQ621"/>
  <c r="AP621"/>
  <c r="AO621"/>
  <c r="AN621"/>
  <c r="AM621"/>
  <c r="AL621"/>
  <c r="AK621"/>
  <c r="AJ621"/>
  <c r="AI621"/>
  <c r="AH621"/>
  <c r="AG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I621"/>
  <c r="H621"/>
  <c r="G621"/>
  <c r="F621"/>
  <c r="BC620"/>
  <c r="BB620"/>
  <c r="BA620"/>
  <c r="AZ620"/>
  <c r="AY620"/>
  <c r="AX620"/>
  <c r="AW620"/>
  <c r="AV620"/>
  <c r="AU620"/>
  <c r="AT620"/>
  <c r="AS620"/>
  <c r="AR620"/>
  <c r="AQ620"/>
  <c r="AP620"/>
  <c r="AO620"/>
  <c r="AN620"/>
  <c r="AM620"/>
  <c r="AL620"/>
  <c r="AK620"/>
  <c r="AJ620"/>
  <c r="AI620"/>
  <c r="AH620"/>
  <c r="AG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I620"/>
  <c r="H620"/>
  <c r="G620"/>
  <c r="F620"/>
  <c r="BC619"/>
  <c r="BB619"/>
  <c r="BA619"/>
  <c r="AZ619"/>
  <c r="AY619"/>
  <c r="AX619"/>
  <c r="AW619"/>
  <c r="AV619"/>
  <c r="AU619"/>
  <c r="AT619"/>
  <c r="AS619"/>
  <c r="AR619"/>
  <c r="AQ619"/>
  <c r="AP619"/>
  <c r="AO619"/>
  <c r="AN619"/>
  <c r="AM619"/>
  <c r="AL619"/>
  <c r="AK619"/>
  <c r="AJ619"/>
  <c r="AI619"/>
  <c r="AH619"/>
  <c r="AG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I619"/>
  <c r="H619"/>
  <c r="G619"/>
  <c r="F619"/>
  <c r="BC618"/>
  <c r="BB618"/>
  <c r="BA618"/>
  <c r="AZ618"/>
  <c r="AY618"/>
  <c r="AX618"/>
  <c r="AW618"/>
  <c r="AV618"/>
  <c r="AU618"/>
  <c r="AT618"/>
  <c r="AS618"/>
  <c r="AR618"/>
  <c r="AQ618"/>
  <c r="AP618"/>
  <c r="AO618"/>
  <c r="AN618"/>
  <c r="AM618"/>
  <c r="AL618"/>
  <c r="AK618"/>
  <c r="AJ618"/>
  <c r="AI618"/>
  <c r="AH618"/>
  <c r="AG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I618"/>
  <c r="H618"/>
  <c r="G618"/>
  <c r="F618"/>
  <c r="BC617"/>
  <c r="BB617"/>
  <c r="BA617"/>
  <c r="AZ617"/>
  <c r="AY617"/>
  <c r="AX617"/>
  <c r="AW617"/>
  <c r="AV617"/>
  <c r="AU617"/>
  <c r="AT617"/>
  <c r="AS617"/>
  <c r="AR617"/>
  <c r="AQ617"/>
  <c r="AP617"/>
  <c r="AO617"/>
  <c r="AN617"/>
  <c r="AM617"/>
  <c r="AL617"/>
  <c r="AK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I617"/>
  <c r="H617"/>
  <c r="G617"/>
  <c r="F617"/>
  <c r="BC616"/>
  <c r="BB616"/>
  <c r="BA616"/>
  <c r="AZ616"/>
  <c r="AY616"/>
  <c r="AX616"/>
  <c r="AW616"/>
  <c r="AV616"/>
  <c r="AU616"/>
  <c r="AT616"/>
  <c r="AS616"/>
  <c r="AR616"/>
  <c r="AQ616"/>
  <c r="AP616"/>
  <c r="AO616"/>
  <c r="AN616"/>
  <c r="AM616"/>
  <c r="AL616"/>
  <c r="AK616"/>
  <c r="AJ616"/>
  <c r="AI616"/>
  <c r="AH616"/>
  <c r="AG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I616"/>
  <c r="H616"/>
  <c r="G616"/>
  <c r="F616"/>
  <c r="BC615"/>
  <c r="BB615"/>
  <c r="BA615"/>
  <c r="AZ615"/>
  <c r="AY615"/>
  <c r="AX615"/>
  <c r="AW615"/>
  <c r="AV615"/>
  <c r="AU615"/>
  <c r="AT615"/>
  <c r="AS615"/>
  <c r="AR615"/>
  <c r="AQ615"/>
  <c r="AP615"/>
  <c r="AO615"/>
  <c r="AN615"/>
  <c r="AM615"/>
  <c r="AL615"/>
  <c r="AK615"/>
  <c r="AJ615"/>
  <c r="AI615"/>
  <c r="AH615"/>
  <c r="AG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I615"/>
  <c r="H615"/>
  <c r="G615"/>
  <c r="F615"/>
  <c r="BC614"/>
  <c r="BB614"/>
  <c r="BA614"/>
  <c r="AZ614"/>
  <c r="AY614"/>
  <c r="AX614"/>
  <c r="AW614"/>
  <c r="AV614"/>
  <c r="AU614"/>
  <c r="AT614"/>
  <c r="AS614"/>
  <c r="AR614"/>
  <c r="AQ614"/>
  <c r="AP614"/>
  <c r="AO614"/>
  <c r="AN614"/>
  <c r="AM614"/>
  <c r="AL614"/>
  <c r="AK614"/>
  <c r="AJ614"/>
  <c r="AI614"/>
  <c r="AH614"/>
  <c r="AG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I614"/>
  <c r="H614"/>
  <c r="G614"/>
  <c r="F614"/>
  <c r="BC613"/>
  <c r="BB613"/>
  <c r="BA613"/>
  <c r="AZ613"/>
  <c r="AY613"/>
  <c r="AX613"/>
  <c r="AW613"/>
  <c r="AV613"/>
  <c r="AU613"/>
  <c r="AT613"/>
  <c r="AS613"/>
  <c r="AR613"/>
  <c r="AQ613"/>
  <c r="AP613"/>
  <c r="AO613"/>
  <c r="AN613"/>
  <c r="AM613"/>
  <c r="AL613"/>
  <c r="AK613"/>
  <c r="AJ613"/>
  <c r="AI613"/>
  <c r="AH613"/>
  <c r="AG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I613"/>
  <c r="H613"/>
  <c r="G613"/>
  <c r="F613"/>
  <c r="BC612"/>
  <c r="BB612"/>
  <c r="BA612"/>
  <c r="AZ612"/>
  <c r="AY612"/>
  <c r="AX612"/>
  <c r="AW612"/>
  <c r="AV612"/>
  <c r="AU612"/>
  <c r="AT612"/>
  <c r="AS612"/>
  <c r="AR612"/>
  <c r="AQ612"/>
  <c r="AP612"/>
  <c r="AO612"/>
  <c r="AN612"/>
  <c r="AM612"/>
  <c r="AL612"/>
  <c r="AK612"/>
  <c r="AJ612"/>
  <c r="AI612"/>
  <c r="AH612"/>
  <c r="AG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I612"/>
  <c r="H612"/>
  <c r="G612"/>
  <c r="F612"/>
  <c r="BC611"/>
  <c r="BB611"/>
  <c r="BA611"/>
  <c r="AZ611"/>
  <c r="AY611"/>
  <c r="AX611"/>
  <c r="AW611"/>
  <c r="AV611"/>
  <c r="AU611"/>
  <c r="AT611"/>
  <c r="AS611"/>
  <c r="AR611"/>
  <c r="AQ611"/>
  <c r="AP611"/>
  <c r="AO611"/>
  <c r="AN611"/>
  <c r="AM611"/>
  <c r="AL611"/>
  <c r="AK611"/>
  <c r="AJ611"/>
  <c r="AI611"/>
  <c r="AH611"/>
  <c r="AG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I611"/>
  <c r="H611"/>
  <c r="G611"/>
  <c r="F611"/>
  <c r="BC610"/>
  <c r="BB610"/>
  <c r="BA610"/>
  <c r="AZ610"/>
  <c r="AY610"/>
  <c r="AX610"/>
  <c r="AW610"/>
  <c r="AV610"/>
  <c r="AU610"/>
  <c r="AT610"/>
  <c r="AS610"/>
  <c r="AR610"/>
  <c r="AQ610"/>
  <c r="AP610"/>
  <c r="AO610"/>
  <c r="AN610"/>
  <c r="AM610"/>
  <c r="AL610"/>
  <c r="AK610"/>
  <c r="AJ610"/>
  <c r="AI610"/>
  <c r="AH610"/>
  <c r="AG610"/>
  <c r="AF610"/>
  <c r="AE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I610"/>
  <c r="H610"/>
  <c r="G610"/>
  <c r="F610"/>
  <c r="BC609"/>
  <c r="BB609"/>
  <c r="BA609"/>
  <c r="AZ609"/>
  <c r="AY609"/>
  <c r="AX609"/>
  <c r="AW609"/>
  <c r="AV609"/>
  <c r="AU609"/>
  <c r="AT609"/>
  <c r="AS609"/>
  <c r="AR609"/>
  <c r="AQ609"/>
  <c r="AP609"/>
  <c r="AO609"/>
  <c r="AN609"/>
  <c r="AM609"/>
  <c r="AL609"/>
  <c r="AK609"/>
  <c r="AJ609"/>
  <c r="AI609"/>
  <c r="AH609"/>
  <c r="AG609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I609"/>
  <c r="H609"/>
  <c r="G609"/>
  <c r="F609"/>
  <c r="BC608"/>
  <c r="BB608"/>
  <c r="BA608"/>
  <c r="AZ608"/>
  <c r="AY608"/>
  <c r="AX608"/>
  <c r="AW608"/>
  <c r="AV608"/>
  <c r="AU608"/>
  <c r="AT608"/>
  <c r="AS608"/>
  <c r="AR608"/>
  <c r="AQ608"/>
  <c r="AP608"/>
  <c r="AO608"/>
  <c r="AN608"/>
  <c r="AM608"/>
  <c r="AL608"/>
  <c r="AK608"/>
  <c r="AJ608"/>
  <c r="AI608"/>
  <c r="AH608"/>
  <c r="AG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I608"/>
  <c r="H608"/>
  <c r="G608"/>
  <c r="F608"/>
  <c r="BC607"/>
  <c r="BB607"/>
  <c r="BA607"/>
  <c r="AZ607"/>
  <c r="AY607"/>
  <c r="AX607"/>
  <c r="AW607"/>
  <c r="AV607"/>
  <c r="AU607"/>
  <c r="AT607"/>
  <c r="AS607"/>
  <c r="AR607"/>
  <c r="AQ607"/>
  <c r="AP607"/>
  <c r="AO607"/>
  <c r="AN607"/>
  <c r="AM607"/>
  <c r="AL607"/>
  <c r="AK607"/>
  <c r="AJ607"/>
  <c r="AI607"/>
  <c r="AH607"/>
  <c r="AG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I607"/>
  <c r="H607"/>
  <c r="G607"/>
  <c r="F607"/>
  <c r="BC606"/>
  <c r="BB606"/>
  <c r="BA606"/>
  <c r="AZ606"/>
  <c r="AY606"/>
  <c r="AX606"/>
  <c r="AW606"/>
  <c r="AV606"/>
  <c r="AU606"/>
  <c r="AT606"/>
  <c r="AS606"/>
  <c r="AR606"/>
  <c r="AQ606"/>
  <c r="AP606"/>
  <c r="AO606"/>
  <c r="AN606"/>
  <c r="AM606"/>
  <c r="AL606"/>
  <c r="AK606"/>
  <c r="AJ606"/>
  <c r="AI606"/>
  <c r="AH606"/>
  <c r="AG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I606"/>
  <c r="H606"/>
  <c r="G606"/>
  <c r="F606"/>
  <c r="BC605"/>
  <c r="BB605"/>
  <c r="BA605"/>
  <c r="AZ605"/>
  <c r="AY605"/>
  <c r="AX605"/>
  <c r="AW605"/>
  <c r="AV605"/>
  <c r="AU605"/>
  <c r="AT605"/>
  <c r="AS605"/>
  <c r="AR605"/>
  <c r="AQ605"/>
  <c r="AP605"/>
  <c r="AO605"/>
  <c r="AN605"/>
  <c r="AM605"/>
  <c r="AL605"/>
  <c r="AK605"/>
  <c r="AJ605"/>
  <c r="AI605"/>
  <c r="AH605"/>
  <c r="AG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I605"/>
  <c r="H605"/>
  <c r="G605"/>
  <c r="F605"/>
  <c r="BC604"/>
  <c r="BB604"/>
  <c r="BA604"/>
  <c r="AZ604"/>
  <c r="AY604"/>
  <c r="AX604"/>
  <c r="AW604"/>
  <c r="AV604"/>
  <c r="AU604"/>
  <c r="AT604"/>
  <c r="AS604"/>
  <c r="AR604"/>
  <c r="AQ604"/>
  <c r="AP604"/>
  <c r="AO604"/>
  <c r="AN604"/>
  <c r="AM604"/>
  <c r="AL604"/>
  <c r="AK604"/>
  <c r="AJ604"/>
  <c r="AI604"/>
  <c r="AH604"/>
  <c r="AG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I604"/>
  <c r="H604"/>
  <c r="G604"/>
  <c r="F604"/>
  <c r="BC603"/>
  <c r="BB603"/>
  <c r="BA603"/>
  <c r="AZ603"/>
  <c r="AY603"/>
  <c r="AX603"/>
  <c r="AW603"/>
  <c r="AV603"/>
  <c r="AU603"/>
  <c r="AT603"/>
  <c r="AS603"/>
  <c r="AR603"/>
  <c r="AQ603"/>
  <c r="AP603"/>
  <c r="AO603"/>
  <c r="AN603"/>
  <c r="AM603"/>
  <c r="AL603"/>
  <c r="AK603"/>
  <c r="AJ603"/>
  <c r="AI603"/>
  <c r="AH603"/>
  <c r="AG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I603"/>
  <c r="H603"/>
  <c r="G603"/>
  <c r="F603"/>
  <c r="BC602"/>
  <c r="BB602"/>
  <c r="BA602"/>
  <c r="AZ602"/>
  <c r="AY602"/>
  <c r="AX602"/>
  <c r="AW602"/>
  <c r="AV602"/>
  <c r="AU602"/>
  <c r="AT602"/>
  <c r="AS602"/>
  <c r="AR602"/>
  <c r="AQ602"/>
  <c r="AP602"/>
  <c r="AO602"/>
  <c r="AN602"/>
  <c r="AM602"/>
  <c r="AL602"/>
  <c r="AK602"/>
  <c r="AJ602"/>
  <c r="AI602"/>
  <c r="AH602"/>
  <c r="AG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I602"/>
  <c r="H602"/>
  <c r="G602"/>
  <c r="F602"/>
  <c r="BC601"/>
  <c r="BB601"/>
  <c r="BA601"/>
  <c r="AZ601"/>
  <c r="AY601"/>
  <c r="AX601"/>
  <c r="AW601"/>
  <c r="AV601"/>
  <c r="AU601"/>
  <c r="AT601"/>
  <c r="AS601"/>
  <c r="AR601"/>
  <c r="AQ601"/>
  <c r="AP601"/>
  <c r="AO601"/>
  <c r="AN601"/>
  <c r="AM601"/>
  <c r="AL601"/>
  <c r="AK601"/>
  <c r="AJ601"/>
  <c r="AI601"/>
  <c r="AH601"/>
  <c r="AG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I601"/>
  <c r="H601"/>
  <c r="G601"/>
  <c r="F601"/>
  <c r="BC600"/>
  <c r="BB600"/>
  <c r="BA600"/>
  <c r="AZ600"/>
  <c r="AY600"/>
  <c r="AX600"/>
  <c r="AW600"/>
  <c r="AV600"/>
  <c r="AU600"/>
  <c r="AT600"/>
  <c r="AS600"/>
  <c r="AR600"/>
  <c r="AQ600"/>
  <c r="AP600"/>
  <c r="AO600"/>
  <c r="AN600"/>
  <c r="AM600"/>
  <c r="AL600"/>
  <c r="AK600"/>
  <c r="AJ600"/>
  <c r="AI600"/>
  <c r="AH600"/>
  <c r="AG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I600"/>
  <c r="H600"/>
  <c r="G600"/>
  <c r="F600"/>
  <c r="BC599"/>
  <c r="BB599"/>
  <c r="BA599"/>
  <c r="AZ599"/>
  <c r="AY599"/>
  <c r="AX599"/>
  <c r="AW599"/>
  <c r="AV599"/>
  <c r="AU599"/>
  <c r="AT599"/>
  <c r="AS599"/>
  <c r="AR599"/>
  <c r="AQ599"/>
  <c r="AP599"/>
  <c r="AO599"/>
  <c r="AN599"/>
  <c r="AM599"/>
  <c r="AL599"/>
  <c r="AK599"/>
  <c r="AJ599"/>
  <c r="AI599"/>
  <c r="AH599"/>
  <c r="AG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I599"/>
  <c r="H599"/>
  <c r="G599"/>
  <c r="F599"/>
  <c r="BC598"/>
  <c r="BB598"/>
  <c r="BA598"/>
  <c r="AZ598"/>
  <c r="AY598"/>
  <c r="AX598"/>
  <c r="AW598"/>
  <c r="AV598"/>
  <c r="AU598"/>
  <c r="AT598"/>
  <c r="AS598"/>
  <c r="AR598"/>
  <c r="AQ598"/>
  <c r="AP598"/>
  <c r="AO598"/>
  <c r="AN598"/>
  <c r="AM598"/>
  <c r="AL598"/>
  <c r="AK598"/>
  <c r="AJ598"/>
  <c r="AI598"/>
  <c r="AH598"/>
  <c r="AG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I598"/>
  <c r="H598"/>
  <c r="G598"/>
  <c r="F598"/>
  <c r="BC597"/>
  <c r="BB597"/>
  <c r="BA597"/>
  <c r="AZ597"/>
  <c r="AY597"/>
  <c r="AX597"/>
  <c r="AW597"/>
  <c r="AV597"/>
  <c r="AU597"/>
  <c r="AT597"/>
  <c r="AS597"/>
  <c r="AR597"/>
  <c r="AQ597"/>
  <c r="AP597"/>
  <c r="AO597"/>
  <c r="AN597"/>
  <c r="AM597"/>
  <c r="AL597"/>
  <c r="AK597"/>
  <c r="AJ597"/>
  <c r="AI597"/>
  <c r="AH597"/>
  <c r="AG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I597"/>
  <c r="H597"/>
  <c r="G597"/>
  <c r="F597"/>
  <c r="BC596"/>
  <c r="BB596"/>
  <c r="BA596"/>
  <c r="AZ596"/>
  <c r="AY596"/>
  <c r="AX596"/>
  <c r="AW596"/>
  <c r="AV596"/>
  <c r="AU596"/>
  <c r="AT596"/>
  <c r="AS596"/>
  <c r="AR596"/>
  <c r="AQ596"/>
  <c r="AP596"/>
  <c r="AO596"/>
  <c r="AN596"/>
  <c r="AM596"/>
  <c r="AL596"/>
  <c r="AK596"/>
  <c r="AJ596"/>
  <c r="AI596"/>
  <c r="AH596"/>
  <c r="AG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I596"/>
  <c r="H596"/>
  <c r="G596"/>
  <c r="F596"/>
  <c r="BC595"/>
  <c r="BB595"/>
  <c r="BA595"/>
  <c r="AZ595"/>
  <c r="AY595"/>
  <c r="AX595"/>
  <c r="AW595"/>
  <c r="AV595"/>
  <c r="AU595"/>
  <c r="AT595"/>
  <c r="AS595"/>
  <c r="AR595"/>
  <c r="AQ595"/>
  <c r="AP595"/>
  <c r="AO595"/>
  <c r="AN595"/>
  <c r="AM595"/>
  <c r="AL595"/>
  <c r="AK595"/>
  <c r="AJ595"/>
  <c r="AI595"/>
  <c r="AH595"/>
  <c r="AG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I595"/>
  <c r="H595"/>
  <c r="G595"/>
  <c r="F595"/>
  <c r="BC594"/>
  <c r="BB594"/>
  <c r="BA594"/>
  <c r="AZ594"/>
  <c r="AY594"/>
  <c r="AX594"/>
  <c r="AW594"/>
  <c r="AV594"/>
  <c r="AU594"/>
  <c r="AT594"/>
  <c r="AS594"/>
  <c r="AR594"/>
  <c r="AQ594"/>
  <c r="AP594"/>
  <c r="AO594"/>
  <c r="AN594"/>
  <c r="AM594"/>
  <c r="AL594"/>
  <c r="AK594"/>
  <c r="AJ594"/>
  <c r="AI594"/>
  <c r="AH594"/>
  <c r="AG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I594"/>
  <c r="H594"/>
  <c r="G594"/>
  <c r="F594"/>
  <c r="BC593"/>
  <c r="BB593"/>
  <c r="BA593"/>
  <c r="AZ593"/>
  <c r="AY593"/>
  <c r="AX593"/>
  <c r="AW593"/>
  <c r="AV593"/>
  <c r="AU593"/>
  <c r="AT593"/>
  <c r="AS593"/>
  <c r="AR593"/>
  <c r="AQ593"/>
  <c r="AP593"/>
  <c r="AO593"/>
  <c r="AN593"/>
  <c r="AM593"/>
  <c r="AL593"/>
  <c r="AK593"/>
  <c r="AJ593"/>
  <c r="AI593"/>
  <c r="AH593"/>
  <c r="AG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I593"/>
  <c r="H593"/>
  <c r="G593"/>
  <c r="F593"/>
  <c r="BC592"/>
  <c r="BB592"/>
  <c r="BA592"/>
  <c r="AZ592"/>
  <c r="AY592"/>
  <c r="AX592"/>
  <c r="AW592"/>
  <c r="AV592"/>
  <c r="AU592"/>
  <c r="AT592"/>
  <c r="AS592"/>
  <c r="AR592"/>
  <c r="AQ592"/>
  <c r="AP592"/>
  <c r="AO592"/>
  <c r="AN592"/>
  <c r="AM592"/>
  <c r="AL592"/>
  <c r="AK592"/>
  <c r="AJ592"/>
  <c r="AI592"/>
  <c r="AH592"/>
  <c r="AG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I592"/>
  <c r="H592"/>
  <c r="G592"/>
  <c r="F592"/>
  <c r="BC591"/>
  <c r="BB591"/>
  <c r="BA591"/>
  <c r="AZ591"/>
  <c r="AY591"/>
  <c r="AX591"/>
  <c r="AW591"/>
  <c r="AV591"/>
  <c r="AU591"/>
  <c r="AT591"/>
  <c r="AS591"/>
  <c r="AR591"/>
  <c r="AQ591"/>
  <c r="AP591"/>
  <c r="AO591"/>
  <c r="AN591"/>
  <c r="AM591"/>
  <c r="AL591"/>
  <c r="AK591"/>
  <c r="AJ591"/>
  <c r="AI591"/>
  <c r="AH591"/>
  <c r="AG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I591"/>
  <c r="H591"/>
  <c r="G591"/>
  <c r="F591"/>
  <c r="BC590"/>
  <c r="BB590"/>
  <c r="BA590"/>
  <c r="AZ590"/>
  <c r="AY590"/>
  <c r="AX590"/>
  <c r="AW590"/>
  <c r="AV590"/>
  <c r="AU590"/>
  <c r="AT590"/>
  <c r="AS590"/>
  <c r="AR590"/>
  <c r="AQ590"/>
  <c r="AP590"/>
  <c r="AO590"/>
  <c r="AN590"/>
  <c r="AM590"/>
  <c r="AL590"/>
  <c r="AK590"/>
  <c r="AJ590"/>
  <c r="AI590"/>
  <c r="AH590"/>
  <c r="AG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I590"/>
  <c r="H590"/>
  <c r="G590"/>
  <c r="F590"/>
  <c r="BC589"/>
  <c r="BB589"/>
  <c r="BA589"/>
  <c r="AZ589"/>
  <c r="AY589"/>
  <c r="AX589"/>
  <c r="AW589"/>
  <c r="AV589"/>
  <c r="AU589"/>
  <c r="AT589"/>
  <c r="AS589"/>
  <c r="AR589"/>
  <c r="AQ589"/>
  <c r="AP589"/>
  <c r="AO589"/>
  <c r="AN589"/>
  <c r="AM589"/>
  <c r="AL589"/>
  <c r="AK589"/>
  <c r="AJ589"/>
  <c r="AI589"/>
  <c r="AH589"/>
  <c r="AG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I589"/>
  <c r="H589"/>
  <c r="G589"/>
  <c r="F589"/>
  <c r="BC588"/>
  <c r="BB588"/>
  <c r="BA588"/>
  <c r="AZ588"/>
  <c r="AY588"/>
  <c r="AX588"/>
  <c r="AW588"/>
  <c r="AV588"/>
  <c r="AU588"/>
  <c r="AT588"/>
  <c r="AS588"/>
  <c r="AR588"/>
  <c r="AQ588"/>
  <c r="AP588"/>
  <c r="AO588"/>
  <c r="AN588"/>
  <c r="AM588"/>
  <c r="AL588"/>
  <c r="AK588"/>
  <c r="AJ588"/>
  <c r="AI588"/>
  <c r="AH588"/>
  <c r="AG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I588"/>
  <c r="H588"/>
  <c r="G588"/>
  <c r="F588"/>
  <c r="BC587"/>
  <c r="BB587"/>
  <c r="BA587"/>
  <c r="AZ587"/>
  <c r="AY587"/>
  <c r="AX587"/>
  <c r="AW587"/>
  <c r="AV587"/>
  <c r="AU587"/>
  <c r="AT587"/>
  <c r="AS587"/>
  <c r="AR587"/>
  <c r="AQ587"/>
  <c r="AP587"/>
  <c r="AO587"/>
  <c r="AN587"/>
  <c r="AM587"/>
  <c r="AL587"/>
  <c r="AK587"/>
  <c r="AJ587"/>
  <c r="AI587"/>
  <c r="AH587"/>
  <c r="AG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I587"/>
  <c r="H587"/>
  <c r="G587"/>
  <c r="F587"/>
  <c r="BC586"/>
  <c r="BB586"/>
  <c r="BA586"/>
  <c r="AZ586"/>
  <c r="AY586"/>
  <c r="AX586"/>
  <c r="AW586"/>
  <c r="AV586"/>
  <c r="AU586"/>
  <c r="AT586"/>
  <c r="AS586"/>
  <c r="AR586"/>
  <c r="AQ586"/>
  <c r="AP586"/>
  <c r="AO586"/>
  <c r="AN586"/>
  <c r="AM586"/>
  <c r="AL586"/>
  <c r="AK586"/>
  <c r="AJ586"/>
  <c r="AI586"/>
  <c r="AH586"/>
  <c r="AG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I586"/>
  <c r="H586"/>
  <c r="G586"/>
  <c r="F586"/>
  <c r="BC585"/>
  <c r="BB585"/>
  <c r="BA585"/>
  <c r="AZ585"/>
  <c r="AY585"/>
  <c r="AX585"/>
  <c r="AW585"/>
  <c r="AV585"/>
  <c r="AU585"/>
  <c r="AT585"/>
  <c r="AS585"/>
  <c r="AR585"/>
  <c r="AQ585"/>
  <c r="AP585"/>
  <c r="AO585"/>
  <c r="AN585"/>
  <c r="AM585"/>
  <c r="AL585"/>
  <c r="AK585"/>
  <c r="AJ585"/>
  <c r="AI585"/>
  <c r="AH585"/>
  <c r="AG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I585"/>
  <c r="H585"/>
  <c r="G585"/>
  <c r="F585"/>
  <c r="BC584"/>
  <c r="BB584"/>
  <c r="BA584"/>
  <c r="AZ584"/>
  <c r="AY584"/>
  <c r="AX584"/>
  <c r="AW584"/>
  <c r="AV584"/>
  <c r="AU584"/>
  <c r="AT584"/>
  <c r="AS584"/>
  <c r="AR584"/>
  <c r="AQ584"/>
  <c r="AP584"/>
  <c r="AO584"/>
  <c r="AN584"/>
  <c r="AM584"/>
  <c r="AL584"/>
  <c r="AK584"/>
  <c r="AJ584"/>
  <c r="AI584"/>
  <c r="AH584"/>
  <c r="AG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I584"/>
  <c r="H584"/>
  <c r="G584"/>
  <c r="F584"/>
  <c r="BC583"/>
  <c r="BB583"/>
  <c r="BA583"/>
  <c r="AZ583"/>
  <c r="AY583"/>
  <c r="AX583"/>
  <c r="AW583"/>
  <c r="AV583"/>
  <c r="AU583"/>
  <c r="AT583"/>
  <c r="AS583"/>
  <c r="AR583"/>
  <c r="AQ583"/>
  <c r="AP583"/>
  <c r="AO583"/>
  <c r="AN583"/>
  <c r="AM583"/>
  <c r="AL583"/>
  <c r="AK583"/>
  <c r="AJ583"/>
  <c r="AI583"/>
  <c r="AH583"/>
  <c r="AG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I583"/>
  <c r="H583"/>
  <c r="G583"/>
  <c r="F583"/>
  <c r="BC582"/>
  <c r="BB582"/>
  <c r="BA582"/>
  <c r="AZ582"/>
  <c r="AY582"/>
  <c r="AX582"/>
  <c r="AW582"/>
  <c r="AV582"/>
  <c r="AU582"/>
  <c r="AT582"/>
  <c r="AS582"/>
  <c r="AR582"/>
  <c r="AQ582"/>
  <c r="AP582"/>
  <c r="AO582"/>
  <c r="AN582"/>
  <c r="AM582"/>
  <c r="AL582"/>
  <c r="AK582"/>
  <c r="AJ582"/>
  <c r="AI582"/>
  <c r="AH582"/>
  <c r="AG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I582"/>
  <c r="H582"/>
  <c r="G582"/>
  <c r="F582"/>
  <c r="BC581"/>
  <c r="BB581"/>
  <c r="BA581"/>
  <c r="AZ581"/>
  <c r="AY581"/>
  <c r="AX581"/>
  <c r="AW581"/>
  <c r="AV581"/>
  <c r="AU581"/>
  <c r="AT581"/>
  <c r="AS581"/>
  <c r="AR581"/>
  <c r="AQ581"/>
  <c r="AP581"/>
  <c r="AO581"/>
  <c r="AN581"/>
  <c r="AM581"/>
  <c r="AL581"/>
  <c r="AK581"/>
  <c r="AJ581"/>
  <c r="AI581"/>
  <c r="AH581"/>
  <c r="AG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I581"/>
  <c r="H581"/>
  <c r="G581"/>
  <c r="F581"/>
  <c r="BC580"/>
  <c r="BB580"/>
  <c r="BA580"/>
  <c r="AZ580"/>
  <c r="AY580"/>
  <c r="AX580"/>
  <c r="AW580"/>
  <c r="AV580"/>
  <c r="AU580"/>
  <c r="AT580"/>
  <c r="AS580"/>
  <c r="AR580"/>
  <c r="AQ580"/>
  <c r="AP580"/>
  <c r="AO580"/>
  <c r="AN580"/>
  <c r="AM580"/>
  <c r="AL580"/>
  <c r="AK580"/>
  <c r="AJ580"/>
  <c r="AI580"/>
  <c r="AH580"/>
  <c r="AG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I580"/>
  <c r="H580"/>
  <c r="G580"/>
  <c r="F580"/>
  <c r="BC579"/>
  <c r="BB579"/>
  <c r="BA579"/>
  <c r="AZ579"/>
  <c r="AY579"/>
  <c r="AX579"/>
  <c r="AW579"/>
  <c r="AV579"/>
  <c r="AU579"/>
  <c r="AT579"/>
  <c r="AS579"/>
  <c r="AR579"/>
  <c r="AQ579"/>
  <c r="AP579"/>
  <c r="AO579"/>
  <c r="AN579"/>
  <c r="AM579"/>
  <c r="AL579"/>
  <c r="AK579"/>
  <c r="AJ579"/>
  <c r="AI579"/>
  <c r="AH579"/>
  <c r="AG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I579"/>
  <c r="H579"/>
  <c r="G579"/>
  <c r="F579"/>
  <c r="BC578"/>
  <c r="BB578"/>
  <c r="BA578"/>
  <c r="AZ578"/>
  <c r="AY578"/>
  <c r="AX578"/>
  <c r="AW578"/>
  <c r="AV578"/>
  <c r="AU578"/>
  <c r="AT578"/>
  <c r="AS578"/>
  <c r="AR578"/>
  <c r="AQ578"/>
  <c r="AP578"/>
  <c r="AO578"/>
  <c r="AN578"/>
  <c r="AM578"/>
  <c r="AL578"/>
  <c r="AK578"/>
  <c r="AJ578"/>
  <c r="AI578"/>
  <c r="AH578"/>
  <c r="AG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I578"/>
  <c r="H578"/>
  <c r="G578"/>
  <c r="F578"/>
  <c r="BC577"/>
  <c r="BB577"/>
  <c r="BA577"/>
  <c r="AZ577"/>
  <c r="AY577"/>
  <c r="AX577"/>
  <c r="AW577"/>
  <c r="AV577"/>
  <c r="AU577"/>
  <c r="AT577"/>
  <c r="AS577"/>
  <c r="AR577"/>
  <c r="AQ577"/>
  <c r="AP577"/>
  <c r="AO577"/>
  <c r="AN577"/>
  <c r="AM577"/>
  <c r="AL577"/>
  <c r="AK577"/>
  <c r="AJ577"/>
  <c r="AI577"/>
  <c r="AH577"/>
  <c r="AG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I577"/>
  <c r="H577"/>
  <c r="G577"/>
  <c r="F577"/>
  <c r="BC576"/>
  <c r="BB576"/>
  <c r="BA576"/>
  <c r="AZ576"/>
  <c r="AY576"/>
  <c r="AX576"/>
  <c r="AW576"/>
  <c r="AV576"/>
  <c r="AU576"/>
  <c r="AT576"/>
  <c r="AS576"/>
  <c r="AR576"/>
  <c r="AQ576"/>
  <c r="AP576"/>
  <c r="AO576"/>
  <c r="AN576"/>
  <c r="AM576"/>
  <c r="AL576"/>
  <c r="AK576"/>
  <c r="AJ576"/>
  <c r="AI576"/>
  <c r="AH576"/>
  <c r="AG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I576"/>
  <c r="H576"/>
  <c r="G576"/>
  <c r="F576"/>
  <c r="BC575"/>
  <c r="BB575"/>
  <c r="BA575"/>
  <c r="AZ575"/>
  <c r="AY575"/>
  <c r="AX575"/>
  <c r="AW575"/>
  <c r="AV575"/>
  <c r="AU575"/>
  <c r="AT575"/>
  <c r="AS575"/>
  <c r="AR575"/>
  <c r="AQ575"/>
  <c r="AP575"/>
  <c r="AO575"/>
  <c r="AN575"/>
  <c r="AM575"/>
  <c r="AL575"/>
  <c r="AK575"/>
  <c r="AJ575"/>
  <c r="AI575"/>
  <c r="AH575"/>
  <c r="AG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I575"/>
  <c r="H575"/>
  <c r="G575"/>
  <c r="F575"/>
  <c r="BC574"/>
  <c r="BB574"/>
  <c r="BA574"/>
  <c r="AZ574"/>
  <c r="AY574"/>
  <c r="AX574"/>
  <c r="AW574"/>
  <c r="AV574"/>
  <c r="AU574"/>
  <c r="AT574"/>
  <c r="AS574"/>
  <c r="AR574"/>
  <c r="AQ574"/>
  <c r="AP574"/>
  <c r="AO574"/>
  <c r="AN574"/>
  <c r="AM574"/>
  <c r="AL574"/>
  <c r="AK574"/>
  <c r="AJ574"/>
  <c r="AI574"/>
  <c r="AH574"/>
  <c r="AG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I574"/>
  <c r="H574"/>
  <c r="G574"/>
  <c r="F574"/>
  <c r="BC573"/>
  <c r="BB573"/>
  <c r="BA573"/>
  <c r="AZ573"/>
  <c r="AY573"/>
  <c r="AX573"/>
  <c r="AW573"/>
  <c r="AV573"/>
  <c r="AU573"/>
  <c r="AT573"/>
  <c r="AS573"/>
  <c r="AR573"/>
  <c r="AQ573"/>
  <c r="AP573"/>
  <c r="AO573"/>
  <c r="AN573"/>
  <c r="AM573"/>
  <c r="AL573"/>
  <c r="AK573"/>
  <c r="AJ573"/>
  <c r="AI573"/>
  <c r="AH573"/>
  <c r="AG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I573"/>
  <c r="H573"/>
  <c r="G573"/>
  <c r="F573"/>
  <c r="BC572"/>
  <c r="BB572"/>
  <c r="BA572"/>
  <c r="AZ572"/>
  <c r="AY572"/>
  <c r="AX572"/>
  <c r="AW572"/>
  <c r="AV572"/>
  <c r="AU572"/>
  <c r="AT572"/>
  <c r="AS572"/>
  <c r="AR572"/>
  <c r="AQ572"/>
  <c r="AP572"/>
  <c r="AO572"/>
  <c r="AN572"/>
  <c r="AM572"/>
  <c r="AL572"/>
  <c r="AK572"/>
  <c r="AJ572"/>
  <c r="AI572"/>
  <c r="AH572"/>
  <c r="AG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I572"/>
  <c r="H572"/>
  <c r="G572"/>
  <c r="F572"/>
  <c r="BC571"/>
  <c r="BB571"/>
  <c r="BA571"/>
  <c r="AZ571"/>
  <c r="AY571"/>
  <c r="AX571"/>
  <c r="AW571"/>
  <c r="AV571"/>
  <c r="AU571"/>
  <c r="AT571"/>
  <c r="AS571"/>
  <c r="AR571"/>
  <c r="AQ571"/>
  <c r="AP571"/>
  <c r="AO571"/>
  <c r="AN571"/>
  <c r="AM571"/>
  <c r="AL571"/>
  <c r="AK571"/>
  <c r="AJ571"/>
  <c r="AI571"/>
  <c r="AH571"/>
  <c r="AG571"/>
  <c r="AF571"/>
  <c r="AE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I571"/>
  <c r="H571"/>
  <c r="G571"/>
  <c r="F571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E275"/>
  <c r="E54"/>
  <c r="E80"/>
  <c r="E202"/>
  <c r="J571" i="5"/>
  <c r="K571"/>
  <c r="N571"/>
  <c r="O571"/>
  <c r="P571"/>
  <c r="Q571"/>
  <c r="T571"/>
  <c r="U571"/>
  <c r="V571"/>
  <c r="W571"/>
  <c r="X571"/>
  <c r="Y571"/>
  <c r="Z571"/>
  <c r="AA571"/>
  <c r="AD571"/>
  <c r="AE571"/>
  <c r="AI571"/>
  <c r="AJ571"/>
  <c r="AL571"/>
  <c r="AM571"/>
  <c r="AQ571"/>
  <c r="AR571"/>
  <c r="AS571"/>
  <c r="AT571"/>
  <c r="AU571"/>
  <c r="AV571"/>
  <c r="AW571"/>
  <c r="AX571"/>
  <c r="AZ571"/>
  <c r="BA571"/>
  <c r="BC571"/>
  <c r="BD571"/>
  <c r="BE571"/>
  <c r="BF571"/>
  <c r="BG571"/>
  <c r="BH571"/>
  <c r="BI571"/>
  <c r="BJ571"/>
  <c r="BK571"/>
  <c r="BL571"/>
  <c r="BN571"/>
  <c r="BO571"/>
  <c r="BP571"/>
  <c r="BQ571"/>
  <c r="BU571"/>
  <c r="BV571"/>
  <c r="BW571"/>
  <c r="BX571"/>
  <c r="BZ571"/>
  <c r="CA571"/>
  <c r="CB571"/>
  <c r="CE571"/>
  <c r="J572"/>
  <c r="K572"/>
  <c r="N572"/>
  <c r="O572"/>
  <c r="P572"/>
  <c r="Q572"/>
  <c r="T572"/>
  <c r="U572"/>
  <c r="V572"/>
  <c r="W572"/>
  <c r="X572"/>
  <c r="Y572"/>
  <c r="Z572"/>
  <c r="AA572"/>
  <c r="AD572"/>
  <c r="AE572"/>
  <c r="AI572"/>
  <c r="AJ572"/>
  <c r="AL572"/>
  <c r="AM572"/>
  <c r="AQ572"/>
  <c r="AR572"/>
  <c r="AS572"/>
  <c r="AT572"/>
  <c r="AU572"/>
  <c r="AV572"/>
  <c r="AW572"/>
  <c r="AX572"/>
  <c r="AZ572"/>
  <c r="BA572"/>
  <c r="BC572"/>
  <c r="BD572"/>
  <c r="BE572"/>
  <c r="BF572"/>
  <c r="BG572"/>
  <c r="BH572"/>
  <c r="BI572"/>
  <c r="BJ572"/>
  <c r="BK572"/>
  <c r="BL572"/>
  <c r="BN572"/>
  <c r="BO572"/>
  <c r="BP572"/>
  <c r="BQ572"/>
  <c r="BU572"/>
  <c r="BV572"/>
  <c r="BW572"/>
  <c r="BX572"/>
  <c r="BZ572"/>
  <c r="CA572"/>
  <c r="CB572"/>
  <c r="CE572"/>
  <c r="J573"/>
  <c r="K573"/>
  <c r="N573"/>
  <c r="O573"/>
  <c r="P573"/>
  <c r="Q573"/>
  <c r="T573"/>
  <c r="U573"/>
  <c r="V573"/>
  <c r="W573"/>
  <c r="X573"/>
  <c r="Y573"/>
  <c r="Z573"/>
  <c r="AA573"/>
  <c r="AD573"/>
  <c r="AE573"/>
  <c r="AI573"/>
  <c r="AJ573"/>
  <c r="AL573"/>
  <c r="AM573"/>
  <c r="AQ573"/>
  <c r="AR573"/>
  <c r="AS573"/>
  <c r="AT573"/>
  <c r="AU573"/>
  <c r="AV573"/>
  <c r="AW573"/>
  <c r="AX573"/>
  <c r="AZ573"/>
  <c r="BA573"/>
  <c r="BC573"/>
  <c r="BD573"/>
  <c r="BE573"/>
  <c r="BF573"/>
  <c r="BG573"/>
  <c r="BH573"/>
  <c r="BI573"/>
  <c r="BJ573"/>
  <c r="BK573"/>
  <c r="BL573"/>
  <c r="BN573"/>
  <c r="BO573"/>
  <c r="BP573"/>
  <c r="BQ573"/>
  <c r="BU573"/>
  <c r="BV573"/>
  <c r="BW573"/>
  <c r="BX573"/>
  <c r="BZ573"/>
  <c r="CA573"/>
  <c r="CB573"/>
  <c r="CE573"/>
  <c r="J574"/>
  <c r="K574"/>
  <c r="N574"/>
  <c r="O574"/>
  <c r="P574"/>
  <c r="Q574"/>
  <c r="T574"/>
  <c r="U574"/>
  <c r="V574"/>
  <c r="W574"/>
  <c r="X574"/>
  <c r="Y574"/>
  <c r="Z574"/>
  <c r="AA574"/>
  <c r="AD574"/>
  <c r="AE574"/>
  <c r="AI574"/>
  <c r="AJ574"/>
  <c r="AL574"/>
  <c r="AM574"/>
  <c r="AQ574"/>
  <c r="AR574"/>
  <c r="AS574"/>
  <c r="AT574"/>
  <c r="AU574"/>
  <c r="AV574"/>
  <c r="AW574"/>
  <c r="AX574"/>
  <c r="AZ574"/>
  <c r="BA574"/>
  <c r="BC574"/>
  <c r="BD574"/>
  <c r="BE574"/>
  <c r="BF574"/>
  <c r="BG574"/>
  <c r="BH574"/>
  <c r="BI574"/>
  <c r="BJ574"/>
  <c r="BK574"/>
  <c r="BL574"/>
  <c r="BN574"/>
  <c r="BO574"/>
  <c r="BP574"/>
  <c r="BQ574"/>
  <c r="BU574"/>
  <c r="BV574"/>
  <c r="BW574"/>
  <c r="BX574"/>
  <c r="BZ574"/>
  <c r="CA574"/>
  <c r="CB574"/>
  <c r="CE574"/>
  <c r="J575"/>
  <c r="K575"/>
  <c r="N575"/>
  <c r="O575"/>
  <c r="P575"/>
  <c r="Q575"/>
  <c r="T575"/>
  <c r="U575"/>
  <c r="V575"/>
  <c r="W575"/>
  <c r="X575"/>
  <c r="Y575"/>
  <c r="Z575"/>
  <c r="AA575"/>
  <c r="AD575"/>
  <c r="AE575"/>
  <c r="AI575"/>
  <c r="AJ575"/>
  <c r="AL575"/>
  <c r="AM575"/>
  <c r="AQ575"/>
  <c r="AR575"/>
  <c r="AS575"/>
  <c r="AT575"/>
  <c r="AU575"/>
  <c r="AV575"/>
  <c r="AW575"/>
  <c r="AX575"/>
  <c r="AZ575"/>
  <c r="BA575"/>
  <c r="BC575"/>
  <c r="BD575"/>
  <c r="BE575"/>
  <c r="BF575"/>
  <c r="BG575"/>
  <c r="BH575"/>
  <c r="BI575"/>
  <c r="BJ575"/>
  <c r="BK575"/>
  <c r="BL575"/>
  <c r="BN575"/>
  <c r="BO575"/>
  <c r="BP575"/>
  <c r="BQ575"/>
  <c r="BU575"/>
  <c r="BV575"/>
  <c r="BW575"/>
  <c r="BX575"/>
  <c r="BZ575"/>
  <c r="CA575"/>
  <c r="CB575"/>
  <c r="CE575"/>
  <c r="J576"/>
  <c r="K576"/>
  <c r="N576"/>
  <c r="O576"/>
  <c r="P576"/>
  <c r="Q576"/>
  <c r="T576"/>
  <c r="U576"/>
  <c r="V576"/>
  <c r="W576"/>
  <c r="X576"/>
  <c r="Y576"/>
  <c r="Z576"/>
  <c r="AA576"/>
  <c r="AD576"/>
  <c r="AE576"/>
  <c r="AI576"/>
  <c r="AJ576"/>
  <c r="AL576"/>
  <c r="AM576"/>
  <c r="AQ576"/>
  <c r="AR576"/>
  <c r="AS576"/>
  <c r="AT576"/>
  <c r="AU576"/>
  <c r="AV576"/>
  <c r="AW576"/>
  <c r="AX576"/>
  <c r="AZ576"/>
  <c r="BA576"/>
  <c r="BC576"/>
  <c r="BD576"/>
  <c r="BE576"/>
  <c r="BF576"/>
  <c r="BG576"/>
  <c r="BH576"/>
  <c r="BI576"/>
  <c r="BJ576"/>
  <c r="BK576"/>
  <c r="BL576"/>
  <c r="BN576"/>
  <c r="BO576"/>
  <c r="BP576"/>
  <c r="BQ576"/>
  <c r="BU576"/>
  <c r="BV576"/>
  <c r="BW576"/>
  <c r="BX576"/>
  <c r="BZ576"/>
  <c r="CA576"/>
  <c r="CB576"/>
  <c r="CE576"/>
  <c r="J577"/>
  <c r="K577"/>
  <c r="N577"/>
  <c r="O577"/>
  <c r="P577"/>
  <c r="Q577"/>
  <c r="T577"/>
  <c r="U577"/>
  <c r="V577"/>
  <c r="W577"/>
  <c r="X577"/>
  <c r="Y577"/>
  <c r="Z577"/>
  <c r="AA577"/>
  <c r="AD577"/>
  <c r="AE577"/>
  <c r="AI577"/>
  <c r="AJ577"/>
  <c r="AL577"/>
  <c r="AM577"/>
  <c r="AQ577"/>
  <c r="AR577"/>
  <c r="AS577"/>
  <c r="AT577"/>
  <c r="AU577"/>
  <c r="AV577"/>
  <c r="AW577"/>
  <c r="AX577"/>
  <c r="AZ577"/>
  <c r="BA577"/>
  <c r="BC577"/>
  <c r="BD577"/>
  <c r="BE577"/>
  <c r="BF577"/>
  <c r="BG577"/>
  <c r="BH577"/>
  <c r="BI577"/>
  <c r="BJ577"/>
  <c r="BK577"/>
  <c r="BL577"/>
  <c r="BN577"/>
  <c r="BO577"/>
  <c r="BP577"/>
  <c r="BQ577"/>
  <c r="BU577"/>
  <c r="BV577"/>
  <c r="BW577"/>
  <c r="BX577"/>
  <c r="BZ577"/>
  <c r="CA577"/>
  <c r="CB577"/>
  <c r="CE577"/>
  <c r="J578"/>
  <c r="K578"/>
  <c r="N578"/>
  <c r="O578"/>
  <c r="P578"/>
  <c r="Q578"/>
  <c r="T578"/>
  <c r="U578"/>
  <c r="V578"/>
  <c r="W578"/>
  <c r="X578"/>
  <c r="Y578"/>
  <c r="Z578"/>
  <c r="AA578"/>
  <c r="AD578"/>
  <c r="AE578"/>
  <c r="AI578"/>
  <c r="AJ578"/>
  <c r="AL578"/>
  <c r="AM578"/>
  <c r="AQ578"/>
  <c r="AR578"/>
  <c r="AS578"/>
  <c r="AT578"/>
  <c r="AU578"/>
  <c r="AV578"/>
  <c r="AW578"/>
  <c r="AX578"/>
  <c r="AZ578"/>
  <c r="BA578"/>
  <c r="BC578"/>
  <c r="BD578"/>
  <c r="BE578"/>
  <c r="BF578"/>
  <c r="BG578"/>
  <c r="BH578"/>
  <c r="BI578"/>
  <c r="BJ578"/>
  <c r="BK578"/>
  <c r="BL578"/>
  <c r="BN578"/>
  <c r="BO578"/>
  <c r="BP578"/>
  <c r="BQ578"/>
  <c r="BU578"/>
  <c r="BV578"/>
  <c r="BW578"/>
  <c r="BX578"/>
  <c r="BZ578"/>
  <c r="CA578"/>
  <c r="CB578"/>
  <c r="CE578"/>
  <c r="J579"/>
  <c r="K579"/>
  <c r="N579"/>
  <c r="O579"/>
  <c r="P579"/>
  <c r="Q579"/>
  <c r="T579"/>
  <c r="U579"/>
  <c r="V579"/>
  <c r="W579"/>
  <c r="X579"/>
  <c r="Y579"/>
  <c r="Z579"/>
  <c r="AA579"/>
  <c r="AD579"/>
  <c r="AE579"/>
  <c r="AI579"/>
  <c r="AJ579"/>
  <c r="AL579"/>
  <c r="AM579"/>
  <c r="AQ579"/>
  <c r="AR579"/>
  <c r="AS579"/>
  <c r="AT579"/>
  <c r="AU579"/>
  <c r="AV579"/>
  <c r="AW579"/>
  <c r="AX579"/>
  <c r="AZ579"/>
  <c r="BA579"/>
  <c r="BC579"/>
  <c r="BD579"/>
  <c r="BE579"/>
  <c r="BF579"/>
  <c r="BG579"/>
  <c r="BH579"/>
  <c r="BI579"/>
  <c r="BJ579"/>
  <c r="BK579"/>
  <c r="BL579"/>
  <c r="BN579"/>
  <c r="BO579"/>
  <c r="BP579"/>
  <c r="BQ579"/>
  <c r="BU579"/>
  <c r="BV579"/>
  <c r="BW579"/>
  <c r="BX579"/>
  <c r="BZ579"/>
  <c r="CA579"/>
  <c r="CB579"/>
  <c r="CE579"/>
  <c r="J580"/>
  <c r="K580"/>
  <c r="N580"/>
  <c r="O580"/>
  <c r="P580"/>
  <c r="Q580"/>
  <c r="T580"/>
  <c r="U580"/>
  <c r="V580"/>
  <c r="W580"/>
  <c r="X580"/>
  <c r="Y580"/>
  <c r="Z580"/>
  <c r="AA580"/>
  <c r="AD580"/>
  <c r="AE580"/>
  <c r="AI580"/>
  <c r="AJ580"/>
  <c r="AL580"/>
  <c r="AM580"/>
  <c r="AQ580"/>
  <c r="AR580"/>
  <c r="AS580"/>
  <c r="AT580"/>
  <c r="AU580"/>
  <c r="AV580"/>
  <c r="AW580"/>
  <c r="AX580"/>
  <c r="AZ580"/>
  <c r="BA580"/>
  <c r="BC580"/>
  <c r="BD580"/>
  <c r="BE580"/>
  <c r="BF580"/>
  <c r="BG580"/>
  <c r="BH580"/>
  <c r="BI580"/>
  <c r="BJ580"/>
  <c r="BK580"/>
  <c r="BL580"/>
  <c r="BN580"/>
  <c r="BO580"/>
  <c r="BP580"/>
  <c r="BQ580"/>
  <c r="BU580"/>
  <c r="BV580"/>
  <c r="BW580"/>
  <c r="BX580"/>
  <c r="BZ580"/>
  <c r="CA580"/>
  <c r="CB580"/>
  <c r="CE580"/>
  <c r="J581"/>
  <c r="K581"/>
  <c r="N581"/>
  <c r="O581"/>
  <c r="P581"/>
  <c r="Q581"/>
  <c r="T581"/>
  <c r="U581"/>
  <c r="V581"/>
  <c r="W581"/>
  <c r="X581"/>
  <c r="Y581"/>
  <c r="Z581"/>
  <c r="AA581"/>
  <c r="AD581"/>
  <c r="AE581"/>
  <c r="AI581"/>
  <c r="AJ581"/>
  <c r="AL581"/>
  <c r="AM581"/>
  <c r="AQ581"/>
  <c r="AR581"/>
  <c r="AS581"/>
  <c r="AT581"/>
  <c r="AU581"/>
  <c r="AV581"/>
  <c r="AW581"/>
  <c r="AX581"/>
  <c r="AZ581"/>
  <c r="BA581"/>
  <c r="BC581"/>
  <c r="BD581"/>
  <c r="BE581"/>
  <c r="BF581"/>
  <c r="BG581"/>
  <c r="BH581"/>
  <c r="BI581"/>
  <c r="BJ581"/>
  <c r="BK581"/>
  <c r="BL581"/>
  <c r="BN581"/>
  <c r="BO581"/>
  <c r="BP581"/>
  <c r="BQ581"/>
  <c r="BU581"/>
  <c r="BV581"/>
  <c r="BW581"/>
  <c r="BX581"/>
  <c r="BZ581"/>
  <c r="CA581"/>
  <c r="CB581"/>
  <c r="CE581"/>
  <c r="J582"/>
  <c r="K582"/>
  <c r="N582"/>
  <c r="O582"/>
  <c r="P582"/>
  <c r="Q582"/>
  <c r="T582"/>
  <c r="U582"/>
  <c r="V582"/>
  <c r="W582"/>
  <c r="X582"/>
  <c r="Y582"/>
  <c r="Z582"/>
  <c r="AA582"/>
  <c r="AD582"/>
  <c r="AE582"/>
  <c r="AI582"/>
  <c r="AJ582"/>
  <c r="AL582"/>
  <c r="AM582"/>
  <c r="AQ582"/>
  <c r="AR582"/>
  <c r="AS582"/>
  <c r="AT582"/>
  <c r="AU582"/>
  <c r="AV582"/>
  <c r="AW582"/>
  <c r="AX582"/>
  <c r="AZ582"/>
  <c r="BA582"/>
  <c r="BC582"/>
  <c r="BD582"/>
  <c r="BE582"/>
  <c r="BF582"/>
  <c r="BG582"/>
  <c r="BH582"/>
  <c r="BI582"/>
  <c r="BJ582"/>
  <c r="BK582"/>
  <c r="BL582"/>
  <c r="BN582"/>
  <c r="BO582"/>
  <c r="BP582"/>
  <c r="BQ582"/>
  <c r="BU582"/>
  <c r="BV582"/>
  <c r="BW582"/>
  <c r="BX582"/>
  <c r="BZ582"/>
  <c r="CA582"/>
  <c r="CB582"/>
  <c r="CE582"/>
  <c r="J583"/>
  <c r="K583"/>
  <c r="N583"/>
  <c r="O583"/>
  <c r="P583"/>
  <c r="Q583"/>
  <c r="T583"/>
  <c r="U583"/>
  <c r="V583"/>
  <c r="W583"/>
  <c r="X583"/>
  <c r="Y583"/>
  <c r="Z583"/>
  <c r="AA583"/>
  <c r="AD583"/>
  <c r="AE583"/>
  <c r="AI583"/>
  <c r="AJ583"/>
  <c r="AL583"/>
  <c r="AM583"/>
  <c r="AQ583"/>
  <c r="AR583"/>
  <c r="AS583"/>
  <c r="AT583"/>
  <c r="AU583"/>
  <c r="AV583"/>
  <c r="AW583"/>
  <c r="AX583"/>
  <c r="AZ583"/>
  <c r="BA583"/>
  <c r="BC583"/>
  <c r="BD583"/>
  <c r="BE583"/>
  <c r="BF583"/>
  <c r="BG583"/>
  <c r="BH583"/>
  <c r="BI583"/>
  <c r="BJ583"/>
  <c r="BK583"/>
  <c r="BL583"/>
  <c r="BN583"/>
  <c r="BO583"/>
  <c r="BP583"/>
  <c r="BQ583"/>
  <c r="BU583"/>
  <c r="BV583"/>
  <c r="BW583"/>
  <c r="BX583"/>
  <c r="BZ583"/>
  <c r="CA583"/>
  <c r="CB583"/>
  <c r="CE583"/>
  <c r="J584"/>
  <c r="K584"/>
  <c r="N584"/>
  <c r="O584"/>
  <c r="P584"/>
  <c r="Q584"/>
  <c r="T584"/>
  <c r="U584"/>
  <c r="V584"/>
  <c r="W584"/>
  <c r="X584"/>
  <c r="Y584"/>
  <c r="Z584"/>
  <c r="AA584"/>
  <c r="AD584"/>
  <c r="AE584"/>
  <c r="AI584"/>
  <c r="AJ584"/>
  <c r="AL584"/>
  <c r="AM584"/>
  <c r="AQ584"/>
  <c r="AR584"/>
  <c r="AS584"/>
  <c r="AT584"/>
  <c r="AU584"/>
  <c r="AV584"/>
  <c r="AW584"/>
  <c r="AX584"/>
  <c r="AZ584"/>
  <c r="BA584"/>
  <c r="BC584"/>
  <c r="BD584"/>
  <c r="BE584"/>
  <c r="BF584"/>
  <c r="BG584"/>
  <c r="BH584"/>
  <c r="BI584"/>
  <c r="BJ584"/>
  <c r="BK584"/>
  <c r="BL584"/>
  <c r="BN584"/>
  <c r="BO584"/>
  <c r="BP584"/>
  <c r="BQ584"/>
  <c r="BU584"/>
  <c r="BV584"/>
  <c r="BW584"/>
  <c r="BX584"/>
  <c r="BZ584"/>
  <c r="CA584"/>
  <c r="CB584"/>
  <c r="CE584"/>
  <c r="J585"/>
  <c r="K585"/>
  <c r="N585"/>
  <c r="O585"/>
  <c r="P585"/>
  <c r="Q585"/>
  <c r="T585"/>
  <c r="U585"/>
  <c r="V585"/>
  <c r="W585"/>
  <c r="X585"/>
  <c r="Y585"/>
  <c r="Z585"/>
  <c r="AA585"/>
  <c r="AD585"/>
  <c r="AE585"/>
  <c r="AI585"/>
  <c r="AJ585"/>
  <c r="AL585"/>
  <c r="AM585"/>
  <c r="AQ585"/>
  <c r="AR585"/>
  <c r="AS585"/>
  <c r="AT585"/>
  <c r="AU585"/>
  <c r="AV585"/>
  <c r="AW585"/>
  <c r="AX585"/>
  <c r="AZ585"/>
  <c r="BA585"/>
  <c r="BC585"/>
  <c r="BD585"/>
  <c r="BE585"/>
  <c r="BF585"/>
  <c r="BG585"/>
  <c r="BH585"/>
  <c r="BI585"/>
  <c r="BJ585"/>
  <c r="BK585"/>
  <c r="BL585"/>
  <c r="BN585"/>
  <c r="BO585"/>
  <c r="BP585"/>
  <c r="BQ585"/>
  <c r="BU585"/>
  <c r="BV585"/>
  <c r="BW585"/>
  <c r="BX585"/>
  <c r="BZ585"/>
  <c r="CA585"/>
  <c r="CB585"/>
  <c r="CE585"/>
  <c r="J586"/>
  <c r="K586"/>
  <c r="N586"/>
  <c r="O586"/>
  <c r="P586"/>
  <c r="Q586"/>
  <c r="T586"/>
  <c r="U586"/>
  <c r="V586"/>
  <c r="W586"/>
  <c r="X586"/>
  <c r="Y586"/>
  <c r="Z586"/>
  <c r="AA586"/>
  <c r="AD586"/>
  <c r="AE586"/>
  <c r="AI586"/>
  <c r="AJ586"/>
  <c r="AL586"/>
  <c r="AM586"/>
  <c r="AQ586"/>
  <c r="AR586"/>
  <c r="AS586"/>
  <c r="AT586"/>
  <c r="AU586"/>
  <c r="AV586"/>
  <c r="AW586"/>
  <c r="AX586"/>
  <c r="AZ586"/>
  <c r="BA586"/>
  <c r="BC586"/>
  <c r="BD586"/>
  <c r="BE586"/>
  <c r="BF586"/>
  <c r="BG586"/>
  <c r="BH586"/>
  <c r="BI586"/>
  <c r="BJ586"/>
  <c r="BK586"/>
  <c r="BL586"/>
  <c r="BN586"/>
  <c r="BO586"/>
  <c r="BP586"/>
  <c r="BQ586"/>
  <c r="BU586"/>
  <c r="BV586"/>
  <c r="BW586"/>
  <c r="BX586"/>
  <c r="BZ586"/>
  <c r="CA586"/>
  <c r="CB586"/>
  <c r="CE586"/>
  <c r="J587"/>
  <c r="K587"/>
  <c r="N587"/>
  <c r="O587"/>
  <c r="P587"/>
  <c r="Q587"/>
  <c r="T587"/>
  <c r="U587"/>
  <c r="V587"/>
  <c r="W587"/>
  <c r="X587"/>
  <c r="Y587"/>
  <c r="Z587"/>
  <c r="AA587"/>
  <c r="AD587"/>
  <c r="AE587"/>
  <c r="AI587"/>
  <c r="AJ587"/>
  <c r="AL587"/>
  <c r="AM587"/>
  <c r="AQ587"/>
  <c r="AR587"/>
  <c r="AS587"/>
  <c r="AT587"/>
  <c r="AU587"/>
  <c r="AV587"/>
  <c r="AW587"/>
  <c r="AX587"/>
  <c r="AZ587"/>
  <c r="BA587"/>
  <c r="BC587"/>
  <c r="BD587"/>
  <c r="BE587"/>
  <c r="BF587"/>
  <c r="BG587"/>
  <c r="BH587"/>
  <c r="BI587"/>
  <c r="BJ587"/>
  <c r="BK587"/>
  <c r="BL587"/>
  <c r="BN587"/>
  <c r="BO587"/>
  <c r="BP587"/>
  <c r="BQ587"/>
  <c r="BU587"/>
  <c r="BV587"/>
  <c r="BW587"/>
  <c r="BX587"/>
  <c r="BZ587"/>
  <c r="CA587"/>
  <c r="CB587"/>
  <c r="CE587"/>
  <c r="J588"/>
  <c r="K588"/>
  <c r="N588"/>
  <c r="O588"/>
  <c r="P588"/>
  <c r="Q588"/>
  <c r="T588"/>
  <c r="U588"/>
  <c r="V588"/>
  <c r="W588"/>
  <c r="X588"/>
  <c r="Y588"/>
  <c r="Z588"/>
  <c r="AA588"/>
  <c r="AD588"/>
  <c r="AE588"/>
  <c r="AI588"/>
  <c r="AJ588"/>
  <c r="AL588"/>
  <c r="AM588"/>
  <c r="AQ588"/>
  <c r="AR588"/>
  <c r="AS588"/>
  <c r="AT588"/>
  <c r="AU588"/>
  <c r="AV588"/>
  <c r="AW588"/>
  <c r="AX588"/>
  <c r="AZ588"/>
  <c r="BA588"/>
  <c r="BC588"/>
  <c r="BD588"/>
  <c r="BE588"/>
  <c r="BF588"/>
  <c r="BG588"/>
  <c r="BH588"/>
  <c r="BI588"/>
  <c r="BJ588"/>
  <c r="BK588"/>
  <c r="BL588"/>
  <c r="BN588"/>
  <c r="BO588"/>
  <c r="BP588"/>
  <c r="BQ588"/>
  <c r="BU588"/>
  <c r="BV588"/>
  <c r="BW588"/>
  <c r="BX588"/>
  <c r="BZ588"/>
  <c r="CA588"/>
  <c r="CB588"/>
  <c r="CE588"/>
  <c r="J589"/>
  <c r="K589"/>
  <c r="N589"/>
  <c r="O589"/>
  <c r="P589"/>
  <c r="Q589"/>
  <c r="T589"/>
  <c r="U589"/>
  <c r="V589"/>
  <c r="W589"/>
  <c r="X589"/>
  <c r="Y589"/>
  <c r="Z589"/>
  <c r="AA589"/>
  <c r="AD589"/>
  <c r="AE589"/>
  <c r="AI589"/>
  <c r="AJ589"/>
  <c r="AL589"/>
  <c r="AM589"/>
  <c r="AQ589"/>
  <c r="AR589"/>
  <c r="AS589"/>
  <c r="AT589"/>
  <c r="AU589"/>
  <c r="AV589"/>
  <c r="AW589"/>
  <c r="AX589"/>
  <c r="AZ589"/>
  <c r="BA589"/>
  <c r="BC589"/>
  <c r="BD589"/>
  <c r="BE589"/>
  <c r="BF589"/>
  <c r="BG589"/>
  <c r="BH589"/>
  <c r="BI589"/>
  <c r="BJ589"/>
  <c r="BK589"/>
  <c r="BL589"/>
  <c r="BN589"/>
  <c r="BO589"/>
  <c r="BP589"/>
  <c r="BQ589"/>
  <c r="BU589"/>
  <c r="BV589"/>
  <c r="BW589"/>
  <c r="BX589"/>
  <c r="BZ589"/>
  <c r="CA589"/>
  <c r="CB589"/>
  <c r="CE589"/>
  <c r="J590"/>
  <c r="K590"/>
  <c r="N590"/>
  <c r="O590"/>
  <c r="P590"/>
  <c r="Q590"/>
  <c r="T590"/>
  <c r="U590"/>
  <c r="V590"/>
  <c r="W590"/>
  <c r="X590"/>
  <c r="Y590"/>
  <c r="Z590"/>
  <c r="AA590"/>
  <c r="AD590"/>
  <c r="AE590"/>
  <c r="AI590"/>
  <c r="AJ590"/>
  <c r="AL590"/>
  <c r="AM590"/>
  <c r="AQ590"/>
  <c r="AR590"/>
  <c r="AS590"/>
  <c r="AT590"/>
  <c r="AU590"/>
  <c r="AV590"/>
  <c r="AW590"/>
  <c r="AX590"/>
  <c r="AZ590"/>
  <c r="BA590"/>
  <c r="BC590"/>
  <c r="BD590"/>
  <c r="BE590"/>
  <c r="BF590"/>
  <c r="BG590"/>
  <c r="BH590"/>
  <c r="BI590"/>
  <c r="BJ590"/>
  <c r="BK590"/>
  <c r="BL590"/>
  <c r="BN590"/>
  <c r="BO590"/>
  <c r="BP590"/>
  <c r="BQ590"/>
  <c r="BU590"/>
  <c r="BV590"/>
  <c r="BW590"/>
  <c r="BX590"/>
  <c r="BZ590"/>
  <c r="CA590"/>
  <c r="CB590"/>
  <c r="CE590"/>
  <c r="J591"/>
  <c r="K591"/>
  <c r="N591"/>
  <c r="O591"/>
  <c r="P591"/>
  <c r="Q591"/>
  <c r="T591"/>
  <c r="U591"/>
  <c r="V591"/>
  <c r="W591"/>
  <c r="X591"/>
  <c r="Y591"/>
  <c r="Z591"/>
  <c r="AA591"/>
  <c r="AD591"/>
  <c r="AE591"/>
  <c r="AI591"/>
  <c r="AJ591"/>
  <c r="AL591"/>
  <c r="AM591"/>
  <c r="AQ591"/>
  <c r="AR591"/>
  <c r="AS591"/>
  <c r="AT591"/>
  <c r="AU591"/>
  <c r="AV591"/>
  <c r="AW591"/>
  <c r="AX591"/>
  <c r="AZ591"/>
  <c r="BA591"/>
  <c r="BC591"/>
  <c r="BD591"/>
  <c r="BE591"/>
  <c r="BF591"/>
  <c r="BG591"/>
  <c r="BH591"/>
  <c r="BI591"/>
  <c r="BJ591"/>
  <c r="BK591"/>
  <c r="BL591"/>
  <c r="BN591"/>
  <c r="BO591"/>
  <c r="BP591"/>
  <c r="BQ591"/>
  <c r="BU591"/>
  <c r="BV591"/>
  <c r="BW591"/>
  <c r="BX591"/>
  <c r="BZ591"/>
  <c r="CA591"/>
  <c r="CB591"/>
  <c r="CE591"/>
  <c r="J592"/>
  <c r="K592"/>
  <c r="N592"/>
  <c r="O592"/>
  <c r="P592"/>
  <c r="Q592"/>
  <c r="T592"/>
  <c r="U592"/>
  <c r="V592"/>
  <c r="W592"/>
  <c r="X592"/>
  <c r="Y592"/>
  <c r="Z592"/>
  <c r="AA592"/>
  <c r="AD592"/>
  <c r="AE592"/>
  <c r="AI592"/>
  <c r="AJ592"/>
  <c r="AL592"/>
  <c r="AM592"/>
  <c r="AQ592"/>
  <c r="AR592"/>
  <c r="AS592"/>
  <c r="AT592"/>
  <c r="AU592"/>
  <c r="AV592"/>
  <c r="AW592"/>
  <c r="AX592"/>
  <c r="AZ592"/>
  <c r="BA592"/>
  <c r="BC592"/>
  <c r="BD592"/>
  <c r="BE592"/>
  <c r="BF592"/>
  <c r="BG592"/>
  <c r="BH592"/>
  <c r="BI592"/>
  <c r="BJ592"/>
  <c r="BK592"/>
  <c r="BL592"/>
  <c r="BN592"/>
  <c r="BO592"/>
  <c r="BP592"/>
  <c r="BQ592"/>
  <c r="BU592"/>
  <c r="BV592"/>
  <c r="BW592"/>
  <c r="BX592"/>
  <c r="BZ592"/>
  <c r="CA592"/>
  <c r="CB592"/>
  <c r="CE592"/>
  <c r="J593"/>
  <c r="K593"/>
  <c r="N593"/>
  <c r="O593"/>
  <c r="P593"/>
  <c r="Q593"/>
  <c r="T593"/>
  <c r="U593"/>
  <c r="V593"/>
  <c r="W593"/>
  <c r="X593"/>
  <c r="Y593"/>
  <c r="Z593"/>
  <c r="AA593"/>
  <c r="AD593"/>
  <c r="AE593"/>
  <c r="AI593"/>
  <c r="AJ593"/>
  <c r="AL593"/>
  <c r="AM593"/>
  <c r="AQ593"/>
  <c r="AR593"/>
  <c r="AS593"/>
  <c r="AT593"/>
  <c r="AU593"/>
  <c r="AV593"/>
  <c r="AW593"/>
  <c r="AX593"/>
  <c r="AZ593"/>
  <c r="BA593"/>
  <c r="BC593"/>
  <c r="BD593"/>
  <c r="BE593"/>
  <c r="BF593"/>
  <c r="BG593"/>
  <c r="BH593"/>
  <c r="BI593"/>
  <c r="BJ593"/>
  <c r="BK593"/>
  <c r="BL593"/>
  <c r="BN593"/>
  <c r="BO593"/>
  <c r="BP593"/>
  <c r="BQ593"/>
  <c r="BU593"/>
  <c r="BV593"/>
  <c r="BW593"/>
  <c r="BX593"/>
  <c r="BZ593"/>
  <c r="CA593"/>
  <c r="CB593"/>
  <c r="CE593"/>
  <c r="J594"/>
  <c r="K594"/>
  <c r="N594"/>
  <c r="O594"/>
  <c r="P594"/>
  <c r="Q594"/>
  <c r="T594"/>
  <c r="U594"/>
  <c r="V594"/>
  <c r="W594"/>
  <c r="X594"/>
  <c r="Y594"/>
  <c r="Z594"/>
  <c r="AA594"/>
  <c r="AD594"/>
  <c r="AE594"/>
  <c r="AI594"/>
  <c r="AJ594"/>
  <c r="AL594"/>
  <c r="AM594"/>
  <c r="AQ594"/>
  <c r="AR594"/>
  <c r="AS594"/>
  <c r="AT594"/>
  <c r="AU594"/>
  <c r="AV594"/>
  <c r="AW594"/>
  <c r="AX594"/>
  <c r="AZ594"/>
  <c r="BA594"/>
  <c r="BC594"/>
  <c r="BD594"/>
  <c r="BE594"/>
  <c r="BF594"/>
  <c r="BG594"/>
  <c r="BH594"/>
  <c r="BI594"/>
  <c r="BJ594"/>
  <c r="BK594"/>
  <c r="BL594"/>
  <c r="BN594"/>
  <c r="BO594"/>
  <c r="BP594"/>
  <c r="BQ594"/>
  <c r="BU594"/>
  <c r="BV594"/>
  <c r="BW594"/>
  <c r="BX594"/>
  <c r="BZ594"/>
  <c r="CA594"/>
  <c r="CB594"/>
  <c r="CE594"/>
  <c r="J595"/>
  <c r="K595"/>
  <c r="N595"/>
  <c r="O595"/>
  <c r="P595"/>
  <c r="Q595"/>
  <c r="T595"/>
  <c r="U595"/>
  <c r="V595"/>
  <c r="W595"/>
  <c r="X595"/>
  <c r="Y595"/>
  <c r="Z595"/>
  <c r="AA595"/>
  <c r="AD595"/>
  <c r="AE595"/>
  <c r="AI595"/>
  <c r="AJ595"/>
  <c r="AL595"/>
  <c r="AM595"/>
  <c r="AQ595"/>
  <c r="AR595"/>
  <c r="AS595"/>
  <c r="AT595"/>
  <c r="AU595"/>
  <c r="AV595"/>
  <c r="AW595"/>
  <c r="AX595"/>
  <c r="AZ595"/>
  <c r="BA595"/>
  <c r="BC595"/>
  <c r="BD595"/>
  <c r="BE595"/>
  <c r="BF595"/>
  <c r="BG595"/>
  <c r="BH595"/>
  <c r="BI595"/>
  <c r="BJ595"/>
  <c r="BK595"/>
  <c r="BL595"/>
  <c r="BN595"/>
  <c r="BO595"/>
  <c r="BP595"/>
  <c r="BQ595"/>
  <c r="BU595"/>
  <c r="BV595"/>
  <c r="BW595"/>
  <c r="BX595"/>
  <c r="BZ595"/>
  <c r="CA595"/>
  <c r="CB595"/>
  <c r="CE595"/>
  <c r="J596"/>
  <c r="K596"/>
  <c r="N596"/>
  <c r="O596"/>
  <c r="P596"/>
  <c r="Q596"/>
  <c r="T596"/>
  <c r="U596"/>
  <c r="V596"/>
  <c r="W596"/>
  <c r="X596"/>
  <c r="Y596"/>
  <c r="Z596"/>
  <c r="AA596"/>
  <c r="AD596"/>
  <c r="AE596"/>
  <c r="AI596"/>
  <c r="AJ596"/>
  <c r="AL596"/>
  <c r="AM596"/>
  <c r="AQ596"/>
  <c r="AR596"/>
  <c r="AS596"/>
  <c r="AT596"/>
  <c r="AU596"/>
  <c r="AV596"/>
  <c r="AW596"/>
  <c r="AX596"/>
  <c r="AZ596"/>
  <c r="BA596"/>
  <c r="BC596"/>
  <c r="BD596"/>
  <c r="BE596"/>
  <c r="BF596"/>
  <c r="BG596"/>
  <c r="BH596"/>
  <c r="BI596"/>
  <c r="BJ596"/>
  <c r="BK596"/>
  <c r="BL596"/>
  <c r="BN596"/>
  <c r="BO596"/>
  <c r="BP596"/>
  <c r="BQ596"/>
  <c r="BU596"/>
  <c r="BV596"/>
  <c r="BW596"/>
  <c r="BX596"/>
  <c r="BZ596"/>
  <c r="CA596"/>
  <c r="CB596"/>
  <c r="CE596"/>
  <c r="J597"/>
  <c r="K597"/>
  <c r="N597"/>
  <c r="O597"/>
  <c r="P597"/>
  <c r="Q597"/>
  <c r="T597"/>
  <c r="U597"/>
  <c r="V597"/>
  <c r="W597"/>
  <c r="X597"/>
  <c r="Y597"/>
  <c r="Z597"/>
  <c r="AA597"/>
  <c r="AD597"/>
  <c r="AE597"/>
  <c r="AI597"/>
  <c r="AJ597"/>
  <c r="AL597"/>
  <c r="AM597"/>
  <c r="AQ597"/>
  <c r="AR597"/>
  <c r="AS597"/>
  <c r="AT597"/>
  <c r="AU597"/>
  <c r="AV597"/>
  <c r="AW597"/>
  <c r="AX597"/>
  <c r="AZ597"/>
  <c r="BA597"/>
  <c r="BC597"/>
  <c r="BD597"/>
  <c r="BE597"/>
  <c r="BF597"/>
  <c r="BG597"/>
  <c r="BH597"/>
  <c r="BI597"/>
  <c r="BJ597"/>
  <c r="BK597"/>
  <c r="BL597"/>
  <c r="BN597"/>
  <c r="BO597"/>
  <c r="BP597"/>
  <c r="BQ597"/>
  <c r="BU597"/>
  <c r="BV597"/>
  <c r="BW597"/>
  <c r="BX597"/>
  <c r="BZ597"/>
  <c r="CA597"/>
  <c r="CB597"/>
  <c r="CE597"/>
  <c r="J598"/>
  <c r="K598"/>
  <c r="N598"/>
  <c r="O598"/>
  <c r="P598"/>
  <c r="Q598"/>
  <c r="T598"/>
  <c r="U598"/>
  <c r="V598"/>
  <c r="W598"/>
  <c r="X598"/>
  <c r="Y598"/>
  <c r="Z598"/>
  <c r="AA598"/>
  <c r="AD598"/>
  <c r="AE598"/>
  <c r="AI598"/>
  <c r="AJ598"/>
  <c r="AL598"/>
  <c r="AM598"/>
  <c r="AQ598"/>
  <c r="AR598"/>
  <c r="AS598"/>
  <c r="AT598"/>
  <c r="AU598"/>
  <c r="AV598"/>
  <c r="AW598"/>
  <c r="AX598"/>
  <c r="AZ598"/>
  <c r="BA598"/>
  <c r="BC598"/>
  <c r="BD598"/>
  <c r="BE598"/>
  <c r="BF598"/>
  <c r="BG598"/>
  <c r="BH598"/>
  <c r="BI598"/>
  <c r="BJ598"/>
  <c r="BK598"/>
  <c r="BL598"/>
  <c r="BN598"/>
  <c r="BO598"/>
  <c r="BP598"/>
  <c r="BQ598"/>
  <c r="BU598"/>
  <c r="BV598"/>
  <c r="BW598"/>
  <c r="BX598"/>
  <c r="BZ598"/>
  <c r="CA598"/>
  <c r="CB598"/>
  <c r="CE598"/>
  <c r="J599"/>
  <c r="K599"/>
  <c r="N599"/>
  <c r="O599"/>
  <c r="P599"/>
  <c r="Q599"/>
  <c r="T599"/>
  <c r="U599"/>
  <c r="V599"/>
  <c r="W599"/>
  <c r="X599"/>
  <c r="Y599"/>
  <c r="Z599"/>
  <c r="AA599"/>
  <c r="AD599"/>
  <c r="AE599"/>
  <c r="AI599"/>
  <c r="AJ599"/>
  <c r="AL599"/>
  <c r="AM599"/>
  <c r="AQ599"/>
  <c r="AR599"/>
  <c r="AS599"/>
  <c r="AT599"/>
  <c r="AU599"/>
  <c r="AV599"/>
  <c r="AW599"/>
  <c r="AX599"/>
  <c r="AZ599"/>
  <c r="BA599"/>
  <c r="BC599"/>
  <c r="BD599"/>
  <c r="BE599"/>
  <c r="BF599"/>
  <c r="BG599"/>
  <c r="BH599"/>
  <c r="BI599"/>
  <c r="BJ599"/>
  <c r="BK599"/>
  <c r="BL599"/>
  <c r="BN599"/>
  <c r="BO599"/>
  <c r="BP599"/>
  <c r="BQ599"/>
  <c r="BU599"/>
  <c r="BV599"/>
  <c r="BW599"/>
  <c r="BX599"/>
  <c r="BZ599"/>
  <c r="CA599"/>
  <c r="CB599"/>
  <c r="CE599"/>
  <c r="J600"/>
  <c r="K600"/>
  <c r="N600"/>
  <c r="O600"/>
  <c r="P600"/>
  <c r="Q600"/>
  <c r="T600"/>
  <c r="U600"/>
  <c r="V600"/>
  <c r="W600"/>
  <c r="X600"/>
  <c r="Y600"/>
  <c r="Z600"/>
  <c r="AA600"/>
  <c r="AD600"/>
  <c r="AE600"/>
  <c r="AI600"/>
  <c r="AJ600"/>
  <c r="AL600"/>
  <c r="AM600"/>
  <c r="AQ600"/>
  <c r="AR600"/>
  <c r="AS600"/>
  <c r="AT600"/>
  <c r="AU600"/>
  <c r="AV600"/>
  <c r="AW600"/>
  <c r="AX600"/>
  <c r="AZ600"/>
  <c r="BA600"/>
  <c r="BC600"/>
  <c r="BD600"/>
  <c r="BE600"/>
  <c r="BF600"/>
  <c r="BG600"/>
  <c r="BH600"/>
  <c r="BI600"/>
  <c r="BJ600"/>
  <c r="BK600"/>
  <c r="BL600"/>
  <c r="BN600"/>
  <c r="BO600"/>
  <c r="BP600"/>
  <c r="BQ600"/>
  <c r="BU600"/>
  <c r="BV600"/>
  <c r="BW600"/>
  <c r="BX600"/>
  <c r="BZ600"/>
  <c r="CA600"/>
  <c r="CB600"/>
  <c r="CE600"/>
  <c r="J601"/>
  <c r="K601"/>
  <c r="N601"/>
  <c r="O601"/>
  <c r="P601"/>
  <c r="Q601"/>
  <c r="T601"/>
  <c r="U601"/>
  <c r="V601"/>
  <c r="W601"/>
  <c r="X601"/>
  <c r="Y601"/>
  <c r="Z601"/>
  <c r="AA601"/>
  <c r="AD601"/>
  <c r="AE601"/>
  <c r="AI601"/>
  <c r="AJ601"/>
  <c r="AL601"/>
  <c r="AM601"/>
  <c r="AQ601"/>
  <c r="AR601"/>
  <c r="AS601"/>
  <c r="AT601"/>
  <c r="AU601"/>
  <c r="AV601"/>
  <c r="AW601"/>
  <c r="AX601"/>
  <c r="AZ601"/>
  <c r="BA601"/>
  <c r="BC601"/>
  <c r="BD601"/>
  <c r="BE601"/>
  <c r="BF601"/>
  <c r="BG601"/>
  <c r="BH601"/>
  <c r="BI601"/>
  <c r="BJ601"/>
  <c r="BK601"/>
  <c r="BL601"/>
  <c r="BN601"/>
  <c r="BO601"/>
  <c r="BP601"/>
  <c r="BQ601"/>
  <c r="BU601"/>
  <c r="BV601"/>
  <c r="BW601"/>
  <c r="BX601"/>
  <c r="BZ601"/>
  <c r="CA601"/>
  <c r="CB601"/>
  <c r="CE601"/>
  <c r="J602"/>
  <c r="K602"/>
  <c r="N602"/>
  <c r="O602"/>
  <c r="P602"/>
  <c r="Q602"/>
  <c r="T602"/>
  <c r="U602"/>
  <c r="V602"/>
  <c r="W602"/>
  <c r="X602"/>
  <c r="Y602"/>
  <c r="Z602"/>
  <c r="AA602"/>
  <c r="AD602"/>
  <c r="AE602"/>
  <c r="AI602"/>
  <c r="AJ602"/>
  <c r="AL602"/>
  <c r="AM602"/>
  <c r="AQ602"/>
  <c r="AR602"/>
  <c r="AS602"/>
  <c r="AT602"/>
  <c r="AU602"/>
  <c r="AV602"/>
  <c r="AW602"/>
  <c r="AX602"/>
  <c r="AZ602"/>
  <c r="BA602"/>
  <c r="BC602"/>
  <c r="BD602"/>
  <c r="BE602"/>
  <c r="BF602"/>
  <c r="BG602"/>
  <c r="BH602"/>
  <c r="BI602"/>
  <c r="BJ602"/>
  <c r="BK602"/>
  <c r="BL602"/>
  <c r="BN602"/>
  <c r="BO602"/>
  <c r="BP602"/>
  <c r="BQ602"/>
  <c r="BU602"/>
  <c r="BV602"/>
  <c r="BW602"/>
  <c r="BX602"/>
  <c r="BZ602"/>
  <c r="CA602"/>
  <c r="CB602"/>
  <c r="CE602"/>
  <c r="J603"/>
  <c r="K603"/>
  <c r="N603"/>
  <c r="O603"/>
  <c r="P603"/>
  <c r="Q603"/>
  <c r="T603"/>
  <c r="U603"/>
  <c r="V603"/>
  <c r="W603"/>
  <c r="X603"/>
  <c r="Y603"/>
  <c r="Z603"/>
  <c r="AA603"/>
  <c r="AD603"/>
  <c r="AE603"/>
  <c r="AI603"/>
  <c r="AJ603"/>
  <c r="AL603"/>
  <c r="AM603"/>
  <c r="AQ603"/>
  <c r="AR603"/>
  <c r="AS603"/>
  <c r="AT603"/>
  <c r="AU603"/>
  <c r="AV603"/>
  <c r="AW603"/>
  <c r="AX603"/>
  <c r="AZ603"/>
  <c r="BA603"/>
  <c r="BC603"/>
  <c r="BD603"/>
  <c r="BE603"/>
  <c r="BF603"/>
  <c r="BG603"/>
  <c r="BH603"/>
  <c r="BI603"/>
  <c r="BJ603"/>
  <c r="BK603"/>
  <c r="BL603"/>
  <c r="BN603"/>
  <c r="BO603"/>
  <c r="BP603"/>
  <c r="BQ603"/>
  <c r="BU603"/>
  <c r="BV603"/>
  <c r="BW603"/>
  <c r="BX603"/>
  <c r="BZ603"/>
  <c r="CA603"/>
  <c r="CB603"/>
  <c r="CE603"/>
  <c r="J604"/>
  <c r="K604"/>
  <c r="N604"/>
  <c r="O604"/>
  <c r="P604"/>
  <c r="Q604"/>
  <c r="T604"/>
  <c r="U604"/>
  <c r="V604"/>
  <c r="W604"/>
  <c r="X604"/>
  <c r="Y604"/>
  <c r="Z604"/>
  <c r="AA604"/>
  <c r="AD604"/>
  <c r="AE604"/>
  <c r="AI604"/>
  <c r="AJ604"/>
  <c r="AL604"/>
  <c r="AM604"/>
  <c r="AQ604"/>
  <c r="AR604"/>
  <c r="AS604"/>
  <c r="AT604"/>
  <c r="AU604"/>
  <c r="AV604"/>
  <c r="AW604"/>
  <c r="AX604"/>
  <c r="AZ604"/>
  <c r="BA604"/>
  <c r="BC604"/>
  <c r="BD604"/>
  <c r="BE604"/>
  <c r="BF604"/>
  <c r="BG604"/>
  <c r="BH604"/>
  <c r="BI604"/>
  <c r="BJ604"/>
  <c r="BK604"/>
  <c r="BL604"/>
  <c r="BN604"/>
  <c r="BO604"/>
  <c r="BP604"/>
  <c r="BQ604"/>
  <c r="BU604"/>
  <c r="BV604"/>
  <c r="BW604"/>
  <c r="BX604"/>
  <c r="BZ604"/>
  <c r="CA604"/>
  <c r="CB604"/>
  <c r="CE604"/>
  <c r="J605"/>
  <c r="K605"/>
  <c r="N605"/>
  <c r="O605"/>
  <c r="P605"/>
  <c r="Q605"/>
  <c r="T605"/>
  <c r="U605"/>
  <c r="V605"/>
  <c r="W605"/>
  <c r="X605"/>
  <c r="Y605"/>
  <c r="Z605"/>
  <c r="AA605"/>
  <c r="AD605"/>
  <c r="AE605"/>
  <c r="AI605"/>
  <c r="AJ605"/>
  <c r="AL605"/>
  <c r="AM605"/>
  <c r="AQ605"/>
  <c r="AR605"/>
  <c r="AS605"/>
  <c r="AT605"/>
  <c r="AU605"/>
  <c r="AV605"/>
  <c r="AW605"/>
  <c r="AX605"/>
  <c r="AZ605"/>
  <c r="BA605"/>
  <c r="BC605"/>
  <c r="BD605"/>
  <c r="BE605"/>
  <c r="BF605"/>
  <c r="BG605"/>
  <c r="BH605"/>
  <c r="BI605"/>
  <c r="BJ605"/>
  <c r="BK605"/>
  <c r="BL605"/>
  <c r="BN605"/>
  <c r="BO605"/>
  <c r="BP605"/>
  <c r="BQ605"/>
  <c r="BU605"/>
  <c r="BV605"/>
  <c r="BW605"/>
  <c r="BX605"/>
  <c r="BZ605"/>
  <c r="CA605"/>
  <c r="CB605"/>
  <c r="CE605"/>
  <c r="J606"/>
  <c r="K606"/>
  <c r="N606"/>
  <c r="O606"/>
  <c r="P606"/>
  <c r="Q606"/>
  <c r="T606"/>
  <c r="U606"/>
  <c r="V606"/>
  <c r="W606"/>
  <c r="X606"/>
  <c r="Y606"/>
  <c r="Z606"/>
  <c r="AA606"/>
  <c r="AD606"/>
  <c r="AE606"/>
  <c r="AI606"/>
  <c r="AJ606"/>
  <c r="AL606"/>
  <c r="AM606"/>
  <c r="AQ606"/>
  <c r="AR606"/>
  <c r="AS606"/>
  <c r="AT606"/>
  <c r="AU606"/>
  <c r="AV606"/>
  <c r="AW606"/>
  <c r="AX606"/>
  <c r="AZ606"/>
  <c r="BA606"/>
  <c r="BC606"/>
  <c r="BD606"/>
  <c r="BE606"/>
  <c r="BF606"/>
  <c r="BG606"/>
  <c r="BH606"/>
  <c r="BI606"/>
  <c r="BJ606"/>
  <c r="BK606"/>
  <c r="BL606"/>
  <c r="BN606"/>
  <c r="BO606"/>
  <c r="BP606"/>
  <c r="BQ606"/>
  <c r="BU606"/>
  <c r="BV606"/>
  <c r="BW606"/>
  <c r="BX606"/>
  <c r="BZ606"/>
  <c r="CA606"/>
  <c r="CB606"/>
  <c r="CE606"/>
  <c r="J607"/>
  <c r="K607"/>
  <c r="N607"/>
  <c r="O607"/>
  <c r="P607"/>
  <c r="Q607"/>
  <c r="T607"/>
  <c r="U607"/>
  <c r="V607"/>
  <c r="W607"/>
  <c r="X607"/>
  <c r="Y607"/>
  <c r="Z607"/>
  <c r="AA607"/>
  <c r="AD607"/>
  <c r="AE607"/>
  <c r="AI607"/>
  <c r="AJ607"/>
  <c r="AL607"/>
  <c r="AM607"/>
  <c r="AQ607"/>
  <c r="AR607"/>
  <c r="AS607"/>
  <c r="AT607"/>
  <c r="AU607"/>
  <c r="AV607"/>
  <c r="AW607"/>
  <c r="AX607"/>
  <c r="AZ607"/>
  <c r="BA607"/>
  <c r="BC607"/>
  <c r="BD607"/>
  <c r="BE607"/>
  <c r="BF607"/>
  <c r="BG607"/>
  <c r="BH607"/>
  <c r="BI607"/>
  <c r="BJ607"/>
  <c r="BK607"/>
  <c r="BL607"/>
  <c r="BN607"/>
  <c r="BO607"/>
  <c r="BP607"/>
  <c r="BQ607"/>
  <c r="BU607"/>
  <c r="BV607"/>
  <c r="BW607"/>
  <c r="BX607"/>
  <c r="BZ607"/>
  <c r="CA607"/>
  <c r="CB607"/>
  <c r="CE607"/>
  <c r="J608"/>
  <c r="K608"/>
  <c r="N608"/>
  <c r="O608"/>
  <c r="P608"/>
  <c r="Q608"/>
  <c r="T608"/>
  <c r="U608"/>
  <c r="V608"/>
  <c r="W608"/>
  <c r="X608"/>
  <c r="Y608"/>
  <c r="Z608"/>
  <c r="AA608"/>
  <c r="AD608"/>
  <c r="AE608"/>
  <c r="AI608"/>
  <c r="AJ608"/>
  <c r="AL608"/>
  <c r="AM608"/>
  <c r="AQ608"/>
  <c r="AR608"/>
  <c r="AS608"/>
  <c r="AT608"/>
  <c r="AU608"/>
  <c r="AV608"/>
  <c r="AW608"/>
  <c r="AX608"/>
  <c r="AZ608"/>
  <c r="BA608"/>
  <c r="BC608"/>
  <c r="BD608"/>
  <c r="BE608"/>
  <c r="BF608"/>
  <c r="BG608"/>
  <c r="BH608"/>
  <c r="BI608"/>
  <c r="BJ608"/>
  <c r="BK608"/>
  <c r="BL608"/>
  <c r="BN608"/>
  <c r="BO608"/>
  <c r="BP608"/>
  <c r="BQ608"/>
  <c r="BU608"/>
  <c r="BV608"/>
  <c r="BW608"/>
  <c r="BX608"/>
  <c r="BZ608"/>
  <c r="CA608"/>
  <c r="CB608"/>
  <c r="CE608"/>
  <c r="J609"/>
  <c r="K609"/>
  <c r="N609"/>
  <c r="O609"/>
  <c r="P609"/>
  <c r="Q609"/>
  <c r="T609"/>
  <c r="U609"/>
  <c r="V609"/>
  <c r="W609"/>
  <c r="X609"/>
  <c r="Y609"/>
  <c r="Z609"/>
  <c r="AA609"/>
  <c r="AD609"/>
  <c r="AE609"/>
  <c r="AI609"/>
  <c r="AJ609"/>
  <c r="AL609"/>
  <c r="AM609"/>
  <c r="AQ609"/>
  <c r="AR609"/>
  <c r="AS609"/>
  <c r="AT609"/>
  <c r="AU609"/>
  <c r="AV609"/>
  <c r="AW609"/>
  <c r="AX609"/>
  <c r="AZ609"/>
  <c r="BA609"/>
  <c r="BC609"/>
  <c r="BD609"/>
  <c r="BE609"/>
  <c r="BF609"/>
  <c r="BG609"/>
  <c r="BH609"/>
  <c r="BI609"/>
  <c r="BJ609"/>
  <c r="BK609"/>
  <c r="BL609"/>
  <c r="BN609"/>
  <c r="BO609"/>
  <c r="BP609"/>
  <c r="BQ609"/>
  <c r="BU609"/>
  <c r="BV609"/>
  <c r="BW609"/>
  <c r="BX609"/>
  <c r="BZ609"/>
  <c r="CA609"/>
  <c r="CB609"/>
  <c r="CE609"/>
  <c r="J610"/>
  <c r="K610"/>
  <c r="N610"/>
  <c r="O610"/>
  <c r="P610"/>
  <c r="Q610"/>
  <c r="T610"/>
  <c r="U610"/>
  <c r="V610"/>
  <c r="W610"/>
  <c r="X610"/>
  <c r="Y610"/>
  <c r="Z610"/>
  <c r="AA610"/>
  <c r="AD610"/>
  <c r="AE610"/>
  <c r="AI610"/>
  <c r="AJ610"/>
  <c r="AL610"/>
  <c r="AM610"/>
  <c r="AQ610"/>
  <c r="AR610"/>
  <c r="AS610"/>
  <c r="AT610"/>
  <c r="AU610"/>
  <c r="AV610"/>
  <c r="AW610"/>
  <c r="AX610"/>
  <c r="AZ610"/>
  <c r="BA610"/>
  <c r="BC610"/>
  <c r="BD610"/>
  <c r="BE610"/>
  <c r="BF610"/>
  <c r="BG610"/>
  <c r="BH610"/>
  <c r="BI610"/>
  <c r="BJ610"/>
  <c r="BK610"/>
  <c r="BL610"/>
  <c r="BN610"/>
  <c r="BO610"/>
  <c r="BP610"/>
  <c r="BQ610"/>
  <c r="BU610"/>
  <c r="BV610"/>
  <c r="BW610"/>
  <c r="BX610"/>
  <c r="BZ610"/>
  <c r="CA610"/>
  <c r="CB610"/>
  <c r="CE610"/>
  <c r="J611"/>
  <c r="K611"/>
  <c r="N611"/>
  <c r="O611"/>
  <c r="P611"/>
  <c r="Q611"/>
  <c r="T611"/>
  <c r="U611"/>
  <c r="V611"/>
  <c r="W611"/>
  <c r="X611"/>
  <c r="Y611"/>
  <c r="Z611"/>
  <c r="AA611"/>
  <c r="AD611"/>
  <c r="AE611"/>
  <c r="AI611"/>
  <c r="AJ611"/>
  <c r="AL611"/>
  <c r="AM611"/>
  <c r="AQ611"/>
  <c r="AR611"/>
  <c r="AS611"/>
  <c r="AT611"/>
  <c r="AU611"/>
  <c r="AV611"/>
  <c r="AW611"/>
  <c r="AX611"/>
  <c r="AZ611"/>
  <c r="BA611"/>
  <c r="BC611"/>
  <c r="BD611"/>
  <c r="BE611"/>
  <c r="BF611"/>
  <c r="BG611"/>
  <c r="BH611"/>
  <c r="BI611"/>
  <c r="BJ611"/>
  <c r="BK611"/>
  <c r="BL611"/>
  <c r="BN611"/>
  <c r="BO611"/>
  <c r="BP611"/>
  <c r="BQ611"/>
  <c r="BU611"/>
  <c r="BV611"/>
  <c r="BW611"/>
  <c r="BX611"/>
  <c r="BZ611"/>
  <c r="CA611"/>
  <c r="CB611"/>
  <c r="CE611"/>
  <c r="J612"/>
  <c r="K612"/>
  <c r="N612"/>
  <c r="O612"/>
  <c r="P612"/>
  <c r="Q612"/>
  <c r="T612"/>
  <c r="U612"/>
  <c r="V612"/>
  <c r="W612"/>
  <c r="X612"/>
  <c r="Y612"/>
  <c r="Z612"/>
  <c r="AA612"/>
  <c r="AD612"/>
  <c r="AE612"/>
  <c r="AI612"/>
  <c r="AJ612"/>
  <c r="AL612"/>
  <c r="AM612"/>
  <c r="AQ612"/>
  <c r="AR612"/>
  <c r="AS612"/>
  <c r="AT612"/>
  <c r="AU612"/>
  <c r="AV612"/>
  <c r="AW612"/>
  <c r="AX612"/>
  <c r="AZ612"/>
  <c r="BA612"/>
  <c r="BC612"/>
  <c r="BD612"/>
  <c r="BE612"/>
  <c r="BF612"/>
  <c r="BG612"/>
  <c r="BH612"/>
  <c r="BI612"/>
  <c r="BJ612"/>
  <c r="BK612"/>
  <c r="BL612"/>
  <c r="BN612"/>
  <c r="BO612"/>
  <c r="BP612"/>
  <c r="BQ612"/>
  <c r="BU612"/>
  <c r="BV612"/>
  <c r="BW612"/>
  <c r="BX612"/>
  <c r="BZ612"/>
  <c r="CA612"/>
  <c r="CB612"/>
  <c r="CE612"/>
  <c r="J613"/>
  <c r="K613"/>
  <c r="N613"/>
  <c r="O613"/>
  <c r="P613"/>
  <c r="Q613"/>
  <c r="T613"/>
  <c r="U613"/>
  <c r="V613"/>
  <c r="W613"/>
  <c r="X613"/>
  <c r="Y613"/>
  <c r="Z613"/>
  <c r="AA613"/>
  <c r="AD613"/>
  <c r="AE613"/>
  <c r="AI613"/>
  <c r="AJ613"/>
  <c r="AL613"/>
  <c r="AM613"/>
  <c r="AQ613"/>
  <c r="AR613"/>
  <c r="AS613"/>
  <c r="AT613"/>
  <c r="AU613"/>
  <c r="AV613"/>
  <c r="AW613"/>
  <c r="AX613"/>
  <c r="AZ613"/>
  <c r="BA613"/>
  <c r="BC613"/>
  <c r="BD613"/>
  <c r="BE613"/>
  <c r="BF613"/>
  <c r="BG613"/>
  <c r="BH613"/>
  <c r="BI613"/>
  <c r="BJ613"/>
  <c r="BK613"/>
  <c r="BL613"/>
  <c r="BN613"/>
  <c r="BO613"/>
  <c r="BP613"/>
  <c r="BQ613"/>
  <c r="BU613"/>
  <c r="BV613"/>
  <c r="BW613"/>
  <c r="BX613"/>
  <c r="BZ613"/>
  <c r="CA613"/>
  <c r="CB613"/>
  <c r="CE613"/>
  <c r="J614"/>
  <c r="K614"/>
  <c r="N614"/>
  <c r="O614"/>
  <c r="P614"/>
  <c r="Q614"/>
  <c r="T614"/>
  <c r="U614"/>
  <c r="V614"/>
  <c r="W614"/>
  <c r="X614"/>
  <c r="Y614"/>
  <c r="Z614"/>
  <c r="AA614"/>
  <c r="AD614"/>
  <c r="AE614"/>
  <c r="AI614"/>
  <c r="AJ614"/>
  <c r="AL614"/>
  <c r="AM614"/>
  <c r="AQ614"/>
  <c r="AR614"/>
  <c r="AS614"/>
  <c r="AT614"/>
  <c r="AU614"/>
  <c r="AV614"/>
  <c r="AW614"/>
  <c r="AX614"/>
  <c r="AZ614"/>
  <c r="BA614"/>
  <c r="BC614"/>
  <c r="BD614"/>
  <c r="BE614"/>
  <c r="BF614"/>
  <c r="BG614"/>
  <c r="BH614"/>
  <c r="BI614"/>
  <c r="BJ614"/>
  <c r="BK614"/>
  <c r="BL614"/>
  <c r="BN614"/>
  <c r="BO614"/>
  <c r="BP614"/>
  <c r="BQ614"/>
  <c r="BU614"/>
  <c r="BV614"/>
  <c r="BW614"/>
  <c r="BX614"/>
  <c r="BZ614"/>
  <c r="CA614"/>
  <c r="CB614"/>
  <c r="CE614"/>
  <c r="J615"/>
  <c r="K615"/>
  <c r="N615"/>
  <c r="O615"/>
  <c r="P615"/>
  <c r="Q615"/>
  <c r="T615"/>
  <c r="U615"/>
  <c r="V615"/>
  <c r="W615"/>
  <c r="X615"/>
  <c r="Y615"/>
  <c r="Z615"/>
  <c r="AA615"/>
  <c r="AD615"/>
  <c r="AE615"/>
  <c r="AI615"/>
  <c r="AJ615"/>
  <c r="AL615"/>
  <c r="AM615"/>
  <c r="AQ615"/>
  <c r="AR615"/>
  <c r="AS615"/>
  <c r="AT615"/>
  <c r="AU615"/>
  <c r="AV615"/>
  <c r="AW615"/>
  <c r="AX615"/>
  <c r="AZ615"/>
  <c r="BA615"/>
  <c r="BC615"/>
  <c r="BD615"/>
  <c r="BE615"/>
  <c r="BF615"/>
  <c r="BG615"/>
  <c r="BH615"/>
  <c r="BI615"/>
  <c r="BJ615"/>
  <c r="BK615"/>
  <c r="BL615"/>
  <c r="BN615"/>
  <c r="BO615"/>
  <c r="BP615"/>
  <c r="BQ615"/>
  <c r="BU615"/>
  <c r="BV615"/>
  <c r="BW615"/>
  <c r="BX615"/>
  <c r="BZ615"/>
  <c r="CA615"/>
  <c r="CB615"/>
  <c r="CE615"/>
  <c r="J616"/>
  <c r="K616"/>
  <c r="N616"/>
  <c r="O616"/>
  <c r="P616"/>
  <c r="Q616"/>
  <c r="T616"/>
  <c r="U616"/>
  <c r="V616"/>
  <c r="W616"/>
  <c r="X616"/>
  <c r="Y616"/>
  <c r="Z616"/>
  <c r="AA616"/>
  <c r="AD616"/>
  <c r="AE616"/>
  <c r="AI616"/>
  <c r="AJ616"/>
  <c r="AL616"/>
  <c r="AM616"/>
  <c r="AQ616"/>
  <c r="AR616"/>
  <c r="AS616"/>
  <c r="AT616"/>
  <c r="AU616"/>
  <c r="AV616"/>
  <c r="AW616"/>
  <c r="AX616"/>
  <c r="AZ616"/>
  <c r="BA616"/>
  <c r="BC616"/>
  <c r="BD616"/>
  <c r="BE616"/>
  <c r="BF616"/>
  <c r="BG616"/>
  <c r="BH616"/>
  <c r="BI616"/>
  <c r="BJ616"/>
  <c r="BK616"/>
  <c r="BL616"/>
  <c r="BN616"/>
  <c r="BO616"/>
  <c r="BP616"/>
  <c r="BQ616"/>
  <c r="BU616"/>
  <c r="BV616"/>
  <c r="BW616"/>
  <c r="BX616"/>
  <c r="BZ616"/>
  <c r="CA616"/>
  <c r="CB616"/>
  <c r="CE616"/>
  <c r="J617"/>
  <c r="K617"/>
  <c r="N617"/>
  <c r="O617"/>
  <c r="P617"/>
  <c r="Q617"/>
  <c r="T617"/>
  <c r="U617"/>
  <c r="V617"/>
  <c r="W617"/>
  <c r="X617"/>
  <c r="Y617"/>
  <c r="Z617"/>
  <c r="AA617"/>
  <c r="AD617"/>
  <c r="AE617"/>
  <c r="AI617"/>
  <c r="AJ617"/>
  <c r="AL617"/>
  <c r="AM617"/>
  <c r="AQ617"/>
  <c r="AR617"/>
  <c r="AS617"/>
  <c r="AT617"/>
  <c r="AU617"/>
  <c r="AV617"/>
  <c r="AW617"/>
  <c r="AX617"/>
  <c r="AZ617"/>
  <c r="BA617"/>
  <c r="BC617"/>
  <c r="BD617"/>
  <c r="BE617"/>
  <c r="BF617"/>
  <c r="BG617"/>
  <c r="BH617"/>
  <c r="BI617"/>
  <c r="BJ617"/>
  <c r="BK617"/>
  <c r="BL617"/>
  <c r="BN617"/>
  <c r="BO617"/>
  <c r="BP617"/>
  <c r="BQ617"/>
  <c r="BU617"/>
  <c r="BV617"/>
  <c r="BW617"/>
  <c r="BX617"/>
  <c r="BZ617"/>
  <c r="CA617"/>
  <c r="CB617"/>
  <c r="CE617"/>
  <c r="J618"/>
  <c r="K618"/>
  <c r="N618"/>
  <c r="O618"/>
  <c r="P618"/>
  <c r="Q618"/>
  <c r="T618"/>
  <c r="U618"/>
  <c r="V618"/>
  <c r="W618"/>
  <c r="X618"/>
  <c r="Y618"/>
  <c r="Z618"/>
  <c r="AA618"/>
  <c r="AD618"/>
  <c r="AE618"/>
  <c r="AI618"/>
  <c r="AJ618"/>
  <c r="AL618"/>
  <c r="AM618"/>
  <c r="AQ618"/>
  <c r="AR618"/>
  <c r="AS618"/>
  <c r="AT618"/>
  <c r="AU618"/>
  <c r="AV618"/>
  <c r="AW618"/>
  <c r="AX618"/>
  <c r="AZ618"/>
  <c r="BA618"/>
  <c r="BC618"/>
  <c r="BD618"/>
  <c r="BE618"/>
  <c r="BF618"/>
  <c r="BG618"/>
  <c r="BH618"/>
  <c r="BI618"/>
  <c r="BJ618"/>
  <c r="BK618"/>
  <c r="BL618"/>
  <c r="BN618"/>
  <c r="BO618"/>
  <c r="BP618"/>
  <c r="BQ618"/>
  <c r="BU618"/>
  <c r="BV618"/>
  <c r="BW618"/>
  <c r="BX618"/>
  <c r="BZ618"/>
  <c r="CA618"/>
  <c r="CB618"/>
  <c r="CE618"/>
  <c r="J619"/>
  <c r="K619"/>
  <c r="N619"/>
  <c r="O619"/>
  <c r="P619"/>
  <c r="Q619"/>
  <c r="T619"/>
  <c r="U619"/>
  <c r="V619"/>
  <c r="W619"/>
  <c r="X619"/>
  <c r="Y619"/>
  <c r="Z619"/>
  <c r="AA619"/>
  <c r="AD619"/>
  <c r="AE619"/>
  <c r="AI619"/>
  <c r="AJ619"/>
  <c r="AL619"/>
  <c r="AM619"/>
  <c r="AQ619"/>
  <c r="AR619"/>
  <c r="AS619"/>
  <c r="AT619"/>
  <c r="AU619"/>
  <c r="AV619"/>
  <c r="AW619"/>
  <c r="AX619"/>
  <c r="AZ619"/>
  <c r="BA619"/>
  <c r="BC619"/>
  <c r="BD619"/>
  <c r="BE619"/>
  <c r="BF619"/>
  <c r="BG619"/>
  <c r="BH619"/>
  <c r="BI619"/>
  <c r="BJ619"/>
  <c r="BK619"/>
  <c r="BL619"/>
  <c r="BN619"/>
  <c r="BO619"/>
  <c r="BP619"/>
  <c r="BQ619"/>
  <c r="BU619"/>
  <c r="BV619"/>
  <c r="BW619"/>
  <c r="BX619"/>
  <c r="BZ619"/>
  <c r="CA619"/>
  <c r="CB619"/>
  <c r="CE619"/>
  <c r="J620"/>
  <c r="K620"/>
  <c r="N620"/>
  <c r="O620"/>
  <c r="P620"/>
  <c r="Q620"/>
  <c r="T620"/>
  <c r="U620"/>
  <c r="V620"/>
  <c r="W620"/>
  <c r="X620"/>
  <c r="Y620"/>
  <c r="Z620"/>
  <c r="AA620"/>
  <c r="AD620"/>
  <c r="AE620"/>
  <c r="AI620"/>
  <c r="AJ620"/>
  <c r="AL620"/>
  <c r="AM620"/>
  <c r="AQ620"/>
  <c r="AR620"/>
  <c r="AS620"/>
  <c r="AT620"/>
  <c r="AU620"/>
  <c r="AV620"/>
  <c r="AW620"/>
  <c r="AX620"/>
  <c r="AZ620"/>
  <c r="BA620"/>
  <c r="BC620"/>
  <c r="BD620"/>
  <c r="BE620"/>
  <c r="BF620"/>
  <c r="BG620"/>
  <c r="BH620"/>
  <c r="BI620"/>
  <c r="BJ620"/>
  <c r="BK620"/>
  <c r="BL620"/>
  <c r="BN620"/>
  <c r="BO620"/>
  <c r="BP620"/>
  <c r="BQ620"/>
  <c r="BU620"/>
  <c r="BV620"/>
  <c r="BW620"/>
  <c r="BX620"/>
  <c r="BZ620"/>
  <c r="CA620"/>
  <c r="CB620"/>
  <c r="CE620"/>
  <c r="J621"/>
  <c r="K621"/>
  <c r="N621"/>
  <c r="O621"/>
  <c r="P621"/>
  <c r="Q621"/>
  <c r="T621"/>
  <c r="U621"/>
  <c r="V621"/>
  <c r="W621"/>
  <c r="X621"/>
  <c r="Y621"/>
  <c r="Z621"/>
  <c r="AA621"/>
  <c r="AD621"/>
  <c r="AE621"/>
  <c r="AI621"/>
  <c r="AJ621"/>
  <c r="AL621"/>
  <c r="AM621"/>
  <c r="AQ621"/>
  <c r="AR621"/>
  <c r="AS621"/>
  <c r="AT621"/>
  <c r="AU621"/>
  <c r="AV621"/>
  <c r="AW621"/>
  <c r="AX621"/>
  <c r="AZ621"/>
  <c r="BA621"/>
  <c r="BC621"/>
  <c r="BD621"/>
  <c r="BE621"/>
  <c r="BF621"/>
  <c r="BG621"/>
  <c r="BH621"/>
  <c r="BI621"/>
  <c r="BJ621"/>
  <c r="BK621"/>
  <c r="BL621"/>
  <c r="BN621"/>
  <c r="BO621"/>
  <c r="BP621"/>
  <c r="BQ621"/>
  <c r="BU621"/>
  <c r="BV621"/>
  <c r="BW621"/>
  <c r="BX621"/>
  <c r="BZ621"/>
  <c r="CA621"/>
  <c r="CB621"/>
  <c r="CE621"/>
  <c r="J622"/>
  <c r="K622"/>
  <c r="N622"/>
  <c r="O622"/>
  <c r="P622"/>
  <c r="Q622"/>
  <c r="T622"/>
  <c r="U622"/>
  <c r="V622"/>
  <c r="W622"/>
  <c r="X622"/>
  <c r="Y622"/>
  <c r="Z622"/>
  <c r="AA622"/>
  <c r="AD622"/>
  <c r="AE622"/>
  <c r="AI622"/>
  <c r="AJ622"/>
  <c r="AL622"/>
  <c r="AM622"/>
  <c r="AQ622"/>
  <c r="AR622"/>
  <c r="AS622"/>
  <c r="AT622"/>
  <c r="AU622"/>
  <c r="AV622"/>
  <c r="AW622"/>
  <c r="AX622"/>
  <c r="AZ622"/>
  <c r="BA622"/>
  <c r="BC622"/>
  <c r="BD622"/>
  <c r="BE622"/>
  <c r="BF622"/>
  <c r="BG622"/>
  <c r="BH622"/>
  <c r="BI622"/>
  <c r="BJ622"/>
  <c r="BK622"/>
  <c r="BL622"/>
  <c r="BN622"/>
  <c r="BO622"/>
  <c r="BP622"/>
  <c r="BQ622"/>
  <c r="BU622"/>
  <c r="BV622"/>
  <c r="BW622"/>
  <c r="BX622"/>
  <c r="BZ622"/>
  <c r="CA622"/>
  <c r="CB622"/>
  <c r="CE622"/>
  <c r="J623"/>
  <c r="K623"/>
  <c r="N623"/>
  <c r="O623"/>
  <c r="P623"/>
  <c r="Q623"/>
  <c r="T623"/>
  <c r="U623"/>
  <c r="V623"/>
  <c r="W623"/>
  <c r="X623"/>
  <c r="Y623"/>
  <c r="Z623"/>
  <c r="AA623"/>
  <c r="AD623"/>
  <c r="AE623"/>
  <c r="AI623"/>
  <c r="AJ623"/>
  <c r="AL623"/>
  <c r="AM623"/>
  <c r="AQ623"/>
  <c r="AR623"/>
  <c r="AS623"/>
  <c r="AT623"/>
  <c r="AU623"/>
  <c r="AV623"/>
  <c r="AW623"/>
  <c r="AX623"/>
  <c r="AZ623"/>
  <c r="BA623"/>
  <c r="BC623"/>
  <c r="BD623"/>
  <c r="BE623"/>
  <c r="BF623"/>
  <c r="BG623"/>
  <c r="BH623"/>
  <c r="BI623"/>
  <c r="BJ623"/>
  <c r="BK623"/>
  <c r="BL623"/>
  <c r="BN623"/>
  <c r="BO623"/>
  <c r="BP623"/>
  <c r="BQ623"/>
  <c r="BU623"/>
  <c r="BV623"/>
  <c r="BW623"/>
  <c r="BX623"/>
  <c r="BZ623"/>
  <c r="CA623"/>
  <c r="CB623"/>
  <c r="CE623"/>
  <c r="J624"/>
  <c r="K624"/>
  <c r="N624"/>
  <c r="O624"/>
  <c r="P624"/>
  <c r="Q624"/>
  <c r="T624"/>
  <c r="U624"/>
  <c r="V624"/>
  <c r="W624"/>
  <c r="X624"/>
  <c r="Y624"/>
  <c r="Z624"/>
  <c r="AA624"/>
  <c r="AD624"/>
  <c r="AE624"/>
  <c r="AI624"/>
  <c r="AJ624"/>
  <c r="AL624"/>
  <c r="AM624"/>
  <c r="AQ624"/>
  <c r="AR624"/>
  <c r="AS624"/>
  <c r="AT624"/>
  <c r="AU624"/>
  <c r="AV624"/>
  <c r="AW624"/>
  <c r="AX624"/>
  <c r="AZ624"/>
  <c r="BA624"/>
  <c r="BC624"/>
  <c r="BD624"/>
  <c r="BE624"/>
  <c r="BF624"/>
  <c r="BG624"/>
  <c r="BH624"/>
  <c r="BI624"/>
  <c r="BJ624"/>
  <c r="BK624"/>
  <c r="BL624"/>
  <c r="BN624"/>
  <c r="BO624"/>
  <c r="BP624"/>
  <c r="BQ624"/>
  <c r="BU624"/>
  <c r="BV624"/>
  <c r="BW624"/>
  <c r="BX624"/>
  <c r="BZ624"/>
  <c r="CA624"/>
  <c r="CB624"/>
  <c r="CE624"/>
  <c r="J625"/>
  <c r="K625"/>
  <c r="N625"/>
  <c r="O625"/>
  <c r="P625"/>
  <c r="Q625"/>
  <c r="T625"/>
  <c r="U625"/>
  <c r="V625"/>
  <c r="W625"/>
  <c r="X625"/>
  <c r="Y625"/>
  <c r="Z625"/>
  <c r="AA625"/>
  <c r="AD625"/>
  <c r="AE625"/>
  <c r="AI625"/>
  <c r="AJ625"/>
  <c r="AL625"/>
  <c r="AM625"/>
  <c r="AQ625"/>
  <c r="AR625"/>
  <c r="AS625"/>
  <c r="AT625"/>
  <c r="AU625"/>
  <c r="AV625"/>
  <c r="AW625"/>
  <c r="AX625"/>
  <c r="AZ625"/>
  <c r="BA625"/>
  <c r="BC625"/>
  <c r="BD625"/>
  <c r="BE625"/>
  <c r="BF625"/>
  <c r="BG625"/>
  <c r="BH625"/>
  <c r="BI625"/>
  <c r="BJ625"/>
  <c r="BK625"/>
  <c r="BL625"/>
  <c r="BN625"/>
  <c r="BO625"/>
  <c r="BP625"/>
  <c r="BQ625"/>
  <c r="BU625"/>
  <c r="BV625"/>
  <c r="BW625"/>
  <c r="BX625"/>
  <c r="BZ625"/>
  <c r="CA625"/>
  <c r="CB625"/>
  <c r="CE625"/>
  <c r="J626"/>
  <c r="K626"/>
  <c r="N626"/>
  <c r="O626"/>
  <c r="P626"/>
  <c r="Q626"/>
  <c r="T626"/>
  <c r="U626"/>
  <c r="V626"/>
  <c r="W626"/>
  <c r="X626"/>
  <c r="Y626"/>
  <c r="Z626"/>
  <c r="AA626"/>
  <c r="AD626"/>
  <c r="AE626"/>
  <c r="AI626"/>
  <c r="AJ626"/>
  <c r="AL626"/>
  <c r="AM626"/>
  <c r="AQ626"/>
  <c r="AR626"/>
  <c r="AS626"/>
  <c r="AT626"/>
  <c r="AU626"/>
  <c r="AV626"/>
  <c r="AW626"/>
  <c r="AX626"/>
  <c r="AZ626"/>
  <c r="BA626"/>
  <c r="BC626"/>
  <c r="BD626"/>
  <c r="BE626"/>
  <c r="BF626"/>
  <c r="BG626"/>
  <c r="BH626"/>
  <c r="BI626"/>
  <c r="BJ626"/>
  <c r="BK626"/>
  <c r="BL626"/>
  <c r="BN626"/>
  <c r="BO626"/>
  <c r="BP626"/>
  <c r="BQ626"/>
  <c r="BU626"/>
  <c r="BV626"/>
  <c r="BW626"/>
  <c r="BX626"/>
  <c r="BZ626"/>
  <c r="CA626"/>
  <c r="CB626"/>
  <c r="CE626"/>
  <c r="J627"/>
  <c r="K627"/>
  <c r="N627"/>
  <c r="O627"/>
  <c r="P627"/>
  <c r="Q627"/>
  <c r="T627"/>
  <c r="U627"/>
  <c r="V627"/>
  <c r="W627"/>
  <c r="X627"/>
  <c r="Y627"/>
  <c r="Z627"/>
  <c r="AA627"/>
  <c r="AD627"/>
  <c r="AE627"/>
  <c r="AI627"/>
  <c r="AJ627"/>
  <c r="AL627"/>
  <c r="AM627"/>
  <c r="AQ627"/>
  <c r="AR627"/>
  <c r="AS627"/>
  <c r="AT627"/>
  <c r="AU627"/>
  <c r="AV627"/>
  <c r="AW627"/>
  <c r="AX627"/>
  <c r="AZ627"/>
  <c r="BA627"/>
  <c r="BC627"/>
  <c r="BD627"/>
  <c r="BE627"/>
  <c r="BF627"/>
  <c r="BG627"/>
  <c r="BH627"/>
  <c r="BI627"/>
  <c r="BJ627"/>
  <c r="BK627"/>
  <c r="BL627"/>
  <c r="BN627"/>
  <c r="BO627"/>
  <c r="BP627"/>
  <c r="BQ627"/>
  <c r="BU627"/>
  <c r="BV627"/>
  <c r="BW627"/>
  <c r="BX627"/>
  <c r="BZ627"/>
  <c r="CA627"/>
  <c r="CB627"/>
  <c r="CE627"/>
  <c r="J628"/>
  <c r="K628"/>
  <c r="N628"/>
  <c r="O628"/>
  <c r="P628"/>
  <c r="Q628"/>
  <c r="T628"/>
  <c r="U628"/>
  <c r="V628"/>
  <c r="W628"/>
  <c r="X628"/>
  <c r="Y628"/>
  <c r="Z628"/>
  <c r="AA628"/>
  <c r="AD628"/>
  <c r="AE628"/>
  <c r="AI628"/>
  <c r="AJ628"/>
  <c r="AL628"/>
  <c r="AM628"/>
  <c r="AQ628"/>
  <c r="AR628"/>
  <c r="AS628"/>
  <c r="AT628"/>
  <c r="AU628"/>
  <c r="AV628"/>
  <c r="AW628"/>
  <c r="AX628"/>
  <c r="AZ628"/>
  <c r="BA628"/>
  <c r="BC628"/>
  <c r="BD628"/>
  <c r="BE628"/>
  <c r="BF628"/>
  <c r="BG628"/>
  <c r="BH628"/>
  <c r="BI628"/>
  <c r="BJ628"/>
  <c r="BK628"/>
  <c r="BL628"/>
  <c r="BN628"/>
  <c r="BO628"/>
  <c r="BP628"/>
  <c r="BQ628"/>
  <c r="BU628"/>
  <c r="BV628"/>
  <c r="BW628"/>
  <c r="BX628"/>
  <c r="BZ628"/>
  <c r="CA628"/>
  <c r="CB628"/>
  <c r="CE628"/>
  <c r="J629"/>
  <c r="K629"/>
  <c r="N629"/>
  <c r="O629"/>
  <c r="P629"/>
  <c r="Q629"/>
  <c r="T629"/>
  <c r="U629"/>
  <c r="V629"/>
  <c r="W629"/>
  <c r="X629"/>
  <c r="Y629"/>
  <c r="Z629"/>
  <c r="AA629"/>
  <c r="AD629"/>
  <c r="AE629"/>
  <c r="AI629"/>
  <c r="AJ629"/>
  <c r="AL629"/>
  <c r="AM629"/>
  <c r="AQ629"/>
  <c r="AR629"/>
  <c r="AS629"/>
  <c r="AT629"/>
  <c r="AU629"/>
  <c r="AV629"/>
  <c r="AW629"/>
  <c r="AX629"/>
  <c r="AZ629"/>
  <c r="BA629"/>
  <c r="BC629"/>
  <c r="BD629"/>
  <c r="BE629"/>
  <c r="BF629"/>
  <c r="BG629"/>
  <c r="BH629"/>
  <c r="BI629"/>
  <c r="BJ629"/>
  <c r="BK629"/>
  <c r="BL629"/>
  <c r="BN629"/>
  <c r="BO629"/>
  <c r="BP629"/>
  <c r="BQ629"/>
  <c r="BU629"/>
  <c r="BV629"/>
  <c r="BW629"/>
  <c r="BX629"/>
  <c r="BZ629"/>
  <c r="CA629"/>
  <c r="CB629"/>
  <c r="CE629"/>
  <c r="J630"/>
  <c r="K630"/>
  <c r="N630"/>
  <c r="O630"/>
  <c r="P630"/>
  <c r="Q630"/>
  <c r="T630"/>
  <c r="U630"/>
  <c r="V630"/>
  <c r="W630"/>
  <c r="X630"/>
  <c r="Y630"/>
  <c r="Z630"/>
  <c r="AA630"/>
  <c r="AD630"/>
  <c r="AE630"/>
  <c r="AI630"/>
  <c r="AJ630"/>
  <c r="AL630"/>
  <c r="AM630"/>
  <c r="AQ630"/>
  <c r="AR630"/>
  <c r="AS630"/>
  <c r="AT630"/>
  <c r="AU630"/>
  <c r="AV630"/>
  <c r="AW630"/>
  <c r="AX630"/>
  <c r="AZ630"/>
  <c r="BA630"/>
  <c r="BC630"/>
  <c r="BD630"/>
  <c r="BE630"/>
  <c r="BF630"/>
  <c r="BG630"/>
  <c r="BH630"/>
  <c r="BI630"/>
  <c r="BJ630"/>
  <c r="BK630"/>
  <c r="BL630"/>
  <c r="BN630"/>
  <c r="BO630"/>
  <c r="BP630"/>
  <c r="BQ630"/>
  <c r="BU630"/>
  <c r="BV630"/>
  <c r="BW630"/>
  <c r="BX630"/>
  <c r="BZ630"/>
  <c r="CA630"/>
  <c r="CB630"/>
  <c r="CE630"/>
  <c r="J631"/>
  <c r="K631"/>
  <c r="N631"/>
  <c r="O631"/>
  <c r="P631"/>
  <c r="Q631"/>
  <c r="T631"/>
  <c r="U631"/>
  <c r="V631"/>
  <c r="W631"/>
  <c r="X631"/>
  <c r="Y631"/>
  <c r="Z631"/>
  <c r="AA631"/>
  <c r="AD631"/>
  <c r="AE631"/>
  <c r="AI631"/>
  <c r="AJ631"/>
  <c r="AL631"/>
  <c r="AM631"/>
  <c r="AQ631"/>
  <c r="AR631"/>
  <c r="AS631"/>
  <c r="AT631"/>
  <c r="AU631"/>
  <c r="AV631"/>
  <c r="AW631"/>
  <c r="AX631"/>
  <c r="AZ631"/>
  <c r="BA631"/>
  <c r="BC631"/>
  <c r="BD631"/>
  <c r="BE631"/>
  <c r="BF631"/>
  <c r="BG631"/>
  <c r="BH631"/>
  <c r="BI631"/>
  <c r="BJ631"/>
  <c r="BK631"/>
  <c r="BL631"/>
  <c r="BN631"/>
  <c r="BO631"/>
  <c r="BP631"/>
  <c r="BQ631"/>
  <c r="BU631"/>
  <c r="BV631"/>
  <c r="BW631"/>
  <c r="BX631"/>
  <c r="BZ631"/>
  <c r="CA631"/>
  <c r="CB631"/>
  <c r="CE631"/>
  <c r="J632"/>
  <c r="K632"/>
  <c r="N632"/>
  <c r="O632"/>
  <c r="P632"/>
  <c r="Q632"/>
  <c r="T632"/>
  <c r="U632"/>
  <c r="V632"/>
  <c r="W632"/>
  <c r="X632"/>
  <c r="Y632"/>
  <c r="Z632"/>
  <c r="AA632"/>
  <c r="AD632"/>
  <c r="AE632"/>
  <c r="AI632"/>
  <c r="AJ632"/>
  <c r="AL632"/>
  <c r="AM632"/>
  <c r="AQ632"/>
  <c r="AR632"/>
  <c r="AS632"/>
  <c r="AT632"/>
  <c r="AU632"/>
  <c r="AV632"/>
  <c r="AW632"/>
  <c r="AX632"/>
  <c r="AZ632"/>
  <c r="BA632"/>
  <c r="BC632"/>
  <c r="BD632"/>
  <c r="BE632"/>
  <c r="BF632"/>
  <c r="BG632"/>
  <c r="BH632"/>
  <c r="BI632"/>
  <c r="BJ632"/>
  <c r="BK632"/>
  <c r="BL632"/>
  <c r="BN632"/>
  <c r="BO632"/>
  <c r="BP632"/>
  <c r="BQ632"/>
  <c r="BU632"/>
  <c r="BV632"/>
  <c r="BW632"/>
  <c r="BX632"/>
  <c r="BZ632"/>
  <c r="CA632"/>
  <c r="CB632"/>
  <c r="CE632"/>
  <c r="J633"/>
  <c r="K633"/>
  <c r="N633"/>
  <c r="O633"/>
  <c r="P633"/>
  <c r="Q633"/>
  <c r="T633"/>
  <c r="U633"/>
  <c r="V633"/>
  <c r="W633"/>
  <c r="X633"/>
  <c r="Y633"/>
  <c r="Z633"/>
  <c r="AA633"/>
  <c r="AD633"/>
  <c r="AE633"/>
  <c r="AI633"/>
  <c r="AJ633"/>
  <c r="AL633"/>
  <c r="AM633"/>
  <c r="AQ633"/>
  <c r="AR633"/>
  <c r="AS633"/>
  <c r="AT633"/>
  <c r="AU633"/>
  <c r="AV633"/>
  <c r="AW633"/>
  <c r="AX633"/>
  <c r="AZ633"/>
  <c r="BA633"/>
  <c r="BC633"/>
  <c r="BD633"/>
  <c r="BE633"/>
  <c r="BF633"/>
  <c r="BG633"/>
  <c r="BH633"/>
  <c r="BI633"/>
  <c r="BJ633"/>
  <c r="BK633"/>
  <c r="BL633"/>
  <c r="BN633"/>
  <c r="BO633"/>
  <c r="BP633"/>
  <c r="BQ633"/>
  <c r="BU633"/>
  <c r="BV633"/>
  <c r="BW633"/>
  <c r="BX633"/>
  <c r="BZ633"/>
  <c r="CA633"/>
  <c r="CB633"/>
  <c r="CE633"/>
  <c r="J634"/>
  <c r="K634"/>
  <c r="N634"/>
  <c r="O634"/>
  <c r="P634"/>
  <c r="Q634"/>
  <c r="T634"/>
  <c r="U634"/>
  <c r="V634"/>
  <c r="W634"/>
  <c r="X634"/>
  <c r="Y634"/>
  <c r="Z634"/>
  <c r="AA634"/>
  <c r="AD634"/>
  <c r="AE634"/>
  <c r="AI634"/>
  <c r="AJ634"/>
  <c r="AL634"/>
  <c r="AM634"/>
  <c r="AQ634"/>
  <c r="AR634"/>
  <c r="AS634"/>
  <c r="AT634"/>
  <c r="AU634"/>
  <c r="AV634"/>
  <c r="AW634"/>
  <c r="AX634"/>
  <c r="AZ634"/>
  <c r="BA634"/>
  <c r="BC634"/>
  <c r="BD634"/>
  <c r="BE634"/>
  <c r="BF634"/>
  <c r="BG634"/>
  <c r="BH634"/>
  <c r="BI634"/>
  <c r="BJ634"/>
  <c r="BK634"/>
  <c r="BL634"/>
  <c r="BN634"/>
  <c r="BO634"/>
  <c r="BP634"/>
  <c r="BQ634"/>
  <c r="BU634"/>
  <c r="BV634"/>
  <c r="BW634"/>
  <c r="BX634"/>
  <c r="BZ634"/>
  <c r="CA634"/>
  <c r="CB634"/>
  <c r="CE634"/>
  <c r="J635"/>
  <c r="K635"/>
  <c r="N635"/>
  <c r="O635"/>
  <c r="P635"/>
  <c r="Q635"/>
  <c r="T635"/>
  <c r="U635"/>
  <c r="V635"/>
  <c r="W635"/>
  <c r="X635"/>
  <c r="Y635"/>
  <c r="Z635"/>
  <c r="AA635"/>
  <c r="AD635"/>
  <c r="AE635"/>
  <c r="AI635"/>
  <c r="AJ635"/>
  <c r="AL635"/>
  <c r="AM635"/>
  <c r="AQ635"/>
  <c r="AR635"/>
  <c r="AS635"/>
  <c r="AT635"/>
  <c r="AU635"/>
  <c r="AV635"/>
  <c r="AW635"/>
  <c r="AX635"/>
  <c r="AZ635"/>
  <c r="BA635"/>
  <c r="BC635"/>
  <c r="BD635"/>
  <c r="BE635"/>
  <c r="BF635"/>
  <c r="BG635"/>
  <c r="BH635"/>
  <c r="BI635"/>
  <c r="BJ635"/>
  <c r="BK635"/>
  <c r="BL635"/>
  <c r="BN635"/>
  <c r="BO635"/>
  <c r="BP635"/>
  <c r="BQ635"/>
  <c r="BU635"/>
  <c r="BV635"/>
  <c r="BW635"/>
  <c r="BX635"/>
  <c r="BZ635"/>
  <c r="CA635"/>
  <c r="CB635"/>
  <c r="CE635"/>
  <c r="J636"/>
  <c r="K636"/>
  <c r="N636"/>
  <c r="O636"/>
  <c r="P636"/>
  <c r="Q636"/>
  <c r="T636"/>
  <c r="U636"/>
  <c r="V636"/>
  <c r="W636"/>
  <c r="X636"/>
  <c r="Y636"/>
  <c r="Z636"/>
  <c r="AA636"/>
  <c r="AD636"/>
  <c r="AE636"/>
  <c r="AI636"/>
  <c r="AJ636"/>
  <c r="AL636"/>
  <c r="AM636"/>
  <c r="AQ636"/>
  <c r="AR636"/>
  <c r="AS636"/>
  <c r="AT636"/>
  <c r="AU636"/>
  <c r="AV636"/>
  <c r="AW636"/>
  <c r="AX636"/>
  <c r="AZ636"/>
  <c r="BA636"/>
  <c r="BC636"/>
  <c r="BD636"/>
  <c r="BE636"/>
  <c r="BF636"/>
  <c r="BG636"/>
  <c r="BH636"/>
  <c r="BI636"/>
  <c r="BJ636"/>
  <c r="BK636"/>
  <c r="BL636"/>
  <c r="BN636"/>
  <c r="BO636"/>
  <c r="BP636"/>
  <c r="BQ636"/>
  <c r="BU636"/>
  <c r="BV636"/>
  <c r="BW636"/>
  <c r="BX636"/>
  <c r="BZ636"/>
  <c r="CA636"/>
  <c r="CB636"/>
  <c r="CE636"/>
  <c r="J637"/>
  <c r="K637"/>
  <c r="N637"/>
  <c r="O637"/>
  <c r="P637"/>
  <c r="Q637"/>
  <c r="T637"/>
  <c r="U637"/>
  <c r="V637"/>
  <c r="W637"/>
  <c r="X637"/>
  <c r="Y637"/>
  <c r="Z637"/>
  <c r="AA637"/>
  <c r="AD637"/>
  <c r="AE637"/>
  <c r="AI637"/>
  <c r="AJ637"/>
  <c r="AL637"/>
  <c r="AM637"/>
  <c r="AQ637"/>
  <c r="AR637"/>
  <c r="AS637"/>
  <c r="AT637"/>
  <c r="AU637"/>
  <c r="AV637"/>
  <c r="AW637"/>
  <c r="AX637"/>
  <c r="AZ637"/>
  <c r="BA637"/>
  <c r="BC637"/>
  <c r="BD637"/>
  <c r="BE637"/>
  <c r="BF637"/>
  <c r="BG637"/>
  <c r="BH637"/>
  <c r="BI637"/>
  <c r="BJ637"/>
  <c r="BK637"/>
  <c r="BL637"/>
  <c r="BN637"/>
  <c r="BO637"/>
  <c r="BP637"/>
  <c r="BQ637"/>
  <c r="BU637"/>
  <c r="BV637"/>
  <c r="BW637"/>
  <c r="BX637"/>
  <c r="BZ637"/>
  <c r="CA637"/>
  <c r="CB637"/>
  <c r="CE637"/>
  <c r="J638"/>
  <c r="K638"/>
  <c r="N638"/>
  <c r="O638"/>
  <c r="P638"/>
  <c r="Q638"/>
  <c r="T638"/>
  <c r="U638"/>
  <c r="V638"/>
  <c r="W638"/>
  <c r="X638"/>
  <c r="Y638"/>
  <c r="Z638"/>
  <c r="AA638"/>
  <c r="AD638"/>
  <c r="AE638"/>
  <c r="AI638"/>
  <c r="AJ638"/>
  <c r="AL638"/>
  <c r="AM638"/>
  <c r="AQ638"/>
  <c r="AR638"/>
  <c r="AS638"/>
  <c r="AT638"/>
  <c r="AU638"/>
  <c r="AV638"/>
  <c r="AW638"/>
  <c r="AX638"/>
  <c r="AZ638"/>
  <c r="BA638"/>
  <c r="BC638"/>
  <c r="BD638"/>
  <c r="BE638"/>
  <c r="BF638"/>
  <c r="BG638"/>
  <c r="BH638"/>
  <c r="BI638"/>
  <c r="BJ638"/>
  <c r="BK638"/>
  <c r="BL638"/>
  <c r="BN638"/>
  <c r="BO638"/>
  <c r="BP638"/>
  <c r="BQ638"/>
  <c r="BU638"/>
  <c r="BV638"/>
  <c r="BW638"/>
  <c r="BX638"/>
  <c r="BZ638"/>
  <c r="CA638"/>
  <c r="CB638"/>
  <c r="CE638"/>
  <c r="J639"/>
  <c r="K639"/>
  <c r="N639"/>
  <c r="O639"/>
  <c r="P639"/>
  <c r="Q639"/>
  <c r="T639"/>
  <c r="U639"/>
  <c r="V639"/>
  <c r="W639"/>
  <c r="X639"/>
  <c r="Y639"/>
  <c r="Z639"/>
  <c r="AA639"/>
  <c r="AD639"/>
  <c r="AE639"/>
  <c r="AI639"/>
  <c r="AJ639"/>
  <c r="AL639"/>
  <c r="AM639"/>
  <c r="AQ639"/>
  <c r="AR639"/>
  <c r="AS639"/>
  <c r="AT639"/>
  <c r="AU639"/>
  <c r="AV639"/>
  <c r="AW639"/>
  <c r="AX639"/>
  <c r="AZ639"/>
  <c r="BA639"/>
  <c r="BC639"/>
  <c r="BD639"/>
  <c r="BE639"/>
  <c r="BF639"/>
  <c r="BG639"/>
  <c r="BH639"/>
  <c r="BI639"/>
  <c r="BJ639"/>
  <c r="BK639"/>
  <c r="BL639"/>
  <c r="BN639"/>
  <c r="BO639"/>
  <c r="BP639"/>
  <c r="BQ639"/>
  <c r="BU639"/>
  <c r="BV639"/>
  <c r="BW639"/>
  <c r="BX639"/>
  <c r="BZ639"/>
  <c r="CA639"/>
  <c r="CB639"/>
  <c r="CE639"/>
  <c r="J640"/>
  <c r="K640"/>
  <c r="N640"/>
  <c r="O640"/>
  <c r="P640"/>
  <c r="Q640"/>
  <c r="T640"/>
  <c r="U640"/>
  <c r="V640"/>
  <c r="W640"/>
  <c r="X640"/>
  <c r="Y640"/>
  <c r="Z640"/>
  <c r="AA640"/>
  <c r="AD640"/>
  <c r="AE640"/>
  <c r="AI640"/>
  <c r="AJ640"/>
  <c r="AL640"/>
  <c r="AM640"/>
  <c r="AQ640"/>
  <c r="AR640"/>
  <c r="AS640"/>
  <c r="AT640"/>
  <c r="AU640"/>
  <c r="AV640"/>
  <c r="AW640"/>
  <c r="AX640"/>
  <c r="AZ640"/>
  <c r="BA640"/>
  <c r="BC640"/>
  <c r="BD640"/>
  <c r="BE640"/>
  <c r="BF640"/>
  <c r="BG640"/>
  <c r="BH640"/>
  <c r="BI640"/>
  <c r="BJ640"/>
  <c r="BK640"/>
  <c r="BL640"/>
  <c r="BN640"/>
  <c r="BO640"/>
  <c r="BP640"/>
  <c r="BQ640"/>
  <c r="BU640"/>
  <c r="BV640"/>
  <c r="BW640"/>
  <c r="BX640"/>
  <c r="BZ640"/>
  <c r="CA640"/>
  <c r="CB640"/>
  <c r="CE640"/>
  <c r="J641"/>
  <c r="K641"/>
  <c r="N641"/>
  <c r="O641"/>
  <c r="P641"/>
  <c r="Q641"/>
  <c r="T641"/>
  <c r="U641"/>
  <c r="V641"/>
  <c r="W641"/>
  <c r="X641"/>
  <c r="Y641"/>
  <c r="Z641"/>
  <c r="AA641"/>
  <c r="AD641"/>
  <c r="AE641"/>
  <c r="AI641"/>
  <c r="AJ641"/>
  <c r="AL641"/>
  <c r="AM641"/>
  <c r="AQ641"/>
  <c r="AR641"/>
  <c r="AS641"/>
  <c r="AT641"/>
  <c r="AU641"/>
  <c r="AV641"/>
  <c r="AW641"/>
  <c r="AX641"/>
  <c r="AZ641"/>
  <c r="BA641"/>
  <c r="BC641"/>
  <c r="BD641"/>
  <c r="BE641"/>
  <c r="BF641"/>
  <c r="BG641"/>
  <c r="BH641"/>
  <c r="BI641"/>
  <c r="BJ641"/>
  <c r="BK641"/>
  <c r="BL641"/>
  <c r="BN641"/>
  <c r="BO641"/>
  <c r="BP641"/>
  <c r="BQ641"/>
  <c r="BU641"/>
  <c r="BV641"/>
  <c r="BW641"/>
  <c r="BX641"/>
  <c r="BZ641"/>
  <c r="CA641"/>
  <c r="CB641"/>
  <c r="CE641"/>
  <c r="J642"/>
  <c r="K642"/>
  <c r="N642"/>
  <c r="O642"/>
  <c r="P642"/>
  <c r="Q642"/>
  <c r="T642"/>
  <c r="U642"/>
  <c r="V642"/>
  <c r="W642"/>
  <c r="X642"/>
  <c r="Y642"/>
  <c r="Z642"/>
  <c r="AA642"/>
  <c r="AD642"/>
  <c r="AE642"/>
  <c r="AI642"/>
  <c r="AJ642"/>
  <c r="AL642"/>
  <c r="AM642"/>
  <c r="AQ642"/>
  <c r="AR642"/>
  <c r="AS642"/>
  <c r="AT642"/>
  <c r="AU642"/>
  <c r="AV642"/>
  <c r="AW642"/>
  <c r="AX642"/>
  <c r="AZ642"/>
  <c r="BA642"/>
  <c r="BC642"/>
  <c r="BD642"/>
  <c r="BE642"/>
  <c r="BF642"/>
  <c r="BG642"/>
  <c r="BH642"/>
  <c r="BI642"/>
  <c r="BJ642"/>
  <c r="BK642"/>
  <c r="BL642"/>
  <c r="BN642"/>
  <c r="BO642"/>
  <c r="BP642"/>
  <c r="BQ642"/>
  <c r="BU642"/>
  <c r="BV642"/>
  <c r="BW642"/>
  <c r="BX642"/>
  <c r="BZ642"/>
  <c r="CA642"/>
  <c r="CB642"/>
  <c r="CE642"/>
  <c r="J643"/>
  <c r="K643"/>
  <c r="N643"/>
  <c r="O643"/>
  <c r="P643"/>
  <c r="Q643"/>
  <c r="T643"/>
  <c r="U643"/>
  <c r="V643"/>
  <c r="W643"/>
  <c r="X643"/>
  <c r="Y643"/>
  <c r="Z643"/>
  <c r="AA643"/>
  <c r="AD643"/>
  <c r="AE643"/>
  <c r="AI643"/>
  <c r="AJ643"/>
  <c r="AL643"/>
  <c r="AM643"/>
  <c r="AQ643"/>
  <c r="AR643"/>
  <c r="AS643"/>
  <c r="AT643"/>
  <c r="AU643"/>
  <c r="AV643"/>
  <c r="AW643"/>
  <c r="AX643"/>
  <c r="AZ643"/>
  <c r="BA643"/>
  <c r="BC643"/>
  <c r="BD643"/>
  <c r="BE643"/>
  <c r="BF643"/>
  <c r="BG643"/>
  <c r="BH643"/>
  <c r="BI643"/>
  <c r="BJ643"/>
  <c r="BK643"/>
  <c r="BL643"/>
  <c r="BN643"/>
  <c r="BO643"/>
  <c r="BP643"/>
  <c r="BQ643"/>
  <c r="BU643"/>
  <c r="BV643"/>
  <c r="BW643"/>
  <c r="BX643"/>
  <c r="BZ643"/>
  <c r="CA643"/>
  <c r="CB643"/>
  <c r="CE643"/>
  <c r="J644"/>
  <c r="K644"/>
  <c r="N644"/>
  <c r="O644"/>
  <c r="P644"/>
  <c r="Q644"/>
  <c r="T644"/>
  <c r="U644"/>
  <c r="V644"/>
  <c r="W644"/>
  <c r="X644"/>
  <c r="Y644"/>
  <c r="Z644"/>
  <c r="AA644"/>
  <c r="AD644"/>
  <c r="AE644"/>
  <c r="AI644"/>
  <c r="AJ644"/>
  <c r="AL644"/>
  <c r="AM644"/>
  <c r="AQ644"/>
  <c r="AR644"/>
  <c r="AS644"/>
  <c r="AT644"/>
  <c r="AU644"/>
  <c r="AV644"/>
  <c r="AW644"/>
  <c r="AX644"/>
  <c r="AZ644"/>
  <c r="BA644"/>
  <c r="BC644"/>
  <c r="BD644"/>
  <c r="BE644"/>
  <c r="BF644"/>
  <c r="BG644"/>
  <c r="BH644"/>
  <c r="BI644"/>
  <c r="BJ644"/>
  <c r="BK644"/>
  <c r="BL644"/>
  <c r="BN644"/>
  <c r="BO644"/>
  <c r="BP644"/>
  <c r="BQ644"/>
  <c r="BU644"/>
  <c r="BV644"/>
  <c r="BW644"/>
  <c r="BX644"/>
  <c r="BZ644"/>
  <c r="CA644"/>
  <c r="CB644"/>
  <c r="CE644"/>
  <c r="J645"/>
  <c r="K645"/>
  <c r="N645"/>
  <c r="O645"/>
  <c r="P645"/>
  <c r="Q645"/>
  <c r="T645"/>
  <c r="U645"/>
  <c r="V645"/>
  <c r="W645"/>
  <c r="X645"/>
  <c r="Y645"/>
  <c r="Z645"/>
  <c r="AA645"/>
  <c r="AD645"/>
  <c r="AE645"/>
  <c r="AI645"/>
  <c r="AJ645"/>
  <c r="AL645"/>
  <c r="AM645"/>
  <c r="AQ645"/>
  <c r="AR645"/>
  <c r="AS645"/>
  <c r="AT645"/>
  <c r="AU645"/>
  <c r="AV645"/>
  <c r="AW645"/>
  <c r="AX645"/>
  <c r="AZ645"/>
  <c r="BA645"/>
  <c r="BC645"/>
  <c r="BD645"/>
  <c r="BE645"/>
  <c r="BF645"/>
  <c r="BG645"/>
  <c r="BH645"/>
  <c r="BI645"/>
  <c r="BJ645"/>
  <c r="BK645"/>
  <c r="BL645"/>
  <c r="BN645"/>
  <c r="BO645"/>
  <c r="BP645"/>
  <c r="BQ645"/>
  <c r="BU645"/>
  <c r="BV645"/>
  <c r="BW645"/>
  <c r="BX645"/>
  <c r="BZ645"/>
  <c r="CA645"/>
  <c r="CB645"/>
  <c r="CE645"/>
  <c r="J646"/>
  <c r="K646"/>
  <c r="N646"/>
  <c r="O646"/>
  <c r="P646"/>
  <c r="Q646"/>
  <c r="T646"/>
  <c r="U646"/>
  <c r="V646"/>
  <c r="W646"/>
  <c r="X646"/>
  <c r="Y646"/>
  <c r="Z646"/>
  <c r="AA646"/>
  <c r="AD646"/>
  <c r="AE646"/>
  <c r="AI646"/>
  <c r="AJ646"/>
  <c r="AL646"/>
  <c r="AM646"/>
  <c r="AQ646"/>
  <c r="AR646"/>
  <c r="AS646"/>
  <c r="AT646"/>
  <c r="AU646"/>
  <c r="AV646"/>
  <c r="AW646"/>
  <c r="AX646"/>
  <c r="AZ646"/>
  <c r="BA646"/>
  <c r="BC646"/>
  <c r="BD646"/>
  <c r="BE646"/>
  <c r="BF646"/>
  <c r="BG646"/>
  <c r="BH646"/>
  <c r="BI646"/>
  <c r="BJ646"/>
  <c r="BK646"/>
  <c r="BL646"/>
  <c r="BN646"/>
  <c r="BO646"/>
  <c r="BP646"/>
  <c r="BQ646"/>
  <c r="BU646"/>
  <c r="BV646"/>
  <c r="BW646"/>
  <c r="BX646"/>
  <c r="BZ646"/>
  <c r="CA646"/>
  <c r="CB646"/>
  <c r="CE646"/>
  <c r="J647"/>
  <c r="K647"/>
  <c r="N647"/>
  <c r="O647"/>
  <c r="P647"/>
  <c r="Q647"/>
  <c r="T647"/>
  <c r="U647"/>
  <c r="V647"/>
  <c r="W647"/>
  <c r="X647"/>
  <c r="Y647"/>
  <c r="Z647"/>
  <c r="AA647"/>
  <c r="AD647"/>
  <c r="AE647"/>
  <c r="AI647"/>
  <c r="AJ647"/>
  <c r="AL647"/>
  <c r="AM647"/>
  <c r="AQ647"/>
  <c r="AR647"/>
  <c r="AS647"/>
  <c r="AT647"/>
  <c r="AU647"/>
  <c r="AV647"/>
  <c r="AW647"/>
  <c r="AX647"/>
  <c r="AZ647"/>
  <c r="BA647"/>
  <c r="BC647"/>
  <c r="BD647"/>
  <c r="BE647"/>
  <c r="BF647"/>
  <c r="BG647"/>
  <c r="BH647"/>
  <c r="BI647"/>
  <c r="BJ647"/>
  <c r="BK647"/>
  <c r="BL647"/>
  <c r="BN647"/>
  <c r="BO647"/>
  <c r="BP647"/>
  <c r="BQ647"/>
  <c r="BU647"/>
  <c r="BV647"/>
  <c r="BW647"/>
  <c r="BX647"/>
  <c r="BZ647"/>
  <c r="CA647"/>
  <c r="CB647"/>
  <c r="CE647"/>
  <c r="J648"/>
  <c r="K648"/>
  <c r="N648"/>
  <c r="O648"/>
  <c r="P648"/>
  <c r="Q648"/>
  <c r="T648"/>
  <c r="U648"/>
  <c r="V648"/>
  <c r="W648"/>
  <c r="X648"/>
  <c r="Y648"/>
  <c r="Z648"/>
  <c r="AA648"/>
  <c r="AD648"/>
  <c r="AE648"/>
  <c r="AI648"/>
  <c r="AJ648"/>
  <c r="AL648"/>
  <c r="AM648"/>
  <c r="AQ648"/>
  <c r="AR648"/>
  <c r="AS648"/>
  <c r="AT648"/>
  <c r="AU648"/>
  <c r="AV648"/>
  <c r="AW648"/>
  <c r="AX648"/>
  <c r="AZ648"/>
  <c r="BA648"/>
  <c r="BC648"/>
  <c r="BD648"/>
  <c r="BE648"/>
  <c r="BF648"/>
  <c r="BG648"/>
  <c r="BH648"/>
  <c r="BI648"/>
  <c r="BJ648"/>
  <c r="BK648"/>
  <c r="BL648"/>
  <c r="BN648"/>
  <c r="BO648"/>
  <c r="BP648"/>
  <c r="BQ648"/>
  <c r="BU648"/>
  <c r="BV648"/>
  <c r="BW648"/>
  <c r="BX648"/>
  <c r="BZ648"/>
  <c r="CA648"/>
  <c r="CB648"/>
  <c r="CE648"/>
  <c r="J649"/>
  <c r="K649"/>
  <c r="N649"/>
  <c r="O649"/>
  <c r="P649"/>
  <c r="Q649"/>
  <c r="T649"/>
  <c r="U649"/>
  <c r="V649"/>
  <c r="W649"/>
  <c r="X649"/>
  <c r="Y649"/>
  <c r="Z649"/>
  <c r="AA649"/>
  <c r="AD649"/>
  <c r="AE649"/>
  <c r="AI649"/>
  <c r="AJ649"/>
  <c r="AL649"/>
  <c r="AM649"/>
  <c r="AQ649"/>
  <c r="AR649"/>
  <c r="AS649"/>
  <c r="AT649"/>
  <c r="AU649"/>
  <c r="AV649"/>
  <c r="AW649"/>
  <c r="AX649"/>
  <c r="AZ649"/>
  <c r="BA649"/>
  <c r="BC649"/>
  <c r="BD649"/>
  <c r="BE649"/>
  <c r="BF649"/>
  <c r="BG649"/>
  <c r="BH649"/>
  <c r="BI649"/>
  <c r="BJ649"/>
  <c r="BK649"/>
  <c r="BL649"/>
  <c r="BN649"/>
  <c r="BO649"/>
  <c r="BP649"/>
  <c r="BQ649"/>
  <c r="BU649"/>
  <c r="BV649"/>
  <c r="BW649"/>
  <c r="BX649"/>
  <c r="BZ649"/>
  <c r="CA649"/>
  <c r="CB649"/>
  <c r="CE649"/>
  <c r="J650"/>
  <c r="K650"/>
  <c r="N650"/>
  <c r="O650"/>
  <c r="P650"/>
  <c r="Q650"/>
  <c r="T650"/>
  <c r="U650"/>
  <c r="V650"/>
  <c r="W650"/>
  <c r="X650"/>
  <c r="Y650"/>
  <c r="Z650"/>
  <c r="AA650"/>
  <c r="AD650"/>
  <c r="AE650"/>
  <c r="AI650"/>
  <c r="AJ650"/>
  <c r="AL650"/>
  <c r="AM650"/>
  <c r="AQ650"/>
  <c r="AR650"/>
  <c r="AS650"/>
  <c r="AT650"/>
  <c r="AU650"/>
  <c r="AV650"/>
  <c r="AW650"/>
  <c r="AX650"/>
  <c r="AZ650"/>
  <c r="BA650"/>
  <c r="BC650"/>
  <c r="BD650"/>
  <c r="BE650"/>
  <c r="BF650"/>
  <c r="BG650"/>
  <c r="BH650"/>
  <c r="BI650"/>
  <c r="BJ650"/>
  <c r="BK650"/>
  <c r="BL650"/>
  <c r="BN650"/>
  <c r="BO650"/>
  <c r="BP650"/>
  <c r="BQ650"/>
  <c r="BU650"/>
  <c r="BV650"/>
  <c r="BW650"/>
  <c r="BX650"/>
  <c r="BZ650"/>
  <c r="CA650"/>
  <c r="CB650"/>
  <c r="CE650"/>
  <c r="J651"/>
  <c r="K651"/>
  <c r="N651"/>
  <c r="O651"/>
  <c r="P651"/>
  <c r="Q651"/>
  <c r="T651"/>
  <c r="U651"/>
  <c r="V651"/>
  <c r="W651"/>
  <c r="X651"/>
  <c r="Y651"/>
  <c r="Z651"/>
  <c r="AA651"/>
  <c r="AD651"/>
  <c r="AE651"/>
  <c r="AI651"/>
  <c r="AJ651"/>
  <c r="AL651"/>
  <c r="AM651"/>
  <c r="AQ651"/>
  <c r="AR651"/>
  <c r="AS651"/>
  <c r="AT651"/>
  <c r="AU651"/>
  <c r="AV651"/>
  <c r="AW651"/>
  <c r="AX651"/>
  <c r="AZ651"/>
  <c r="BA651"/>
  <c r="BC651"/>
  <c r="BD651"/>
  <c r="BE651"/>
  <c r="BF651"/>
  <c r="BG651"/>
  <c r="BH651"/>
  <c r="BI651"/>
  <c r="BJ651"/>
  <c r="BK651"/>
  <c r="BL651"/>
  <c r="BN651"/>
  <c r="BO651"/>
  <c r="BP651"/>
  <c r="BQ651"/>
  <c r="BU651"/>
  <c r="BV651"/>
  <c r="BW651"/>
  <c r="BX651"/>
  <c r="BZ651"/>
  <c r="CA651"/>
  <c r="CB651"/>
  <c r="CE651"/>
  <c r="J652"/>
  <c r="K652"/>
  <c r="N652"/>
  <c r="O652"/>
  <c r="P652"/>
  <c r="Q652"/>
  <c r="T652"/>
  <c r="U652"/>
  <c r="V652"/>
  <c r="W652"/>
  <c r="X652"/>
  <c r="Y652"/>
  <c r="Z652"/>
  <c r="AA652"/>
  <c r="AD652"/>
  <c r="AE652"/>
  <c r="AI652"/>
  <c r="AJ652"/>
  <c r="AL652"/>
  <c r="AM652"/>
  <c r="AQ652"/>
  <c r="AR652"/>
  <c r="AS652"/>
  <c r="AT652"/>
  <c r="AU652"/>
  <c r="AV652"/>
  <c r="AW652"/>
  <c r="AX652"/>
  <c r="AZ652"/>
  <c r="BA652"/>
  <c r="BC652"/>
  <c r="BD652"/>
  <c r="BE652"/>
  <c r="BF652"/>
  <c r="BG652"/>
  <c r="BH652"/>
  <c r="BI652"/>
  <c r="BJ652"/>
  <c r="BK652"/>
  <c r="BL652"/>
  <c r="BN652"/>
  <c r="BO652"/>
  <c r="BP652"/>
  <c r="BQ652"/>
  <c r="BU652"/>
  <c r="BV652"/>
  <c r="BW652"/>
  <c r="BX652"/>
  <c r="BZ652"/>
  <c r="CA652"/>
  <c r="CB652"/>
  <c r="CE652"/>
  <c r="J653"/>
  <c r="K653"/>
  <c r="N653"/>
  <c r="O653"/>
  <c r="P653"/>
  <c r="Q653"/>
  <c r="T653"/>
  <c r="U653"/>
  <c r="V653"/>
  <c r="W653"/>
  <c r="X653"/>
  <c r="Y653"/>
  <c r="Z653"/>
  <c r="AA653"/>
  <c r="AD653"/>
  <c r="AE653"/>
  <c r="AI653"/>
  <c r="AJ653"/>
  <c r="AL653"/>
  <c r="AM653"/>
  <c r="AQ653"/>
  <c r="AR653"/>
  <c r="AS653"/>
  <c r="AT653"/>
  <c r="AU653"/>
  <c r="AV653"/>
  <c r="AW653"/>
  <c r="AX653"/>
  <c r="AZ653"/>
  <c r="BA653"/>
  <c r="BC653"/>
  <c r="BD653"/>
  <c r="BE653"/>
  <c r="BF653"/>
  <c r="BG653"/>
  <c r="BH653"/>
  <c r="BI653"/>
  <c r="BJ653"/>
  <c r="BK653"/>
  <c r="BL653"/>
  <c r="BN653"/>
  <c r="BO653"/>
  <c r="BP653"/>
  <c r="BQ653"/>
  <c r="BU653"/>
  <c r="BV653"/>
  <c r="BW653"/>
  <c r="BX653"/>
  <c r="BZ653"/>
  <c r="CA653"/>
  <c r="CB653"/>
  <c r="CE653"/>
  <c r="J654"/>
  <c r="K654"/>
  <c r="N654"/>
  <c r="O654"/>
  <c r="P654"/>
  <c r="Q654"/>
  <c r="T654"/>
  <c r="U654"/>
  <c r="V654"/>
  <c r="W654"/>
  <c r="X654"/>
  <c r="Y654"/>
  <c r="Z654"/>
  <c r="AA654"/>
  <c r="AD654"/>
  <c r="AE654"/>
  <c r="AI654"/>
  <c r="AJ654"/>
  <c r="AL654"/>
  <c r="AM654"/>
  <c r="AQ654"/>
  <c r="AR654"/>
  <c r="AS654"/>
  <c r="AT654"/>
  <c r="AU654"/>
  <c r="AV654"/>
  <c r="AW654"/>
  <c r="AX654"/>
  <c r="AZ654"/>
  <c r="BA654"/>
  <c r="BC654"/>
  <c r="BD654"/>
  <c r="BE654"/>
  <c r="BF654"/>
  <c r="BG654"/>
  <c r="BH654"/>
  <c r="BI654"/>
  <c r="BJ654"/>
  <c r="BK654"/>
  <c r="BL654"/>
  <c r="BN654"/>
  <c r="BO654"/>
  <c r="BP654"/>
  <c r="BQ654"/>
  <c r="BU654"/>
  <c r="BV654"/>
  <c r="BW654"/>
  <c r="BX654"/>
  <c r="BZ654"/>
  <c r="CA654"/>
  <c r="CB654"/>
  <c r="CE654"/>
  <c r="J655"/>
  <c r="K655"/>
  <c r="N655"/>
  <c r="O655"/>
  <c r="P655"/>
  <c r="Q655"/>
  <c r="T655"/>
  <c r="U655"/>
  <c r="V655"/>
  <c r="W655"/>
  <c r="X655"/>
  <c r="Y655"/>
  <c r="Z655"/>
  <c r="AA655"/>
  <c r="AD655"/>
  <c r="AE655"/>
  <c r="AI655"/>
  <c r="AJ655"/>
  <c r="AL655"/>
  <c r="AM655"/>
  <c r="AQ655"/>
  <c r="AR655"/>
  <c r="AS655"/>
  <c r="AT655"/>
  <c r="AU655"/>
  <c r="AV655"/>
  <c r="AW655"/>
  <c r="AX655"/>
  <c r="AZ655"/>
  <c r="BA655"/>
  <c r="BC655"/>
  <c r="BD655"/>
  <c r="BE655"/>
  <c r="BF655"/>
  <c r="BG655"/>
  <c r="BH655"/>
  <c r="BI655"/>
  <c r="BJ655"/>
  <c r="BK655"/>
  <c r="BL655"/>
  <c r="BN655"/>
  <c r="BO655"/>
  <c r="BP655"/>
  <c r="BQ655"/>
  <c r="BU655"/>
  <c r="BV655"/>
  <c r="BW655"/>
  <c r="BX655"/>
  <c r="BZ655"/>
  <c r="CA655"/>
  <c r="CB655"/>
  <c r="CE655"/>
  <c r="J656"/>
  <c r="K656"/>
  <c r="N656"/>
  <c r="O656"/>
  <c r="P656"/>
  <c r="Q656"/>
  <c r="T656"/>
  <c r="U656"/>
  <c r="V656"/>
  <c r="W656"/>
  <c r="X656"/>
  <c r="Y656"/>
  <c r="Z656"/>
  <c r="AA656"/>
  <c r="AD656"/>
  <c r="AE656"/>
  <c r="AI656"/>
  <c r="AJ656"/>
  <c r="AL656"/>
  <c r="AM656"/>
  <c r="AQ656"/>
  <c r="AR656"/>
  <c r="AS656"/>
  <c r="AT656"/>
  <c r="AU656"/>
  <c r="AV656"/>
  <c r="AW656"/>
  <c r="AX656"/>
  <c r="AZ656"/>
  <c r="BA656"/>
  <c r="BC656"/>
  <c r="BD656"/>
  <c r="BE656"/>
  <c r="BF656"/>
  <c r="BG656"/>
  <c r="BH656"/>
  <c r="BI656"/>
  <c r="BJ656"/>
  <c r="BK656"/>
  <c r="BL656"/>
  <c r="BN656"/>
  <c r="BO656"/>
  <c r="BP656"/>
  <c r="BQ656"/>
  <c r="BU656"/>
  <c r="BV656"/>
  <c r="BW656"/>
  <c r="BX656"/>
  <c r="BZ656"/>
  <c r="CA656"/>
  <c r="CB656"/>
  <c r="CE656"/>
  <c r="J657"/>
  <c r="K657"/>
  <c r="N657"/>
  <c r="O657"/>
  <c r="P657"/>
  <c r="Q657"/>
  <c r="T657"/>
  <c r="U657"/>
  <c r="V657"/>
  <c r="W657"/>
  <c r="X657"/>
  <c r="Y657"/>
  <c r="Z657"/>
  <c r="AA657"/>
  <c r="AD657"/>
  <c r="AE657"/>
  <c r="AI657"/>
  <c r="AJ657"/>
  <c r="AL657"/>
  <c r="AM657"/>
  <c r="AQ657"/>
  <c r="AR657"/>
  <c r="AS657"/>
  <c r="AT657"/>
  <c r="AU657"/>
  <c r="AV657"/>
  <c r="AW657"/>
  <c r="AX657"/>
  <c r="AZ657"/>
  <c r="BA657"/>
  <c r="BC657"/>
  <c r="BD657"/>
  <c r="BE657"/>
  <c r="BF657"/>
  <c r="BG657"/>
  <c r="BH657"/>
  <c r="BI657"/>
  <c r="BJ657"/>
  <c r="BK657"/>
  <c r="BL657"/>
  <c r="BN657"/>
  <c r="BO657"/>
  <c r="BP657"/>
  <c r="BQ657"/>
  <c r="BU657"/>
  <c r="BV657"/>
  <c r="BW657"/>
  <c r="BX657"/>
  <c r="BZ657"/>
  <c r="CA657"/>
  <c r="CB657"/>
  <c r="CE657"/>
  <c r="J658"/>
  <c r="K658"/>
  <c r="N658"/>
  <c r="O658"/>
  <c r="P658"/>
  <c r="Q658"/>
  <c r="T658"/>
  <c r="U658"/>
  <c r="V658"/>
  <c r="W658"/>
  <c r="X658"/>
  <c r="Y658"/>
  <c r="Z658"/>
  <c r="AA658"/>
  <c r="AD658"/>
  <c r="AE658"/>
  <c r="AI658"/>
  <c r="AJ658"/>
  <c r="AL658"/>
  <c r="AM658"/>
  <c r="AQ658"/>
  <c r="AR658"/>
  <c r="AS658"/>
  <c r="AT658"/>
  <c r="AU658"/>
  <c r="AV658"/>
  <c r="AW658"/>
  <c r="AX658"/>
  <c r="AZ658"/>
  <c r="BA658"/>
  <c r="BC658"/>
  <c r="BD658"/>
  <c r="BE658"/>
  <c r="BF658"/>
  <c r="BG658"/>
  <c r="BH658"/>
  <c r="BI658"/>
  <c r="BJ658"/>
  <c r="BK658"/>
  <c r="BL658"/>
  <c r="BN658"/>
  <c r="BO658"/>
  <c r="BP658"/>
  <c r="BQ658"/>
  <c r="BU658"/>
  <c r="BV658"/>
  <c r="BW658"/>
  <c r="BX658"/>
  <c r="BZ658"/>
  <c r="CA658"/>
  <c r="CB658"/>
  <c r="CE658"/>
  <c r="J659"/>
  <c r="K659"/>
  <c r="N659"/>
  <c r="O659"/>
  <c r="P659"/>
  <c r="Q659"/>
  <c r="T659"/>
  <c r="U659"/>
  <c r="V659"/>
  <c r="W659"/>
  <c r="X659"/>
  <c r="Y659"/>
  <c r="Z659"/>
  <c r="AA659"/>
  <c r="AD659"/>
  <c r="AE659"/>
  <c r="AI659"/>
  <c r="AJ659"/>
  <c r="AL659"/>
  <c r="AM659"/>
  <c r="AQ659"/>
  <c r="AR659"/>
  <c r="AS659"/>
  <c r="AT659"/>
  <c r="AU659"/>
  <c r="AV659"/>
  <c r="AW659"/>
  <c r="AX659"/>
  <c r="AZ659"/>
  <c r="BA659"/>
  <c r="BC659"/>
  <c r="BD659"/>
  <c r="BE659"/>
  <c r="BF659"/>
  <c r="BG659"/>
  <c r="BH659"/>
  <c r="BI659"/>
  <c r="BJ659"/>
  <c r="BK659"/>
  <c r="BL659"/>
  <c r="BN659"/>
  <c r="BO659"/>
  <c r="BP659"/>
  <c r="BQ659"/>
  <c r="BU659"/>
  <c r="BV659"/>
  <c r="BW659"/>
  <c r="BX659"/>
  <c r="BZ659"/>
  <c r="CA659"/>
  <c r="CB659"/>
  <c r="CE659"/>
  <c r="J660"/>
  <c r="K660"/>
  <c r="N660"/>
  <c r="O660"/>
  <c r="P660"/>
  <c r="Q660"/>
  <c r="T660"/>
  <c r="U660"/>
  <c r="V660"/>
  <c r="W660"/>
  <c r="X660"/>
  <c r="Y660"/>
  <c r="Z660"/>
  <c r="AA660"/>
  <c r="AD660"/>
  <c r="AE660"/>
  <c r="AI660"/>
  <c r="AJ660"/>
  <c r="AL660"/>
  <c r="AM660"/>
  <c r="AQ660"/>
  <c r="AR660"/>
  <c r="AS660"/>
  <c r="AT660"/>
  <c r="AU660"/>
  <c r="AV660"/>
  <c r="AW660"/>
  <c r="AX660"/>
  <c r="AZ660"/>
  <c r="BA660"/>
  <c r="BC660"/>
  <c r="BD660"/>
  <c r="BE660"/>
  <c r="BF660"/>
  <c r="BG660"/>
  <c r="BH660"/>
  <c r="BI660"/>
  <c r="BJ660"/>
  <c r="BK660"/>
  <c r="BL660"/>
  <c r="BN660"/>
  <c r="BO660"/>
  <c r="BP660"/>
  <c r="BQ660"/>
  <c r="BU660"/>
  <c r="BV660"/>
  <c r="BW660"/>
  <c r="BX660"/>
  <c r="BZ660"/>
  <c r="CA660"/>
  <c r="CB660"/>
  <c r="CE660"/>
  <c r="J661"/>
  <c r="K661"/>
  <c r="N661"/>
  <c r="O661"/>
  <c r="P661"/>
  <c r="Q661"/>
  <c r="T661"/>
  <c r="U661"/>
  <c r="V661"/>
  <c r="W661"/>
  <c r="X661"/>
  <c r="Y661"/>
  <c r="Z661"/>
  <c r="AA661"/>
  <c r="AD661"/>
  <c r="AE661"/>
  <c r="AI661"/>
  <c r="AJ661"/>
  <c r="AL661"/>
  <c r="AM661"/>
  <c r="AQ661"/>
  <c r="AR661"/>
  <c r="AS661"/>
  <c r="AT661"/>
  <c r="AU661"/>
  <c r="AV661"/>
  <c r="AW661"/>
  <c r="AX661"/>
  <c r="AZ661"/>
  <c r="BA661"/>
  <c r="BC661"/>
  <c r="BD661"/>
  <c r="BE661"/>
  <c r="BF661"/>
  <c r="BG661"/>
  <c r="BH661"/>
  <c r="BI661"/>
  <c r="BJ661"/>
  <c r="BK661"/>
  <c r="BL661"/>
  <c r="BN661"/>
  <c r="BO661"/>
  <c r="BP661"/>
  <c r="BQ661"/>
  <c r="BU661"/>
  <c r="BV661"/>
  <c r="BW661"/>
  <c r="BX661"/>
  <c r="BZ661"/>
  <c r="CA661"/>
  <c r="CB661"/>
  <c r="CE661"/>
  <c r="J662"/>
  <c r="K662"/>
  <c r="N662"/>
  <c r="O662"/>
  <c r="P662"/>
  <c r="Q662"/>
  <c r="T662"/>
  <c r="U662"/>
  <c r="V662"/>
  <c r="W662"/>
  <c r="X662"/>
  <c r="Y662"/>
  <c r="Z662"/>
  <c r="AA662"/>
  <c r="AD662"/>
  <c r="AE662"/>
  <c r="AI662"/>
  <c r="AJ662"/>
  <c r="AL662"/>
  <c r="AM662"/>
  <c r="AQ662"/>
  <c r="AR662"/>
  <c r="AS662"/>
  <c r="AT662"/>
  <c r="AU662"/>
  <c r="AV662"/>
  <c r="AW662"/>
  <c r="AX662"/>
  <c r="AZ662"/>
  <c r="BA662"/>
  <c r="BC662"/>
  <c r="BD662"/>
  <c r="BE662"/>
  <c r="BF662"/>
  <c r="BG662"/>
  <c r="BH662"/>
  <c r="BI662"/>
  <c r="BJ662"/>
  <c r="BK662"/>
  <c r="BL662"/>
  <c r="BN662"/>
  <c r="BO662"/>
  <c r="BP662"/>
  <c r="BQ662"/>
  <c r="BU662"/>
  <c r="BV662"/>
  <c r="BW662"/>
  <c r="BX662"/>
  <c r="BZ662"/>
  <c r="CA662"/>
  <c r="CB662"/>
  <c r="CE662"/>
  <c r="J663"/>
  <c r="K663"/>
  <c r="N663"/>
  <c r="O663"/>
  <c r="P663"/>
  <c r="Q663"/>
  <c r="T663"/>
  <c r="U663"/>
  <c r="V663"/>
  <c r="W663"/>
  <c r="X663"/>
  <c r="Y663"/>
  <c r="Z663"/>
  <c r="AA663"/>
  <c r="AD663"/>
  <c r="AE663"/>
  <c r="AI663"/>
  <c r="AJ663"/>
  <c r="AL663"/>
  <c r="AM663"/>
  <c r="AQ663"/>
  <c r="AR663"/>
  <c r="AS663"/>
  <c r="AT663"/>
  <c r="AU663"/>
  <c r="AV663"/>
  <c r="AW663"/>
  <c r="AX663"/>
  <c r="AZ663"/>
  <c r="BA663"/>
  <c r="BC663"/>
  <c r="BD663"/>
  <c r="BE663"/>
  <c r="BF663"/>
  <c r="BG663"/>
  <c r="BH663"/>
  <c r="BI663"/>
  <c r="BJ663"/>
  <c r="BK663"/>
  <c r="BL663"/>
  <c r="BN663"/>
  <c r="BO663"/>
  <c r="BP663"/>
  <c r="BQ663"/>
  <c r="BU663"/>
  <c r="BV663"/>
  <c r="BW663"/>
  <c r="BX663"/>
  <c r="BZ663"/>
  <c r="CA663"/>
  <c r="CB663"/>
  <c r="CE663"/>
  <c r="J664"/>
  <c r="K664"/>
  <c r="N664"/>
  <c r="O664"/>
  <c r="P664"/>
  <c r="Q664"/>
  <c r="T664"/>
  <c r="U664"/>
  <c r="V664"/>
  <c r="W664"/>
  <c r="X664"/>
  <c r="Y664"/>
  <c r="Z664"/>
  <c r="AA664"/>
  <c r="AD664"/>
  <c r="AE664"/>
  <c r="AI664"/>
  <c r="AJ664"/>
  <c r="AL664"/>
  <c r="AM664"/>
  <c r="AQ664"/>
  <c r="AR664"/>
  <c r="AS664"/>
  <c r="AT664"/>
  <c r="AU664"/>
  <c r="AV664"/>
  <c r="AW664"/>
  <c r="AZ664"/>
  <c r="BA664"/>
  <c r="BC664"/>
  <c r="BD664"/>
  <c r="BE664"/>
  <c r="BF664"/>
  <c r="BG664"/>
  <c r="BH664"/>
  <c r="BI664"/>
  <c r="BJ664"/>
  <c r="BK664"/>
  <c r="BL664"/>
  <c r="BN664"/>
  <c r="BO664"/>
  <c r="BP664"/>
  <c r="BQ664"/>
  <c r="BU664"/>
  <c r="BV664"/>
  <c r="BW664"/>
  <c r="BX664"/>
  <c r="BZ664"/>
  <c r="CA664"/>
  <c r="CB664"/>
  <c r="CE664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D664" i="7"/>
  <c r="C664"/>
  <c r="D663"/>
  <c r="C663"/>
  <c r="D662"/>
  <c r="C662"/>
  <c r="D661"/>
  <c r="C661"/>
  <c r="D660"/>
  <c r="C660"/>
  <c r="D659"/>
  <c r="C659"/>
  <c r="D658"/>
  <c r="C658"/>
  <c r="D657"/>
  <c r="C657"/>
  <c r="D656"/>
  <c r="C656"/>
  <c r="D655"/>
  <c r="C655"/>
  <c r="D654"/>
  <c r="C654"/>
  <c r="D653"/>
  <c r="C653"/>
  <c r="D652"/>
  <c r="C652"/>
  <c r="D651"/>
  <c r="C651"/>
  <c r="D650"/>
  <c r="C650"/>
  <c r="D649"/>
  <c r="C649"/>
  <c r="D648"/>
  <c r="C648"/>
  <c r="D647"/>
  <c r="C647"/>
  <c r="D646"/>
  <c r="C646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C614"/>
  <c r="C613"/>
  <c r="C612"/>
  <c r="C611"/>
  <c r="C610"/>
  <c r="C609"/>
  <c r="C608"/>
  <c r="C606"/>
  <c r="C607"/>
  <c r="C605"/>
  <c r="C604"/>
  <c r="C603"/>
  <c r="C602"/>
  <c r="C601"/>
  <c r="C600"/>
  <c r="C599"/>
  <c r="C598"/>
  <c r="BE567" i="5"/>
  <c r="BE568" s="1"/>
  <c r="AX567"/>
  <c r="AX568" s="1"/>
  <c r="AS567"/>
  <c r="AS568" s="1"/>
  <c r="N567"/>
  <c r="N568" s="1"/>
  <c r="E275"/>
  <c r="E202"/>
  <c r="E80"/>
  <c r="E54"/>
  <c r="CX45" i="3"/>
  <c r="CX46" s="1"/>
  <c r="CU45"/>
  <c r="CU46" s="1"/>
  <c r="BU45"/>
  <c r="BU46" s="1"/>
  <c r="BX45"/>
  <c r="BX46" s="1"/>
  <c r="CG45"/>
  <c r="CG46" s="1"/>
  <c r="CH45"/>
  <c r="CH46" s="1"/>
  <c r="BD45"/>
  <c r="BD46" s="1"/>
  <c r="AT45"/>
  <c r="AT46" s="1"/>
  <c r="AL45"/>
  <c r="AL46" s="1"/>
  <c r="AF45"/>
  <c r="AF46" s="1"/>
  <c r="AI45"/>
  <c r="AI46" s="1"/>
  <c r="F45"/>
  <c r="F46" s="1"/>
  <c r="G45"/>
  <c r="G46" s="1"/>
  <c r="H45"/>
  <c r="H46" s="1"/>
  <c r="G49"/>
  <c r="H49"/>
  <c r="I49"/>
  <c r="L49"/>
  <c r="M49"/>
  <c r="N49"/>
  <c r="P49"/>
  <c r="Q49"/>
  <c r="R49"/>
  <c r="S49"/>
  <c r="V49"/>
  <c r="W49"/>
  <c r="X49"/>
  <c r="Y49"/>
  <c r="AA49"/>
  <c r="AB49"/>
  <c r="AC49"/>
  <c r="AE49"/>
  <c r="AF49"/>
  <c r="AI49"/>
  <c r="AJ49"/>
  <c r="AL49"/>
  <c r="AM49"/>
  <c r="AP49"/>
  <c r="AQ49"/>
  <c r="AT49"/>
  <c r="AX49"/>
  <c r="AY49"/>
  <c r="AZ49"/>
  <c r="BB49"/>
  <c r="BC49"/>
  <c r="BD49"/>
  <c r="BE49"/>
  <c r="BF49"/>
  <c r="BG49"/>
  <c r="BH49"/>
  <c r="BI49"/>
  <c r="BJ49"/>
  <c r="BK49"/>
  <c r="BM49"/>
  <c r="BN49"/>
  <c r="BO49"/>
  <c r="BP49"/>
  <c r="BR49"/>
  <c r="BS49"/>
  <c r="BU49"/>
  <c r="BV49"/>
  <c r="BW49"/>
  <c r="BX49"/>
  <c r="BY49"/>
  <c r="BZ49"/>
  <c r="CA49"/>
  <c r="CG49"/>
  <c r="CH49"/>
  <c r="CI49"/>
  <c r="CJ49"/>
  <c r="CM49"/>
  <c r="CN49"/>
  <c r="CO49"/>
  <c r="CP49"/>
  <c r="CQ49"/>
  <c r="CR49"/>
  <c r="CS49"/>
  <c r="CT49"/>
  <c r="CU49"/>
  <c r="CV49"/>
  <c r="CW49"/>
  <c r="CX49"/>
  <c r="DC49"/>
  <c r="DD49"/>
  <c r="G50"/>
  <c r="H50"/>
  <c r="I50"/>
  <c r="L50"/>
  <c r="M50"/>
  <c r="N50"/>
  <c r="P50"/>
  <c r="Q50"/>
  <c r="R50"/>
  <c r="S50"/>
  <c r="V50"/>
  <c r="W50"/>
  <c r="X50"/>
  <c r="Y50"/>
  <c r="AA50"/>
  <c r="AB50"/>
  <c r="AC50"/>
  <c r="AE50"/>
  <c r="AF50"/>
  <c r="AI50"/>
  <c r="AJ50"/>
  <c r="AL50"/>
  <c r="AM50"/>
  <c r="AP50"/>
  <c r="AQ50"/>
  <c r="AT50"/>
  <c r="AX50"/>
  <c r="AY50"/>
  <c r="AZ50"/>
  <c r="BB50"/>
  <c r="BC50"/>
  <c r="BD50"/>
  <c r="BE50"/>
  <c r="BF50"/>
  <c r="BG50"/>
  <c r="BH50"/>
  <c r="BI50"/>
  <c r="BJ50"/>
  <c r="BK50"/>
  <c r="BM50"/>
  <c r="BN50"/>
  <c r="BO50"/>
  <c r="BP50"/>
  <c r="BR50"/>
  <c r="BS50"/>
  <c r="BU50"/>
  <c r="BV50"/>
  <c r="BW50"/>
  <c r="BX50"/>
  <c r="BY50"/>
  <c r="BZ50"/>
  <c r="CA50"/>
  <c r="CG50"/>
  <c r="CH50"/>
  <c r="CI50"/>
  <c r="CJ50"/>
  <c r="CM50"/>
  <c r="CN50"/>
  <c r="CO50"/>
  <c r="CP50"/>
  <c r="CQ50"/>
  <c r="CR50"/>
  <c r="CS50"/>
  <c r="CT50"/>
  <c r="CU50"/>
  <c r="CV50"/>
  <c r="CW50"/>
  <c r="CX50"/>
  <c r="DC50"/>
  <c r="DD50"/>
  <c r="G51"/>
  <c r="H51"/>
  <c r="I51"/>
  <c r="L51"/>
  <c r="M51"/>
  <c r="N51"/>
  <c r="P51"/>
  <c r="Q51"/>
  <c r="R51"/>
  <c r="S51"/>
  <c r="V51"/>
  <c r="W51"/>
  <c r="X51"/>
  <c r="Y51"/>
  <c r="AA51"/>
  <c r="AB51"/>
  <c r="AC51"/>
  <c r="AE51"/>
  <c r="AF51"/>
  <c r="AI51"/>
  <c r="AJ51"/>
  <c r="AL51"/>
  <c r="AM51"/>
  <c r="AP51"/>
  <c r="AQ51"/>
  <c r="AT51"/>
  <c r="AX51"/>
  <c r="AY51"/>
  <c r="AZ51"/>
  <c r="BB51"/>
  <c r="BC51"/>
  <c r="BD51"/>
  <c r="BE51"/>
  <c r="BF51"/>
  <c r="BG51"/>
  <c r="BH51"/>
  <c r="BI51"/>
  <c r="BJ51"/>
  <c r="BK51"/>
  <c r="BM51"/>
  <c r="BN51"/>
  <c r="BO51"/>
  <c r="BP51"/>
  <c r="BR51"/>
  <c r="BS51"/>
  <c r="BU51"/>
  <c r="BV51"/>
  <c r="BW51"/>
  <c r="BX51"/>
  <c r="BY51"/>
  <c r="BZ51"/>
  <c r="CA51"/>
  <c r="CG51"/>
  <c r="CH51"/>
  <c r="CI51"/>
  <c r="CJ51"/>
  <c r="CM51"/>
  <c r="CN51"/>
  <c r="CO51"/>
  <c r="CP51"/>
  <c r="CQ51"/>
  <c r="CR51"/>
  <c r="CS51"/>
  <c r="CT51"/>
  <c r="CU51"/>
  <c r="CV51"/>
  <c r="CW51"/>
  <c r="CX51"/>
  <c r="DC51"/>
  <c r="DD51"/>
  <c r="G52"/>
  <c r="H52"/>
  <c r="I52"/>
  <c r="L52"/>
  <c r="M52"/>
  <c r="N52"/>
  <c r="P52"/>
  <c r="Q52"/>
  <c r="R52"/>
  <c r="S52"/>
  <c r="V52"/>
  <c r="W52"/>
  <c r="X52"/>
  <c r="Y52"/>
  <c r="AA52"/>
  <c r="AB52"/>
  <c r="AC52"/>
  <c r="AE52"/>
  <c r="AF52"/>
  <c r="AI52"/>
  <c r="AJ52"/>
  <c r="AL52"/>
  <c r="AM52"/>
  <c r="AP52"/>
  <c r="AQ52"/>
  <c r="AT52"/>
  <c r="AX52"/>
  <c r="AY52"/>
  <c r="AZ52"/>
  <c r="BB52"/>
  <c r="BC52"/>
  <c r="BD52"/>
  <c r="BE52"/>
  <c r="BF52"/>
  <c r="BG52"/>
  <c r="BH52"/>
  <c r="BI52"/>
  <c r="BJ52"/>
  <c r="BK52"/>
  <c r="BM52"/>
  <c r="BN52"/>
  <c r="BO52"/>
  <c r="BP52"/>
  <c r="BR52"/>
  <c r="BS52"/>
  <c r="BU52"/>
  <c r="BV52"/>
  <c r="BW52"/>
  <c r="BX52"/>
  <c r="BY52"/>
  <c r="BZ52"/>
  <c r="CA52"/>
  <c r="CG52"/>
  <c r="CH52"/>
  <c r="CI52"/>
  <c r="CJ52"/>
  <c r="CM52"/>
  <c r="CN52"/>
  <c r="CO52"/>
  <c r="CP52"/>
  <c r="CQ52"/>
  <c r="CR52"/>
  <c r="CS52"/>
  <c r="CT52"/>
  <c r="CU52"/>
  <c r="CV52"/>
  <c r="CW52"/>
  <c r="CX52"/>
  <c r="DC52"/>
  <c r="DD52"/>
  <c r="G53"/>
  <c r="H53"/>
  <c r="I53"/>
  <c r="L53"/>
  <c r="M53"/>
  <c r="N53"/>
  <c r="P53"/>
  <c r="Q53"/>
  <c r="R53"/>
  <c r="S53"/>
  <c r="V53"/>
  <c r="W53"/>
  <c r="X53"/>
  <c r="Y53"/>
  <c r="AA53"/>
  <c r="AB53"/>
  <c r="AC53"/>
  <c r="AE53"/>
  <c r="AF53"/>
  <c r="AI53"/>
  <c r="AJ53"/>
  <c r="AL53"/>
  <c r="AM53"/>
  <c r="AP53"/>
  <c r="AQ53"/>
  <c r="AT53"/>
  <c r="AX53"/>
  <c r="AY53"/>
  <c r="AZ53"/>
  <c r="BB53"/>
  <c r="BC53"/>
  <c r="BD53"/>
  <c r="BE53"/>
  <c r="BF53"/>
  <c r="BG53"/>
  <c r="BH53"/>
  <c r="BI53"/>
  <c r="BJ53"/>
  <c r="BK53"/>
  <c r="BM53"/>
  <c r="BN53"/>
  <c r="BO53"/>
  <c r="BP53"/>
  <c r="BR53"/>
  <c r="BS53"/>
  <c r="BU53"/>
  <c r="BV53"/>
  <c r="BW53"/>
  <c r="BX53"/>
  <c r="BY53"/>
  <c r="BZ53"/>
  <c r="CA53"/>
  <c r="CG53"/>
  <c r="CH53"/>
  <c r="CI53"/>
  <c r="CJ53"/>
  <c r="CM53"/>
  <c r="CN53"/>
  <c r="CO53"/>
  <c r="CP53"/>
  <c r="CQ53"/>
  <c r="CR53"/>
  <c r="CS53"/>
  <c r="CT53"/>
  <c r="CU53"/>
  <c r="CV53"/>
  <c r="CW53"/>
  <c r="CX53"/>
  <c r="DC53"/>
  <c r="DD53"/>
  <c r="G54"/>
  <c r="H54"/>
  <c r="I54"/>
  <c r="L54"/>
  <c r="M54"/>
  <c r="N54"/>
  <c r="P54"/>
  <c r="Q54"/>
  <c r="R54"/>
  <c r="S54"/>
  <c r="V54"/>
  <c r="W54"/>
  <c r="X54"/>
  <c r="Y54"/>
  <c r="AA54"/>
  <c r="AB54"/>
  <c r="AC54"/>
  <c r="AE54"/>
  <c r="AF54"/>
  <c r="AI54"/>
  <c r="AJ54"/>
  <c r="AL54"/>
  <c r="AM54"/>
  <c r="AP54"/>
  <c r="AQ54"/>
  <c r="AT54"/>
  <c r="AX54"/>
  <c r="AY54"/>
  <c r="AZ54"/>
  <c r="BB54"/>
  <c r="BC54"/>
  <c r="BD54"/>
  <c r="BE54"/>
  <c r="BF54"/>
  <c r="BG54"/>
  <c r="BH54"/>
  <c r="BI54"/>
  <c r="BJ54"/>
  <c r="BK54"/>
  <c r="BM54"/>
  <c r="BN54"/>
  <c r="BO54"/>
  <c r="BP54"/>
  <c r="BR54"/>
  <c r="BS54"/>
  <c r="BU54"/>
  <c r="BV54"/>
  <c r="BW54"/>
  <c r="BX54"/>
  <c r="BY54"/>
  <c r="BZ54"/>
  <c r="CA54"/>
  <c r="CG54"/>
  <c r="CH54"/>
  <c r="CI54"/>
  <c r="CJ54"/>
  <c r="CM54"/>
  <c r="CN54"/>
  <c r="CO54"/>
  <c r="CP54"/>
  <c r="CQ54"/>
  <c r="CR54"/>
  <c r="CS54"/>
  <c r="CT54"/>
  <c r="CU54"/>
  <c r="CV54"/>
  <c r="CW54"/>
  <c r="CX54"/>
  <c r="DC54"/>
  <c r="DD54"/>
  <c r="G55"/>
  <c r="H55"/>
  <c r="I55"/>
  <c r="L55"/>
  <c r="M55"/>
  <c r="N55"/>
  <c r="P55"/>
  <c r="Q55"/>
  <c r="R55"/>
  <c r="S55"/>
  <c r="V55"/>
  <c r="W55"/>
  <c r="X55"/>
  <c r="Y55"/>
  <c r="AA55"/>
  <c r="AB55"/>
  <c r="AC55"/>
  <c r="AE55"/>
  <c r="AF55"/>
  <c r="AI55"/>
  <c r="AJ55"/>
  <c r="AL55"/>
  <c r="AM55"/>
  <c r="AP55"/>
  <c r="AQ55"/>
  <c r="AT55"/>
  <c r="AX55"/>
  <c r="AY55"/>
  <c r="AZ55"/>
  <c r="BB55"/>
  <c r="BC55"/>
  <c r="BD55"/>
  <c r="BE55"/>
  <c r="BF55"/>
  <c r="BG55"/>
  <c r="BH55"/>
  <c r="BI55"/>
  <c r="BJ55"/>
  <c r="BK55"/>
  <c r="BM55"/>
  <c r="BN55"/>
  <c r="BO55"/>
  <c r="BP55"/>
  <c r="BR55"/>
  <c r="BS55"/>
  <c r="BU55"/>
  <c r="BV55"/>
  <c r="BW55"/>
  <c r="BX55"/>
  <c r="BY55"/>
  <c r="BZ55"/>
  <c r="CA55"/>
  <c r="CG55"/>
  <c r="CH55"/>
  <c r="CI55"/>
  <c r="CJ55"/>
  <c r="CM55"/>
  <c r="CN55"/>
  <c r="CO55"/>
  <c r="CP55"/>
  <c r="CQ55"/>
  <c r="CR55"/>
  <c r="CS55"/>
  <c r="CT55"/>
  <c r="CU55"/>
  <c r="CV55"/>
  <c r="CW55"/>
  <c r="CX55"/>
  <c r="DC55"/>
  <c r="DD55"/>
  <c r="G56"/>
  <c r="H56"/>
  <c r="I56"/>
  <c r="L56"/>
  <c r="M56"/>
  <c r="N56"/>
  <c r="P56"/>
  <c r="Q56"/>
  <c r="R56"/>
  <c r="S56"/>
  <c r="V56"/>
  <c r="W56"/>
  <c r="X56"/>
  <c r="Y56"/>
  <c r="AA56"/>
  <c r="AB56"/>
  <c r="AC56"/>
  <c r="AE56"/>
  <c r="AF56"/>
  <c r="AI56"/>
  <c r="AJ56"/>
  <c r="AL56"/>
  <c r="AM56"/>
  <c r="AP56"/>
  <c r="AQ56"/>
  <c r="AT56"/>
  <c r="AX56"/>
  <c r="AY56"/>
  <c r="AZ56"/>
  <c r="BB56"/>
  <c r="BC56"/>
  <c r="BD56"/>
  <c r="BE56"/>
  <c r="BF56"/>
  <c r="BG56"/>
  <c r="BH56"/>
  <c r="BI56"/>
  <c r="BJ56"/>
  <c r="BK56"/>
  <c r="BM56"/>
  <c r="BN56"/>
  <c r="BO56"/>
  <c r="BP56"/>
  <c r="BR56"/>
  <c r="BS56"/>
  <c r="BU56"/>
  <c r="BV56"/>
  <c r="BW56"/>
  <c r="BX56"/>
  <c r="BY56"/>
  <c r="BZ56"/>
  <c r="CA56"/>
  <c r="CG56"/>
  <c r="CH56"/>
  <c r="CI56"/>
  <c r="CJ56"/>
  <c r="CM56"/>
  <c r="CN56"/>
  <c r="CO56"/>
  <c r="CP56"/>
  <c r="CQ56"/>
  <c r="CR56"/>
  <c r="CS56"/>
  <c r="CT56"/>
  <c r="CU56"/>
  <c r="CV56"/>
  <c r="CW56"/>
  <c r="CX56"/>
  <c r="DC56"/>
  <c r="DD56"/>
  <c r="G57"/>
  <c r="H57"/>
  <c r="I57"/>
  <c r="L57"/>
  <c r="M57"/>
  <c r="N57"/>
  <c r="P57"/>
  <c r="Q57"/>
  <c r="R57"/>
  <c r="S57"/>
  <c r="V57"/>
  <c r="W57"/>
  <c r="X57"/>
  <c r="Y57"/>
  <c r="AA57"/>
  <c r="AB57"/>
  <c r="AC57"/>
  <c r="AE57"/>
  <c r="AF57"/>
  <c r="AI57"/>
  <c r="AJ57"/>
  <c r="AL57"/>
  <c r="AM57"/>
  <c r="AP57"/>
  <c r="AQ57"/>
  <c r="AT57"/>
  <c r="AX57"/>
  <c r="AY57"/>
  <c r="AZ57"/>
  <c r="BB57"/>
  <c r="BC57"/>
  <c r="BD57"/>
  <c r="BE57"/>
  <c r="BF57"/>
  <c r="BG57"/>
  <c r="BH57"/>
  <c r="BI57"/>
  <c r="BJ57"/>
  <c r="BK57"/>
  <c r="BM57"/>
  <c r="BN57"/>
  <c r="BO57"/>
  <c r="BP57"/>
  <c r="BR57"/>
  <c r="BS57"/>
  <c r="BU57"/>
  <c r="BV57"/>
  <c r="BW57"/>
  <c r="BX57"/>
  <c r="BY57"/>
  <c r="BZ57"/>
  <c r="CA57"/>
  <c r="CG57"/>
  <c r="CH57"/>
  <c r="CI57"/>
  <c r="CJ57"/>
  <c r="CM57"/>
  <c r="CN57"/>
  <c r="CO57"/>
  <c r="CP57"/>
  <c r="CQ57"/>
  <c r="CR57"/>
  <c r="CS57"/>
  <c r="CT57"/>
  <c r="CU57"/>
  <c r="CV57"/>
  <c r="CW57"/>
  <c r="CX57"/>
  <c r="DC57"/>
  <c r="DD57"/>
  <c r="G58"/>
  <c r="H58"/>
  <c r="I58"/>
  <c r="L58"/>
  <c r="M58"/>
  <c r="N58"/>
  <c r="P58"/>
  <c r="Q58"/>
  <c r="R58"/>
  <c r="S58"/>
  <c r="V58"/>
  <c r="W58"/>
  <c r="X58"/>
  <c r="Y58"/>
  <c r="AA58"/>
  <c r="AB58"/>
  <c r="AC58"/>
  <c r="AE58"/>
  <c r="AF58"/>
  <c r="AI58"/>
  <c r="AJ58"/>
  <c r="AL58"/>
  <c r="AM58"/>
  <c r="AP58"/>
  <c r="AQ58"/>
  <c r="AT58"/>
  <c r="AX58"/>
  <c r="AY58"/>
  <c r="AZ58"/>
  <c r="BB58"/>
  <c r="BC58"/>
  <c r="BD58"/>
  <c r="BE58"/>
  <c r="BF58"/>
  <c r="BG58"/>
  <c r="BH58"/>
  <c r="BI58"/>
  <c r="BJ58"/>
  <c r="BK58"/>
  <c r="BM58"/>
  <c r="BN58"/>
  <c r="BO58"/>
  <c r="BP58"/>
  <c r="BR58"/>
  <c r="BS58"/>
  <c r="BU58"/>
  <c r="BV58"/>
  <c r="BW58"/>
  <c r="BX58"/>
  <c r="BY58"/>
  <c r="BZ58"/>
  <c r="CA58"/>
  <c r="CG58"/>
  <c r="CH58"/>
  <c r="CI58"/>
  <c r="CJ58"/>
  <c r="CM58"/>
  <c r="CN58"/>
  <c r="CO58"/>
  <c r="CP58"/>
  <c r="CQ58"/>
  <c r="CR58"/>
  <c r="CS58"/>
  <c r="CT58"/>
  <c r="CU58"/>
  <c r="CV58"/>
  <c r="CW58"/>
  <c r="CX58"/>
  <c r="DC58"/>
  <c r="DD58"/>
  <c r="G59"/>
  <c r="H59"/>
  <c r="I59"/>
  <c r="L59"/>
  <c r="M59"/>
  <c r="N59"/>
  <c r="P59"/>
  <c r="Q59"/>
  <c r="R59"/>
  <c r="S59"/>
  <c r="V59"/>
  <c r="W59"/>
  <c r="X59"/>
  <c r="Y59"/>
  <c r="AA59"/>
  <c r="AB59"/>
  <c r="AC59"/>
  <c r="AE59"/>
  <c r="AF59"/>
  <c r="AI59"/>
  <c r="AJ59"/>
  <c r="AL59"/>
  <c r="AM59"/>
  <c r="AP59"/>
  <c r="AQ59"/>
  <c r="AT59"/>
  <c r="AX59"/>
  <c r="AY59"/>
  <c r="AZ59"/>
  <c r="BB59"/>
  <c r="BC59"/>
  <c r="BD59"/>
  <c r="BE59"/>
  <c r="BF59"/>
  <c r="BG59"/>
  <c r="BH59"/>
  <c r="BI59"/>
  <c r="BJ59"/>
  <c r="BK59"/>
  <c r="BM59"/>
  <c r="BN59"/>
  <c r="BO59"/>
  <c r="BP59"/>
  <c r="BR59"/>
  <c r="BS59"/>
  <c r="BU59"/>
  <c r="BV59"/>
  <c r="BW59"/>
  <c r="BX59"/>
  <c r="BY59"/>
  <c r="BZ59"/>
  <c r="CA59"/>
  <c r="CG59"/>
  <c r="CH59"/>
  <c r="CI59"/>
  <c r="CJ59"/>
  <c r="CM59"/>
  <c r="CN59"/>
  <c r="CO59"/>
  <c r="CP59"/>
  <c r="CQ59"/>
  <c r="CR59"/>
  <c r="CS59"/>
  <c r="CT59"/>
  <c r="CU59"/>
  <c r="CV59"/>
  <c r="CW59"/>
  <c r="CX59"/>
  <c r="DC59"/>
  <c r="DD59"/>
  <c r="G60"/>
  <c r="H60"/>
  <c r="I60"/>
  <c r="L60"/>
  <c r="M60"/>
  <c r="N60"/>
  <c r="P60"/>
  <c r="Q60"/>
  <c r="R60"/>
  <c r="S60"/>
  <c r="V60"/>
  <c r="W60"/>
  <c r="X60"/>
  <c r="Y60"/>
  <c r="AA60"/>
  <c r="AB60"/>
  <c r="AC60"/>
  <c r="AE60"/>
  <c r="AF60"/>
  <c r="AI60"/>
  <c r="AJ60"/>
  <c r="AL60"/>
  <c r="AM60"/>
  <c r="AP60"/>
  <c r="AQ60"/>
  <c r="AT60"/>
  <c r="AX60"/>
  <c r="AY60"/>
  <c r="AZ60"/>
  <c r="BB60"/>
  <c r="BC60"/>
  <c r="BD60"/>
  <c r="BE60"/>
  <c r="BF60"/>
  <c r="BG60"/>
  <c r="BH60"/>
  <c r="BI60"/>
  <c r="BJ60"/>
  <c r="BK60"/>
  <c r="BM60"/>
  <c r="BN60"/>
  <c r="BO60"/>
  <c r="BP60"/>
  <c r="BR60"/>
  <c r="BS60"/>
  <c r="BU60"/>
  <c r="BV60"/>
  <c r="BW60"/>
  <c r="BX60"/>
  <c r="BY60"/>
  <c r="BZ60"/>
  <c r="CA60"/>
  <c r="CG60"/>
  <c r="CH60"/>
  <c r="CI60"/>
  <c r="CJ60"/>
  <c r="CM60"/>
  <c r="CN60"/>
  <c r="CO60"/>
  <c r="CP60"/>
  <c r="CQ60"/>
  <c r="CR60"/>
  <c r="CS60"/>
  <c r="CT60"/>
  <c r="CU60"/>
  <c r="CV60"/>
  <c r="CW60"/>
  <c r="CX60"/>
  <c r="DC60"/>
  <c r="DD60"/>
  <c r="G61"/>
  <c r="H61"/>
  <c r="I61"/>
  <c r="L61"/>
  <c r="M61"/>
  <c r="N61"/>
  <c r="P61"/>
  <c r="Q61"/>
  <c r="R61"/>
  <c r="S61"/>
  <c r="V61"/>
  <c r="W61"/>
  <c r="X61"/>
  <c r="Y61"/>
  <c r="AA61"/>
  <c r="AB61"/>
  <c r="AC61"/>
  <c r="AE61"/>
  <c r="AF61"/>
  <c r="AI61"/>
  <c r="AJ61"/>
  <c r="AL61"/>
  <c r="AM61"/>
  <c r="AP61"/>
  <c r="AQ61"/>
  <c r="AT61"/>
  <c r="AX61"/>
  <c r="AY61"/>
  <c r="AZ61"/>
  <c r="BB61"/>
  <c r="BC61"/>
  <c r="BD61"/>
  <c r="BE61"/>
  <c r="BF61"/>
  <c r="BG61"/>
  <c r="BH61"/>
  <c r="BI61"/>
  <c r="BJ61"/>
  <c r="BK61"/>
  <c r="BM61"/>
  <c r="BN61"/>
  <c r="BO61"/>
  <c r="BP61"/>
  <c r="BR61"/>
  <c r="BS61"/>
  <c r="BU61"/>
  <c r="BV61"/>
  <c r="BW61"/>
  <c r="BX61"/>
  <c r="BY61"/>
  <c r="BZ61"/>
  <c r="CA61"/>
  <c r="CG61"/>
  <c r="CH61"/>
  <c r="CI61"/>
  <c r="CJ61"/>
  <c r="CM61"/>
  <c r="CN61"/>
  <c r="CO61"/>
  <c r="CP61"/>
  <c r="CQ61"/>
  <c r="CR61"/>
  <c r="CS61"/>
  <c r="CT61"/>
  <c r="CU61"/>
  <c r="CV61"/>
  <c r="CW61"/>
  <c r="CX61"/>
  <c r="DC61"/>
  <c r="DD61"/>
  <c r="G62"/>
  <c r="H62"/>
  <c r="I62"/>
  <c r="L62"/>
  <c r="M62"/>
  <c r="N62"/>
  <c r="P62"/>
  <c r="Q62"/>
  <c r="R62"/>
  <c r="S62"/>
  <c r="V62"/>
  <c r="W62"/>
  <c r="X62"/>
  <c r="Y62"/>
  <c r="AA62"/>
  <c r="AB62"/>
  <c r="AC62"/>
  <c r="AE62"/>
  <c r="AF62"/>
  <c r="AI62"/>
  <c r="AJ62"/>
  <c r="AL62"/>
  <c r="AM62"/>
  <c r="AP62"/>
  <c r="AQ62"/>
  <c r="AT62"/>
  <c r="AX62"/>
  <c r="AY62"/>
  <c r="AZ62"/>
  <c r="BB62"/>
  <c r="BC62"/>
  <c r="BD62"/>
  <c r="BE62"/>
  <c r="BF62"/>
  <c r="BG62"/>
  <c r="BH62"/>
  <c r="BI62"/>
  <c r="BJ62"/>
  <c r="BK62"/>
  <c r="BM62"/>
  <c r="BN62"/>
  <c r="BO62"/>
  <c r="BP62"/>
  <c r="BR62"/>
  <c r="BS62"/>
  <c r="BU62"/>
  <c r="BV62"/>
  <c r="BW62"/>
  <c r="BX62"/>
  <c r="BY62"/>
  <c r="BZ62"/>
  <c r="CA62"/>
  <c r="CG62"/>
  <c r="CH62"/>
  <c r="CI62"/>
  <c r="CJ62"/>
  <c r="CM62"/>
  <c r="CN62"/>
  <c r="CO62"/>
  <c r="CP62"/>
  <c r="CQ62"/>
  <c r="CR62"/>
  <c r="CS62"/>
  <c r="CT62"/>
  <c r="CU62"/>
  <c r="CV62"/>
  <c r="CW62"/>
  <c r="CX62"/>
  <c r="DC62"/>
  <c r="DD62"/>
  <c r="G63"/>
  <c r="H63"/>
  <c r="I63"/>
  <c r="L63"/>
  <c r="M63"/>
  <c r="N63"/>
  <c r="P63"/>
  <c r="Q63"/>
  <c r="R63"/>
  <c r="S63"/>
  <c r="V63"/>
  <c r="W63"/>
  <c r="X63"/>
  <c r="Y63"/>
  <c r="AA63"/>
  <c r="AB63"/>
  <c r="AC63"/>
  <c r="AE63"/>
  <c r="AF63"/>
  <c r="AI63"/>
  <c r="AJ63"/>
  <c r="AL63"/>
  <c r="AM63"/>
  <c r="AP63"/>
  <c r="AQ63"/>
  <c r="AT63"/>
  <c r="AX63"/>
  <c r="AY63"/>
  <c r="AZ63"/>
  <c r="BB63"/>
  <c r="BC63"/>
  <c r="BD63"/>
  <c r="BE63"/>
  <c r="BF63"/>
  <c r="BG63"/>
  <c r="BH63"/>
  <c r="BI63"/>
  <c r="BJ63"/>
  <c r="BK63"/>
  <c r="BM63"/>
  <c r="BN63"/>
  <c r="BO63"/>
  <c r="BP63"/>
  <c r="BR63"/>
  <c r="BS63"/>
  <c r="BU63"/>
  <c r="BV63"/>
  <c r="BW63"/>
  <c r="BX63"/>
  <c r="BY63"/>
  <c r="BZ63"/>
  <c r="CA63"/>
  <c r="CG63"/>
  <c r="CH63"/>
  <c r="CI63"/>
  <c r="CJ63"/>
  <c r="CM63"/>
  <c r="CN63"/>
  <c r="CO63"/>
  <c r="CP63"/>
  <c r="CQ63"/>
  <c r="CR63"/>
  <c r="CS63"/>
  <c r="CT63"/>
  <c r="CU63"/>
  <c r="CV63"/>
  <c r="CW63"/>
  <c r="CX63"/>
  <c r="DC63"/>
  <c r="DD63"/>
  <c r="G64"/>
  <c r="H64"/>
  <c r="I64"/>
  <c r="L64"/>
  <c r="M64"/>
  <c r="N64"/>
  <c r="P64"/>
  <c r="Q64"/>
  <c r="R64"/>
  <c r="S64"/>
  <c r="V64"/>
  <c r="W64"/>
  <c r="X64"/>
  <c r="Y64"/>
  <c r="AA64"/>
  <c r="AB64"/>
  <c r="AC64"/>
  <c r="AE64"/>
  <c r="AF64"/>
  <c r="AI64"/>
  <c r="AJ64"/>
  <c r="AL64"/>
  <c r="AM64"/>
  <c r="AP64"/>
  <c r="AQ64"/>
  <c r="AT64"/>
  <c r="AX64"/>
  <c r="AY64"/>
  <c r="AZ64"/>
  <c r="BB64"/>
  <c r="BC64"/>
  <c r="BD64"/>
  <c r="BE64"/>
  <c r="BF64"/>
  <c r="BG64"/>
  <c r="BH64"/>
  <c r="BI64"/>
  <c r="BJ64"/>
  <c r="BK64"/>
  <c r="BM64"/>
  <c r="BN64"/>
  <c r="BO64"/>
  <c r="BP64"/>
  <c r="BR64"/>
  <c r="BS64"/>
  <c r="BU64"/>
  <c r="BV64"/>
  <c r="BW64"/>
  <c r="BX64"/>
  <c r="BY64"/>
  <c r="BZ64"/>
  <c r="CA64"/>
  <c r="CG64"/>
  <c r="CH64"/>
  <c r="CI64"/>
  <c r="CJ64"/>
  <c r="CM64"/>
  <c r="CN64"/>
  <c r="CO64"/>
  <c r="CP64"/>
  <c r="CQ64"/>
  <c r="CR64"/>
  <c r="CS64"/>
  <c r="CT64"/>
  <c r="CU64"/>
  <c r="CV64"/>
  <c r="CW64"/>
  <c r="CX64"/>
  <c r="DC64"/>
  <c r="DD64"/>
  <c r="G65"/>
  <c r="H65"/>
  <c r="I65"/>
  <c r="L65"/>
  <c r="M65"/>
  <c r="N65"/>
  <c r="P65"/>
  <c r="Q65"/>
  <c r="R65"/>
  <c r="S65"/>
  <c r="V65"/>
  <c r="W65"/>
  <c r="X65"/>
  <c r="Y65"/>
  <c r="AA65"/>
  <c r="AB65"/>
  <c r="AC65"/>
  <c r="AE65"/>
  <c r="AF65"/>
  <c r="AI65"/>
  <c r="AJ65"/>
  <c r="AL65"/>
  <c r="AM65"/>
  <c r="AP65"/>
  <c r="AQ65"/>
  <c r="AT65"/>
  <c r="AX65"/>
  <c r="AY65"/>
  <c r="AZ65"/>
  <c r="BB65"/>
  <c r="BC65"/>
  <c r="BD65"/>
  <c r="BE65"/>
  <c r="BF65"/>
  <c r="BG65"/>
  <c r="BH65"/>
  <c r="BI65"/>
  <c r="BJ65"/>
  <c r="BK65"/>
  <c r="BM65"/>
  <c r="BN65"/>
  <c r="BO65"/>
  <c r="BP65"/>
  <c r="BR65"/>
  <c r="BS65"/>
  <c r="BU65"/>
  <c r="BV65"/>
  <c r="BW65"/>
  <c r="BX65"/>
  <c r="BY65"/>
  <c r="BZ65"/>
  <c r="CA65"/>
  <c r="CG65"/>
  <c r="CH65"/>
  <c r="CI65"/>
  <c r="CJ65"/>
  <c r="CM65"/>
  <c r="CN65"/>
  <c r="CO65"/>
  <c r="CP65"/>
  <c r="CQ65"/>
  <c r="CR65"/>
  <c r="CS65"/>
  <c r="CT65"/>
  <c r="CU65"/>
  <c r="CV65"/>
  <c r="CW65"/>
  <c r="CX65"/>
  <c r="DC65"/>
  <c r="DD65"/>
  <c r="G66"/>
  <c r="H66"/>
  <c r="I66"/>
  <c r="L66"/>
  <c r="M66"/>
  <c r="N66"/>
  <c r="P66"/>
  <c r="Q66"/>
  <c r="R66"/>
  <c r="S66"/>
  <c r="V66"/>
  <c r="W66"/>
  <c r="X66"/>
  <c r="Y66"/>
  <c r="AA66"/>
  <c r="AB66"/>
  <c r="AC66"/>
  <c r="AE66"/>
  <c r="AF66"/>
  <c r="AI66"/>
  <c r="AJ66"/>
  <c r="AL66"/>
  <c r="AM66"/>
  <c r="AP66"/>
  <c r="AQ66"/>
  <c r="AT66"/>
  <c r="AX66"/>
  <c r="AY66"/>
  <c r="AZ66"/>
  <c r="BB66"/>
  <c r="BC66"/>
  <c r="BD66"/>
  <c r="BE66"/>
  <c r="BF66"/>
  <c r="BG66"/>
  <c r="BH66"/>
  <c r="BI66"/>
  <c r="BJ66"/>
  <c r="BK66"/>
  <c r="BM66"/>
  <c r="BN66"/>
  <c r="BO66"/>
  <c r="BP66"/>
  <c r="BR66"/>
  <c r="BS66"/>
  <c r="BU66"/>
  <c r="BV66"/>
  <c r="BW66"/>
  <c r="BX66"/>
  <c r="BY66"/>
  <c r="BZ66"/>
  <c r="CA66"/>
  <c r="CG66"/>
  <c r="CH66"/>
  <c r="CI66"/>
  <c r="CJ66"/>
  <c r="CM66"/>
  <c r="CN66"/>
  <c r="CO66"/>
  <c r="CP66"/>
  <c r="CQ66"/>
  <c r="CR66"/>
  <c r="CS66"/>
  <c r="CT66"/>
  <c r="CU66"/>
  <c r="CV66"/>
  <c r="CW66"/>
  <c r="CX66"/>
  <c r="DC66"/>
  <c r="DD66"/>
  <c r="G67"/>
  <c r="H67"/>
  <c r="I67"/>
  <c r="L67"/>
  <c r="M67"/>
  <c r="N67"/>
  <c r="P67"/>
  <c r="Q67"/>
  <c r="R67"/>
  <c r="S67"/>
  <c r="V67"/>
  <c r="W67"/>
  <c r="X67"/>
  <c r="Y67"/>
  <c r="AA67"/>
  <c r="AB67"/>
  <c r="AC67"/>
  <c r="AE67"/>
  <c r="AF67"/>
  <c r="AI67"/>
  <c r="AJ67"/>
  <c r="AL67"/>
  <c r="AM67"/>
  <c r="AP67"/>
  <c r="AQ67"/>
  <c r="AT67"/>
  <c r="AX67"/>
  <c r="AY67"/>
  <c r="AZ67"/>
  <c r="BB67"/>
  <c r="BC67"/>
  <c r="BD67"/>
  <c r="BE67"/>
  <c r="BF67"/>
  <c r="BG67"/>
  <c r="BH67"/>
  <c r="BI67"/>
  <c r="BJ67"/>
  <c r="BK67"/>
  <c r="BM67"/>
  <c r="BN67"/>
  <c r="BO67"/>
  <c r="BP67"/>
  <c r="BR67"/>
  <c r="BS67"/>
  <c r="BU67"/>
  <c r="BV67"/>
  <c r="BW67"/>
  <c r="BX67"/>
  <c r="BY67"/>
  <c r="BZ67"/>
  <c r="CA67"/>
  <c r="CG67"/>
  <c r="CH67"/>
  <c r="CI67"/>
  <c r="CJ67"/>
  <c r="CM67"/>
  <c r="CN67"/>
  <c r="CO67"/>
  <c r="CP67"/>
  <c r="CQ67"/>
  <c r="CR67"/>
  <c r="CS67"/>
  <c r="CT67"/>
  <c r="CU67"/>
  <c r="CV67"/>
  <c r="CW67"/>
  <c r="CX67"/>
  <c r="DC67"/>
  <c r="DD67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BH45" l="1"/>
  <c r="BH46" s="1"/>
  <c r="ER127" i="2"/>
  <c r="ER128" s="1"/>
  <c r="EU127"/>
  <c r="EU128" s="1"/>
  <c r="EI127"/>
  <c r="EI128" s="1"/>
  <c r="EJ127"/>
  <c r="EJ128" s="1"/>
  <c r="DP127"/>
  <c r="DP128" s="1"/>
  <c r="DR127"/>
  <c r="DR128" s="1"/>
  <c r="DV127"/>
  <c r="DV128" s="1"/>
  <c r="DW127"/>
  <c r="DW128" s="1"/>
  <c r="X127"/>
  <c r="X128" s="1"/>
  <c r="Y127"/>
  <c r="Y128" s="1"/>
  <c r="I133"/>
  <c r="J133"/>
  <c r="K133"/>
  <c r="L133"/>
  <c r="M133"/>
  <c r="N133"/>
  <c r="O133"/>
  <c r="P133"/>
  <c r="Q133"/>
  <c r="R133"/>
  <c r="T133"/>
  <c r="U133"/>
  <c r="V133"/>
  <c r="W133"/>
  <c r="X133"/>
  <c r="Y133"/>
  <c r="Z133"/>
  <c r="AA133"/>
  <c r="AB133"/>
  <c r="AC133"/>
  <c r="AE133"/>
  <c r="AF133"/>
  <c r="AX133"/>
  <c r="AY133"/>
  <c r="BC133"/>
  <c r="BD133"/>
  <c r="BE133"/>
  <c r="BF133"/>
  <c r="BG133"/>
  <c r="BH133"/>
  <c r="BK133"/>
  <c r="BL133"/>
  <c r="BM133"/>
  <c r="BN133"/>
  <c r="BO133"/>
  <c r="BP133"/>
  <c r="BR133"/>
  <c r="BS133"/>
  <c r="BT133"/>
  <c r="BV133"/>
  <c r="BX133"/>
  <c r="BY133"/>
  <c r="BZ133"/>
  <c r="CB133"/>
  <c r="CC133"/>
  <c r="CD133"/>
  <c r="CE133"/>
  <c r="CF133"/>
  <c r="CG133"/>
  <c r="CH133"/>
  <c r="CK133"/>
  <c r="CL133"/>
  <c r="CM133"/>
  <c r="CN133"/>
  <c r="CP133"/>
  <c r="CR133"/>
  <c r="CS133"/>
  <c r="CT133"/>
  <c r="CU133"/>
  <c r="CV133"/>
  <c r="CX133"/>
  <c r="CY133"/>
  <c r="CZ133"/>
  <c r="DP133"/>
  <c r="DQ133"/>
  <c r="DR133"/>
  <c r="DS133"/>
  <c r="DT133"/>
  <c r="DU133"/>
  <c r="DV133"/>
  <c r="DW133"/>
  <c r="DX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U133"/>
  <c r="EV133"/>
  <c r="FA133"/>
  <c r="FB133"/>
  <c r="I134"/>
  <c r="J134"/>
  <c r="K134"/>
  <c r="L134"/>
  <c r="M134"/>
  <c r="N134"/>
  <c r="O134"/>
  <c r="P134"/>
  <c r="Q134"/>
  <c r="R134"/>
  <c r="T134"/>
  <c r="U134"/>
  <c r="V134"/>
  <c r="W134"/>
  <c r="X134"/>
  <c r="Y134"/>
  <c r="Z134"/>
  <c r="AA134"/>
  <c r="AB134"/>
  <c r="AC134"/>
  <c r="AE134"/>
  <c r="AF134"/>
  <c r="AX134"/>
  <c r="AY134"/>
  <c r="BC134"/>
  <c r="BD134"/>
  <c r="BE134"/>
  <c r="BF134"/>
  <c r="BG134"/>
  <c r="BH134"/>
  <c r="BK134"/>
  <c r="BL134"/>
  <c r="BM134"/>
  <c r="BN134"/>
  <c r="BO134"/>
  <c r="BP134"/>
  <c r="BR134"/>
  <c r="BS134"/>
  <c r="BT134"/>
  <c r="BV134"/>
  <c r="BX134"/>
  <c r="BY134"/>
  <c r="BZ134"/>
  <c r="CB134"/>
  <c r="CC134"/>
  <c r="CD134"/>
  <c r="CE134"/>
  <c r="CF134"/>
  <c r="CG134"/>
  <c r="CH134"/>
  <c r="CK134"/>
  <c r="CL134"/>
  <c r="CM134"/>
  <c r="CN134"/>
  <c r="CP134"/>
  <c r="CR134"/>
  <c r="CS134"/>
  <c r="CT134"/>
  <c r="CU134"/>
  <c r="CV134"/>
  <c r="CX134"/>
  <c r="CY134"/>
  <c r="CZ134"/>
  <c r="DP134"/>
  <c r="DQ134"/>
  <c r="DR134"/>
  <c r="DS134"/>
  <c r="DT134"/>
  <c r="DU134"/>
  <c r="DV134"/>
  <c r="DW134"/>
  <c r="DX134"/>
  <c r="EA134"/>
  <c r="EB134"/>
  <c r="EC134"/>
  <c r="ED134"/>
  <c r="EE134"/>
  <c r="EF134"/>
  <c r="EG134"/>
  <c r="EH134"/>
  <c r="EI134"/>
  <c r="EJ134"/>
  <c r="EK134"/>
  <c r="EL134"/>
  <c r="EM134"/>
  <c r="EN134"/>
  <c r="EO134"/>
  <c r="EP134"/>
  <c r="EQ134"/>
  <c r="ER134"/>
  <c r="EU134"/>
  <c r="EV134"/>
  <c r="FA134"/>
  <c r="FB134"/>
  <c r="I135"/>
  <c r="J135"/>
  <c r="K135"/>
  <c r="L135"/>
  <c r="M135"/>
  <c r="N135"/>
  <c r="O135"/>
  <c r="P135"/>
  <c r="Q135"/>
  <c r="R135"/>
  <c r="T135"/>
  <c r="U135"/>
  <c r="V135"/>
  <c r="W135"/>
  <c r="X135"/>
  <c r="Y135"/>
  <c r="Z135"/>
  <c r="AA135"/>
  <c r="AB135"/>
  <c r="AC135"/>
  <c r="AE135"/>
  <c r="AF135"/>
  <c r="AX135"/>
  <c r="AY135"/>
  <c r="BC135"/>
  <c r="BD135"/>
  <c r="BE135"/>
  <c r="BF135"/>
  <c r="BG135"/>
  <c r="BH135"/>
  <c r="BK135"/>
  <c r="BL135"/>
  <c r="BM135"/>
  <c r="BN135"/>
  <c r="BO135"/>
  <c r="BP135"/>
  <c r="BR135"/>
  <c r="BS135"/>
  <c r="BT135"/>
  <c r="BV135"/>
  <c r="BX135"/>
  <c r="BY135"/>
  <c r="BZ135"/>
  <c r="CB135"/>
  <c r="CC135"/>
  <c r="CD135"/>
  <c r="CE135"/>
  <c r="CF135"/>
  <c r="CG135"/>
  <c r="CH135"/>
  <c r="CK135"/>
  <c r="CL135"/>
  <c r="CM135"/>
  <c r="CN135"/>
  <c r="CP135"/>
  <c r="CR135"/>
  <c r="CS135"/>
  <c r="CT135"/>
  <c r="CU135"/>
  <c r="CV135"/>
  <c r="CX135"/>
  <c r="CY135"/>
  <c r="CZ135"/>
  <c r="DP135"/>
  <c r="DQ135"/>
  <c r="DR135"/>
  <c r="DS135"/>
  <c r="DT135"/>
  <c r="DU135"/>
  <c r="DV135"/>
  <c r="DW135"/>
  <c r="DX135"/>
  <c r="EA135"/>
  <c r="EB135"/>
  <c r="EC135"/>
  <c r="ED135"/>
  <c r="EE135"/>
  <c r="EF135"/>
  <c r="EG135"/>
  <c r="EH135"/>
  <c r="EI135"/>
  <c r="EJ135"/>
  <c r="EK135"/>
  <c r="EL135"/>
  <c r="EM135"/>
  <c r="EN135"/>
  <c r="EO135"/>
  <c r="EP135"/>
  <c r="EQ135"/>
  <c r="ER135"/>
  <c r="EU135"/>
  <c r="EV135"/>
  <c r="FA135"/>
  <c r="FB135"/>
  <c r="I136"/>
  <c r="J136"/>
  <c r="K136"/>
  <c r="L136"/>
  <c r="M136"/>
  <c r="N136"/>
  <c r="O136"/>
  <c r="P136"/>
  <c r="Q136"/>
  <c r="R136"/>
  <c r="T136"/>
  <c r="U136"/>
  <c r="V136"/>
  <c r="W136"/>
  <c r="X136"/>
  <c r="Y136"/>
  <c r="Z136"/>
  <c r="AA136"/>
  <c r="AB136"/>
  <c r="AC136"/>
  <c r="AE136"/>
  <c r="AF136"/>
  <c r="AX136"/>
  <c r="AY136"/>
  <c r="BC136"/>
  <c r="BD136"/>
  <c r="BE136"/>
  <c r="BF136"/>
  <c r="BG136"/>
  <c r="BH136"/>
  <c r="BK136"/>
  <c r="BL136"/>
  <c r="BM136"/>
  <c r="BN136"/>
  <c r="BO136"/>
  <c r="BP136"/>
  <c r="BR136"/>
  <c r="BS136"/>
  <c r="BT136"/>
  <c r="BV136"/>
  <c r="BX136"/>
  <c r="BY136"/>
  <c r="BZ136"/>
  <c r="CB136"/>
  <c r="CC136"/>
  <c r="CD136"/>
  <c r="CE136"/>
  <c r="CF136"/>
  <c r="CG136"/>
  <c r="CH136"/>
  <c r="CK136"/>
  <c r="CL136"/>
  <c r="CM136"/>
  <c r="CN136"/>
  <c r="CP136"/>
  <c r="CR136"/>
  <c r="CS136"/>
  <c r="CT136"/>
  <c r="CU136"/>
  <c r="CV136"/>
  <c r="CX136"/>
  <c r="CY136"/>
  <c r="CZ136"/>
  <c r="DP136"/>
  <c r="DQ136"/>
  <c r="DR136"/>
  <c r="DS136"/>
  <c r="DT136"/>
  <c r="DU136"/>
  <c r="DV136"/>
  <c r="DW136"/>
  <c r="DX136"/>
  <c r="EA136"/>
  <c r="EB136"/>
  <c r="EC136"/>
  <c r="ED136"/>
  <c r="EE136"/>
  <c r="EF136"/>
  <c r="EG136"/>
  <c r="EH136"/>
  <c r="EI136"/>
  <c r="EJ136"/>
  <c r="EK136"/>
  <c r="EL136"/>
  <c r="EM136"/>
  <c r="EN136"/>
  <c r="EO136"/>
  <c r="EP136"/>
  <c r="EQ136"/>
  <c r="ER136"/>
  <c r="EU136"/>
  <c r="EV136"/>
  <c r="FA136"/>
  <c r="FB136"/>
  <c r="I137"/>
  <c r="J137"/>
  <c r="K137"/>
  <c r="L137"/>
  <c r="M137"/>
  <c r="N137"/>
  <c r="O137"/>
  <c r="P137"/>
  <c r="Q137"/>
  <c r="R137"/>
  <c r="T137"/>
  <c r="U137"/>
  <c r="V137"/>
  <c r="W137"/>
  <c r="X137"/>
  <c r="Y137"/>
  <c r="Z137"/>
  <c r="AA137"/>
  <c r="AB137"/>
  <c r="AC137"/>
  <c r="AE137"/>
  <c r="AF137"/>
  <c r="AX137"/>
  <c r="AY137"/>
  <c r="BC137"/>
  <c r="BD137"/>
  <c r="BE137"/>
  <c r="BF137"/>
  <c r="BG137"/>
  <c r="BH137"/>
  <c r="BK137"/>
  <c r="BL137"/>
  <c r="BM137"/>
  <c r="BN137"/>
  <c r="BO137"/>
  <c r="BP137"/>
  <c r="BR137"/>
  <c r="BS137"/>
  <c r="BT137"/>
  <c r="BV137"/>
  <c r="BX137"/>
  <c r="BY137"/>
  <c r="BZ137"/>
  <c r="CB137"/>
  <c r="CC137"/>
  <c r="CD137"/>
  <c r="CE137"/>
  <c r="CF137"/>
  <c r="CG137"/>
  <c r="CH137"/>
  <c r="CK137"/>
  <c r="CL137"/>
  <c r="CM137"/>
  <c r="CN137"/>
  <c r="CP137"/>
  <c r="CR137"/>
  <c r="CS137"/>
  <c r="CT137"/>
  <c r="CU137"/>
  <c r="CV137"/>
  <c r="CX137"/>
  <c r="CY137"/>
  <c r="CZ137"/>
  <c r="DP137"/>
  <c r="DQ137"/>
  <c r="DR137"/>
  <c r="DS137"/>
  <c r="DT137"/>
  <c r="DU137"/>
  <c r="DV137"/>
  <c r="DW137"/>
  <c r="DX137"/>
  <c r="EA137"/>
  <c r="EB137"/>
  <c r="EC137"/>
  <c r="ED137"/>
  <c r="EE137"/>
  <c r="EF137"/>
  <c r="EG137"/>
  <c r="EH137"/>
  <c r="EI137"/>
  <c r="EJ137"/>
  <c r="EK137"/>
  <c r="EL137"/>
  <c r="EM137"/>
  <c r="EN137"/>
  <c r="EO137"/>
  <c r="EP137"/>
  <c r="EQ137"/>
  <c r="ER137"/>
  <c r="EU137"/>
  <c r="EV137"/>
  <c r="FA137"/>
  <c r="FB137"/>
  <c r="I138"/>
  <c r="J138"/>
  <c r="K138"/>
  <c r="L138"/>
  <c r="M138"/>
  <c r="N138"/>
  <c r="O138"/>
  <c r="P138"/>
  <c r="Q138"/>
  <c r="R138"/>
  <c r="T138"/>
  <c r="U138"/>
  <c r="V138"/>
  <c r="W138"/>
  <c r="X138"/>
  <c r="Y138"/>
  <c r="Z138"/>
  <c r="AA138"/>
  <c r="AB138"/>
  <c r="AC138"/>
  <c r="AE138"/>
  <c r="AF138"/>
  <c r="AX138"/>
  <c r="AY138"/>
  <c r="BC138"/>
  <c r="BD138"/>
  <c r="BE138"/>
  <c r="BF138"/>
  <c r="BG138"/>
  <c r="BH138"/>
  <c r="BK138"/>
  <c r="BL138"/>
  <c r="BM138"/>
  <c r="BN138"/>
  <c r="BO138"/>
  <c r="BP138"/>
  <c r="BR138"/>
  <c r="BS138"/>
  <c r="BT138"/>
  <c r="BV138"/>
  <c r="BX138"/>
  <c r="BY138"/>
  <c r="BZ138"/>
  <c r="CB138"/>
  <c r="CC138"/>
  <c r="CD138"/>
  <c r="CE138"/>
  <c r="CF138"/>
  <c r="CG138"/>
  <c r="CH138"/>
  <c r="CK138"/>
  <c r="CL138"/>
  <c r="CM138"/>
  <c r="CN138"/>
  <c r="CP138"/>
  <c r="CR138"/>
  <c r="CS138"/>
  <c r="CT138"/>
  <c r="CU138"/>
  <c r="CV138"/>
  <c r="CX138"/>
  <c r="CY138"/>
  <c r="CZ138"/>
  <c r="DP138"/>
  <c r="DQ138"/>
  <c r="DR138"/>
  <c r="DS138"/>
  <c r="DT138"/>
  <c r="DU138"/>
  <c r="DV138"/>
  <c r="DW138"/>
  <c r="DX138"/>
  <c r="EA138"/>
  <c r="EB138"/>
  <c r="EC138"/>
  <c r="ED138"/>
  <c r="EE138"/>
  <c r="EF138"/>
  <c r="EG138"/>
  <c r="EH138"/>
  <c r="EI138"/>
  <c r="EJ138"/>
  <c r="EK138"/>
  <c r="EL138"/>
  <c r="EM138"/>
  <c r="EN138"/>
  <c r="EO138"/>
  <c r="EP138"/>
  <c r="EQ138"/>
  <c r="ER138"/>
  <c r="EU138"/>
  <c r="EV138"/>
  <c r="FA138"/>
  <c r="FB138"/>
  <c r="I139"/>
  <c r="J139"/>
  <c r="K139"/>
  <c r="L139"/>
  <c r="M139"/>
  <c r="N139"/>
  <c r="O139"/>
  <c r="P139"/>
  <c r="Q139"/>
  <c r="R139"/>
  <c r="T139"/>
  <c r="U139"/>
  <c r="V139"/>
  <c r="W139"/>
  <c r="X139"/>
  <c r="Y139"/>
  <c r="Z139"/>
  <c r="AA139"/>
  <c r="AB139"/>
  <c r="AC139"/>
  <c r="AE139"/>
  <c r="AF139"/>
  <c r="AX139"/>
  <c r="AY139"/>
  <c r="BC139"/>
  <c r="BD139"/>
  <c r="BE139"/>
  <c r="BF139"/>
  <c r="BG139"/>
  <c r="BH139"/>
  <c r="BK139"/>
  <c r="BL139"/>
  <c r="BM139"/>
  <c r="BN139"/>
  <c r="BO139"/>
  <c r="BP139"/>
  <c r="BR139"/>
  <c r="BS139"/>
  <c r="BT139"/>
  <c r="BV139"/>
  <c r="BX139"/>
  <c r="BY139"/>
  <c r="BZ139"/>
  <c r="CB139"/>
  <c r="CC139"/>
  <c r="CH139"/>
  <c r="CK139"/>
  <c r="CL139"/>
  <c r="CM139"/>
  <c r="CN139"/>
  <c r="CP139"/>
  <c r="CR139"/>
  <c r="CS139"/>
  <c r="CT139"/>
  <c r="CU139"/>
  <c r="CV139"/>
  <c r="CX139"/>
  <c r="CY139"/>
  <c r="CZ139"/>
  <c r="DP139"/>
  <c r="DQ139"/>
  <c r="DR139"/>
  <c r="DS139"/>
  <c r="DT139"/>
  <c r="DU139"/>
  <c r="DV139"/>
  <c r="DW139"/>
  <c r="DX139"/>
  <c r="EA139"/>
  <c r="EB139"/>
  <c r="EC139"/>
  <c r="ED139"/>
  <c r="EE139"/>
  <c r="EF139"/>
  <c r="EG139"/>
  <c r="EH139"/>
  <c r="EI139"/>
  <c r="EJ139"/>
  <c r="EK139"/>
  <c r="EL139"/>
  <c r="EM139"/>
  <c r="EN139"/>
  <c r="EO139"/>
  <c r="EP139"/>
  <c r="EQ139"/>
  <c r="ER139"/>
  <c r="EU139"/>
  <c r="EV139"/>
  <c r="FA139"/>
  <c r="FB139"/>
  <c r="I140"/>
  <c r="J140"/>
  <c r="K140"/>
  <c r="L140"/>
  <c r="M140"/>
  <c r="N140"/>
  <c r="O140"/>
  <c r="P140"/>
  <c r="Q140"/>
  <c r="R140"/>
  <c r="T140"/>
  <c r="U140"/>
  <c r="V140"/>
  <c r="W140"/>
  <c r="X140"/>
  <c r="Y140"/>
  <c r="Z140"/>
  <c r="AA140"/>
  <c r="AB140"/>
  <c r="AC140"/>
  <c r="AE140"/>
  <c r="AF140"/>
  <c r="AX140"/>
  <c r="AY140"/>
  <c r="BC140"/>
  <c r="BD140"/>
  <c r="BE140"/>
  <c r="BF140"/>
  <c r="BG140"/>
  <c r="BH140"/>
  <c r="BK140"/>
  <c r="BL140"/>
  <c r="BM140"/>
  <c r="BN140"/>
  <c r="BO140"/>
  <c r="BP140"/>
  <c r="BR140"/>
  <c r="BS140"/>
  <c r="BT140"/>
  <c r="BV140"/>
  <c r="BX140"/>
  <c r="BY140"/>
  <c r="BZ140"/>
  <c r="CB140"/>
  <c r="CC140"/>
  <c r="CD140"/>
  <c r="CE140"/>
  <c r="CF140"/>
  <c r="CG140"/>
  <c r="CH140"/>
  <c r="CK140"/>
  <c r="CL140"/>
  <c r="CM140"/>
  <c r="CN140"/>
  <c r="CP140"/>
  <c r="CR140"/>
  <c r="CS140"/>
  <c r="CT140"/>
  <c r="CU140"/>
  <c r="CV140"/>
  <c r="CX140"/>
  <c r="CY140"/>
  <c r="CZ140"/>
  <c r="DP140"/>
  <c r="DQ140"/>
  <c r="DR140"/>
  <c r="DS140"/>
  <c r="DT140"/>
  <c r="DU140"/>
  <c r="DV140"/>
  <c r="DW140"/>
  <c r="DX140"/>
  <c r="EA140"/>
  <c r="EB140"/>
  <c r="EC140"/>
  <c r="ED140"/>
  <c r="EE140"/>
  <c r="EF140"/>
  <c r="EG140"/>
  <c r="EH140"/>
  <c r="EI140"/>
  <c r="EJ140"/>
  <c r="EK140"/>
  <c r="EL140"/>
  <c r="EM140"/>
  <c r="EN140"/>
  <c r="EO140"/>
  <c r="EP140"/>
  <c r="EQ140"/>
  <c r="ER140"/>
  <c r="EU140"/>
  <c r="EV140"/>
  <c r="FA140"/>
  <c r="FB140"/>
  <c r="I141"/>
  <c r="J141"/>
  <c r="K141"/>
  <c r="L141"/>
  <c r="M141"/>
  <c r="N141"/>
  <c r="O141"/>
  <c r="P141"/>
  <c r="Q141"/>
  <c r="R141"/>
  <c r="T141"/>
  <c r="U141"/>
  <c r="V141"/>
  <c r="W141"/>
  <c r="X141"/>
  <c r="Y141"/>
  <c r="Z141"/>
  <c r="AA141"/>
  <c r="AB141"/>
  <c r="AC141"/>
  <c r="AE141"/>
  <c r="AF141"/>
  <c r="AX141"/>
  <c r="AY141"/>
  <c r="BC141"/>
  <c r="BD141"/>
  <c r="BE141"/>
  <c r="BF141"/>
  <c r="BG141"/>
  <c r="BH141"/>
  <c r="BK141"/>
  <c r="BL141"/>
  <c r="BM141"/>
  <c r="BN141"/>
  <c r="BO141"/>
  <c r="BP141"/>
  <c r="BR141"/>
  <c r="BS141"/>
  <c r="BT141"/>
  <c r="BV141"/>
  <c r="BX141"/>
  <c r="BY141"/>
  <c r="BZ141"/>
  <c r="CB141"/>
  <c r="CC141"/>
  <c r="CD141"/>
  <c r="CE141"/>
  <c r="CF141"/>
  <c r="CG141"/>
  <c r="CH141"/>
  <c r="CK141"/>
  <c r="CL141"/>
  <c r="CM141"/>
  <c r="CN141"/>
  <c r="CP141"/>
  <c r="CR141"/>
  <c r="CS141"/>
  <c r="CT141"/>
  <c r="CU141"/>
  <c r="CV141"/>
  <c r="CX141"/>
  <c r="CY141"/>
  <c r="CZ141"/>
  <c r="DP141"/>
  <c r="DQ141"/>
  <c r="DR141"/>
  <c r="DS141"/>
  <c r="DT141"/>
  <c r="DU141"/>
  <c r="DV141"/>
  <c r="DW141"/>
  <c r="DX141"/>
  <c r="EA141"/>
  <c r="EB141"/>
  <c r="EC141"/>
  <c r="ED141"/>
  <c r="EE141"/>
  <c r="EF141"/>
  <c r="EG141"/>
  <c r="EH141"/>
  <c r="EI141"/>
  <c r="EJ141"/>
  <c r="EK141"/>
  <c r="EL141"/>
  <c r="EM141"/>
  <c r="EN141"/>
  <c r="EO141"/>
  <c r="EP141"/>
  <c r="EQ141"/>
  <c r="ER141"/>
  <c r="EU141"/>
  <c r="EV141"/>
  <c r="FA141"/>
  <c r="FB141"/>
  <c r="I142"/>
  <c r="J142"/>
  <c r="K142"/>
  <c r="L142"/>
  <c r="M142"/>
  <c r="N142"/>
  <c r="O142"/>
  <c r="P142"/>
  <c r="Q142"/>
  <c r="R142"/>
  <c r="T142"/>
  <c r="U142"/>
  <c r="V142"/>
  <c r="W142"/>
  <c r="X142"/>
  <c r="Y142"/>
  <c r="Z142"/>
  <c r="AA142"/>
  <c r="AB142"/>
  <c r="AC142"/>
  <c r="AE142"/>
  <c r="AF142"/>
  <c r="AX142"/>
  <c r="AY142"/>
  <c r="BC142"/>
  <c r="BD142"/>
  <c r="BE142"/>
  <c r="BF142"/>
  <c r="BG142"/>
  <c r="BH142"/>
  <c r="BK142"/>
  <c r="BL142"/>
  <c r="BM142"/>
  <c r="BN142"/>
  <c r="BO142"/>
  <c r="BP142"/>
  <c r="BR142"/>
  <c r="BS142"/>
  <c r="BT142"/>
  <c r="BV142"/>
  <c r="BX142"/>
  <c r="BY142"/>
  <c r="BZ142"/>
  <c r="CB142"/>
  <c r="CC142"/>
  <c r="CD142"/>
  <c r="CE142"/>
  <c r="CF142"/>
  <c r="CG142"/>
  <c r="CH142"/>
  <c r="CK142"/>
  <c r="CL142"/>
  <c r="CM142"/>
  <c r="CN142"/>
  <c r="CP142"/>
  <c r="CR142"/>
  <c r="CS142"/>
  <c r="CT142"/>
  <c r="CU142"/>
  <c r="CV142"/>
  <c r="CX142"/>
  <c r="CY142"/>
  <c r="CZ142"/>
  <c r="DP142"/>
  <c r="DQ142"/>
  <c r="DR142"/>
  <c r="DS142"/>
  <c r="DT142"/>
  <c r="DU142"/>
  <c r="DV142"/>
  <c r="DW142"/>
  <c r="DX142"/>
  <c r="EA142"/>
  <c r="EB142"/>
  <c r="EC142"/>
  <c r="ED142"/>
  <c r="EE142"/>
  <c r="EF142"/>
  <c r="EG142"/>
  <c r="EH142"/>
  <c r="EI142"/>
  <c r="EJ142"/>
  <c r="EK142"/>
  <c r="EL142"/>
  <c r="EM142"/>
  <c r="EN142"/>
  <c r="EO142"/>
  <c r="EP142"/>
  <c r="EQ142"/>
  <c r="ER142"/>
  <c r="EU142"/>
  <c r="EV142"/>
  <c r="FA142"/>
  <c r="FB142"/>
  <c r="I143"/>
  <c r="J143"/>
  <c r="K143"/>
  <c r="L143"/>
  <c r="M143"/>
  <c r="N143"/>
  <c r="O143"/>
  <c r="P143"/>
  <c r="Q143"/>
  <c r="R143"/>
  <c r="T143"/>
  <c r="U143"/>
  <c r="V143"/>
  <c r="W143"/>
  <c r="X143"/>
  <c r="Y143"/>
  <c r="Z143"/>
  <c r="AA143"/>
  <c r="AB143"/>
  <c r="AC143"/>
  <c r="AE143"/>
  <c r="AF143"/>
  <c r="AX143"/>
  <c r="AY143"/>
  <c r="BC143"/>
  <c r="BD143"/>
  <c r="BE143"/>
  <c r="BF143"/>
  <c r="BG143"/>
  <c r="BH143"/>
  <c r="BK143"/>
  <c r="BL143"/>
  <c r="BM143"/>
  <c r="BN143"/>
  <c r="BO143"/>
  <c r="BP143"/>
  <c r="BR143"/>
  <c r="BS143"/>
  <c r="BT143"/>
  <c r="BV143"/>
  <c r="BX143"/>
  <c r="BY143"/>
  <c r="BZ143"/>
  <c r="CB143"/>
  <c r="CC143"/>
  <c r="CD143"/>
  <c r="CE143"/>
  <c r="CF143"/>
  <c r="CG143"/>
  <c r="CH143"/>
  <c r="CK143"/>
  <c r="CL143"/>
  <c r="CM143"/>
  <c r="CN143"/>
  <c r="CP143"/>
  <c r="CR143"/>
  <c r="CS143"/>
  <c r="CT143"/>
  <c r="CU143"/>
  <c r="CV143"/>
  <c r="CX143"/>
  <c r="CY143"/>
  <c r="CZ143"/>
  <c r="DP143"/>
  <c r="DQ143"/>
  <c r="DR143"/>
  <c r="DS143"/>
  <c r="DT143"/>
  <c r="DU143"/>
  <c r="DV143"/>
  <c r="DW143"/>
  <c r="DX143"/>
  <c r="EA143"/>
  <c r="EB143"/>
  <c r="EC143"/>
  <c r="ED143"/>
  <c r="EE143"/>
  <c r="EF143"/>
  <c r="EG143"/>
  <c r="EH143"/>
  <c r="EI143"/>
  <c r="EJ143"/>
  <c r="EK143"/>
  <c r="EL143"/>
  <c r="EM143"/>
  <c r="EN143"/>
  <c r="EO143"/>
  <c r="EP143"/>
  <c r="EQ143"/>
  <c r="ER143"/>
  <c r="EU143"/>
  <c r="EV143"/>
  <c r="FA143"/>
  <c r="FB143"/>
  <c r="I144"/>
  <c r="J144"/>
  <c r="K144"/>
  <c r="L144"/>
  <c r="M144"/>
  <c r="N144"/>
  <c r="O144"/>
  <c r="P144"/>
  <c r="Q144"/>
  <c r="R144"/>
  <c r="T144"/>
  <c r="U144"/>
  <c r="V144"/>
  <c r="W144"/>
  <c r="X144"/>
  <c r="Y144"/>
  <c r="Z144"/>
  <c r="AA144"/>
  <c r="AB144"/>
  <c r="AC144"/>
  <c r="AE144"/>
  <c r="AF144"/>
  <c r="AX144"/>
  <c r="AY144"/>
  <c r="BC144"/>
  <c r="BD144"/>
  <c r="BE144"/>
  <c r="BF144"/>
  <c r="BG144"/>
  <c r="BH144"/>
  <c r="BK144"/>
  <c r="BL144"/>
  <c r="BM144"/>
  <c r="BN144"/>
  <c r="BO144"/>
  <c r="BP144"/>
  <c r="BR144"/>
  <c r="BS144"/>
  <c r="BT144"/>
  <c r="BV144"/>
  <c r="BX144"/>
  <c r="BY144"/>
  <c r="BZ144"/>
  <c r="CB144"/>
  <c r="CC144"/>
  <c r="CD144"/>
  <c r="CE144"/>
  <c r="CF144"/>
  <c r="CG144"/>
  <c r="CH144"/>
  <c r="CK144"/>
  <c r="CL144"/>
  <c r="CM144"/>
  <c r="CN144"/>
  <c r="CP144"/>
  <c r="CR144"/>
  <c r="CS144"/>
  <c r="CT144"/>
  <c r="CU144"/>
  <c r="CV144"/>
  <c r="CX144"/>
  <c r="CY144"/>
  <c r="CZ144"/>
  <c r="DP144"/>
  <c r="DQ144"/>
  <c r="DR144"/>
  <c r="DS144"/>
  <c r="DT144"/>
  <c r="DU144"/>
  <c r="DV144"/>
  <c r="DW144"/>
  <c r="DX144"/>
  <c r="EA144"/>
  <c r="EB144"/>
  <c r="EC144"/>
  <c r="ED144"/>
  <c r="EE144"/>
  <c r="EF144"/>
  <c r="EG144"/>
  <c r="EH144"/>
  <c r="EI144"/>
  <c r="EJ144"/>
  <c r="EK144"/>
  <c r="EL144"/>
  <c r="EM144"/>
  <c r="EN144"/>
  <c r="EO144"/>
  <c r="EP144"/>
  <c r="EQ144"/>
  <c r="ER144"/>
  <c r="EU144"/>
  <c r="EV144"/>
  <c r="FA144"/>
  <c r="FB144"/>
  <c r="I145"/>
  <c r="J145"/>
  <c r="K145"/>
  <c r="L145"/>
  <c r="M145"/>
  <c r="N145"/>
  <c r="O145"/>
  <c r="P145"/>
  <c r="Q145"/>
  <c r="R145"/>
  <c r="T145"/>
  <c r="U145"/>
  <c r="V145"/>
  <c r="W145"/>
  <c r="X145"/>
  <c r="Y145"/>
  <c r="Z145"/>
  <c r="AA145"/>
  <c r="AB145"/>
  <c r="AC145"/>
  <c r="AE145"/>
  <c r="AF145"/>
  <c r="AX145"/>
  <c r="AY145"/>
  <c r="BC145"/>
  <c r="BD145"/>
  <c r="BE145"/>
  <c r="BF145"/>
  <c r="BG145"/>
  <c r="BH145"/>
  <c r="BK145"/>
  <c r="BL145"/>
  <c r="BM145"/>
  <c r="BN145"/>
  <c r="BO145"/>
  <c r="BP145"/>
  <c r="BR145"/>
  <c r="BS145"/>
  <c r="BT145"/>
  <c r="BV145"/>
  <c r="BX145"/>
  <c r="BY145"/>
  <c r="BZ145"/>
  <c r="CB145"/>
  <c r="CC145"/>
  <c r="CD145"/>
  <c r="CE145"/>
  <c r="CF145"/>
  <c r="CG145"/>
  <c r="CH145"/>
  <c r="CK145"/>
  <c r="CL145"/>
  <c r="CM145"/>
  <c r="CN145"/>
  <c r="CP145"/>
  <c r="CR145"/>
  <c r="CS145"/>
  <c r="CT145"/>
  <c r="CU145"/>
  <c r="CV145"/>
  <c r="CX145"/>
  <c r="CY145"/>
  <c r="CZ145"/>
  <c r="DP145"/>
  <c r="DQ145"/>
  <c r="DR145"/>
  <c r="DS145"/>
  <c r="DT145"/>
  <c r="DU145"/>
  <c r="DV145"/>
  <c r="DW145"/>
  <c r="DX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U145"/>
  <c r="EV145"/>
  <c r="FA145"/>
  <c r="FB145"/>
  <c r="I146"/>
  <c r="J146"/>
  <c r="K146"/>
  <c r="L146"/>
  <c r="M146"/>
  <c r="N146"/>
  <c r="O146"/>
  <c r="P146"/>
  <c r="Q146"/>
  <c r="R146"/>
  <c r="T146"/>
  <c r="U146"/>
  <c r="V146"/>
  <c r="W146"/>
  <c r="X146"/>
  <c r="Y146"/>
  <c r="Z146"/>
  <c r="AA146"/>
  <c r="AB146"/>
  <c r="AC146"/>
  <c r="AE146"/>
  <c r="AF146"/>
  <c r="AX146"/>
  <c r="AY146"/>
  <c r="BC146"/>
  <c r="BD146"/>
  <c r="BE146"/>
  <c r="BF146"/>
  <c r="BG146"/>
  <c r="BH146"/>
  <c r="BK146"/>
  <c r="BL146"/>
  <c r="BM146"/>
  <c r="BN146"/>
  <c r="BO146"/>
  <c r="BP146"/>
  <c r="BR146"/>
  <c r="BS146"/>
  <c r="BT146"/>
  <c r="BV146"/>
  <c r="BX146"/>
  <c r="BY146"/>
  <c r="BZ146"/>
  <c r="CB146"/>
  <c r="CC146"/>
  <c r="CD146"/>
  <c r="CE146"/>
  <c r="CF146"/>
  <c r="CG146"/>
  <c r="CH146"/>
  <c r="CK146"/>
  <c r="CL146"/>
  <c r="CM146"/>
  <c r="CN146"/>
  <c r="CP146"/>
  <c r="CR146"/>
  <c r="CS146"/>
  <c r="CT146"/>
  <c r="CU146"/>
  <c r="CV146"/>
  <c r="CX146"/>
  <c r="CY146"/>
  <c r="CZ146"/>
  <c r="DP146"/>
  <c r="DQ146"/>
  <c r="DR146"/>
  <c r="DS146"/>
  <c r="DT146"/>
  <c r="DU146"/>
  <c r="DV146"/>
  <c r="DW146"/>
  <c r="DX146"/>
  <c r="EA146"/>
  <c r="EB146"/>
  <c r="EC146"/>
  <c r="ED146"/>
  <c r="EE146"/>
  <c r="EF146"/>
  <c r="EG146"/>
  <c r="EH146"/>
  <c r="EI146"/>
  <c r="EJ146"/>
  <c r="EK146"/>
  <c r="EL146"/>
  <c r="EM146"/>
  <c r="EN146"/>
  <c r="EO146"/>
  <c r="EP146"/>
  <c r="EQ146"/>
  <c r="ER146"/>
  <c r="EU146"/>
  <c r="EV146"/>
  <c r="FA146"/>
  <c r="FB146"/>
  <c r="I147"/>
  <c r="J147"/>
  <c r="K147"/>
  <c r="L147"/>
  <c r="M147"/>
  <c r="N147"/>
  <c r="O147"/>
  <c r="P147"/>
  <c r="Q147"/>
  <c r="R147"/>
  <c r="T147"/>
  <c r="U147"/>
  <c r="V147"/>
  <c r="W147"/>
  <c r="X147"/>
  <c r="Y147"/>
  <c r="Z147"/>
  <c r="AA147"/>
  <c r="AB147"/>
  <c r="AC147"/>
  <c r="AE147"/>
  <c r="AF147"/>
  <c r="AX147"/>
  <c r="AY147"/>
  <c r="BC147"/>
  <c r="BD147"/>
  <c r="BE147"/>
  <c r="BF147"/>
  <c r="BG147"/>
  <c r="BH147"/>
  <c r="BK147"/>
  <c r="BL147"/>
  <c r="BM147"/>
  <c r="BN147"/>
  <c r="BO147"/>
  <c r="BP147"/>
  <c r="BR147"/>
  <c r="BS147"/>
  <c r="BT147"/>
  <c r="BV147"/>
  <c r="BX147"/>
  <c r="BY147"/>
  <c r="BZ147"/>
  <c r="CB147"/>
  <c r="CC147"/>
  <c r="CD147"/>
  <c r="CE147"/>
  <c r="CF147"/>
  <c r="CG147"/>
  <c r="CH147"/>
  <c r="CK147"/>
  <c r="CL147"/>
  <c r="CM147"/>
  <c r="CN147"/>
  <c r="CP147"/>
  <c r="CR147"/>
  <c r="CS147"/>
  <c r="CT147"/>
  <c r="CU147"/>
  <c r="CV147"/>
  <c r="CX147"/>
  <c r="CY147"/>
  <c r="CZ147"/>
  <c r="DP147"/>
  <c r="DQ147"/>
  <c r="DR147"/>
  <c r="DS147"/>
  <c r="DT147"/>
  <c r="DU147"/>
  <c r="DV147"/>
  <c r="DW147"/>
  <c r="DX147"/>
  <c r="EA147"/>
  <c r="EB147"/>
  <c r="EC147"/>
  <c r="ED147"/>
  <c r="EE147"/>
  <c r="EF147"/>
  <c r="EG147"/>
  <c r="EH147"/>
  <c r="EI147"/>
  <c r="EJ147"/>
  <c r="EK147"/>
  <c r="EL147"/>
  <c r="EM147"/>
  <c r="EN147"/>
  <c r="EO147"/>
  <c r="EP147"/>
  <c r="EQ147"/>
  <c r="ER147"/>
  <c r="EU147"/>
  <c r="EV147"/>
  <c r="FA147"/>
  <c r="FB147"/>
  <c r="FC147"/>
  <c r="FD147"/>
  <c r="FE147"/>
  <c r="FH147"/>
  <c r="FI147"/>
  <c r="FJ147"/>
  <c r="FK147"/>
  <c r="G147"/>
  <c r="G146"/>
  <c r="G145"/>
  <c r="G144"/>
  <c r="G143"/>
  <c r="G142"/>
  <c r="G141"/>
  <c r="G140"/>
  <c r="G139"/>
  <c r="G138"/>
  <c r="G137"/>
  <c r="G136"/>
  <c r="G135"/>
  <c r="G134"/>
  <c r="G133"/>
  <c r="I132"/>
  <c r="J132"/>
  <c r="K132"/>
  <c r="L132"/>
  <c r="M132"/>
  <c r="N132"/>
  <c r="O132"/>
  <c r="P132"/>
  <c r="Q132"/>
  <c r="R132"/>
  <c r="T132"/>
  <c r="U132"/>
  <c r="V132"/>
  <c r="W132"/>
  <c r="X132"/>
  <c r="Y132"/>
  <c r="Z132"/>
  <c r="AA132"/>
  <c r="AB132"/>
  <c r="AC132"/>
  <c r="AE132"/>
  <c r="AF132"/>
  <c r="AX132"/>
  <c r="AY132"/>
  <c r="BC132"/>
  <c r="BD132"/>
  <c r="BE132"/>
  <c r="BF132"/>
  <c r="BG132"/>
  <c r="BH132"/>
  <c r="BK132"/>
  <c r="BL132"/>
  <c r="BM132"/>
  <c r="BN132"/>
  <c r="BO132"/>
  <c r="BP132"/>
  <c r="BR132"/>
  <c r="BS132"/>
  <c r="BT132"/>
  <c r="BV132"/>
  <c r="BX132"/>
  <c r="BY132"/>
  <c r="BZ132"/>
  <c r="CB132"/>
  <c r="CC132"/>
  <c r="CD132"/>
  <c r="CE132"/>
  <c r="CF132"/>
  <c r="CG132"/>
  <c r="CH132"/>
  <c r="CK132"/>
  <c r="CL132"/>
  <c r="CM132"/>
  <c r="CN132"/>
  <c r="CP132"/>
  <c r="CR132"/>
  <c r="CS132"/>
  <c r="CT132"/>
  <c r="CU132"/>
  <c r="CV132"/>
  <c r="CX132"/>
  <c r="CY132"/>
  <c r="CZ132"/>
  <c r="DP132"/>
  <c r="DQ132"/>
  <c r="DR132"/>
  <c r="DS132"/>
  <c r="DT132"/>
  <c r="DU132"/>
  <c r="DV132"/>
  <c r="DW132"/>
  <c r="DX132"/>
  <c r="EA132"/>
  <c r="EB132"/>
  <c r="EC132"/>
  <c r="ED132"/>
  <c r="EE132"/>
  <c r="EF132"/>
  <c r="EG132"/>
  <c r="EH132"/>
  <c r="EI132"/>
  <c r="EJ132"/>
  <c r="EK132"/>
  <c r="EL132"/>
  <c r="EM132"/>
  <c r="EN132"/>
  <c r="EO132"/>
  <c r="EP132"/>
  <c r="EQ132"/>
  <c r="ER132"/>
  <c r="EU132"/>
  <c r="EV132"/>
  <c r="FA132"/>
  <c r="FB132"/>
  <c r="G132"/>
  <c r="I131"/>
  <c r="J131"/>
  <c r="K131"/>
  <c r="L131"/>
  <c r="M131"/>
  <c r="N131"/>
  <c r="O131"/>
  <c r="P131"/>
  <c r="Q131"/>
  <c r="R131"/>
  <c r="T131"/>
  <c r="U131"/>
  <c r="V131"/>
  <c r="W131"/>
  <c r="X131"/>
  <c r="Y131"/>
  <c r="Z131"/>
  <c r="AA131"/>
  <c r="AB131"/>
  <c r="AC131"/>
  <c r="AE131"/>
  <c r="AF131"/>
  <c r="AX131"/>
  <c r="AY131"/>
  <c r="BC131"/>
  <c r="BD131"/>
  <c r="BE131"/>
  <c r="BF131"/>
  <c r="BG131"/>
  <c r="BH131"/>
  <c r="BK131"/>
  <c r="BL131"/>
  <c r="BM131"/>
  <c r="BN131"/>
  <c r="BO131"/>
  <c r="BP131"/>
  <c r="BR131"/>
  <c r="BS131"/>
  <c r="BT131"/>
  <c r="BV131"/>
  <c r="BX131"/>
  <c r="BY131"/>
  <c r="BZ131"/>
  <c r="CB131"/>
  <c r="CC131"/>
  <c r="CD131"/>
  <c r="CE131"/>
  <c r="CF131"/>
  <c r="CG131"/>
  <c r="CH131"/>
  <c r="CK131"/>
  <c r="CL131"/>
  <c r="CM131"/>
  <c r="CN131"/>
  <c r="CP131"/>
  <c r="CR131"/>
  <c r="CS131"/>
  <c r="CT131"/>
  <c r="CU131"/>
  <c r="CV131"/>
  <c r="CX131"/>
  <c r="CY131"/>
  <c r="CZ131"/>
  <c r="DP131"/>
  <c r="DQ131"/>
  <c r="DR131"/>
  <c r="DS131"/>
  <c r="DT131"/>
  <c r="DU131"/>
  <c r="DV131"/>
  <c r="DW131"/>
  <c r="DX131"/>
  <c r="EA131"/>
  <c r="EB131"/>
  <c r="EC131"/>
  <c r="ED131"/>
  <c r="EE131"/>
  <c r="EF131"/>
  <c r="EG131"/>
  <c r="EH131"/>
  <c r="EI131"/>
  <c r="EJ131"/>
  <c r="EK131"/>
  <c r="EL131"/>
  <c r="EM131"/>
  <c r="EN131"/>
  <c r="EO131"/>
  <c r="EP131"/>
  <c r="EQ131"/>
  <c r="ER131"/>
  <c r="EU131"/>
  <c r="EV131"/>
  <c r="FA131"/>
  <c r="FB131"/>
  <c r="G131"/>
  <c r="EL127"/>
  <c r="EL128" s="1"/>
  <c r="EK127"/>
  <c r="EK128" s="1"/>
  <c r="C131"/>
  <c r="C132"/>
  <c r="C133"/>
  <c r="C134"/>
  <c r="C135"/>
  <c r="C136"/>
  <c r="C137"/>
  <c r="C138"/>
  <c r="C140"/>
  <c r="C141"/>
  <c r="C142"/>
  <c r="C143"/>
  <c r="C144"/>
  <c r="C145"/>
  <c r="C146"/>
  <c r="C147"/>
  <c r="D147"/>
  <c r="D146"/>
  <c r="D145"/>
  <c r="D144"/>
  <c r="D143"/>
  <c r="D142"/>
  <c r="D141"/>
  <c r="D140"/>
  <c r="D138"/>
  <c r="D137"/>
  <c r="D136"/>
  <c r="D135"/>
  <c r="D134"/>
  <c r="D133"/>
  <c r="D132"/>
  <c r="C571" i="7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D131" i="2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54" i="7"/>
  <c r="E80"/>
  <c r="E202"/>
  <c r="E275"/>
  <c r="D597"/>
  <c r="D596"/>
  <c r="D595"/>
  <c r="D594"/>
  <c r="D593"/>
  <c r="D592"/>
  <c r="D591"/>
  <c r="D590"/>
  <c r="D589"/>
  <c r="D588"/>
  <c r="D587"/>
  <c r="D586"/>
  <c r="D585"/>
  <c r="D584"/>
  <c r="D583"/>
  <c r="E583" s="1"/>
  <c r="D582"/>
  <c r="D581"/>
  <c r="D580"/>
  <c r="D579"/>
  <c r="D578"/>
  <c r="D577"/>
  <c r="D576"/>
  <c r="D575"/>
  <c r="D574"/>
  <c r="D573"/>
  <c r="D572"/>
  <c r="D571"/>
  <c r="AW677" i="5"/>
  <c r="AZ677"/>
  <c r="BG679"/>
  <c r="BO683"/>
  <c r="BP683"/>
  <c r="AU676"/>
  <c r="AV676"/>
  <c r="U567"/>
  <c r="AI229" i="4"/>
  <c r="AK229"/>
  <c r="AL229"/>
  <c r="AO229"/>
  <c r="AP229"/>
  <c r="AR229"/>
  <c r="AS229"/>
  <c r="AU229"/>
  <c r="AI230"/>
  <c r="AK230"/>
  <c r="AL230"/>
  <c r="AO230"/>
  <c r="AP230"/>
  <c r="AR230"/>
  <c r="AS230"/>
  <c r="AU230"/>
  <c r="AI231"/>
  <c r="AK231"/>
  <c r="AL231"/>
  <c r="AO231"/>
  <c r="AP231"/>
  <c r="AR231"/>
  <c r="AS231"/>
  <c r="AU231"/>
  <c r="AI232"/>
  <c r="AK232"/>
  <c r="AL232"/>
  <c r="AO232"/>
  <c r="AP232"/>
  <c r="AR232"/>
  <c r="AS232"/>
  <c r="AU232"/>
  <c r="AI233"/>
  <c r="AK233"/>
  <c r="AL233"/>
  <c r="AO233"/>
  <c r="AP233"/>
  <c r="AR233"/>
  <c r="AS233"/>
  <c r="AU233"/>
  <c r="AI234"/>
  <c r="AK234"/>
  <c r="AL234"/>
  <c r="AO234"/>
  <c r="AP234"/>
  <c r="AR234"/>
  <c r="AS234"/>
  <c r="AU234"/>
  <c r="AI235"/>
  <c r="AK235"/>
  <c r="AL235"/>
  <c r="AO235"/>
  <c r="AP235"/>
  <c r="AR235"/>
  <c r="AS235"/>
  <c r="AU235"/>
  <c r="AI236"/>
  <c r="AK236"/>
  <c r="AL236"/>
  <c r="AO236"/>
  <c r="AP236"/>
  <c r="AR236"/>
  <c r="AS236"/>
  <c r="AU236"/>
  <c r="AI237"/>
  <c r="AK237"/>
  <c r="AL237"/>
  <c r="AO237"/>
  <c r="AP237"/>
  <c r="AR237"/>
  <c r="AS237"/>
  <c r="AU237"/>
  <c r="AI238"/>
  <c r="AK238"/>
  <c r="AL238"/>
  <c r="AO238"/>
  <c r="AP238"/>
  <c r="AR238"/>
  <c r="AS238"/>
  <c r="AU238"/>
  <c r="AI239"/>
  <c r="AK239"/>
  <c r="AL239"/>
  <c r="AO239"/>
  <c r="AP239"/>
  <c r="AR239"/>
  <c r="AS239"/>
  <c r="AU239"/>
  <c r="AI240"/>
  <c r="AK240"/>
  <c r="AL240"/>
  <c r="AO240"/>
  <c r="AP240"/>
  <c r="AR240"/>
  <c r="AS240"/>
  <c r="AU240"/>
  <c r="H225"/>
  <c r="H226" s="1"/>
  <c r="I225"/>
  <c r="I226" s="1"/>
  <c r="N225"/>
  <c r="O225"/>
  <c r="O226" s="1"/>
  <c r="P225"/>
  <c r="P226" s="1"/>
  <c r="Q225"/>
  <c r="Q226" s="1"/>
  <c r="U225"/>
  <c r="V225"/>
  <c r="V226" s="1"/>
  <c r="X225"/>
  <c r="Y225"/>
  <c r="Y226" s="1"/>
  <c r="AA225"/>
  <c r="AB225"/>
  <c r="AB226" s="1"/>
  <c r="AD225"/>
  <c r="AE225"/>
  <c r="AE226" s="1"/>
  <c r="AH225"/>
  <c r="AI225"/>
  <c r="AI226" s="1"/>
  <c r="AK225"/>
  <c r="AL225"/>
  <c r="AL226" s="1"/>
  <c r="AO225"/>
  <c r="AP225"/>
  <c r="AR225"/>
  <c r="AR226" s="1"/>
  <c r="AS225"/>
  <c r="AS226" s="1"/>
  <c r="AU225"/>
  <c r="AU226" s="1"/>
  <c r="E12" i="3"/>
  <c r="L45"/>
  <c r="L46" s="1"/>
  <c r="M45"/>
  <c r="M46" s="1"/>
  <c r="N45"/>
  <c r="N46" s="1"/>
  <c r="P45"/>
  <c r="P46" s="1"/>
  <c r="Q45"/>
  <c r="Q46" s="1"/>
  <c r="R45"/>
  <c r="R46" s="1"/>
  <c r="S45"/>
  <c r="S46" s="1"/>
  <c r="V45"/>
  <c r="V46" s="1"/>
  <c r="W45"/>
  <c r="W46" s="1"/>
  <c r="X45"/>
  <c r="X46" s="1"/>
  <c r="Y45"/>
  <c r="Y46" s="1"/>
  <c r="AA45"/>
  <c r="AA46" s="1"/>
  <c r="AB45"/>
  <c r="AB46" s="1"/>
  <c r="AC45"/>
  <c r="AC46" s="1"/>
  <c r="AE45"/>
  <c r="AE46" s="1"/>
  <c r="AJ45"/>
  <c r="AJ46" s="1"/>
  <c r="AM45"/>
  <c r="AM46" s="1"/>
  <c r="AP45"/>
  <c r="AP46" s="1"/>
  <c r="AQ45"/>
  <c r="AQ46" s="1"/>
  <c r="AX45"/>
  <c r="AX46" s="1"/>
  <c r="AY45"/>
  <c r="AY46" s="1"/>
  <c r="AZ45"/>
  <c r="AZ46" s="1"/>
  <c r="BB45"/>
  <c r="BB46" s="1"/>
  <c r="BC45"/>
  <c r="BC46" s="1"/>
  <c r="BE45"/>
  <c r="BE46" s="1"/>
  <c r="BF45"/>
  <c r="BF46" s="1"/>
  <c r="BG45"/>
  <c r="BG46" s="1"/>
  <c r="BI45"/>
  <c r="BI46" s="1"/>
  <c r="BJ45"/>
  <c r="BJ46" s="1"/>
  <c r="BK45"/>
  <c r="BK46" s="1"/>
  <c r="BM45"/>
  <c r="BM46" s="1"/>
  <c r="BN45"/>
  <c r="BN46" s="1"/>
  <c r="BO45"/>
  <c r="BO46" s="1"/>
  <c r="BP45"/>
  <c r="BP46" s="1"/>
  <c r="BR45"/>
  <c r="BR46" s="1"/>
  <c r="BS45"/>
  <c r="BS46" s="1"/>
  <c r="BV45"/>
  <c r="BV46" s="1"/>
  <c r="BW45"/>
  <c r="BW46" s="1"/>
  <c r="BY45"/>
  <c r="BY46" s="1"/>
  <c r="BZ45"/>
  <c r="BZ46" s="1"/>
  <c r="CA45"/>
  <c r="CA46" s="1"/>
  <c r="CI45"/>
  <c r="CI46" s="1"/>
  <c r="CJ45"/>
  <c r="CJ46" s="1"/>
  <c r="CM45"/>
  <c r="CM46" s="1"/>
  <c r="CN45"/>
  <c r="CN46" s="1"/>
  <c r="CO45"/>
  <c r="CO46" s="1"/>
  <c r="CP45"/>
  <c r="CP46" s="1"/>
  <c r="CQ45"/>
  <c r="CQ46" s="1"/>
  <c r="CR45"/>
  <c r="CR46" s="1"/>
  <c r="CS45"/>
  <c r="CS46" s="1"/>
  <c r="CT45"/>
  <c r="CT46" s="1"/>
  <c r="CV45"/>
  <c r="CV46" s="1"/>
  <c r="CW45"/>
  <c r="CW46" s="1"/>
  <c r="DC45"/>
  <c r="DC46" s="1"/>
  <c r="DD45"/>
  <c r="DD46" s="1"/>
  <c r="C49"/>
  <c r="FD127" i="2"/>
  <c r="FE127"/>
  <c r="FH127"/>
  <c r="FI127"/>
  <c r="FI128" s="1"/>
  <c r="FJ127"/>
  <c r="FJ128" s="1"/>
  <c r="FK127"/>
  <c r="FB127"/>
  <c r="FC127"/>
  <c r="FC128" s="1"/>
  <c r="EV127"/>
  <c r="EV128" s="1"/>
  <c r="FA127"/>
  <c r="CE127"/>
  <c r="CE128" s="1"/>
  <c r="CF127"/>
  <c r="CF128" s="1"/>
  <c r="CG127"/>
  <c r="CG128" s="1"/>
  <c r="CH127"/>
  <c r="CH128" s="1"/>
  <c r="CK127"/>
  <c r="CK128" s="1"/>
  <c r="CL127"/>
  <c r="CL128" s="1"/>
  <c r="CM127"/>
  <c r="CM128" s="1"/>
  <c r="CN127"/>
  <c r="CN128" s="1"/>
  <c r="CP127"/>
  <c r="CP128" s="1"/>
  <c r="CR127"/>
  <c r="CR128" s="1"/>
  <c r="CS127"/>
  <c r="CS128" s="1"/>
  <c r="CT127"/>
  <c r="CT128" s="1"/>
  <c r="CU127"/>
  <c r="CU128" s="1"/>
  <c r="CD127"/>
  <c r="CD128" s="1"/>
  <c r="D567" i="7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4"/>
  <c r="AV567" i="6"/>
  <c r="AV568" s="1"/>
  <c r="AW567"/>
  <c r="AW568" s="1"/>
  <c r="AX567"/>
  <c r="AX568" s="1"/>
  <c r="AY567"/>
  <c r="AY568" s="1"/>
  <c r="AZ567"/>
  <c r="AZ568" s="1"/>
  <c r="BA567"/>
  <c r="BA568" s="1"/>
  <c r="BB567"/>
  <c r="BB568" s="1"/>
  <c r="BC567"/>
  <c r="BC568" s="1"/>
  <c r="AV665"/>
  <c r="AW665"/>
  <c r="AX665"/>
  <c r="AY665"/>
  <c r="AZ665"/>
  <c r="BA665"/>
  <c r="BB665"/>
  <c r="BC665"/>
  <c r="AV666"/>
  <c r="AW666"/>
  <c r="AX666"/>
  <c r="AY666"/>
  <c r="AZ666"/>
  <c r="BA666"/>
  <c r="BB666"/>
  <c r="BC666"/>
  <c r="AV667"/>
  <c r="AW667"/>
  <c r="AX667"/>
  <c r="AY667"/>
  <c r="AZ667"/>
  <c r="BA667"/>
  <c r="BB667"/>
  <c r="BC667"/>
  <c r="AV668"/>
  <c r="AW668"/>
  <c r="AX668"/>
  <c r="AY668"/>
  <c r="AZ668"/>
  <c r="BA668"/>
  <c r="BB668"/>
  <c r="BC668"/>
  <c r="AV669"/>
  <c r="AW669"/>
  <c r="AX669"/>
  <c r="AY669"/>
  <c r="AZ669"/>
  <c r="BA669"/>
  <c r="BB669"/>
  <c r="BC669"/>
  <c r="AV670"/>
  <c r="AW670"/>
  <c r="AX670"/>
  <c r="AY670"/>
  <c r="AZ670"/>
  <c r="BA670"/>
  <c r="BB670"/>
  <c r="BC670"/>
  <c r="AV671"/>
  <c r="AW671"/>
  <c r="AX671"/>
  <c r="AY671"/>
  <c r="AZ671"/>
  <c r="BA671"/>
  <c r="BB671"/>
  <c r="BC671"/>
  <c r="AV672"/>
  <c r="AW672"/>
  <c r="AX672"/>
  <c r="AY672"/>
  <c r="AZ672"/>
  <c r="BA672"/>
  <c r="BB672"/>
  <c r="BC672"/>
  <c r="AV673"/>
  <c r="AW673"/>
  <c r="AX673"/>
  <c r="AY673"/>
  <c r="AZ673"/>
  <c r="BA673"/>
  <c r="BB673"/>
  <c r="BC673"/>
  <c r="AV674"/>
  <c r="AW674"/>
  <c r="AX674"/>
  <c r="AY674"/>
  <c r="AZ674"/>
  <c r="BA674"/>
  <c r="BB674"/>
  <c r="BC674"/>
  <c r="AV675"/>
  <c r="AW675"/>
  <c r="AX675"/>
  <c r="AY675"/>
  <c r="AZ675"/>
  <c r="BA675"/>
  <c r="BB675"/>
  <c r="BC675"/>
  <c r="AV676"/>
  <c r="AW676"/>
  <c r="AX676"/>
  <c r="AY676"/>
  <c r="AZ676"/>
  <c r="BA676"/>
  <c r="BB676"/>
  <c r="BC676"/>
  <c r="AV677"/>
  <c r="AW677"/>
  <c r="AX677"/>
  <c r="AY677"/>
  <c r="AZ677"/>
  <c r="BA677"/>
  <c r="BB677"/>
  <c r="BC677"/>
  <c r="AV678"/>
  <c r="AW678"/>
  <c r="AX678"/>
  <c r="AY678"/>
  <c r="AZ678"/>
  <c r="BA678"/>
  <c r="BB678"/>
  <c r="BC678"/>
  <c r="AV679"/>
  <c r="AW679"/>
  <c r="AX679"/>
  <c r="AY679"/>
  <c r="AZ679"/>
  <c r="BA679"/>
  <c r="BB679"/>
  <c r="BC679"/>
  <c r="AV680"/>
  <c r="AW680"/>
  <c r="AX680"/>
  <c r="AY680"/>
  <c r="AZ680"/>
  <c r="BA680"/>
  <c r="BB680"/>
  <c r="BC680"/>
  <c r="AV681"/>
  <c r="AW681"/>
  <c r="AX681"/>
  <c r="AY681"/>
  <c r="AZ681"/>
  <c r="BA681"/>
  <c r="BB681"/>
  <c r="BC681"/>
  <c r="AV682"/>
  <c r="AW682"/>
  <c r="AX682"/>
  <c r="AY682"/>
  <c r="AZ682"/>
  <c r="BA682"/>
  <c r="BB682"/>
  <c r="BC682"/>
  <c r="AV683"/>
  <c r="AW683"/>
  <c r="AX683"/>
  <c r="AY683"/>
  <c r="AZ683"/>
  <c r="BA683"/>
  <c r="BB683"/>
  <c r="BC683"/>
  <c r="AV684"/>
  <c r="AW684"/>
  <c r="AX684"/>
  <c r="AY684"/>
  <c r="AZ684"/>
  <c r="BA684"/>
  <c r="BB684"/>
  <c r="BC684"/>
  <c r="AV685"/>
  <c r="AW685"/>
  <c r="AX685"/>
  <c r="AY685"/>
  <c r="AZ685"/>
  <c r="BA685"/>
  <c r="BB685"/>
  <c r="BC685"/>
  <c r="AV686"/>
  <c r="AW686"/>
  <c r="AX686"/>
  <c r="AY686"/>
  <c r="AZ686"/>
  <c r="BA686"/>
  <c r="BB686"/>
  <c r="BC686"/>
  <c r="AV687"/>
  <c r="AW687"/>
  <c r="AX687"/>
  <c r="AY687"/>
  <c r="AZ687"/>
  <c r="BA687"/>
  <c r="BB687"/>
  <c r="BC687"/>
  <c r="AV688"/>
  <c r="AW688"/>
  <c r="AX688"/>
  <c r="AY688"/>
  <c r="AZ688"/>
  <c r="BA688"/>
  <c r="BB688"/>
  <c r="BC688"/>
  <c r="AV689"/>
  <c r="AW689"/>
  <c r="AX689"/>
  <c r="AY689"/>
  <c r="AZ689"/>
  <c r="BA689"/>
  <c r="BB689"/>
  <c r="BC689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C567"/>
  <c r="D567"/>
  <c r="F567"/>
  <c r="F568" s="1"/>
  <c r="G567"/>
  <c r="G568" s="1"/>
  <c r="H567"/>
  <c r="H568" s="1"/>
  <c r="I567"/>
  <c r="I568" s="1"/>
  <c r="J567"/>
  <c r="J568" s="1"/>
  <c r="K567"/>
  <c r="K568" s="1"/>
  <c r="L567"/>
  <c r="L568" s="1"/>
  <c r="M567"/>
  <c r="M568" s="1"/>
  <c r="N567"/>
  <c r="N568" s="1"/>
  <c r="O567"/>
  <c r="O568" s="1"/>
  <c r="P567"/>
  <c r="P568" s="1"/>
  <c r="Q567"/>
  <c r="Q568" s="1"/>
  <c r="R567"/>
  <c r="R568" s="1"/>
  <c r="S567"/>
  <c r="S568" s="1"/>
  <c r="T567"/>
  <c r="T568" s="1"/>
  <c r="U567"/>
  <c r="U568" s="1"/>
  <c r="V567"/>
  <c r="V568" s="1"/>
  <c r="W567"/>
  <c r="W568" s="1"/>
  <c r="X567"/>
  <c r="X568" s="1"/>
  <c r="Y567"/>
  <c r="Y568" s="1"/>
  <c r="Z567"/>
  <c r="Z568" s="1"/>
  <c r="AA567"/>
  <c r="AA568" s="1"/>
  <c r="AB567"/>
  <c r="AB568" s="1"/>
  <c r="AC567"/>
  <c r="AC568" s="1"/>
  <c r="AD567"/>
  <c r="AD568" s="1"/>
  <c r="AE567"/>
  <c r="AE568" s="1"/>
  <c r="AF567"/>
  <c r="AF568" s="1"/>
  <c r="AG567"/>
  <c r="AG568" s="1"/>
  <c r="AH567"/>
  <c r="AH568" s="1"/>
  <c r="AI567"/>
  <c r="AI568" s="1"/>
  <c r="AJ567"/>
  <c r="AJ568" s="1"/>
  <c r="AK567"/>
  <c r="AK568" s="1"/>
  <c r="AL567"/>
  <c r="AL568" s="1"/>
  <c r="AM567"/>
  <c r="AM568" s="1"/>
  <c r="AN567"/>
  <c r="AN568" s="1"/>
  <c r="AO567"/>
  <c r="AO568" s="1"/>
  <c r="AP567"/>
  <c r="AP568" s="1"/>
  <c r="AQ567"/>
  <c r="AQ568" s="1"/>
  <c r="AR567"/>
  <c r="AR568" s="1"/>
  <c r="AS567"/>
  <c r="AS568" s="1"/>
  <c r="AT567"/>
  <c r="AT568" s="1"/>
  <c r="AU567"/>
  <c r="AU568" s="1"/>
  <c r="E576"/>
  <c r="E580"/>
  <c r="E581"/>
  <c r="E585"/>
  <c r="E586"/>
  <c r="E587"/>
  <c r="E588"/>
  <c r="E590"/>
  <c r="E591"/>
  <c r="E592"/>
  <c r="E593"/>
  <c r="E594"/>
  <c r="E595"/>
  <c r="E596"/>
  <c r="E599"/>
  <c r="E600"/>
  <c r="E603"/>
  <c r="E604"/>
  <c r="E608"/>
  <c r="E611"/>
  <c r="E612"/>
  <c r="E622"/>
  <c r="E626"/>
  <c r="E627"/>
  <c r="E630"/>
  <c r="E631"/>
  <c r="E634"/>
  <c r="E635"/>
  <c r="E638"/>
  <c r="E639"/>
  <c r="E640"/>
  <c r="E641"/>
  <c r="E642"/>
  <c r="E643"/>
  <c r="E644"/>
  <c r="E665"/>
  <c r="F665"/>
  <c r="G665"/>
  <c r="H665"/>
  <c r="I665"/>
  <c r="J665"/>
  <c r="K665"/>
  <c r="L665"/>
  <c r="M665"/>
  <c r="N665"/>
  <c r="O665"/>
  <c r="P665"/>
  <c r="Q665"/>
  <c r="R665"/>
  <c r="S665"/>
  <c r="T665"/>
  <c r="U665"/>
  <c r="V665"/>
  <c r="W665"/>
  <c r="X665"/>
  <c r="Y665"/>
  <c r="Z665"/>
  <c r="AA665"/>
  <c r="AB665"/>
  <c r="AC665"/>
  <c r="AF665"/>
  <c r="AG665"/>
  <c r="AH665"/>
  <c r="AI665"/>
  <c r="AL665"/>
  <c r="AM665"/>
  <c r="AN665"/>
  <c r="AO665"/>
  <c r="AP665"/>
  <c r="AQ665"/>
  <c r="AR665"/>
  <c r="AS665"/>
  <c r="AT665"/>
  <c r="AU665"/>
  <c r="E666"/>
  <c r="F666"/>
  <c r="G666"/>
  <c r="H666"/>
  <c r="I666"/>
  <c r="J666"/>
  <c r="K666"/>
  <c r="L666"/>
  <c r="M666"/>
  <c r="N666"/>
  <c r="O666"/>
  <c r="P666"/>
  <c r="Q666"/>
  <c r="R666"/>
  <c r="S666"/>
  <c r="T666"/>
  <c r="U666"/>
  <c r="V666"/>
  <c r="W666"/>
  <c r="X666"/>
  <c r="Y666"/>
  <c r="Z666"/>
  <c r="AA666"/>
  <c r="AD666"/>
  <c r="AE666"/>
  <c r="AF666"/>
  <c r="AG666"/>
  <c r="AH666"/>
  <c r="AI666"/>
  <c r="AJ666"/>
  <c r="AK666"/>
  <c r="AL666"/>
  <c r="AM666"/>
  <c r="AN666"/>
  <c r="AO666"/>
  <c r="AP666"/>
  <c r="AQ666"/>
  <c r="AR666"/>
  <c r="AS666"/>
  <c r="AT666"/>
  <c r="AU666"/>
  <c r="E667"/>
  <c r="F667"/>
  <c r="G667"/>
  <c r="H667"/>
  <c r="I667"/>
  <c r="J667"/>
  <c r="K667"/>
  <c r="L667"/>
  <c r="M667"/>
  <c r="N667"/>
  <c r="O667"/>
  <c r="P667"/>
  <c r="Q667"/>
  <c r="R667"/>
  <c r="S667"/>
  <c r="T667"/>
  <c r="U667"/>
  <c r="V667"/>
  <c r="W667"/>
  <c r="X667"/>
  <c r="Y667"/>
  <c r="Z667"/>
  <c r="AA667"/>
  <c r="AD667"/>
  <c r="AE667"/>
  <c r="AF667"/>
  <c r="AG667"/>
  <c r="AH667"/>
  <c r="AI667"/>
  <c r="AJ667"/>
  <c r="AK667"/>
  <c r="AL667"/>
  <c r="AM667"/>
  <c r="AP667"/>
  <c r="AQ667"/>
  <c r="AR667"/>
  <c r="AS667"/>
  <c r="AT667"/>
  <c r="AU667"/>
  <c r="E668"/>
  <c r="F668"/>
  <c r="G668"/>
  <c r="H668"/>
  <c r="I668"/>
  <c r="J668"/>
  <c r="K668"/>
  <c r="L668"/>
  <c r="M668"/>
  <c r="N668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AM668"/>
  <c r="AP668"/>
  <c r="AQ668"/>
  <c r="AR668"/>
  <c r="AS668"/>
  <c r="AT668"/>
  <c r="AU668"/>
  <c r="E669"/>
  <c r="F669"/>
  <c r="G669"/>
  <c r="H669"/>
  <c r="I669"/>
  <c r="J669"/>
  <c r="K669"/>
  <c r="L669"/>
  <c r="M669"/>
  <c r="N669"/>
  <c r="O669"/>
  <c r="P669"/>
  <c r="Q669"/>
  <c r="R669"/>
  <c r="S669"/>
  <c r="T669"/>
  <c r="U669"/>
  <c r="V669"/>
  <c r="W669"/>
  <c r="X669"/>
  <c r="Y669"/>
  <c r="Z669"/>
  <c r="AA669"/>
  <c r="AD669"/>
  <c r="AE669"/>
  <c r="AF669"/>
  <c r="AG669"/>
  <c r="AH669"/>
  <c r="AI669"/>
  <c r="AJ669"/>
  <c r="AK669"/>
  <c r="AL669"/>
  <c r="AM669"/>
  <c r="AN669"/>
  <c r="AO669"/>
  <c r="AP669"/>
  <c r="AQ669"/>
  <c r="AR669"/>
  <c r="AS669"/>
  <c r="AT669"/>
  <c r="AU669"/>
  <c r="E670"/>
  <c r="F670"/>
  <c r="G670"/>
  <c r="H670"/>
  <c r="I670"/>
  <c r="J670"/>
  <c r="K670"/>
  <c r="L670"/>
  <c r="M670"/>
  <c r="N670"/>
  <c r="O670"/>
  <c r="P670"/>
  <c r="Q670"/>
  <c r="R670"/>
  <c r="S670"/>
  <c r="T670"/>
  <c r="U670"/>
  <c r="V670"/>
  <c r="W670"/>
  <c r="X670"/>
  <c r="Y670"/>
  <c r="Z670"/>
  <c r="AA670"/>
  <c r="AB670"/>
  <c r="AC670"/>
  <c r="AD670"/>
  <c r="AE670"/>
  <c r="AF670"/>
  <c r="AG670"/>
  <c r="AH670"/>
  <c r="AI670"/>
  <c r="AJ670"/>
  <c r="AK670"/>
  <c r="AL670"/>
  <c r="AM670"/>
  <c r="AN670"/>
  <c r="AO670"/>
  <c r="AP670"/>
  <c r="AQ670"/>
  <c r="AR670"/>
  <c r="AS670"/>
  <c r="AT670"/>
  <c r="AU670"/>
  <c r="E671"/>
  <c r="F671"/>
  <c r="G671"/>
  <c r="H671"/>
  <c r="I671"/>
  <c r="J671"/>
  <c r="K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AM671"/>
  <c r="AN671"/>
  <c r="AO671"/>
  <c r="AP671"/>
  <c r="AQ671"/>
  <c r="AR671"/>
  <c r="AS671"/>
  <c r="AT671"/>
  <c r="AU671"/>
  <c r="E672"/>
  <c r="F672"/>
  <c r="G672"/>
  <c r="H672"/>
  <c r="I672"/>
  <c r="J672"/>
  <c r="K672"/>
  <c r="L672"/>
  <c r="M672"/>
  <c r="N672"/>
  <c r="O672"/>
  <c r="P672"/>
  <c r="Q672"/>
  <c r="R672"/>
  <c r="S672"/>
  <c r="T672"/>
  <c r="U672"/>
  <c r="V672"/>
  <c r="W672"/>
  <c r="X672"/>
  <c r="Y672"/>
  <c r="Z672"/>
  <c r="AA672"/>
  <c r="AB672"/>
  <c r="AC672"/>
  <c r="AF672"/>
  <c r="AG672"/>
  <c r="AH672"/>
  <c r="AI672"/>
  <c r="AL672"/>
  <c r="AM672"/>
  <c r="AN672"/>
  <c r="AO672"/>
  <c r="AP672"/>
  <c r="AQ672"/>
  <c r="AR672"/>
  <c r="AS672"/>
  <c r="AT672"/>
  <c r="AU672"/>
  <c r="E673"/>
  <c r="F673"/>
  <c r="G673"/>
  <c r="H673"/>
  <c r="I673"/>
  <c r="J673"/>
  <c r="K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L673"/>
  <c r="AM673"/>
  <c r="AN673"/>
  <c r="AO673"/>
  <c r="AP673"/>
  <c r="AQ673"/>
  <c r="AR673"/>
  <c r="AS673"/>
  <c r="AT673"/>
  <c r="AU673"/>
  <c r="F674"/>
  <c r="G674"/>
  <c r="H674"/>
  <c r="I674"/>
  <c r="J674"/>
  <c r="K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AM674"/>
  <c r="AN674"/>
  <c r="AO674"/>
  <c r="AP674"/>
  <c r="AQ674"/>
  <c r="AR674"/>
  <c r="AS674"/>
  <c r="AT674"/>
  <c r="AU674"/>
  <c r="E675"/>
  <c r="F675"/>
  <c r="G675"/>
  <c r="H675"/>
  <c r="I675"/>
  <c r="J675"/>
  <c r="K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AM675"/>
  <c r="AP675"/>
  <c r="AQ675"/>
  <c r="AR675"/>
  <c r="AS675"/>
  <c r="AT675"/>
  <c r="AU675"/>
  <c r="F676"/>
  <c r="G676"/>
  <c r="H676"/>
  <c r="I676"/>
  <c r="J676"/>
  <c r="K676"/>
  <c r="L676"/>
  <c r="M676"/>
  <c r="N676"/>
  <c r="O676"/>
  <c r="P676"/>
  <c r="Q676"/>
  <c r="R676"/>
  <c r="S676"/>
  <c r="T676"/>
  <c r="U676"/>
  <c r="V676"/>
  <c r="W676"/>
  <c r="X676"/>
  <c r="Y676"/>
  <c r="Z676"/>
  <c r="AA676"/>
  <c r="AB676"/>
  <c r="AC676"/>
  <c r="AD676"/>
  <c r="AE676"/>
  <c r="AF676"/>
  <c r="AG676"/>
  <c r="AH676"/>
  <c r="AI676"/>
  <c r="AJ676"/>
  <c r="AK676"/>
  <c r="AL676"/>
  <c r="AM676"/>
  <c r="AN676"/>
  <c r="AO676"/>
  <c r="AP676"/>
  <c r="AQ676"/>
  <c r="AR676"/>
  <c r="AS676"/>
  <c r="AT676"/>
  <c r="AU676"/>
  <c r="F677"/>
  <c r="G677"/>
  <c r="H677"/>
  <c r="I677"/>
  <c r="J677"/>
  <c r="K677"/>
  <c r="L677"/>
  <c r="M677"/>
  <c r="N677"/>
  <c r="O677"/>
  <c r="P677"/>
  <c r="Q677"/>
  <c r="R677"/>
  <c r="S677"/>
  <c r="T677"/>
  <c r="U677"/>
  <c r="V677"/>
  <c r="W677"/>
  <c r="X677"/>
  <c r="Y677"/>
  <c r="Z677"/>
  <c r="AA677"/>
  <c r="AB677"/>
  <c r="AC677"/>
  <c r="AD677"/>
  <c r="AE677"/>
  <c r="AF677"/>
  <c r="AG677"/>
  <c r="AH677"/>
  <c r="AI677"/>
  <c r="AJ677"/>
  <c r="AK677"/>
  <c r="AL677"/>
  <c r="AM677"/>
  <c r="AN677"/>
  <c r="AO677"/>
  <c r="AP677"/>
  <c r="AQ677"/>
  <c r="AR677"/>
  <c r="AS677"/>
  <c r="AT677"/>
  <c r="AU677"/>
  <c r="E678"/>
  <c r="F678"/>
  <c r="G678"/>
  <c r="H678"/>
  <c r="I678"/>
  <c r="J678"/>
  <c r="K678"/>
  <c r="L678"/>
  <c r="M678"/>
  <c r="N678"/>
  <c r="O678"/>
  <c r="P678"/>
  <c r="Q678"/>
  <c r="R678"/>
  <c r="S678"/>
  <c r="T678"/>
  <c r="U678"/>
  <c r="V678"/>
  <c r="W678"/>
  <c r="X678"/>
  <c r="Y678"/>
  <c r="Z678"/>
  <c r="AA678"/>
  <c r="AB678"/>
  <c r="AC678"/>
  <c r="AD678"/>
  <c r="AE678"/>
  <c r="AF678"/>
  <c r="AG678"/>
  <c r="AH678"/>
  <c r="AI678"/>
  <c r="AJ678"/>
  <c r="AK678"/>
  <c r="AN678"/>
  <c r="AO678"/>
  <c r="AP678"/>
  <c r="AQ678"/>
  <c r="AR678"/>
  <c r="AS678"/>
  <c r="AT678"/>
  <c r="AU678"/>
  <c r="E679"/>
  <c r="F679"/>
  <c r="G679"/>
  <c r="H679"/>
  <c r="I679"/>
  <c r="J679"/>
  <c r="K679"/>
  <c r="L679"/>
  <c r="M679"/>
  <c r="N679"/>
  <c r="O679"/>
  <c r="P679"/>
  <c r="Q679"/>
  <c r="R679"/>
  <c r="S679"/>
  <c r="T679"/>
  <c r="U679"/>
  <c r="V679"/>
  <c r="W679"/>
  <c r="X679"/>
  <c r="Y679"/>
  <c r="Z679"/>
  <c r="AA679"/>
  <c r="AB679"/>
  <c r="AC679"/>
  <c r="AD679"/>
  <c r="AE679"/>
  <c r="AF679"/>
  <c r="AG679"/>
  <c r="AH679"/>
  <c r="AI679"/>
  <c r="AJ679"/>
  <c r="AK679"/>
  <c r="AN679"/>
  <c r="AO679"/>
  <c r="AP679"/>
  <c r="AQ679"/>
  <c r="AR679"/>
  <c r="AS679"/>
  <c r="AT679"/>
  <c r="AU679"/>
  <c r="E680"/>
  <c r="F680"/>
  <c r="G680"/>
  <c r="H680"/>
  <c r="I680"/>
  <c r="J680"/>
  <c r="K680"/>
  <c r="L680"/>
  <c r="M680"/>
  <c r="N680"/>
  <c r="O680"/>
  <c r="P680"/>
  <c r="Q680"/>
  <c r="R680"/>
  <c r="S680"/>
  <c r="T680"/>
  <c r="U680"/>
  <c r="V680"/>
  <c r="W680"/>
  <c r="X680"/>
  <c r="Y680"/>
  <c r="Z680"/>
  <c r="AA680"/>
  <c r="AB680"/>
  <c r="AC680"/>
  <c r="AD680"/>
  <c r="AE680"/>
  <c r="AF680"/>
  <c r="AG680"/>
  <c r="AH680"/>
  <c r="AI680"/>
  <c r="AJ680"/>
  <c r="AK680"/>
  <c r="AL680"/>
  <c r="AM680"/>
  <c r="AN680"/>
  <c r="AO680"/>
  <c r="AP680"/>
  <c r="AQ680"/>
  <c r="AR680"/>
  <c r="AS680"/>
  <c r="AT680"/>
  <c r="AU680"/>
  <c r="E681"/>
  <c r="F681"/>
  <c r="G681"/>
  <c r="H681"/>
  <c r="I681"/>
  <c r="J681"/>
  <c r="K681"/>
  <c r="L681"/>
  <c r="M681"/>
  <c r="N681"/>
  <c r="O681"/>
  <c r="P681"/>
  <c r="Q681"/>
  <c r="R681"/>
  <c r="S681"/>
  <c r="T681"/>
  <c r="U681"/>
  <c r="V681"/>
  <c r="W681"/>
  <c r="X681"/>
  <c r="Y681"/>
  <c r="Z681"/>
  <c r="AA681"/>
  <c r="AD681"/>
  <c r="AE681"/>
  <c r="AF681"/>
  <c r="AG681"/>
  <c r="AH681"/>
  <c r="AI681"/>
  <c r="AJ681"/>
  <c r="AK681"/>
  <c r="AL681"/>
  <c r="AM681"/>
  <c r="AN681"/>
  <c r="AO681"/>
  <c r="AP681"/>
  <c r="AQ681"/>
  <c r="AR681"/>
  <c r="AS681"/>
  <c r="AT681"/>
  <c r="AU681"/>
  <c r="E682"/>
  <c r="F682"/>
  <c r="G682"/>
  <c r="H682"/>
  <c r="I682"/>
  <c r="J682"/>
  <c r="K682"/>
  <c r="L682"/>
  <c r="M682"/>
  <c r="N682"/>
  <c r="O682"/>
  <c r="P682"/>
  <c r="Q682"/>
  <c r="R682"/>
  <c r="S682"/>
  <c r="T682"/>
  <c r="U682"/>
  <c r="V682"/>
  <c r="W682"/>
  <c r="X682"/>
  <c r="Y682"/>
  <c r="Z682"/>
  <c r="AA682"/>
  <c r="AB682"/>
  <c r="AC682"/>
  <c r="AD682"/>
  <c r="AE682"/>
  <c r="AF682"/>
  <c r="AG682"/>
  <c r="AH682"/>
  <c r="AI682"/>
  <c r="AJ682"/>
  <c r="AK682"/>
  <c r="AL682"/>
  <c r="AM682"/>
  <c r="AN682"/>
  <c r="AO682"/>
  <c r="AP682"/>
  <c r="AQ682"/>
  <c r="AR682"/>
  <c r="AS682"/>
  <c r="AT682"/>
  <c r="AU682"/>
  <c r="F683"/>
  <c r="G683"/>
  <c r="H683"/>
  <c r="I683"/>
  <c r="J683"/>
  <c r="K683"/>
  <c r="L683"/>
  <c r="M683"/>
  <c r="N683"/>
  <c r="O683"/>
  <c r="P683"/>
  <c r="Q683"/>
  <c r="R683"/>
  <c r="S683"/>
  <c r="T683"/>
  <c r="U683"/>
  <c r="V683"/>
  <c r="W683"/>
  <c r="X683"/>
  <c r="Y683"/>
  <c r="Z683"/>
  <c r="AA683"/>
  <c r="AB683"/>
  <c r="AC683"/>
  <c r="AD683"/>
  <c r="AE683"/>
  <c r="AF683"/>
  <c r="AG683"/>
  <c r="AH683"/>
  <c r="AI683"/>
  <c r="AJ683"/>
  <c r="AK683"/>
  <c r="AL683"/>
  <c r="AM683"/>
  <c r="AN683"/>
  <c r="AO683"/>
  <c r="AP683"/>
  <c r="AQ683"/>
  <c r="AR683"/>
  <c r="AS683"/>
  <c r="AT683"/>
  <c r="AU683"/>
  <c r="E684"/>
  <c r="F684"/>
  <c r="G684"/>
  <c r="H684"/>
  <c r="I684"/>
  <c r="J684"/>
  <c r="K684"/>
  <c r="L684"/>
  <c r="M684"/>
  <c r="N684"/>
  <c r="O684"/>
  <c r="P684"/>
  <c r="Q684"/>
  <c r="R684"/>
  <c r="S684"/>
  <c r="T684"/>
  <c r="U684"/>
  <c r="V684"/>
  <c r="W684"/>
  <c r="X684"/>
  <c r="Y684"/>
  <c r="Z684"/>
  <c r="AA684"/>
  <c r="AD684"/>
  <c r="AE684"/>
  <c r="AF684"/>
  <c r="AG684"/>
  <c r="AH684"/>
  <c r="AI684"/>
  <c r="AJ684"/>
  <c r="AK684"/>
  <c r="AL684"/>
  <c r="AM684"/>
  <c r="AN684"/>
  <c r="AO684"/>
  <c r="AP684"/>
  <c r="AQ684"/>
  <c r="AR684"/>
  <c r="AS684"/>
  <c r="AT684"/>
  <c r="AU684"/>
  <c r="E685"/>
  <c r="F685"/>
  <c r="G685"/>
  <c r="H685"/>
  <c r="I685"/>
  <c r="J685"/>
  <c r="K685"/>
  <c r="L685"/>
  <c r="M685"/>
  <c r="N685"/>
  <c r="O685"/>
  <c r="P685"/>
  <c r="Q685"/>
  <c r="R685"/>
  <c r="S685"/>
  <c r="T685"/>
  <c r="U685"/>
  <c r="V685"/>
  <c r="W685"/>
  <c r="X685"/>
  <c r="Y685"/>
  <c r="Z685"/>
  <c r="AA685"/>
  <c r="AD685"/>
  <c r="AE685"/>
  <c r="AF685"/>
  <c r="AG685"/>
  <c r="AH685"/>
  <c r="AI685"/>
  <c r="AL685"/>
  <c r="AM685"/>
  <c r="AN685"/>
  <c r="AO685"/>
  <c r="AP685"/>
  <c r="AQ685"/>
  <c r="AR685"/>
  <c r="AS685"/>
  <c r="AT685"/>
  <c r="AU685"/>
  <c r="D686"/>
  <c r="E686" s="1"/>
  <c r="F686"/>
  <c r="G686"/>
  <c r="H686"/>
  <c r="I686"/>
  <c r="J686"/>
  <c r="K686"/>
  <c r="L686"/>
  <c r="M686"/>
  <c r="N686"/>
  <c r="O686"/>
  <c r="P686"/>
  <c r="Q686"/>
  <c r="R686"/>
  <c r="S686"/>
  <c r="T686"/>
  <c r="U686"/>
  <c r="V686"/>
  <c r="W686"/>
  <c r="X686"/>
  <c r="Y686"/>
  <c r="Z686"/>
  <c r="AA686"/>
  <c r="AB686"/>
  <c r="AC686"/>
  <c r="AD686"/>
  <c r="AE686"/>
  <c r="AF686"/>
  <c r="AG686"/>
  <c r="AH686"/>
  <c r="AI686"/>
  <c r="AJ686"/>
  <c r="AK686"/>
  <c r="AL686"/>
  <c r="AM686"/>
  <c r="AN686"/>
  <c r="AO686"/>
  <c r="AP686"/>
  <c r="AQ686"/>
  <c r="AR686"/>
  <c r="AS686"/>
  <c r="AT686"/>
  <c r="AU686"/>
  <c r="D687"/>
  <c r="E687" s="1"/>
  <c r="F687"/>
  <c r="G687"/>
  <c r="H687"/>
  <c r="I687"/>
  <c r="J687"/>
  <c r="K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AM687"/>
  <c r="AN687"/>
  <c r="AO687"/>
  <c r="AP687"/>
  <c r="AQ687"/>
  <c r="AR687"/>
  <c r="AS687"/>
  <c r="AT687"/>
  <c r="AU687"/>
  <c r="D688"/>
  <c r="E688" s="1"/>
  <c r="F688"/>
  <c r="G688"/>
  <c r="H688"/>
  <c r="I688"/>
  <c r="J688"/>
  <c r="K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AM688"/>
  <c r="AN688"/>
  <c r="AO688"/>
  <c r="AP688"/>
  <c r="AQ688"/>
  <c r="AR688"/>
  <c r="AS688"/>
  <c r="AT688"/>
  <c r="AU688"/>
  <c r="D689"/>
  <c r="E689" s="1"/>
  <c r="F689"/>
  <c r="G689"/>
  <c r="H689"/>
  <c r="I689"/>
  <c r="J689"/>
  <c r="K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AM689"/>
  <c r="AN689"/>
  <c r="AO689"/>
  <c r="AP689"/>
  <c r="AQ689"/>
  <c r="AR689"/>
  <c r="AS689"/>
  <c r="AT689"/>
  <c r="AU689"/>
  <c r="E4" i="5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C567"/>
  <c r="E568" s="1"/>
  <c r="D567"/>
  <c r="F567"/>
  <c r="J567"/>
  <c r="J568" s="1"/>
  <c r="K567"/>
  <c r="K568" s="1"/>
  <c r="O567"/>
  <c r="O568" s="1"/>
  <c r="P567"/>
  <c r="P568" s="1"/>
  <c r="Q567"/>
  <c r="Q568" s="1"/>
  <c r="T567"/>
  <c r="T568" s="1"/>
  <c r="U568"/>
  <c r="V567"/>
  <c r="V568" s="1"/>
  <c r="W567"/>
  <c r="W568" s="1"/>
  <c r="X567"/>
  <c r="X568" s="1"/>
  <c r="Y567"/>
  <c r="Y568" s="1"/>
  <c r="Z567"/>
  <c r="Z568" s="1"/>
  <c r="AA567"/>
  <c r="AA568" s="1"/>
  <c r="AD567"/>
  <c r="AD568" s="1"/>
  <c r="AE567"/>
  <c r="AE568" s="1"/>
  <c r="AI567"/>
  <c r="AI568" s="1"/>
  <c r="AJ567"/>
  <c r="AJ568" s="1"/>
  <c r="AL567"/>
  <c r="AL568" s="1"/>
  <c r="AM567"/>
  <c r="AM568" s="1"/>
  <c r="AQ567"/>
  <c r="AQ568" s="1"/>
  <c r="AR567"/>
  <c r="AR568" s="1"/>
  <c r="AT567"/>
  <c r="AT568" s="1"/>
  <c r="AU567"/>
  <c r="AU568" s="1"/>
  <c r="AV567"/>
  <c r="AV568" s="1"/>
  <c r="AW567"/>
  <c r="AW568" s="1"/>
  <c r="AZ567"/>
  <c r="AZ568" s="1"/>
  <c r="BA567"/>
  <c r="BA568" s="1"/>
  <c r="BC567"/>
  <c r="BC568" s="1"/>
  <c r="BD567"/>
  <c r="BD568" s="1"/>
  <c r="BF567"/>
  <c r="BF568" s="1"/>
  <c r="BG567"/>
  <c r="BG568" s="1"/>
  <c r="BH567"/>
  <c r="BH568" s="1"/>
  <c r="BI567"/>
  <c r="BI568" s="1"/>
  <c r="BJ567"/>
  <c r="BJ568" s="1"/>
  <c r="BK567"/>
  <c r="BK568" s="1"/>
  <c r="BL567"/>
  <c r="BL568" s="1"/>
  <c r="BN567"/>
  <c r="BN568" s="1"/>
  <c r="BO567"/>
  <c r="BO568" s="1"/>
  <c r="BP567"/>
  <c r="BP568" s="1"/>
  <c r="BQ567"/>
  <c r="BQ568" s="1"/>
  <c r="BU567"/>
  <c r="BU568" s="1"/>
  <c r="BV567"/>
  <c r="BV568" s="1"/>
  <c r="BW567"/>
  <c r="BW568" s="1"/>
  <c r="BX567"/>
  <c r="BX568" s="1"/>
  <c r="BZ567"/>
  <c r="BZ568" s="1"/>
  <c r="CA567"/>
  <c r="CA568" s="1"/>
  <c r="CB567"/>
  <c r="CB568" s="1"/>
  <c r="CE567"/>
  <c r="CE568" s="1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E665"/>
  <c r="F665"/>
  <c r="J665"/>
  <c r="K665"/>
  <c r="Q665"/>
  <c r="U665"/>
  <c r="V665"/>
  <c r="AA665"/>
  <c r="AD665"/>
  <c r="AE665"/>
  <c r="AI665"/>
  <c r="AJ665"/>
  <c r="AL665"/>
  <c r="AM665"/>
  <c r="AQ665"/>
  <c r="AR665"/>
  <c r="AT665"/>
  <c r="AU665"/>
  <c r="AV665"/>
  <c r="AW665"/>
  <c r="AZ665"/>
  <c r="BA665"/>
  <c r="BC665"/>
  <c r="BD665"/>
  <c r="BF665"/>
  <c r="BG665"/>
  <c r="BL665"/>
  <c r="BN665"/>
  <c r="BO665"/>
  <c r="BP665"/>
  <c r="BX665"/>
  <c r="BZ665"/>
  <c r="CA665"/>
  <c r="CB665"/>
  <c r="CE665"/>
  <c r="E666"/>
  <c r="O666"/>
  <c r="P666"/>
  <c r="U666"/>
  <c r="V666"/>
  <c r="W666"/>
  <c r="X666"/>
  <c r="Y666"/>
  <c r="Z666"/>
  <c r="AA666"/>
  <c r="AD666"/>
  <c r="AE666"/>
  <c r="AI666"/>
  <c r="AJ666"/>
  <c r="AL666"/>
  <c r="AM666"/>
  <c r="AQ666"/>
  <c r="AR666"/>
  <c r="AT666"/>
  <c r="AU666"/>
  <c r="AV666"/>
  <c r="AW666"/>
  <c r="AZ666"/>
  <c r="BA666"/>
  <c r="BC666"/>
  <c r="BD666"/>
  <c r="BF666"/>
  <c r="BG666"/>
  <c r="BH666"/>
  <c r="BI666"/>
  <c r="BJ666"/>
  <c r="BK666"/>
  <c r="BL666"/>
  <c r="BN666"/>
  <c r="BO666"/>
  <c r="BP666"/>
  <c r="BQ666"/>
  <c r="BU666"/>
  <c r="BV666"/>
  <c r="BW666"/>
  <c r="BX666"/>
  <c r="BZ666"/>
  <c r="CA666"/>
  <c r="CB666"/>
  <c r="CE666"/>
  <c r="E667"/>
  <c r="Q667"/>
  <c r="T667"/>
  <c r="U667"/>
  <c r="V667"/>
  <c r="Y667"/>
  <c r="Z667"/>
  <c r="AA667"/>
  <c r="AD667"/>
  <c r="AE667"/>
  <c r="AI667"/>
  <c r="AJ667"/>
  <c r="AL667"/>
  <c r="AM667"/>
  <c r="AQ667"/>
  <c r="AR667"/>
  <c r="AT667"/>
  <c r="AU667"/>
  <c r="AV667"/>
  <c r="AW667"/>
  <c r="AZ667"/>
  <c r="BD667"/>
  <c r="BF667"/>
  <c r="BG667"/>
  <c r="BH667"/>
  <c r="BI667"/>
  <c r="BJ667"/>
  <c r="BK667"/>
  <c r="BL667"/>
  <c r="BN667"/>
  <c r="BO667"/>
  <c r="BP667"/>
  <c r="BQ667"/>
  <c r="BU667"/>
  <c r="BV667"/>
  <c r="BW667"/>
  <c r="BX667"/>
  <c r="BZ667"/>
  <c r="CA667"/>
  <c r="CB667"/>
  <c r="CE667"/>
  <c r="E668"/>
  <c r="F668"/>
  <c r="J668"/>
  <c r="K668"/>
  <c r="O668"/>
  <c r="P668"/>
  <c r="Q668"/>
  <c r="T668"/>
  <c r="U668"/>
  <c r="V668"/>
  <c r="W668"/>
  <c r="X668"/>
  <c r="Y668"/>
  <c r="Z668"/>
  <c r="AA668"/>
  <c r="AD668"/>
  <c r="AE668"/>
  <c r="AI668"/>
  <c r="AJ668"/>
  <c r="AL668"/>
  <c r="AM668"/>
  <c r="AQ668"/>
  <c r="AR668"/>
  <c r="AT668"/>
  <c r="AU668"/>
  <c r="AV668"/>
  <c r="AW668"/>
  <c r="AZ668"/>
  <c r="BD668"/>
  <c r="BF668"/>
  <c r="BG668"/>
  <c r="BH668"/>
  <c r="BI668"/>
  <c r="BJ668"/>
  <c r="BK668"/>
  <c r="BL668"/>
  <c r="BN668"/>
  <c r="BO668"/>
  <c r="BP668"/>
  <c r="BQ668"/>
  <c r="BU668"/>
  <c r="BV668"/>
  <c r="BW668"/>
  <c r="BX668"/>
  <c r="BZ668"/>
  <c r="CA668"/>
  <c r="CB668"/>
  <c r="CE668"/>
  <c r="E669"/>
  <c r="O669"/>
  <c r="P669"/>
  <c r="U669"/>
  <c r="V669"/>
  <c r="W669"/>
  <c r="X669"/>
  <c r="Y669"/>
  <c r="Z669"/>
  <c r="AA669"/>
  <c r="AD669"/>
  <c r="AE669"/>
  <c r="AI669"/>
  <c r="AJ669"/>
  <c r="AL669"/>
  <c r="AM669"/>
  <c r="AQ669"/>
  <c r="AR669"/>
  <c r="AT669"/>
  <c r="AU669"/>
  <c r="AV669"/>
  <c r="AW669"/>
  <c r="AZ669"/>
  <c r="BA669"/>
  <c r="BC669"/>
  <c r="BD669"/>
  <c r="BF669"/>
  <c r="BG669"/>
  <c r="BH669"/>
  <c r="BI669"/>
  <c r="BJ669"/>
  <c r="BK669"/>
  <c r="BL669"/>
  <c r="BN669"/>
  <c r="BO669"/>
  <c r="BP669"/>
  <c r="BQ669"/>
  <c r="BU669"/>
  <c r="BV669"/>
  <c r="BW669"/>
  <c r="BX669"/>
  <c r="BZ669"/>
  <c r="CA669"/>
  <c r="CB669"/>
  <c r="CE669"/>
  <c r="E670"/>
  <c r="F670"/>
  <c r="J670"/>
  <c r="K670"/>
  <c r="O670"/>
  <c r="P670"/>
  <c r="U670"/>
  <c r="V670"/>
  <c r="W670"/>
  <c r="X670"/>
  <c r="Y670"/>
  <c r="Z670"/>
  <c r="AA670"/>
  <c r="AD670"/>
  <c r="AE670"/>
  <c r="AI670"/>
  <c r="AJ670"/>
  <c r="AL670"/>
  <c r="AM670"/>
  <c r="AQ670"/>
  <c r="AR670"/>
  <c r="AT670"/>
  <c r="AU670"/>
  <c r="AV670"/>
  <c r="AW670"/>
  <c r="AZ670"/>
  <c r="BA670"/>
  <c r="BC670"/>
  <c r="BD670"/>
  <c r="BF670"/>
  <c r="BG670"/>
  <c r="BH670"/>
  <c r="BI670"/>
  <c r="BJ670"/>
  <c r="BK670"/>
  <c r="BL670"/>
  <c r="BN670"/>
  <c r="BO670"/>
  <c r="BP670"/>
  <c r="BQ670"/>
  <c r="BU670"/>
  <c r="BV670"/>
  <c r="BW670"/>
  <c r="BX670"/>
  <c r="BZ670"/>
  <c r="CA670"/>
  <c r="CB670"/>
  <c r="CE670"/>
  <c r="F671"/>
  <c r="J671"/>
  <c r="K671"/>
  <c r="O671"/>
  <c r="P671"/>
  <c r="Q671"/>
  <c r="T671"/>
  <c r="U671"/>
  <c r="V671"/>
  <c r="W671"/>
  <c r="X671"/>
  <c r="Y671"/>
  <c r="Z671"/>
  <c r="AA671"/>
  <c r="AD671"/>
  <c r="AE671"/>
  <c r="AI671"/>
  <c r="AJ671"/>
  <c r="AL671"/>
  <c r="AM671"/>
  <c r="AQ671"/>
  <c r="AR671"/>
  <c r="AT671"/>
  <c r="AU671"/>
  <c r="AV671"/>
  <c r="AW671"/>
  <c r="AZ671"/>
  <c r="BA671"/>
  <c r="BC671"/>
  <c r="BD671"/>
  <c r="BF671"/>
  <c r="BG671"/>
  <c r="BH671"/>
  <c r="BI671"/>
  <c r="BJ671"/>
  <c r="BK671"/>
  <c r="BL671"/>
  <c r="BN671"/>
  <c r="BO671"/>
  <c r="BP671"/>
  <c r="BQ671"/>
  <c r="BU671"/>
  <c r="BV671"/>
  <c r="BW671"/>
  <c r="BX671"/>
  <c r="BZ671"/>
  <c r="CA671"/>
  <c r="CB671"/>
  <c r="CE671"/>
  <c r="E672"/>
  <c r="F672"/>
  <c r="J672"/>
  <c r="K672"/>
  <c r="O672"/>
  <c r="P672"/>
  <c r="Q672"/>
  <c r="T672"/>
  <c r="U672"/>
  <c r="V672"/>
  <c r="W672"/>
  <c r="X672"/>
  <c r="Y672"/>
  <c r="Z672"/>
  <c r="AA672"/>
  <c r="AD672"/>
  <c r="AE672"/>
  <c r="AI672"/>
  <c r="AM672"/>
  <c r="AQ672"/>
  <c r="AR672"/>
  <c r="AT672"/>
  <c r="AU672"/>
  <c r="AV672"/>
  <c r="AW672"/>
  <c r="AZ672"/>
  <c r="BA672"/>
  <c r="BC672"/>
  <c r="BF672"/>
  <c r="BG672"/>
  <c r="BH672"/>
  <c r="BI672"/>
  <c r="BL672"/>
  <c r="BN672"/>
  <c r="BV672"/>
  <c r="BW672"/>
  <c r="BX672"/>
  <c r="BZ672"/>
  <c r="CA672"/>
  <c r="CB672"/>
  <c r="CE672"/>
  <c r="E673"/>
  <c r="F673"/>
  <c r="J673"/>
  <c r="K673"/>
  <c r="O673"/>
  <c r="P673"/>
  <c r="Q673"/>
  <c r="T673"/>
  <c r="U673"/>
  <c r="V673"/>
  <c r="W673"/>
  <c r="X673"/>
  <c r="Y673"/>
  <c r="Z673"/>
  <c r="AA673"/>
  <c r="AD673"/>
  <c r="AJ673"/>
  <c r="AL673"/>
  <c r="AM673"/>
  <c r="AQ673"/>
  <c r="AR673"/>
  <c r="AT673"/>
  <c r="AU673"/>
  <c r="AV673"/>
  <c r="AW673"/>
  <c r="AZ673"/>
  <c r="BA673"/>
  <c r="BC673"/>
  <c r="BD673"/>
  <c r="BF673"/>
  <c r="BG673"/>
  <c r="BH673"/>
  <c r="BI673"/>
  <c r="BJ673"/>
  <c r="BK673"/>
  <c r="BL673"/>
  <c r="BN673"/>
  <c r="BO673"/>
  <c r="BP673"/>
  <c r="BV673"/>
  <c r="BW673"/>
  <c r="BX673"/>
  <c r="BZ673"/>
  <c r="CA673"/>
  <c r="CB673"/>
  <c r="CE673"/>
  <c r="F674"/>
  <c r="J674"/>
  <c r="K674"/>
  <c r="O674"/>
  <c r="P674"/>
  <c r="Q674"/>
  <c r="T674"/>
  <c r="U674"/>
  <c r="V674"/>
  <c r="W674"/>
  <c r="X674"/>
  <c r="Y674"/>
  <c r="Z674"/>
  <c r="AA674"/>
  <c r="AD674"/>
  <c r="AE674"/>
  <c r="AI674"/>
  <c r="AJ674"/>
  <c r="AL674"/>
  <c r="AM674"/>
  <c r="AQ674"/>
  <c r="AR674"/>
  <c r="AT674"/>
  <c r="AU674"/>
  <c r="AV674"/>
  <c r="AW674"/>
  <c r="AZ674"/>
  <c r="BA674"/>
  <c r="BC674"/>
  <c r="BD674"/>
  <c r="BF674"/>
  <c r="BG674"/>
  <c r="BH674"/>
  <c r="BI674"/>
  <c r="BJ674"/>
  <c r="BK674"/>
  <c r="BL674"/>
  <c r="BN674"/>
  <c r="BO674"/>
  <c r="BP674"/>
  <c r="BQ674"/>
  <c r="BU674"/>
  <c r="BV674"/>
  <c r="BW674"/>
  <c r="BX674"/>
  <c r="BZ674"/>
  <c r="CA674"/>
  <c r="CB674"/>
  <c r="CE674"/>
  <c r="E675"/>
  <c r="F675"/>
  <c r="J675"/>
  <c r="K675"/>
  <c r="O675"/>
  <c r="P675"/>
  <c r="Q675"/>
  <c r="T675"/>
  <c r="U675"/>
  <c r="V675"/>
  <c r="W675"/>
  <c r="X675"/>
  <c r="Y675"/>
  <c r="Z675"/>
  <c r="AA675"/>
  <c r="AD675"/>
  <c r="AE675"/>
  <c r="AI675"/>
  <c r="AJ675"/>
  <c r="AL675"/>
  <c r="AM675"/>
  <c r="AQ675"/>
  <c r="AR675"/>
  <c r="AT675"/>
  <c r="AU675"/>
  <c r="AV675"/>
  <c r="BF675"/>
  <c r="BG675"/>
  <c r="BH675"/>
  <c r="BI675"/>
  <c r="BJ675"/>
  <c r="BK675"/>
  <c r="BL675"/>
  <c r="BN675"/>
  <c r="BO675"/>
  <c r="BP675"/>
  <c r="BQ675"/>
  <c r="BU675"/>
  <c r="BV675"/>
  <c r="BW675"/>
  <c r="BX675"/>
  <c r="BZ675"/>
  <c r="CA675"/>
  <c r="CB675"/>
  <c r="CE675"/>
  <c r="F676"/>
  <c r="J676"/>
  <c r="K676"/>
  <c r="O676"/>
  <c r="P676"/>
  <c r="Q676"/>
  <c r="T676"/>
  <c r="U676"/>
  <c r="V676"/>
  <c r="W676"/>
  <c r="X676"/>
  <c r="Y676"/>
  <c r="Z676"/>
  <c r="AA676"/>
  <c r="AD676"/>
  <c r="AE676"/>
  <c r="AI676"/>
  <c r="AJ676"/>
  <c r="AL676"/>
  <c r="AM676"/>
  <c r="AQ676"/>
  <c r="AR676"/>
  <c r="AT676"/>
  <c r="AW676"/>
  <c r="AZ676"/>
  <c r="BA676"/>
  <c r="BC676"/>
  <c r="BD676"/>
  <c r="BF676"/>
  <c r="BG676"/>
  <c r="BH676"/>
  <c r="BI676"/>
  <c r="BJ676"/>
  <c r="BK676"/>
  <c r="BL676"/>
  <c r="BN676"/>
  <c r="BO676"/>
  <c r="BP676"/>
  <c r="BQ676"/>
  <c r="BU676"/>
  <c r="BV676"/>
  <c r="BW676"/>
  <c r="BX676"/>
  <c r="BZ676"/>
  <c r="CA676"/>
  <c r="CB676"/>
  <c r="CE676"/>
  <c r="F677"/>
  <c r="J677"/>
  <c r="K677"/>
  <c r="O677"/>
  <c r="P677"/>
  <c r="Q677"/>
  <c r="T677"/>
  <c r="U677"/>
  <c r="V677"/>
  <c r="W677"/>
  <c r="X677"/>
  <c r="Y677"/>
  <c r="Z677"/>
  <c r="AA677"/>
  <c r="AD677"/>
  <c r="AE677"/>
  <c r="AI677"/>
  <c r="AJ677"/>
  <c r="AL677"/>
  <c r="AM677"/>
  <c r="AQ677"/>
  <c r="AR677"/>
  <c r="AT677"/>
  <c r="AU677"/>
  <c r="AV677"/>
  <c r="BA677"/>
  <c r="BC677"/>
  <c r="BD677"/>
  <c r="BF677"/>
  <c r="BG677"/>
  <c r="BH677"/>
  <c r="BI677"/>
  <c r="BJ677"/>
  <c r="BK677"/>
  <c r="BL677"/>
  <c r="BN677"/>
  <c r="BO677"/>
  <c r="BP677"/>
  <c r="BQ677"/>
  <c r="BU677"/>
  <c r="BV677"/>
  <c r="BW677"/>
  <c r="BX677"/>
  <c r="BZ677"/>
  <c r="CA677"/>
  <c r="CB677"/>
  <c r="CE677"/>
  <c r="E678"/>
  <c r="F678"/>
  <c r="J678"/>
  <c r="K678"/>
  <c r="O678"/>
  <c r="P678"/>
  <c r="W678"/>
  <c r="X678"/>
  <c r="Y678"/>
  <c r="Z678"/>
  <c r="AA678"/>
  <c r="AD678"/>
  <c r="AE678"/>
  <c r="AI678"/>
  <c r="AJ678"/>
  <c r="AL678"/>
  <c r="AM678"/>
  <c r="AQ678"/>
  <c r="AU678"/>
  <c r="AV678"/>
  <c r="BA678"/>
  <c r="BC678"/>
  <c r="BD678"/>
  <c r="BF678"/>
  <c r="BG678"/>
  <c r="BH678"/>
  <c r="BI678"/>
  <c r="BJ678"/>
  <c r="BK678"/>
  <c r="BL678"/>
  <c r="BN678"/>
  <c r="BO678"/>
  <c r="BP678"/>
  <c r="BQ678"/>
  <c r="BU678"/>
  <c r="BV678"/>
  <c r="BW678"/>
  <c r="BX678"/>
  <c r="BZ678"/>
  <c r="CA678"/>
  <c r="CB678"/>
  <c r="CE678"/>
  <c r="E679"/>
  <c r="F679"/>
  <c r="J679"/>
  <c r="K679"/>
  <c r="O679"/>
  <c r="P679"/>
  <c r="Q679"/>
  <c r="T679"/>
  <c r="U679"/>
  <c r="V679"/>
  <c r="W679"/>
  <c r="X679"/>
  <c r="Y679"/>
  <c r="Z679"/>
  <c r="AA679"/>
  <c r="AD679"/>
  <c r="AJ679"/>
  <c r="AL679"/>
  <c r="AM679"/>
  <c r="AQ679"/>
  <c r="AU679"/>
  <c r="AV679"/>
  <c r="AW679"/>
  <c r="AZ679"/>
  <c r="BA679"/>
  <c r="BC679"/>
  <c r="BD679"/>
  <c r="BL679"/>
  <c r="BN679"/>
  <c r="BO679"/>
  <c r="BP679"/>
  <c r="BQ679"/>
  <c r="BU679"/>
  <c r="BV679"/>
  <c r="BW679"/>
  <c r="BX679"/>
  <c r="BZ679"/>
  <c r="CA679"/>
  <c r="CB679"/>
  <c r="CE679"/>
  <c r="E680"/>
  <c r="F680"/>
  <c r="J680"/>
  <c r="K680"/>
  <c r="O680"/>
  <c r="P680"/>
  <c r="Q680"/>
  <c r="T680"/>
  <c r="U680"/>
  <c r="V680"/>
  <c r="W680"/>
  <c r="X680"/>
  <c r="Y680"/>
  <c r="Z680"/>
  <c r="AA680"/>
  <c r="AD680"/>
  <c r="AE680"/>
  <c r="AI680"/>
  <c r="AJ680"/>
  <c r="AL680"/>
  <c r="AM680"/>
  <c r="AQ680"/>
  <c r="AR680"/>
  <c r="AT680"/>
  <c r="AU680"/>
  <c r="AV680"/>
  <c r="AW680"/>
  <c r="AZ680"/>
  <c r="BA680"/>
  <c r="BC680"/>
  <c r="BF680"/>
  <c r="BH680"/>
  <c r="BI680"/>
  <c r="BJ680"/>
  <c r="BK680"/>
  <c r="BL680"/>
  <c r="BN680"/>
  <c r="BO680"/>
  <c r="BP680"/>
  <c r="BQ680"/>
  <c r="BU680"/>
  <c r="BV680"/>
  <c r="BW680"/>
  <c r="BX680"/>
  <c r="BZ680"/>
  <c r="CA680"/>
  <c r="CB680"/>
  <c r="CE680"/>
  <c r="E681"/>
  <c r="O681"/>
  <c r="P681"/>
  <c r="Q681"/>
  <c r="T681"/>
  <c r="U681"/>
  <c r="V681"/>
  <c r="W681"/>
  <c r="X681"/>
  <c r="Y681"/>
  <c r="Z681"/>
  <c r="AA681"/>
  <c r="AD681"/>
  <c r="AJ681"/>
  <c r="AL681"/>
  <c r="AM681"/>
  <c r="AQ681"/>
  <c r="AR681"/>
  <c r="AT681"/>
  <c r="AU681"/>
  <c r="AV681"/>
  <c r="AW681"/>
  <c r="AZ681"/>
  <c r="BA681"/>
  <c r="BC681"/>
  <c r="BF681"/>
  <c r="BG681"/>
  <c r="BH681"/>
  <c r="BI681"/>
  <c r="BJ681"/>
  <c r="BK681"/>
  <c r="BL681"/>
  <c r="BN681"/>
  <c r="BO681"/>
  <c r="BP681"/>
  <c r="BQ681"/>
  <c r="BU681"/>
  <c r="BV681"/>
  <c r="BW681"/>
  <c r="BX681"/>
  <c r="BZ681"/>
  <c r="CA681"/>
  <c r="CB681"/>
  <c r="CE681"/>
  <c r="F682"/>
  <c r="J682"/>
  <c r="K682"/>
  <c r="O682"/>
  <c r="P682"/>
  <c r="Q682"/>
  <c r="T682"/>
  <c r="U682"/>
  <c r="V682"/>
  <c r="W682"/>
  <c r="X682"/>
  <c r="Y682"/>
  <c r="Z682"/>
  <c r="AA682"/>
  <c r="AD682"/>
  <c r="AE682"/>
  <c r="AI682"/>
  <c r="AJ682"/>
  <c r="AL682"/>
  <c r="AM682"/>
  <c r="AQ682"/>
  <c r="AR682"/>
  <c r="AT682"/>
  <c r="AU682"/>
  <c r="AV682"/>
  <c r="AW682"/>
  <c r="AZ682"/>
  <c r="BA682"/>
  <c r="BC682"/>
  <c r="BD682"/>
  <c r="BF682"/>
  <c r="BG682"/>
  <c r="BH682"/>
  <c r="BI682"/>
  <c r="BJ682"/>
  <c r="BK682"/>
  <c r="BL682"/>
  <c r="BN682"/>
  <c r="BO682"/>
  <c r="BP682"/>
  <c r="BQ682"/>
  <c r="BU682"/>
  <c r="BV682"/>
  <c r="BW682"/>
  <c r="BX682"/>
  <c r="BZ682"/>
  <c r="CA682"/>
  <c r="CB682"/>
  <c r="CE682"/>
  <c r="D683"/>
  <c r="F683"/>
  <c r="J683"/>
  <c r="K683"/>
  <c r="O683"/>
  <c r="P683"/>
  <c r="Q683"/>
  <c r="T683"/>
  <c r="U683"/>
  <c r="V683"/>
  <c r="W683"/>
  <c r="X683"/>
  <c r="Y683"/>
  <c r="Z683"/>
  <c r="AA683"/>
  <c r="AD683"/>
  <c r="AE683"/>
  <c r="AI683"/>
  <c r="AJ683"/>
  <c r="AL683"/>
  <c r="AM683"/>
  <c r="AQ683"/>
  <c r="AR683"/>
  <c r="AT683"/>
  <c r="AU683"/>
  <c r="AV683"/>
  <c r="AW683"/>
  <c r="AZ683"/>
  <c r="BA683"/>
  <c r="BC683"/>
  <c r="BD683"/>
  <c r="BF683"/>
  <c r="BG683"/>
  <c r="BH683"/>
  <c r="BI683"/>
  <c r="BJ683"/>
  <c r="BK683"/>
  <c r="BL683"/>
  <c r="BN683"/>
  <c r="BQ683"/>
  <c r="BU683"/>
  <c r="BV683"/>
  <c r="BW683"/>
  <c r="BX683"/>
  <c r="BZ683"/>
  <c r="CA683"/>
  <c r="CB683"/>
  <c r="CE683"/>
  <c r="E684"/>
  <c r="O684"/>
  <c r="P684"/>
  <c r="Q684"/>
  <c r="T684"/>
  <c r="U684"/>
  <c r="V684"/>
  <c r="W684"/>
  <c r="X684"/>
  <c r="Y684"/>
  <c r="Z684"/>
  <c r="AA684"/>
  <c r="AD684"/>
  <c r="AM684"/>
  <c r="AQ684"/>
  <c r="AR684"/>
  <c r="AT684"/>
  <c r="AU684"/>
  <c r="AV684"/>
  <c r="AW684"/>
  <c r="AZ684"/>
  <c r="BA684"/>
  <c r="BC684"/>
  <c r="BD684"/>
  <c r="BF684"/>
  <c r="BG684"/>
  <c r="BH684"/>
  <c r="BI684"/>
  <c r="BJ684"/>
  <c r="BK684"/>
  <c r="BL684"/>
  <c r="BN684"/>
  <c r="BO684"/>
  <c r="BP684"/>
  <c r="BQ684"/>
  <c r="BU684"/>
  <c r="BX684"/>
  <c r="BZ684"/>
  <c r="CA684"/>
  <c r="CB684"/>
  <c r="CE684"/>
  <c r="E685"/>
  <c r="O685"/>
  <c r="P685"/>
  <c r="Q685"/>
  <c r="T685"/>
  <c r="U685"/>
  <c r="V685"/>
  <c r="W685"/>
  <c r="X685"/>
  <c r="Y685"/>
  <c r="Z685"/>
  <c r="AA685"/>
  <c r="AD685"/>
  <c r="AE685"/>
  <c r="AI685"/>
  <c r="AJ685"/>
  <c r="AL685"/>
  <c r="AM685"/>
  <c r="AQ685"/>
  <c r="AR685"/>
  <c r="AT685"/>
  <c r="AU685"/>
  <c r="AV685"/>
  <c r="AW685"/>
  <c r="AZ685"/>
  <c r="BA685"/>
  <c r="BC685"/>
  <c r="BD685"/>
  <c r="BF685"/>
  <c r="BG685"/>
  <c r="BH685"/>
  <c r="BI685"/>
  <c r="BJ685"/>
  <c r="BK685"/>
  <c r="BL685"/>
  <c r="BN685"/>
  <c r="BO685"/>
  <c r="BP685"/>
  <c r="BV685"/>
  <c r="BW685"/>
  <c r="BX685"/>
  <c r="BZ685"/>
  <c r="CA685"/>
  <c r="CB685"/>
  <c r="CE685"/>
  <c r="D686"/>
  <c r="F686"/>
  <c r="J686"/>
  <c r="K686"/>
  <c r="O686"/>
  <c r="P686"/>
  <c r="Q686"/>
  <c r="T686"/>
  <c r="U686"/>
  <c r="V686"/>
  <c r="W686"/>
  <c r="X686"/>
  <c r="Y686"/>
  <c r="Z686"/>
  <c r="AA686"/>
  <c r="AD686"/>
  <c r="AE686"/>
  <c r="AI686"/>
  <c r="AJ686"/>
  <c r="AL686"/>
  <c r="AM686"/>
  <c r="AQ686"/>
  <c r="AR686"/>
  <c r="AT686"/>
  <c r="AU686"/>
  <c r="AV686"/>
  <c r="AW686"/>
  <c r="AZ686"/>
  <c r="BA686"/>
  <c r="BC686"/>
  <c r="BD686"/>
  <c r="BF686"/>
  <c r="BG686"/>
  <c r="BH686"/>
  <c r="BI686"/>
  <c r="BJ686"/>
  <c r="BK686"/>
  <c r="BL686"/>
  <c r="BN686"/>
  <c r="BO686"/>
  <c r="BP686"/>
  <c r="BQ686"/>
  <c r="BU686"/>
  <c r="BV686"/>
  <c r="BW686"/>
  <c r="BX686"/>
  <c r="BZ686"/>
  <c r="CA686"/>
  <c r="CB686"/>
  <c r="CE686"/>
  <c r="D687"/>
  <c r="F687"/>
  <c r="J687"/>
  <c r="K687"/>
  <c r="O687"/>
  <c r="P687"/>
  <c r="Q687"/>
  <c r="T687"/>
  <c r="U687"/>
  <c r="V687"/>
  <c r="W687"/>
  <c r="X687"/>
  <c r="Y687"/>
  <c r="Z687"/>
  <c r="AA687"/>
  <c r="AD687"/>
  <c r="AE687"/>
  <c r="AI687"/>
  <c r="AJ687"/>
  <c r="AL687"/>
  <c r="AM687"/>
  <c r="AQ687"/>
  <c r="AR687"/>
  <c r="AT687"/>
  <c r="AU687"/>
  <c r="AV687"/>
  <c r="AW687"/>
  <c r="AZ687"/>
  <c r="BA687"/>
  <c r="BC687"/>
  <c r="BD687"/>
  <c r="BF687"/>
  <c r="BG687"/>
  <c r="BH687"/>
  <c r="BI687"/>
  <c r="BJ687"/>
  <c r="BK687"/>
  <c r="BL687"/>
  <c r="BN687"/>
  <c r="BO687"/>
  <c r="BP687"/>
  <c r="BQ687"/>
  <c r="BU687"/>
  <c r="BV687"/>
  <c r="BW687"/>
  <c r="BX687"/>
  <c r="BZ687"/>
  <c r="CA687"/>
  <c r="CB687"/>
  <c r="CE687"/>
  <c r="D688"/>
  <c r="F688"/>
  <c r="J688"/>
  <c r="K688"/>
  <c r="O688"/>
  <c r="P688"/>
  <c r="Q688"/>
  <c r="T688"/>
  <c r="U688"/>
  <c r="V688"/>
  <c r="W688"/>
  <c r="X688"/>
  <c r="Y688"/>
  <c r="Z688"/>
  <c r="AA688"/>
  <c r="AD688"/>
  <c r="AE688"/>
  <c r="AI688"/>
  <c r="AJ688"/>
  <c r="AL688"/>
  <c r="AM688"/>
  <c r="AQ688"/>
  <c r="AR688"/>
  <c r="AT688"/>
  <c r="AU688"/>
  <c r="AV688"/>
  <c r="AW688"/>
  <c r="AZ688"/>
  <c r="BA688"/>
  <c r="BC688"/>
  <c r="BD688"/>
  <c r="BF688"/>
  <c r="BG688"/>
  <c r="BH688"/>
  <c r="BI688"/>
  <c r="BJ688"/>
  <c r="BK688"/>
  <c r="BL688"/>
  <c r="BN688"/>
  <c r="BO688"/>
  <c r="BP688"/>
  <c r="BQ688"/>
  <c r="BU688"/>
  <c r="BV688"/>
  <c r="BW688"/>
  <c r="BX688"/>
  <c r="BZ688"/>
  <c r="CA688"/>
  <c r="CB688"/>
  <c r="CE688"/>
  <c r="D689"/>
  <c r="F689"/>
  <c r="J689"/>
  <c r="K689"/>
  <c r="O689"/>
  <c r="P689"/>
  <c r="Q689"/>
  <c r="T689"/>
  <c r="U689"/>
  <c r="V689"/>
  <c r="W689"/>
  <c r="X689"/>
  <c r="Y689"/>
  <c r="Z689"/>
  <c r="AA689"/>
  <c r="AD689"/>
  <c r="AE689"/>
  <c r="AI689"/>
  <c r="AJ689"/>
  <c r="AL689"/>
  <c r="AM689"/>
  <c r="AQ689"/>
  <c r="AR689"/>
  <c r="AT689"/>
  <c r="AU689"/>
  <c r="AV689"/>
  <c r="AW689"/>
  <c r="AZ689"/>
  <c r="BA689"/>
  <c r="BC689"/>
  <c r="BD689"/>
  <c r="BF689"/>
  <c r="BG689"/>
  <c r="BH689"/>
  <c r="BI689"/>
  <c r="BJ689"/>
  <c r="BK689"/>
  <c r="BL689"/>
  <c r="BN689"/>
  <c r="BO689"/>
  <c r="BP689"/>
  <c r="BQ689"/>
  <c r="BU689"/>
  <c r="BV689"/>
  <c r="BW689"/>
  <c r="BX689"/>
  <c r="BZ689"/>
  <c r="CA689"/>
  <c r="CB689"/>
  <c r="CE689"/>
  <c r="E4" i="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C225"/>
  <c r="E226" s="1"/>
  <c r="D225"/>
  <c r="G225"/>
  <c r="G226" s="1"/>
  <c r="C229"/>
  <c r="D229"/>
  <c r="G229"/>
  <c r="H229"/>
  <c r="I229"/>
  <c r="N229"/>
  <c r="O229"/>
  <c r="P229"/>
  <c r="Q229"/>
  <c r="U229"/>
  <c r="V229"/>
  <c r="X229"/>
  <c r="Y229"/>
  <c r="AA229"/>
  <c r="AB229"/>
  <c r="AD229"/>
  <c r="AE229"/>
  <c r="AH229"/>
  <c r="C230"/>
  <c r="D230"/>
  <c r="G230"/>
  <c r="H230"/>
  <c r="I230"/>
  <c r="N230"/>
  <c r="O230"/>
  <c r="P230"/>
  <c r="Q230"/>
  <c r="U230"/>
  <c r="V230"/>
  <c r="X230"/>
  <c r="Y230"/>
  <c r="AA230"/>
  <c r="AB230"/>
  <c r="AD230"/>
  <c r="AE230"/>
  <c r="AH230"/>
  <c r="C231"/>
  <c r="D231"/>
  <c r="G231"/>
  <c r="H231"/>
  <c r="I231"/>
  <c r="N231"/>
  <c r="O231"/>
  <c r="P231"/>
  <c r="Q231"/>
  <c r="U231"/>
  <c r="V231"/>
  <c r="X231"/>
  <c r="Y231"/>
  <c r="AA231"/>
  <c r="AB231"/>
  <c r="AD231"/>
  <c r="AE231"/>
  <c r="AH231"/>
  <c r="C232"/>
  <c r="D232"/>
  <c r="G232"/>
  <c r="H232"/>
  <c r="I232"/>
  <c r="N232"/>
  <c r="O232"/>
  <c r="P232"/>
  <c r="Q232"/>
  <c r="U232"/>
  <c r="V232"/>
  <c r="X232"/>
  <c r="Y232"/>
  <c r="AA232"/>
  <c r="AB232"/>
  <c r="AD232"/>
  <c r="AE232"/>
  <c r="AH232"/>
  <c r="C233"/>
  <c r="D233"/>
  <c r="G233"/>
  <c r="H233"/>
  <c r="I233"/>
  <c r="N233"/>
  <c r="O233"/>
  <c r="P233"/>
  <c r="Q233"/>
  <c r="U233"/>
  <c r="V233"/>
  <c r="X233"/>
  <c r="Y233"/>
  <c r="AA233"/>
  <c r="AB233"/>
  <c r="AD233"/>
  <c r="AE233"/>
  <c r="AH233"/>
  <c r="C234"/>
  <c r="D234"/>
  <c r="G234"/>
  <c r="H234"/>
  <c r="I234"/>
  <c r="N234"/>
  <c r="O234"/>
  <c r="P234"/>
  <c r="Q234"/>
  <c r="U234"/>
  <c r="V234"/>
  <c r="X234"/>
  <c r="Y234"/>
  <c r="AA234"/>
  <c r="AB234"/>
  <c r="AD234"/>
  <c r="AE234"/>
  <c r="AH234"/>
  <c r="C235"/>
  <c r="D235"/>
  <c r="G235"/>
  <c r="H235"/>
  <c r="I235"/>
  <c r="N235"/>
  <c r="O235"/>
  <c r="P235"/>
  <c r="Q235"/>
  <c r="U235"/>
  <c r="V235"/>
  <c r="X235"/>
  <c r="Y235"/>
  <c r="AA235"/>
  <c r="AB235"/>
  <c r="AD235"/>
  <c r="AE235"/>
  <c r="AH235"/>
  <c r="C236"/>
  <c r="D236"/>
  <c r="G236"/>
  <c r="H236"/>
  <c r="I236"/>
  <c r="N236"/>
  <c r="O236"/>
  <c r="P236"/>
  <c r="Q236"/>
  <c r="U236"/>
  <c r="V236"/>
  <c r="X236"/>
  <c r="Y236"/>
  <c r="AA236"/>
  <c r="AB236"/>
  <c r="AD236"/>
  <c r="AE236"/>
  <c r="AH236"/>
  <c r="C237"/>
  <c r="D237"/>
  <c r="G237"/>
  <c r="H237"/>
  <c r="I237"/>
  <c r="N237"/>
  <c r="O237"/>
  <c r="P237"/>
  <c r="Q237"/>
  <c r="U237"/>
  <c r="V237"/>
  <c r="X237"/>
  <c r="Y237"/>
  <c r="AA237"/>
  <c r="AB237"/>
  <c r="AD237"/>
  <c r="AE237"/>
  <c r="AH237"/>
  <c r="C238"/>
  <c r="D238"/>
  <c r="G238"/>
  <c r="H238"/>
  <c r="I238"/>
  <c r="N238"/>
  <c r="O238"/>
  <c r="P238"/>
  <c r="Q238"/>
  <c r="U238"/>
  <c r="V238"/>
  <c r="X238"/>
  <c r="Y238"/>
  <c r="AA238"/>
  <c r="AB238"/>
  <c r="AD238"/>
  <c r="AE238"/>
  <c r="AH238"/>
  <c r="C239"/>
  <c r="D239"/>
  <c r="G239"/>
  <c r="H239"/>
  <c r="I239"/>
  <c r="N239"/>
  <c r="O239"/>
  <c r="P239"/>
  <c r="Q239"/>
  <c r="U239"/>
  <c r="V239"/>
  <c r="X239"/>
  <c r="Y239"/>
  <c r="AA239"/>
  <c r="AB239"/>
  <c r="AD239"/>
  <c r="AE239"/>
  <c r="AH239"/>
  <c r="C240"/>
  <c r="D240"/>
  <c r="G240"/>
  <c r="H240"/>
  <c r="I240"/>
  <c r="N240"/>
  <c r="O240"/>
  <c r="P240"/>
  <c r="Q240"/>
  <c r="U240"/>
  <c r="V240"/>
  <c r="X240"/>
  <c r="Y240"/>
  <c r="AA240"/>
  <c r="AB240"/>
  <c r="AD240"/>
  <c r="AE240"/>
  <c r="AH240"/>
  <c r="E5" i="3"/>
  <c r="E6"/>
  <c r="E7"/>
  <c r="E8"/>
  <c r="E9"/>
  <c r="E10"/>
  <c r="E11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C45"/>
  <c r="E47" s="1"/>
  <c r="D45"/>
  <c r="D46" s="1"/>
  <c r="I45"/>
  <c r="I46" s="1"/>
  <c r="D49"/>
  <c r="C50"/>
  <c r="D50"/>
  <c r="C51"/>
  <c r="D51"/>
  <c r="C52"/>
  <c r="D52"/>
  <c r="C53"/>
  <c r="D53"/>
  <c r="C54"/>
  <c r="D54"/>
  <c r="C55"/>
  <c r="D55"/>
  <c r="C56"/>
  <c r="D56"/>
  <c r="C57"/>
  <c r="D57"/>
  <c r="C58"/>
  <c r="D58"/>
  <c r="C59"/>
  <c r="D59"/>
  <c r="C60"/>
  <c r="D60"/>
  <c r="C61"/>
  <c r="D61"/>
  <c r="C62"/>
  <c r="D62"/>
  <c r="C63"/>
  <c r="D63"/>
  <c r="C64"/>
  <c r="D64"/>
  <c r="C65"/>
  <c r="D65"/>
  <c r="C66"/>
  <c r="D66"/>
  <c r="C67"/>
  <c r="D67"/>
  <c r="E126" i="2"/>
  <c r="C127"/>
  <c r="E129" s="1"/>
  <c r="D127"/>
  <c r="G127"/>
  <c r="G128" s="1"/>
  <c r="I127"/>
  <c r="J127"/>
  <c r="J128" s="1"/>
  <c r="K127"/>
  <c r="K128" s="1"/>
  <c r="L127"/>
  <c r="M127"/>
  <c r="M128" s="1"/>
  <c r="N127"/>
  <c r="N128" s="1"/>
  <c r="O127"/>
  <c r="O128" s="1"/>
  <c r="P127"/>
  <c r="Q127"/>
  <c r="Q128" s="1"/>
  <c r="R127"/>
  <c r="R128" s="1"/>
  <c r="T127"/>
  <c r="T128" s="1"/>
  <c r="U127"/>
  <c r="V127"/>
  <c r="V128" s="1"/>
  <c r="W127"/>
  <c r="W128" s="1"/>
  <c r="Z127"/>
  <c r="Z128" s="1"/>
  <c r="AA127"/>
  <c r="AB127"/>
  <c r="AB128" s="1"/>
  <c r="AC127"/>
  <c r="AC128" s="1"/>
  <c r="AE127"/>
  <c r="AE128" s="1"/>
  <c r="AF127"/>
  <c r="AX127"/>
  <c r="AX128" s="1"/>
  <c r="AY127"/>
  <c r="AY128" s="1"/>
  <c r="BC127"/>
  <c r="BC128" s="1"/>
  <c r="BD127"/>
  <c r="BE127"/>
  <c r="BE128" s="1"/>
  <c r="BF127"/>
  <c r="BF128" s="1"/>
  <c r="BG127"/>
  <c r="BG128" s="1"/>
  <c r="BH127"/>
  <c r="BH128" s="1"/>
  <c r="BK127"/>
  <c r="BK128" s="1"/>
  <c r="BL127"/>
  <c r="BL128" s="1"/>
  <c r="BM127"/>
  <c r="BN127"/>
  <c r="BO127"/>
  <c r="BO128" s="1"/>
  <c r="BP127"/>
  <c r="BP128" s="1"/>
  <c r="BR127"/>
  <c r="BR128" s="1"/>
  <c r="BS127"/>
  <c r="BT127"/>
  <c r="BT128" s="1"/>
  <c r="BV127"/>
  <c r="BV128" s="1"/>
  <c r="BX127"/>
  <c r="BX128" s="1"/>
  <c r="BY127"/>
  <c r="BY128" s="1"/>
  <c r="BZ127"/>
  <c r="BZ128" s="1"/>
  <c r="CB127"/>
  <c r="CB128" s="1"/>
  <c r="CC127"/>
  <c r="CC128" s="1"/>
  <c r="CV127"/>
  <c r="CV128" s="1"/>
  <c r="CX127"/>
  <c r="CX128" s="1"/>
  <c r="CY127"/>
  <c r="CZ127"/>
  <c r="CZ128" s="1"/>
  <c r="DQ127"/>
  <c r="DQ128" s="1"/>
  <c r="DS127"/>
  <c r="DS128" s="1"/>
  <c r="DT127"/>
  <c r="DT128" s="1"/>
  <c r="DU127"/>
  <c r="DU128" s="1"/>
  <c r="DX127"/>
  <c r="DX128" s="1"/>
  <c r="EA127"/>
  <c r="EA128" s="1"/>
  <c r="EB127"/>
  <c r="EB128" s="1"/>
  <c r="EC127"/>
  <c r="EC128" s="1"/>
  <c r="ED127"/>
  <c r="ED128" s="1"/>
  <c r="EE127"/>
  <c r="EE128" s="1"/>
  <c r="EF127"/>
  <c r="EF128" s="1"/>
  <c r="EG127"/>
  <c r="EG128" s="1"/>
  <c r="EH127"/>
  <c r="EH128" s="1"/>
  <c r="EM127"/>
  <c r="EM128" s="1"/>
  <c r="EN127"/>
  <c r="EN128" s="1"/>
  <c r="EO127"/>
  <c r="EO128" s="1"/>
  <c r="EP127"/>
  <c r="EP128" s="1"/>
  <c r="EQ127"/>
  <c r="EQ128" s="1"/>
  <c r="C567" i="7"/>
  <c r="E569" s="1"/>
  <c r="F571"/>
  <c r="J571"/>
  <c r="K571"/>
  <c r="L571"/>
  <c r="N571"/>
  <c r="R571"/>
  <c r="F572"/>
  <c r="J572"/>
  <c r="K572"/>
  <c r="L572"/>
  <c r="N572"/>
  <c r="R572"/>
  <c r="F573"/>
  <c r="J573"/>
  <c r="K573"/>
  <c r="L573"/>
  <c r="N573"/>
  <c r="R573"/>
  <c r="F574"/>
  <c r="J574"/>
  <c r="K574"/>
  <c r="L574"/>
  <c r="N574"/>
  <c r="R574"/>
  <c r="F575"/>
  <c r="J575"/>
  <c r="K575"/>
  <c r="L575"/>
  <c r="N575"/>
  <c r="R575"/>
  <c r="F576"/>
  <c r="J576"/>
  <c r="K576"/>
  <c r="L576"/>
  <c r="N576"/>
  <c r="R576"/>
  <c r="F577"/>
  <c r="J577"/>
  <c r="K577"/>
  <c r="L577"/>
  <c r="N577"/>
  <c r="R577"/>
  <c r="F578"/>
  <c r="J578"/>
  <c r="K578"/>
  <c r="L578"/>
  <c r="N578"/>
  <c r="R578"/>
  <c r="F579"/>
  <c r="J579"/>
  <c r="K579"/>
  <c r="L579"/>
  <c r="N579"/>
  <c r="R579"/>
  <c r="F580"/>
  <c r="J580"/>
  <c r="K580"/>
  <c r="L580"/>
  <c r="N580"/>
  <c r="R580"/>
  <c r="F581"/>
  <c r="J581"/>
  <c r="K581"/>
  <c r="L581"/>
  <c r="N581"/>
  <c r="R581"/>
  <c r="F582"/>
  <c r="J582"/>
  <c r="K582"/>
  <c r="L582"/>
  <c r="N582"/>
  <c r="R582"/>
  <c r="F583"/>
  <c r="J583"/>
  <c r="K583"/>
  <c r="L583"/>
  <c r="N583"/>
  <c r="R583"/>
  <c r="F584"/>
  <c r="J584"/>
  <c r="K584"/>
  <c r="L584"/>
  <c r="N584"/>
  <c r="R584"/>
  <c r="F585"/>
  <c r="J585"/>
  <c r="K585"/>
  <c r="L585"/>
  <c r="N585"/>
  <c r="R585"/>
  <c r="F586"/>
  <c r="J586"/>
  <c r="K586"/>
  <c r="L586"/>
  <c r="N586"/>
  <c r="R586"/>
  <c r="F587"/>
  <c r="J587"/>
  <c r="K587"/>
  <c r="L587"/>
  <c r="N587"/>
  <c r="R587"/>
  <c r="F588"/>
  <c r="J588"/>
  <c r="K588"/>
  <c r="L588"/>
  <c r="N588"/>
  <c r="R588"/>
  <c r="F589"/>
  <c r="J589"/>
  <c r="K589"/>
  <c r="L589"/>
  <c r="N589"/>
  <c r="R589"/>
  <c r="F590"/>
  <c r="J590"/>
  <c r="K590"/>
  <c r="L590"/>
  <c r="N590"/>
  <c r="R590"/>
  <c r="F591"/>
  <c r="J591"/>
  <c r="K591"/>
  <c r="L591"/>
  <c r="N591"/>
  <c r="R591"/>
  <c r="F592"/>
  <c r="J592"/>
  <c r="K592"/>
  <c r="L592"/>
  <c r="N592"/>
  <c r="R592"/>
  <c r="F593"/>
  <c r="J593"/>
  <c r="K593"/>
  <c r="L593"/>
  <c r="N593"/>
  <c r="R593"/>
  <c r="F594"/>
  <c r="J594"/>
  <c r="K594"/>
  <c r="L594"/>
  <c r="N594"/>
  <c r="R594"/>
  <c r="F595"/>
  <c r="J595"/>
  <c r="K595"/>
  <c r="L595"/>
  <c r="N595"/>
  <c r="R595"/>
  <c r="F596"/>
  <c r="J596"/>
  <c r="K596"/>
  <c r="L596"/>
  <c r="N596"/>
  <c r="R596"/>
  <c r="F597"/>
  <c r="J597"/>
  <c r="K597"/>
  <c r="L597"/>
  <c r="N597"/>
  <c r="R597"/>
  <c r="F598"/>
  <c r="J598"/>
  <c r="K598"/>
  <c r="L598"/>
  <c r="N598"/>
  <c r="R598"/>
  <c r="E599"/>
  <c r="F599"/>
  <c r="J599"/>
  <c r="K599"/>
  <c r="L599"/>
  <c r="N599"/>
  <c r="R599"/>
  <c r="F600"/>
  <c r="J600"/>
  <c r="K600"/>
  <c r="L600"/>
  <c r="N600"/>
  <c r="R600"/>
  <c r="F601"/>
  <c r="J601"/>
  <c r="K601"/>
  <c r="L601"/>
  <c r="N601"/>
  <c r="R601"/>
  <c r="F602"/>
  <c r="J602"/>
  <c r="K602"/>
  <c r="L602"/>
  <c r="N602"/>
  <c r="R602"/>
  <c r="E603"/>
  <c r="F603"/>
  <c r="J603"/>
  <c r="K603"/>
  <c r="L603"/>
  <c r="N603"/>
  <c r="R603"/>
  <c r="F604"/>
  <c r="J604"/>
  <c r="K604"/>
  <c r="L604"/>
  <c r="N604"/>
  <c r="R604"/>
  <c r="F605"/>
  <c r="J605"/>
  <c r="K605"/>
  <c r="L605"/>
  <c r="N605"/>
  <c r="R605"/>
  <c r="F606"/>
  <c r="J606"/>
  <c r="K606"/>
  <c r="L606"/>
  <c r="N606"/>
  <c r="R606"/>
  <c r="F607"/>
  <c r="J607"/>
  <c r="K607"/>
  <c r="L607"/>
  <c r="N607"/>
  <c r="R607"/>
  <c r="F608"/>
  <c r="J608"/>
  <c r="K608"/>
  <c r="L608"/>
  <c r="N608"/>
  <c r="R608"/>
  <c r="F609"/>
  <c r="J609"/>
  <c r="K609"/>
  <c r="L609"/>
  <c r="N609"/>
  <c r="R609"/>
  <c r="F610"/>
  <c r="J610"/>
  <c r="K610"/>
  <c r="L610"/>
  <c r="N610"/>
  <c r="R610"/>
  <c r="F611"/>
  <c r="J611"/>
  <c r="K611"/>
  <c r="L611"/>
  <c r="N611"/>
  <c r="R611"/>
  <c r="F612"/>
  <c r="J612"/>
  <c r="K612"/>
  <c r="L612"/>
  <c r="N612"/>
  <c r="R612"/>
  <c r="F613"/>
  <c r="J613"/>
  <c r="K613"/>
  <c r="L613"/>
  <c r="N613"/>
  <c r="R613"/>
  <c r="F614"/>
  <c r="J614"/>
  <c r="K614"/>
  <c r="L614"/>
  <c r="N614"/>
  <c r="R614"/>
  <c r="F615"/>
  <c r="J615"/>
  <c r="K615"/>
  <c r="L615"/>
  <c r="N615"/>
  <c r="R615"/>
  <c r="F616"/>
  <c r="J616"/>
  <c r="K616"/>
  <c r="L616"/>
  <c r="N616"/>
  <c r="R616"/>
  <c r="F617"/>
  <c r="J617"/>
  <c r="K617"/>
  <c r="L617"/>
  <c r="N617"/>
  <c r="R617"/>
  <c r="F618"/>
  <c r="J618"/>
  <c r="K618"/>
  <c r="L618"/>
  <c r="N618"/>
  <c r="R618"/>
  <c r="F619"/>
  <c r="J619"/>
  <c r="K619"/>
  <c r="L619"/>
  <c r="N619"/>
  <c r="R619"/>
  <c r="F620"/>
  <c r="J620"/>
  <c r="K620"/>
  <c r="L620"/>
  <c r="N620"/>
  <c r="R620"/>
  <c r="F621"/>
  <c r="J621"/>
  <c r="K621"/>
  <c r="L621"/>
  <c r="N621"/>
  <c r="R621"/>
  <c r="F622"/>
  <c r="J622"/>
  <c r="K622"/>
  <c r="L622"/>
  <c r="N622"/>
  <c r="R622"/>
  <c r="F623"/>
  <c r="J623"/>
  <c r="K623"/>
  <c r="L623"/>
  <c r="N623"/>
  <c r="R623"/>
  <c r="F624"/>
  <c r="J624"/>
  <c r="K624"/>
  <c r="L624"/>
  <c r="N624"/>
  <c r="R624"/>
  <c r="F625"/>
  <c r="J625"/>
  <c r="K625"/>
  <c r="L625"/>
  <c r="N625"/>
  <c r="R625"/>
  <c r="F626"/>
  <c r="J626"/>
  <c r="K626"/>
  <c r="L626"/>
  <c r="N626"/>
  <c r="R626"/>
  <c r="F627"/>
  <c r="J627"/>
  <c r="K627"/>
  <c r="L627"/>
  <c r="N627"/>
  <c r="R627"/>
  <c r="F628"/>
  <c r="J628"/>
  <c r="K628"/>
  <c r="L628"/>
  <c r="N628"/>
  <c r="R628"/>
  <c r="F629"/>
  <c r="J629"/>
  <c r="K629"/>
  <c r="L629"/>
  <c r="N629"/>
  <c r="R629"/>
  <c r="F630"/>
  <c r="J630"/>
  <c r="K630"/>
  <c r="L630"/>
  <c r="N630"/>
  <c r="R630"/>
  <c r="F631"/>
  <c r="J631"/>
  <c r="K631"/>
  <c r="L631"/>
  <c r="N631"/>
  <c r="R631"/>
  <c r="F632"/>
  <c r="J632"/>
  <c r="K632"/>
  <c r="L632"/>
  <c r="N632"/>
  <c r="R632"/>
  <c r="F633"/>
  <c r="J633"/>
  <c r="K633"/>
  <c r="L633"/>
  <c r="N633"/>
  <c r="R633"/>
  <c r="F634"/>
  <c r="J634"/>
  <c r="K634"/>
  <c r="L634"/>
  <c r="N634"/>
  <c r="R634"/>
  <c r="F635"/>
  <c r="J635"/>
  <c r="K635"/>
  <c r="L635"/>
  <c r="N635"/>
  <c r="R635"/>
  <c r="F636"/>
  <c r="J636"/>
  <c r="K636"/>
  <c r="L636"/>
  <c r="N636"/>
  <c r="R636"/>
  <c r="F637"/>
  <c r="J637"/>
  <c r="K637"/>
  <c r="L637"/>
  <c r="N637"/>
  <c r="R637"/>
  <c r="F638"/>
  <c r="J638"/>
  <c r="K638"/>
  <c r="L638"/>
  <c r="N638"/>
  <c r="R638"/>
  <c r="F639"/>
  <c r="J639"/>
  <c r="K639"/>
  <c r="L639"/>
  <c r="N639"/>
  <c r="R639"/>
  <c r="F640"/>
  <c r="J640"/>
  <c r="K640"/>
  <c r="L640"/>
  <c r="N640"/>
  <c r="R640"/>
  <c r="F641"/>
  <c r="J641"/>
  <c r="K641"/>
  <c r="L641"/>
  <c r="N641"/>
  <c r="R641"/>
  <c r="F642"/>
  <c r="J642"/>
  <c r="K642"/>
  <c r="L642"/>
  <c r="N642"/>
  <c r="R642"/>
  <c r="F643"/>
  <c r="J643"/>
  <c r="K643"/>
  <c r="L643"/>
  <c r="N643"/>
  <c r="R643"/>
  <c r="F644"/>
  <c r="J644"/>
  <c r="K644"/>
  <c r="L644"/>
  <c r="N644"/>
  <c r="R644"/>
  <c r="F645"/>
  <c r="J645"/>
  <c r="K645"/>
  <c r="L645"/>
  <c r="N645"/>
  <c r="R645"/>
  <c r="F646"/>
  <c r="J646"/>
  <c r="K646"/>
  <c r="L646"/>
  <c r="N646"/>
  <c r="R646"/>
  <c r="E647"/>
  <c r="F647"/>
  <c r="J647"/>
  <c r="K647"/>
  <c r="L647"/>
  <c r="N647"/>
  <c r="R647"/>
  <c r="F648"/>
  <c r="J648"/>
  <c r="K648"/>
  <c r="L648"/>
  <c r="N648"/>
  <c r="R648"/>
  <c r="F649"/>
  <c r="J649"/>
  <c r="K649"/>
  <c r="L649"/>
  <c r="N649"/>
  <c r="R649"/>
  <c r="F650"/>
  <c r="J650"/>
  <c r="K650"/>
  <c r="L650"/>
  <c r="N650"/>
  <c r="R650"/>
  <c r="F651"/>
  <c r="J651"/>
  <c r="K651"/>
  <c r="L651"/>
  <c r="N651"/>
  <c r="R651"/>
  <c r="F652"/>
  <c r="J652"/>
  <c r="K652"/>
  <c r="L652"/>
  <c r="N652"/>
  <c r="R652"/>
  <c r="F653"/>
  <c r="J653"/>
  <c r="K653"/>
  <c r="L653"/>
  <c r="N653"/>
  <c r="R653"/>
  <c r="F654"/>
  <c r="J654"/>
  <c r="K654"/>
  <c r="L654"/>
  <c r="N654"/>
  <c r="R654"/>
  <c r="E655"/>
  <c r="F655"/>
  <c r="J655"/>
  <c r="K655"/>
  <c r="L655"/>
  <c r="N655"/>
  <c r="R655"/>
  <c r="F656"/>
  <c r="J656"/>
  <c r="K656"/>
  <c r="L656"/>
  <c r="N656"/>
  <c r="R656"/>
  <c r="F657"/>
  <c r="J657"/>
  <c r="K657"/>
  <c r="L657"/>
  <c r="N657"/>
  <c r="R657"/>
  <c r="E658"/>
  <c r="F658"/>
  <c r="J658"/>
  <c r="K658"/>
  <c r="L658"/>
  <c r="N658"/>
  <c r="R658"/>
  <c r="F659"/>
  <c r="J659"/>
  <c r="K659"/>
  <c r="L659"/>
  <c r="N659"/>
  <c r="R659"/>
  <c r="F660"/>
  <c r="J660"/>
  <c r="K660"/>
  <c r="L660"/>
  <c r="N660"/>
  <c r="R660"/>
  <c r="F661"/>
  <c r="J661"/>
  <c r="K661"/>
  <c r="L661"/>
  <c r="N661"/>
  <c r="R661"/>
  <c r="F662"/>
  <c r="J662"/>
  <c r="K662"/>
  <c r="L662"/>
  <c r="N662"/>
  <c r="R662"/>
  <c r="F663"/>
  <c r="J663"/>
  <c r="K663"/>
  <c r="L663"/>
  <c r="N663"/>
  <c r="R663"/>
  <c r="F664"/>
  <c r="J664"/>
  <c r="K664"/>
  <c r="L664"/>
  <c r="N664"/>
  <c r="R664"/>
  <c r="E665"/>
  <c r="F665"/>
  <c r="J665"/>
  <c r="K665"/>
  <c r="L665"/>
  <c r="N665"/>
  <c r="R665"/>
  <c r="E666"/>
  <c r="F666"/>
  <c r="J666"/>
  <c r="K666"/>
  <c r="L666"/>
  <c r="N666"/>
  <c r="R666"/>
  <c r="E667"/>
  <c r="F667"/>
  <c r="J667"/>
  <c r="K667"/>
  <c r="L667"/>
  <c r="N667"/>
  <c r="R667"/>
  <c r="E668"/>
  <c r="F668"/>
  <c r="J668"/>
  <c r="K668"/>
  <c r="L668"/>
  <c r="N668"/>
  <c r="R668"/>
  <c r="E669"/>
  <c r="F669"/>
  <c r="J669"/>
  <c r="K669"/>
  <c r="L669"/>
  <c r="N669"/>
  <c r="R669"/>
  <c r="E670"/>
  <c r="F670"/>
  <c r="J670"/>
  <c r="K670"/>
  <c r="L670"/>
  <c r="N670"/>
  <c r="R670"/>
  <c r="F671"/>
  <c r="J671"/>
  <c r="K671"/>
  <c r="L671"/>
  <c r="N671"/>
  <c r="R671"/>
  <c r="E672"/>
  <c r="F672"/>
  <c r="J672"/>
  <c r="K672"/>
  <c r="L672"/>
  <c r="N672"/>
  <c r="R672"/>
  <c r="E673"/>
  <c r="F673"/>
  <c r="J673"/>
  <c r="K673"/>
  <c r="L673"/>
  <c r="N673"/>
  <c r="R673"/>
  <c r="E674"/>
  <c r="F674"/>
  <c r="J674"/>
  <c r="K674"/>
  <c r="L674"/>
  <c r="N674"/>
  <c r="R674"/>
  <c r="E675"/>
  <c r="F675"/>
  <c r="J675"/>
  <c r="K675"/>
  <c r="L675"/>
  <c r="N675"/>
  <c r="R675"/>
  <c r="E676"/>
  <c r="F676"/>
  <c r="J676"/>
  <c r="K676"/>
  <c r="L676"/>
  <c r="N676"/>
  <c r="R676"/>
  <c r="E677"/>
  <c r="F677"/>
  <c r="J677"/>
  <c r="K677"/>
  <c r="L677"/>
  <c r="N677"/>
  <c r="R677"/>
  <c r="E678"/>
  <c r="F678"/>
  <c r="J678"/>
  <c r="K678"/>
  <c r="L678"/>
  <c r="N678"/>
  <c r="R678"/>
  <c r="E679"/>
  <c r="F679"/>
  <c r="J679"/>
  <c r="K679"/>
  <c r="L679"/>
  <c r="N679"/>
  <c r="R679"/>
  <c r="E680"/>
  <c r="F680"/>
  <c r="J680"/>
  <c r="K680"/>
  <c r="L680"/>
  <c r="N680"/>
  <c r="R680"/>
  <c r="E681"/>
  <c r="F681"/>
  <c r="J681"/>
  <c r="K681"/>
  <c r="L681"/>
  <c r="N681"/>
  <c r="R681"/>
  <c r="E682"/>
  <c r="F682"/>
  <c r="J682"/>
  <c r="K682"/>
  <c r="L682"/>
  <c r="N682"/>
  <c r="R682"/>
  <c r="F683"/>
  <c r="J683"/>
  <c r="K683"/>
  <c r="L683"/>
  <c r="N683"/>
  <c r="R683"/>
  <c r="E684"/>
  <c r="F684"/>
  <c r="J684"/>
  <c r="K684"/>
  <c r="L684"/>
  <c r="N684"/>
  <c r="R684"/>
  <c r="E685"/>
  <c r="F685"/>
  <c r="J685"/>
  <c r="K685"/>
  <c r="L685"/>
  <c r="N685"/>
  <c r="R685"/>
  <c r="E686"/>
  <c r="F686"/>
  <c r="J686"/>
  <c r="K686"/>
  <c r="L686"/>
  <c r="N686"/>
  <c r="R686"/>
  <c r="E687"/>
  <c r="F687"/>
  <c r="J687"/>
  <c r="K687"/>
  <c r="L687"/>
  <c r="N687"/>
  <c r="R687"/>
  <c r="E688"/>
  <c r="F688"/>
  <c r="J688"/>
  <c r="K688"/>
  <c r="L688"/>
  <c r="N688"/>
  <c r="R688"/>
  <c r="F689"/>
  <c r="J689"/>
  <c r="K689"/>
  <c r="L689"/>
  <c r="N689"/>
  <c r="R689"/>
  <c r="E571" i="5"/>
  <c r="E645"/>
  <c r="E636"/>
  <c r="E613"/>
  <c r="E589"/>
  <c r="E585"/>
  <c r="E581"/>
  <c r="E577"/>
  <c r="E652"/>
  <c r="E633"/>
  <c r="E619"/>
  <c r="E614"/>
  <c r="E653"/>
  <c r="E642"/>
  <c r="E587"/>
  <c r="E660"/>
  <c r="E654"/>
  <c r="E617"/>
  <c r="E609"/>
  <c r="E605"/>
  <c r="E602"/>
  <c r="E633" i="6"/>
  <c r="E632"/>
  <c r="E674"/>
  <c r="E662"/>
  <c r="E661"/>
  <c r="E659"/>
  <c r="E658"/>
  <c r="E657"/>
  <c r="E653"/>
  <c r="E625"/>
  <c r="E624"/>
  <c r="E623"/>
  <c r="E614"/>
  <c r="E613"/>
  <c r="E610"/>
  <c r="E609"/>
  <c r="E575"/>
  <c r="E574"/>
  <c r="E573"/>
  <c r="E225" i="4"/>
  <c r="E649" i="6"/>
  <c r="E648"/>
  <c r="E584"/>
  <c r="E664"/>
  <c r="E660"/>
  <c r="E656"/>
  <c r="E589"/>
  <c r="E572"/>
  <c r="E659" i="5"/>
  <c r="E657"/>
  <c r="E651"/>
  <c r="E647"/>
  <c r="E569"/>
  <c r="E146" i="2"/>
  <c r="E142"/>
  <c r="E136"/>
  <c r="E144"/>
  <c r="E140"/>
  <c r="E131"/>
  <c r="E135"/>
  <c r="E132"/>
  <c r="E637" i="5"/>
  <c r="E625"/>
  <c r="E622"/>
  <c r="E610"/>
  <c r="E606"/>
  <c r="E603"/>
  <c r="E593"/>
  <c r="E590"/>
  <c r="E586"/>
  <c r="E582"/>
  <c r="E578"/>
  <c r="E644"/>
  <c r="E641"/>
  <c r="E638"/>
  <c r="E634"/>
  <c r="E623"/>
  <c r="E615"/>
  <c r="E607"/>
  <c r="E600"/>
  <c r="E597"/>
  <c r="E594"/>
  <c r="E591"/>
  <c r="E579"/>
  <c r="E664"/>
  <c r="E658"/>
  <c r="E649"/>
  <c r="E639"/>
  <c r="E635"/>
  <c r="E620"/>
  <c r="E616"/>
  <c r="E612"/>
  <c r="E608"/>
  <c r="E601"/>
  <c r="E598"/>
  <c r="E595"/>
  <c r="E588"/>
  <c r="E584"/>
  <c r="E580"/>
  <c r="E576"/>
  <c r="E677"/>
  <c r="E662"/>
  <c r="E656"/>
  <c r="E650"/>
  <c r="E646"/>
  <c r="E632"/>
  <c r="E683" i="6"/>
  <c r="E572" i="5"/>
  <c r="E648"/>
  <c r="E567"/>
  <c r="E677" i="6"/>
  <c r="E676"/>
  <c r="E663"/>
  <c r="E651"/>
  <c r="E650"/>
  <c r="E607"/>
  <c r="E606"/>
  <c r="E605"/>
  <c r="E598"/>
  <c r="E597"/>
  <c r="E579"/>
  <c r="E578"/>
  <c r="E577"/>
  <c r="E567"/>
  <c r="E655"/>
  <c r="E654"/>
  <c r="E647"/>
  <c r="E646"/>
  <c r="E645"/>
  <c r="E637"/>
  <c r="E636"/>
  <c r="E629"/>
  <c r="E628"/>
  <c r="E602"/>
  <c r="E601"/>
  <c r="E583"/>
  <c r="E582"/>
  <c r="E571"/>
  <c r="E621"/>
  <c r="E620"/>
  <c r="E619"/>
  <c r="E618"/>
  <c r="E617"/>
  <c r="E616"/>
  <c r="E615"/>
  <c r="E568"/>
  <c r="E569"/>
  <c r="E671" i="7"/>
  <c r="E661"/>
  <c r="E645"/>
  <c r="E641"/>
  <c r="E637"/>
  <c r="E633"/>
  <c r="E629"/>
  <c r="E625"/>
  <c r="E621"/>
  <c r="E617"/>
  <c r="E613"/>
  <c r="E609"/>
  <c r="E605"/>
  <c r="E601"/>
  <c r="E597"/>
  <c r="E593"/>
  <c r="E589"/>
  <c r="E585"/>
  <c r="E581"/>
  <c r="E577"/>
  <c r="E573"/>
  <c r="E664"/>
  <c r="E660"/>
  <c r="E656"/>
  <c r="E652"/>
  <c r="E648"/>
  <c r="E644"/>
  <c r="E640"/>
  <c r="E636"/>
  <c r="E632"/>
  <c r="E628"/>
  <c r="E624"/>
  <c r="E620"/>
  <c r="E616"/>
  <c r="E612"/>
  <c r="E608"/>
  <c r="E604"/>
  <c r="E600"/>
  <c r="E592"/>
  <c r="E576"/>
  <c r="E663"/>
  <c r="E659"/>
  <c r="E651"/>
  <c r="E643"/>
  <c r="E639"/>
  <c r="E635"/>
  <c r="E631"/>
  <c r="E627"/>
  <c r="E623"/>
  <c r="E619"/>
  <c r="E615"/>
  <c r="E611"/>
  <c r="E607"/>
  <c r="E662"/>
  <c r="E654"/>
  <c r="E650"/>
  <c r="E646"/>
  <c r="E642"/>
  <c r="E638"/>
  <c r="E634"/>
  <c r="E630"/>
  <c r="E626"/>
  <c r="E622"/>
  <c r="E618"/>
  <c r="E614"/>
  <c r="E610"/>
  <c r="E606"/>
  <c r="E602"/>
  <c r="E598"/>
  <c r="E594"/>
  <c r="E590"/>
  <c r="E586"/>
  <c r="E582"/>
  <c r="E578"/>
  <c r="E574"/>
  <c r="E568"/>
  <c r="CY128" i="2"/>
  <c r="AF128"/>
  <c r="BN128"/>
  <c r="BS128"/>
  <c r="P128"/>
  <c r="BM128"/>
  <c r="AA128"/>
  <c r="BD128"/>
  <c r="U128"/>
  <c r="I128"/>
  <c r="L128"/>
  <c r="FA128"/>
  <c r="FB128"/>
  <c r="FD128"/>
  <c r="FE128"/>
  <c r="FH128"/>
  <c r="FK128"/>
  <c r="N226" i="4"/>
  <c r="U226"/>
  <c r="X226"/>
  <c r="AA226"/>
  <c r="AD226"/>
  <c r="AH226"/>
  <c r="AK226"/>
  <c r="AO226"/>
  <c r="AP226"/>
  <c r="F568" i="5"/>
  <c r="E134" i="2" l="1"/>
  <c r="E138"/>
  <c r="E572" i="7"/>
  <c r="E580"/>
  <c r="E584"/>
  <c r="E588"/>
  <c r="E596"/>
  <c r="E595"/>
  <c r="E591"/>
  <c r="E567"/>
  <c r="E587"/>
  <c r="E652" i="6"/>
  <c r="E674" i="5"/>
  <c r="E661"/>
  <c r="E676"/>
  <c r="E671"/>
  <c r="E687"/>
  <c r="E643"/>
  <c r="E682"/>
  <c r="E599"/>
  <c r="E688"/>
  <c r="E573"/>
  <c r="E686"/>
  <c r="E626"/>
  <c r="E618"/>
  <c r="E583"/>
  <c r="E592"/>
  <c r="E575"/>
  <c r="E689"/>
  <c r="E628"/>
  <c r="E574"/>
  <c r="E655"/>
  <c r="E631"/>
  <c r="E627"/>
  <c r="E683"/>
  <c r="E663"/>
  <c r="E630"/>
  <c r="E621"/>
  <c r="E604"/>
  <c r="E596"/>
  <c r="E640"/>
  <c r="E629"/>
  <c r="E624"/>
  <c r="E611"/>
  <c r="E239" i="4"/>
  <c r="E238"/>
  <c r="E236"/>
  <c r="E234"/>
  <c r="E232"/>
  <c r="E227"/>
  <c r="E231"/>
  <c r="E229"/>
  <c r="E240"/>
  <c r="E235"/>
  <c r="E230"/>
  <c r="E237"/>
  <c r="E233"/>
  <c r="E63" i="3"/>
  <c r="E61"/>
  <c r="E54"/>
  <c r="E59"/>
  <c r="E57"/>
  <c r="E55"/>
  <c r="E53"/>
  <c r="E49"/>
  <c r="E51"/>
  <c r="E66"/>
  <c r="E62"/>
  <c r="E60"/>
  <c r="E58"/>
  <c r="E45"/>
  <c r="E64"/>
  <c r="E56"/>
  <c r="E52"/>
  <c r="E67"/>
  <c r="E65"/>
  <c r="E46"/>
  <c r="E50"/>
  <c r="E657" i="7"/>
  <c r="E649"/>
  <c r="E579"/>
  <c r="E575"/>
  <c r="E571"/>
  <c r="E689"/>
  <c r="E683"/>
  <c r="E653"/>
  <c r="E145" i="2"/>
  <c r="E143"/>
  <c r="E147"/>
  <c r="E141"/>
  <c r="E137"/>
  <c r="E133"/>
  <c r="E139"/>
  <c r="E127"/>
  <c r="E128"/>
</calcChain>
</file>

<file path=xl/sharedStrings.xml><?xml version="1.0" encoding="utf-8"?>
<sst xmlns="http://schemas.openxmlformats.org/spreadsheetml/2006/main" count="3280" uniqueCount="1369">
  <si>
    <t>TERRACE PARK A</t>
  </si>
  <si>
    <t>TERRACE PARK B</t>
  </si>
  <si>
    <t>WOODLAWN A</t>
  </si>
  <si>
    <t>WOODLAWN B</t>
  </si>
  <si>
    <t>TOTAL</t>
  </si>
  <si>
    <t>REGULAR</t>
  </si>
  <si>
    <t>ABSENTEE</t>
  </si>
  <si>
    <t>WARD 16 -1-</t>
  </si>
  <si>
    <t>DEER PK CTY -4-</t>
  </si>
  <si>
    <t>MILFORD CTY -3-</t>
  </si>
  <si>
    <t>ADDYSTON VIL -1-</t>
  </si>
  <si>
    <t>AMBERLEY VIL -4-</t>
  </si>
  <si>
    <t>ARLINGTON HGTS VIL -1-</t>
  </si>
  <si>
    <t>CLEVES VIL -2-</t>
  </si>
  <si>
    <t>GLENDALE VIL -2-</t>
  </si>
  <si>
    <t>NORTH BEND VIL -1-</t>
  </si>
  <si>
    <t>MILFORD SCH -1-</t>
  </si>
  <si>
    <t>FOR PK CTY -13-</t>
  </si>
  <si>
    <t>IND HILL CTY -6-</t>
  </si>
  <si>
    <t>NCH CTY -7-</t>
  </si>
  <si>
    <t>WYOMING CTY -5-</t>
  </si>
  <si>
    <t>DELHI TWP -19-</t>
  </si>
  <si>
    <t>GREEN TWP -43-</t>
  </si>
  <si>
    <t>HARRISON TWP -8-</t>
  </si>
  <si>
    <t>MIAMI TWP -12-</t>
  </si>
  <si>
    <t>SPRINGFIELD TWP -28-</t>
  </si>
  <si>
    <t>EVENDALE VIL -3-</t>
  </si>
  <si>
    <t>FAIRFAX VIL -1-</t>
  </si>
  <si>
    <t>GOLF MANOR VIL -2-</t>
  </si>
  <si>
    <t>GREENHILLS VIL -3-</t>
  </si>
  <si>
    <t>MARIEMONT VIL -2-</t>
  </si>
  <si>
    <t>NEWTOWN VIL -2-</t>
  </si>
  <si>
    <t>TERR PK VIL -2-</t>
  </si>
  <si>
    <t>MARIEMONT SCH -8-</t>
  </si>
  <si>
    <t>MT HEALTHY SCH -21-</t>
  </si>
  <si>
    <t>WINTON WDS SCH -22-</t>
  </si>
  <si>
    <t>WYOMING SCH -5-</t>
  </si>
  <si>
    <t>FINNEYTOWN SCH -10-</t>
  </si>
  <si>
    <t>OAKHILLS SCH -50-</t>
  </si>
  <si>
    <t>THREE RIVERS SCH -12-</t>
  </si>
  <si>
    <t>HARRISON UNINCORP -3-</t>
  </si>
  <si>
    <t>MIAMI UNINCORP -8-</t>
  </si>
  <si>
    <t>CITY OF BLUE ASH</t>
  </si>
  <si>
    <t xml:space="preserve">CITY OF FOREST PARK                 </t>
  </si>
  <si>
    <t>CITY OF HARRISON</t>
  </si>
  <si>
    <t>CITY OF INDIAN HILL</t>
  </si>
  <si>
    <t>CITY OF LOVELAND</t>
  </si>
  <si>
    <t>CITY OF MADEIRA</t>
  </si>
  <si>
    <t>CITY OF MILFORD</t>
  </si>
  <si>
    <t>CITY OF MONTGOMERY</t>
  </si>
  <si>
    <t>CITY OF NORTH COLLEGE HILL</t>
  </si>
  <si>
    <t>CITY OF NORWOOD</t>
  </si>
  <si>
    <t>CITY OF SPRINGDALE</t>
  </si>
  <si>
    <t>CITY OF WYOMING</t>
  </si>
  <si>
    <t>CITY OF CHEVIOT</t>
  </si>
  <si>
    <t>CITY OF MT. HEALTHY</t>
  </si>
  <si>
    <t>CITY OF READING</t>
  </si>
  <si>
    <t>CITY OF DEER PARK</t>
  </si>
  <si>
    <t>VILLAGE OF ADDYSTON</t>
  </si>
  <si>
    <t>VILLAGE OF AMBERLEY</t>
  </si>
  <si>
    <t>VILLAGE OF ARLINGTON HGTS</t>
  </si>
  <si>
    <t>VILLAGE OF CLEVES</t>
  </si>
  <si>
    <t>VILLAGE OF EVENDALE</t>
  </si>
  <si>
    <t>VILLAGE OF FAIRFAX</t>
  </si>
  <si>
    <t>VILLAGE OF GLENDALE</t>
  </si>
  <si>
    <t>VILLAGE OF GOLF MANOR</t>
  </si>
  <si>
    <t>VILLAGE OF LINCOLN HGTS</t>
  </si>
  <si>
    <t>VILLAGE OF LOCKLAND</t>
  </si>
  <si>
    <t>VILLAGE OF MARIEMONT</t>
  </si>
  <si>
    <t>VILLAGE OF NEWTOWN</t>
  </si>
  <si>
    <t>VILLAGE OF NORTH BEND</t>
  </si>
  <si>
    <t>VILLAGE OF TERRACE PK</t>
  </si>
  <si>
    <t>VILLAGE OF WOODLAWN</t>
  </si>
  <si>
    <t>ANDERSON TOWNSHIP</t>
  </si>
  <si>
    <t>COLERAIN TOWNSHIP</t>
  </si>
  <si>
    <t>COLUMBIA TOWNSHIP</t>
  </si>
  <si>
    <t>CROSBY TOWNSHIP</t>
  </si>
  <si>
    <t>DELHI TOWNSHIP</t>
  </si>
  <si>
    <t>GREEN TOWNSHIP</t>
  </si>
  <si>
    <t>HARRISON TOWNSHIP</t>
  </si>
  <si>
    <t>MIAMI TOWNSHIP</t>
  </si>
  <si>
    <t>SPRINGFIELD TOWNSHIP</t>
  </si>
  <si>
    <t>SYCAMORE TOWNSHIP</t>
  </si>
  <si>
    <t>SYMMES TOWNSHIP</t>
  </si>
  <si>
    <t>WHITEWATER TOWNSHIP</t>
  </si>
  <si>
    <t>CINCINNATI CITY SCHOOL DISTRICT</t>
  </si>
  <si>
    <t>DEER PARK SCHOOL DISTRICT</t>
  </si>
  <si>
    <t>INDIAN HILL SCHOOL DISTRICT</t>
  </si>
  <si>
    <t>LOVELAND SCHOOL DISTRICT</t>
  </si>
  <si>
    <t>MADEIRA SCHOOL DISTRICT</t>
  </si>
  <si>
    <t>MARIEMONT SCHOOL DISTRICT</t>
  </si>
  <si>
    <t>MILFORD SCHOOL DISTRICT</t>
  </si>
  <si>
    <t>MT. HEALTHY SCHOOL DISTRICT</t>
  </si>
  <si>
    <t>NORTH COLLEGE HILL SCHOOL DISTRICT</t>
  </si>
  <si>
    <t>NORWOOD SCHOOL DISTRICT</t>
  </si>
  <si>
    <t>PRINCETON SCHOOL DISTRICT</t>
  </si>
  <si>
    <t>READING SCHOOL DISTRICT</t>
  </si>
  <si>
    <t>ST. BERNARD ELMWOOD PL.  SCHOOL DISTRICT</t>
  </si>
  <si>
    <t>SYCAMORE SCHOOL DISTRICT</t>
  </si>
  <si>
    <t>WINTON WOODS SCHOOL DISTRICT</t>
  </si>
  <si>
    <t>WYOMING SCHOOL DISTRICT</t>
  </si>
  <si>
    <t>HAMILTON CO EDUCATION SERVICE CENTER</t>
  </si>
  <si>
    <t>FINNEYTOWN LOCAL SCHOOL DISTRICT</t>
  </si>
  <si>
    <t>FOREST HILLS LOCAL SCHOOL DISTRICT</t>
  </si>
  <si>
    <t>NORTHWEST LOCAL SCHOOL DISTRICT</t>
  </si>
  <si>
    <t>OAK HILLS LOCAL  SCHOOL DISTRICT</t>
  </si>
  <si>
    <t>SOUTHWEST LOCAL SCHOOL DISTRICT</t>
  </si>
  <si>
    <t>THREE RIVERS LOCAL SCHOOL DISTRICT</t>
  </si>
  <si>
    <t>PRC #</t>
  </si>
  <si>
    <t>PRECINCT</t>
  </si>
  <si>
    <t>REGISTERED VOTERS TOTAL</t>
  </si>
  <si>
    <t>BALLOTS CAST TOTAL</t>
  </si>
  <si>
    <t>PERCENT</t>
  </si>
  <si>
    <t>YES</t>
  </si>
  <si>
    <t>NO</t>
  </si>
  <si>
    <t>FOR</t>
  </si>
  <si>
    <t>AGAINST</t>
  </si>
  <si>
    <t>AMBERLEY A</t>
  </si>
  <si>
    <t>AMBERLEY B</t>
  </si>
  <si>
    <t>AMBERLEY C</t>
  </si>
  <si>
    <t>AMBERLEY D</t>
  </si>
  <si>
    <t>ARLINGTON HGTS A</t>
  </si>
  <si>
    <t>FAIRFAX A</t>
  </si>
  <si>
    <t>ELMWOOD A</t>
  </si>
  <si>
    <t>EVENDALE A</t>
  </si>
  <si>
    <t>EVENDALE B</t>
  </si>
  <si>
    <t>EVENDALE C</t>
  </si>
  <si>
    <t>GLENDALE A</t>
  </si>
  <si>
    <t>GLENDALE B</t>
  </si>
  <si>
    <t>GOLF MANOR A</t>
  </si>
  <si>
    <t>GOLF MANOR B</t>
  </si>
  <si>
    <t>GREENHILLS A</t>
  </si>
  <si>
    <t>GREENHILLS B</t>
  </si>
  <si>
    <t>GREENHILLS C</t>
  </si>
  <si>
    <t>LINCOLN HGTS A</t>
  </si>
  <si>
    <t>LINCOLN HGTS B</t>
  </si>
  <si>
    <t>LOCKLAND A</t>
  </si>
  <si>
    <t>LOCKLAND B</t>
  </si>
  <si>
    <t>MARIEMONT A</t>
  </si>
  <si>
    <t>MARIEMONT B</t>
  </si>
  <si>
    <t>ADDYSTON A</t>
  </si>
  <si>
    <t>CLEVES A</t>
  </si>
  <si>
    <t>CLEVES B</t>
  </si>
  <si>
    <t>NORTH BEND A</t>
  </si>
  <si>
    <t>NEWTOWN A</t>
  </si>
  <si>
    <t>NEWTOWN B</t>
  </si>
  <si>
    <t>LOCKLAND LOCAL SCHOOL DISTRICT</t>
  </si>
  <si>
    <t>0101 CIN 1-A</t>
  </si>
  <si>
    <t>0102 CIN 1-B</t>
  </si>
  <si>
    <t>0103 CIN 1-C</t>
  </si>
  <si>
    <t>0104 CIN 1-D</t>
  </si>
  <si>
    <t>0105 CIN 1-E</t>
  </si>
  <si>
    <t>0106 CIN 1-F</t>
  </si>
  <si>
    <t>0107 CIN 1-G</t>
  </si>
  <si>
    <t>0108 CIN 1-H</t>
  </si>
  <si>
    <t>0109 CIN 1-I</t>
  </si>
  <si>
    <t>0110 CIN 1-J</t>
  </si>
  <si>
    <t>0111 CIN 1-K</t>
  </si>
  <si>
    <t>0112 CIN 1-L</t>
  </si>
  <si>
    <t>0113 CIN 1-M</t>
  </si>
  <si>
    <t>0201 CIN 2-A</t>
  </si>
  <si>
    <t>0202 CIN 2-B</t>
  </si>
  <si>
    <t>0203 CIN 2-C</t>
  </si>
  <si>
    <t>0204 CIN 2-D</t>
  </si>
  <si>
    <t>0205 CIN 2-E</t>
  </si>
  <si>
    <t>0206 CIN 2-F</t>
  </si>
  <si>
    <t>0207 CIN 2-G</t>
  </si>
  <si>
    <t>0208 CIN 2-H</t>
  </si>
  <si>
    <t>0209 CIN 2-I</t>
  </si>
  <si>
    <t>0210 CIN 2-J</t>
  </si>
  <si>
    <t>0211 CIN 2-K</t>
  </si>
  <si>
    <t>0301 CIN 3-A</t>
  </si>
  <si>
    <t>0302 CIN 3-B</t>
  </si>
  <si>
    <t>0303 CIN 3-C</t>
  </si>
  <si>
    <t>0304 CIN 3-D</t>
  </si>
  <si>
    <t>0305 CIN 3-E</t>
  </si>
  <si>
    <t>0401 CIN 4-A</t>
  </si>
  <si>
    <t>0402 CIN 4-B</t>
  </si>
  <si>
    <t>0403 CIN 4-C</t>
  </si>
  <si>
    <t>0404 CIN 4-D</t>
  </si>
  <si>
    <t>0405 CIN 4-E</t>
  </si>
  <si>
    <t>0406 CIN 4-F</t>
  </si>
  <si>
    <t>0407 CIN 4-G</t>
  </si>
  <si>
    <t>0408 CIN 4-H</t>
  </si>
  <si>
    <t>0501 CIN 5-A</t>
  </si>
  <si>
    <t>0502 CIN 5-B</t>
  </si>
  <si>
    <t>0503 CIN 5-C</t>
  </si>
  <si>
    <t>0504 CIN 5-D</t>
  </si>
  <si>
    <t>0505 CIN 5-E</t>
  </si>
  <si>
    <t>0506 CIN 5-F</t>
  </si>
  <si>
    <t>0507 CIN 5-G</t>
  </si>
  <si>
    <t>0508 CIN 5-H</t>
  </si>
  <si>
    <t>0509 CIN 5-I</t>
  </si>
  <si>
    <t>0601 CIN 6-A</t>
  </si>
  <si>
    <t>0602 CIN 6-B</t>
  </si>
  <si>
    <t>0603 CIN 6-C</t>
  </si>
  <si>
    <t>0604 CIN 6-D</t>
  </si>
  <si>
    <t>0701 CIN 7-A</t>
  </si>
  <si>
    <t>0702 CIN 7-B</t>
  </si>
  <si>
    <t>0703 CIN 7-C</t>
  </si>
  <si>
    <t>0704 CIN 7-D</t>
  </si>
  <si>
    <t>0705 CIN 7-E</t>
  </si>
  <si>
    <t>0706 CIN 7-F</t>
  </si>
  <si>
    <t>0707 CIN 7-G</t>
  </si>
  <si>
    <t>0708 CIN 7-H</t>
  </si>
  <si>
    <t>0709 CIN 7-I</t>
  </si>
  <si>
    <t>0710 CIN 7-J</t>
  </si>
  <si>
    <t>0801 CIN 8-A</t>
  </si>
  <si>
    <t>0802 CIN 8-B</t>
  </si>
  <si>
    <t>0803 CIN 8-C</t>
  </si>
  <si>
    <t>0804 CIN 8-D</t>
  </si>
  <si>
    <t>0901 CIN 9-A</t>
  </si>
  <si>
    <t>0902 CIN 9-B</t>
  </si>
  <si>
    <t>0903 CIN 9-C</t>
  </si>
  <si>
    <t>1001 CIN 10-A</t>
  </si>
  <si>
    <t>1002 CIN 10-B</t>
  </si>
  <si>
    <t>1101 CIN 11-A</t>
  </si>
  <si>
    <t>1102 CIN 11-B</t>
  </si>
  <si>
    <t>1103 CIN 11-C</t>
  </si>
  <si>
    <t>1201 CIN 12-A</t>
  </si>
  <si>
    <t>1202 CIN 12-B</t>
  </si>
  <si>
    <t>1203 CIN 12-C</t>
  </si>
  <si>
    <t>1301 CIN 13-A</t>
  </si>
  <si>
    <t>1302 CIN 13-B</t>
  </si>
  <si>
    <t>1303 CIN 13-C</t>
  </si>
  <si>
    <t>1304 CIN 13-D</t>
  </si>
  <si>
    <t>1305 CIN 13-E</t>
  </si>
  <si>
    <t>1306 CIN 13-F</t>
  </si>
  <si>
    <t>1401 CIN 14-A</t>
  </si>
  <si>
    <t>1402 CIN 14-B</t>
  </si>
  <si>
    <t>1403 CIN 14-C</t>
  </si>
  <si>
    <t>1404 CIN 14-D</t>
  </si>
  <si>
    <t>1405 CIN 14-E</t>
  </si>
  <si>
    <t>1406 CIN 14-F</t>
  </si>
  <si>
    <t>1407 CIN 14-G</t>
  </si>
  <si>
    <t>1408 CIN 14-H</t>
  </si>
  <si>
    <t>1409 CIN 14-I</t>
  </si>
  <si>
    <t>1501 CIN 15-A</t>
  </si>
  <si>
    <t>1502 CIN 15-B</t>
  </si>
  <si>
    <t>1503 CIN 15-C</t>
  </si>
  <si>
    <t>1504 CIN 15-D</t>
  </si>
  <si>
    <t>1505 CIN 15-E</t>
  </si>
  <si>
    <t>1506 CIN 15-F</t>
  </si>
  <si>
    <t>1507 CIN 15-G</t>
  </si>
  <si>
    <t>1508 CIN 15-H</t>
  </si>
  <si>
    <t>1509 CIN 15-I</t>
  </si>
  <si>
    <t>1510 CIN 15-J</t>
  </si>
  <si>
    <t>1601 CIN 16-A</t>
  </si>
  <si>
    <t>1701 CIN 17-A</t>
  </si>
  <si>
    <t>1702 CIN 17-B</t>
  </si>
  <si>
    <t>1703 CIN 17-C</t>
  </si>
  <si>
    <t>1801 CIN 18-A</t>
  </si>
  <si>
    <t>1802 CIN 18-B</t>
  </si>
  <si>
    <t>1901 CIN 19-A</t>
  </si>
  <si>
    <t>1902 CIN 19-B</t>
  </si>
  <si>
    <t>1903 CIN 19-C</t>
  </si>
  <si>
    <t>1904 CIN 19-D</t>
  </si>
  <si>
    <t>2001 CIN 20-A</t>
  </si>
  <si>
    <t>2002 CIN 20-B</t>
  </si>
  <si>
    <t>2003 CIN 20-C</t>
  </si>
  <si>
    <t>2004 CIN 20-D</t>
  </si>
  <si>
    <t>2101 CIN 21-A</t>
  </si>
  <si>
    <t>2102 CIN 21-B</t>
  </si>
  <si>
    <t>2103 CIN 21-C</t>
  </si>
  <si>
    <t>2104 CIN 21-D</t>
  </si>
  <si>
    <t>2201 CIN 22-A</t>
  </si>
  <si>
    <t>2202 CIN 22-B</t>
  </si>
  <si>
    <t>2203 CIN 22-C</t>
  </si>
  <si>
    <t>2301 CIN 23-A</t>
  </si>
  <si>
    <t>2302 CIN 23-B</t>
  </si>
  <si>
    <t>2303 CIN 23-C</t>
  </si>
  <si>
    <t>2304 CIN 23-D</t>
  </si>
  <si>
    <t>2305 CIN 23-E</t>
  </si>
  <si>
    <t>2306 CIN 23-F</t>
  </si>
  <si>
    <t>2307 CIN 23-G</t>
  </si>
  <si>
    <t>2308 CIN 23-H</t>
  </si>
  <si>
    <t>2309 CIN 23-I</t>
  </si>
  <si>
    <t>2310 CIN 23-J</t>
  </si>
  <si>
    <t>2311 CIN 23-K</t>
  </si>
  <si>
    <t>2312 CIN 23-L</t>
  </si>
  <si>
    <t>2313 CIN 23-M</t>
  </si>
  <si>
    <t>2314 CIN 23-N</t>
  </si>
  <si>
    <t>2315 CIN 23-O</t>
  </si>
  <si>
    <t>2316 CIN 23-P</t>
  </si>
  <si>
    <t>2317 CIN 23-Q</t>
  </si>
  <si>
    <t>2318 CIN 23-R</t>
  </si>
  <si>
    <t>2401 CIN 24-A</t>
  </si>
  <si>
    <t>2402 CIN 24-B</t>
  </si>
  <si>
    <t>2403 CIN 24-C</t>
  </si>
  <si>
    <t>2404 CIN 24-D</t>
  </si>
  <si>
    <t>2405 CIN 24-E</t>
  </si>
  <si>
    <t>2406 CIN 24-F</t>
  </si>
  <si>
    <t>2407 CIN 24-G</t>
  </si>
  <si>
    <t>2408 CIN 24-H</t>
  </si>
  <si>
    <t>2409 CIN 24-I</t>
  </si>
  <si>
    <t>2501 CIN 25-A</t>
  </si>
  <si>
    <t>2502 CIN 25-B</t>
  </si>
  <si>
    <t>2503 CIN 25-C</t>
  </si>
  <si>
    <t>2504 CIN 25-D</t>
  </si>
  <si>
    <t>2505 CIN 25-E</t>
  </si>
  <si>
    <t>2506 CIN 25-F</t>
  </si>
  <si>
    <t>2507 CIN 25-G</t>
  </si>
  <si>
    <t>2508 CIN 25-H</t>
  </si>
  <si>
    <t>2509 CIN 25-I</t>
  </si>
  <si>
    <t>2510 CIN 25-J</t>
  </si>
  <si>
    <t>2511 CIN 25-K</t>
  </si>
  <si>
    <t>2601 CIN 26-A</t>
  </si>
  <si>
    <t>2602 CIN 26-B</t>
  </si>
  <si>
    <t>2603 CIN 26-C</t>
  </si>
  <si>
    <t>2604 CIN 26-D</t>
  </si>
  <si>
    <t>2605 CIN 26-E</t>
  </si>
  <si>
    <t>2606 CIN 26-F</t>
  </si>
  <si>
    <t>2607 CIN 26-G</t>
  </si>
  <si>
    <t>2608 CIN 26-H</t>
  </si>
  <si>
    <t>2609 CIN 26-I</t>
  </si>
  <si>
    <t>2610 CIN 26-J</t>
  </si>
  <si>
    <t>2611 CIN 26-K</t>
  </si>
  <si>
    <t>2612 CIN 26-L</t>
  </si>
  <si>
    <t>2613 CIN 26-M</t>
  </si>
  <si>
    <t>2614 CIN 26-N</t>
  </si>
  <si>
    <t>2615 CIN 26-O</t>
  </si>
  <si>
    <t>2616 CIN 26-P</t>
  </si>
  <si>
    <t>2811 BLUE 1-A</t>
  </si>
  <si>
    <t>2812 BLUE 1-B</t>
  </si>
  <si>
    <t>2821 BLUE 2-A</t>
  </si>
  <si>
    <t>2822 BLUE 2-B</t>
  </si>
  <si>
    <t>2823 BLUE 2-C</t>
  </si>
  <si>
    <t>2831 BLUE 3-A</t>
  </si>
  <si>
    <t>2832 BLUE 3-B</t>
  </si>
  <si>
    <t>2841 BLUE 4-A</t>
  </si>
  <si>
    <t>2851 BLUE 5-A</t>
  </si>
  <si>
    <t>2852 BLUE 5-B</t>
  </si>
  <si>
    <t>2911 CHEV 1-A</t>
  </si>
  <si>
    <t>2921 CHEV 2-A</t>
  </si>
  <si>
    <t>2931 CHEV 3-A</t>
  </si>
  <si>
    <t>2941 CHEV 4-A</t>
  </si>
  <si>
    <t>3111 DR PK 1-A</t>
  </si>
  <si>
    <t>3121 DR PK 2-A</t>
  </si>
  <si>
    <t>3131 DR PK 3-A</t>
  </si>
  <si>
    <t>3141 DR PK 4-A</t>
  </si>
  <si>
    <t>3201 FR PK A</t>
  </si>
  <si>
    <t>3202 FR PK B</t>
  </si>
  <si>
    <t>3203 FR PK C</t>
  </si>
  <si>
    <t>3204 FR PK D</t>
  </si>
  <si>
    <t>3205 FR PK E</t>
  </si>
  <si>
    <t>3206 FR PK F</t>
  </si>
  <si>
    <t>3207 FR PK G</t>
  </si>
  <si>
    <t>3208 FR PK H</t>
  </si>
  <si>
    <t>3209 FR PK I</t>
  </si>
  <si>
    <t>3210 FR PK J</t>
  </si>
  <si>
    <t>3211 FR PK K</t>
  </si>
  <si>
    <t>3212 FR PK L</t>
  </si>
  <si>
    <t>3213 FR PK M</t>
  </si>
  <si>
    <t>3401 HARR A</t>
  </si>
  <si>
    <t>3402 HARR B</t>
  </si>
  <si>
    <t>3403 HARR C</t>
  </si>
  <si>
    <t>3404 HARR D</t>
  </si>
  <si>
    <t>3405 HARR E</t>
  </si>
  <si>
    <t>3501 IND HLL A</t>
  </si>
  <si>
    <t>3502 IND HLL B</t>
  </si>
  <si>
    <t>3503 IND HLL C</t>
  </si>
  <si>
    <t>3504 IND HLL D</t>
  </si>
  <si>
    <t>3505 IND HLL E</t>
  </si>
  <si>
    <t>3506 IND HLL F</t>
  </si>
  <si>
    <t>3701 LOVE A</t>
  </si>
  <si>
    <t>3702 LOVE B</t>
  </si>
  <si>
    <t>3703 LOVE C</t>
  </si>
  <si>
    <t>3704 LOVE D</t>
  </si>
  <si>
    <t>3705 LOVE E</t>
  </si>
  <si>
    <t>3706 LOVE F</t>
  </si>
  <si>
    <t>3707 LOVE G</t>
  </si>
  <si>
    <t>3801 MADRA A</t>
  </si>
  <si>
    <t>3802 MADRA B</t>
  </si>
  <si>
    <t>3803 MADRA C</t>
  </si>
  <si>
    <t>3804 MADRA D</t>
  </si>
  <si>
    <t>3805 MADRA E</t>
  </si>
  <si>
    <t>3806 MADRA F</t>
  </si>
  <si>
    <t>3807 MADRA G</t>
  </si>
  <si>
    <t>3808 MADRA H</t>
  </si>
  <si>
    <t>4001 MONT A</t>
  </si>
  <si>
    <t>4002 MONT B</t>
  </si>
  <si>
    <t>4003 MONT C</t>
  </si>
  <si>
    <t>4004 MONT D</t>
  </si>
  <si>
    <t>4005 MONT E</t>
  </si>
  <si>
    <t>4006 MONT F</t>
  </si>
  <si>
    <t>4007 MONT G</t>
  </si>
  <si>
    <t>4008 MONT H</t>
  </si>
  <si>
    <t>4009 MONT I</t>
  </si>
  <si>
    <t>4111 MTHY 1-A</t>
  </si>
  <si>
    <t>4121 MTHY 2-A</t>
  </si>
  <si>
    <t>4131 MTHY 3-A</t>
  </si>
  <si>
    <t>4141 MTHY 4-A</t>
  </si>
  <si>
    <t>4311 NCH 1-A</t>
  </si>
  <si>
    <t>4312 NCH 1-B</t>
  </si>
  <si>
    <t>4321 NCH 2-A</t>
  </si>
  <si>
    <t>4331 NCH 3-A</t>
  </si>
  <si>
    <t>4341 NCH 4-A</t>
  </si>
  <si>
    <t>4342 NCH 4-B</t>
  </si>
  <si>
    <t>4343 NCH 4-C</t>
  </si>
  <si>
    <t>4411 NORW 1-A</t>
  </si>
  <si>
    <t>4412 NORW 1-B</t>
  </si>
  <si>
    <t>4421 NORW 2-A</t>
  </si>
  <si>
    <t>4422 NORW 2-B</t>
  </si>
  <si>
    <t>4423 NORW 2-C</t>
  </si>
  <si>
    <t>4431 NORW 3-A</t>
  </si>
  <si>
    <t>4432 NORW 3-B</t>
  </si>
  <si>
    <t>4433 NORW 3-C</t>
  </si>
  <si>
    <t>4441 NORW 4-A</t>
  </si>
  <si>
    <t>4442 NORW 4-B</t>
  </si>
  <si>
    <t>4443 NORW 4-C</t>
  </si>
  <si>
    <t>4611 READ 1-A</t>
  </si>
  <si>
    <t>4612 READ 1-B</t>
  </si>
  <si>
    <t>4621 READ 2-A</t>
  </si>
  <si>
    <t>4622 READ 2-B</t>
  </si>
  <si>
    <t>4631 READ 3-A</t>
  </si>
  <si>
    <t>4632 READ 3-B</t>
  </si>
  <si>
    <t>4641 READ 4-A</t>
  </si>
  <si>
    <t>4642 READ 4-B</t>
  </si>
  <si>
    <t>4911 SHAR 1-A</t>
  </si>
  <si>
    <t>4912 SHAR 1-B</t>
  </si>
  <si>
    <t>4921 SHAR 2-A</t>
  </si>
  <si>
    <t>4931 SHAR 3-A</t>
  </si>
  <si>
    <t>4932 SHAR 3-B</t>
  </si>
  <si>
    <t>4941 SHAR 4-A</t>
  </si>
  <si>
    <t>4942 SHAR 4-B</t>
  </si>
  <si>
    <t>5201 SPDALE A</t>
  </si>
  <si>
    <t>5202 SPDALE B</t>
  </si>
  <si>
    <t>5203 SPDALE C</t>
  </si>
  <si>
    <t>5204 SPDALE D</t>
  </si>
  <si>
    <t>5205 SPDALE E</t>
  </si>
  <si>
    <t>5206 SPDALE F</t>
  </si>
  <si>
    <t>5207 SPDALE G</t>
  </si>
  <si>
    <t>5208 SPDALE H</t>
  </si>
  <si>
    <t>5301 WYOM A</t>
  </si>
  <si>
    <t>5302 WYOM B</t>
  </si>
  <si>
    <t>5303 WYOM C</t>
  </si>
  <si>
    <t>5304 WYOM D</t>
  </si>
  <si>
    <t>5305 WYOM E</t>
  </si>
  <si>
    <t>Deborah M. Slaughter (Rep)</t>
  </si>
  <si>
    <t>Robert J. Ashbrock (Rep)</t>
  </si>
  <si>
    <t>Dennis E. Albrinck (Rep)</t>
  </si>
  <si>
    <t>Paul J. Schmidt (Rep)</t>
  </si>
  <si>
    <t>Dave Koch (Rep)</t>
  </si>
  <si>
    <t>VILLAGE OF SAINT BERNARD</t>
  </si>
  <si>
    <t>VILLAGE OF SILVERTON</t>
  </si>
  <si>
    <t>5501 AMBER A</t>
  </si>
  <si>
    <t>5502 AMBER B</t>
  </si>
  <si>
    <t>5503 AMBER C</t>
  </si>
  <si>
    <t>5504 AMBER D</t>
  </si>
  <si>
    <t>5601 AND A</t>
  </si>
  <si>
    <t>5602 AND B</t>
  </si>
  <si>
    <t>5603 AND C</t>
  </si>
  <si>
    <t>5604 AND D</t>
  </si>
  <si>
    <t>5605 AND E</t>
  </si>
  <si>
    <t>5606 AND F</t>
  </si>
  <si>
    <t>5607 AND G</t>
  </si>
  <si>
    <t>5608 AND H</t>
  </si>
  <si>
    <t>5609 AND I</t>
  </si>
  <si>
    <t>5610 AND J</t>
  </si>
  <si>
    <t>5611 AND K</t>
  </si>
  <si>
    <t>5612 AND L</t>
  </si>
  <si>
    <t>5613 AND M</t>
  </si>
  <si>
    <t>5614 AND N</t>
  </si>
  <si>
    <t>5615 AND O</t>
  </si>
  <si>
    <t>5616 AND P</t>
  </si>
  <si>
    <t>5617 AND Q</t>
  </si>
  <si>
    <t>5618 AND R</t>
  </si>
  <si>
    <t>5619 AND S</t>
  </si>
  <si>
    <t>5620 AND T</t>
  </si>
  <si>
    <t>5621 AND U</t>
  </si>
  <si>
    <t>5622 AND V</t>
  </si>
  <si>
    <t>5623 AND W</t>
  </si>
  <si>
    <t>5624 AND X</t>
  </si>
  <si>
    <t>5625 AND Y</t>
  </si>
  <si>
    <t>5626 AND Z</t>
  </si>
  <si>
    <t>5627 AND AA</t>
  </si>
  <si>
    <t>5628 AND BB</t>
  </si>
  <si>
    <t>5629 AND CC</t>
  </si>
  <si>
    <t>5630 AND DD</t>
  </si>
  <si>
    <t>5631 AND EE</t>
  </si>
  <si>
    <t>5632 AND FF</t>
  </si>
  <si>
    <t>5801 ARLN A</t>
  </si>
  <si>
    <t>5901 COLE A</t>
  </si>
  <si>
    <t>5902 COLE B</t>
  </si>
  <si>
    <t>5903 COLE C</t>
  </si>
  <si>
    <t>5904 COLE D</t>
  </si>
  <si>
    <t>5905 COLE E</t>
  </si>
  <si>
    <t>5906 COLE F</t>
  </si>
  <si>
    <t>5907 COLE G</t>
  </si>
  <si>
    <t>5908 COLE H</t>
  </si>
  <si>
    <t>5909 COLE I</t>
  </si>
  <si>
    <t>5910 COLE J</t>
  </si>
  <si>
    <t>5911 COLE K</t>
  </si>
  <si>
    <t>5912 COLE L</t>
  </si>
  <si>
    <t>5913 COLE M</t>
  </si>
  <si>
    <t>5914 COLE N</t>
  </si>
  <si>
    <t>5915 COLE O</t>
  </si>
  <si>
    <t>5916 COLE P</t>
  </si>
  <si>
    <t>5917 COLE Q</t>
  </si>
  <si>
    <t>5918 COLE R</t>
  </si>
  <si>
    <t>5919 COLE S</t>
  </si>
  <si>
    <t>5920 COLE T</t>
  </si>
  <si>
    <t>5921 COLE U</t>
  </si>
  <si>
    <t>5922 COLE V</t>
  </si>
  <si>
    <t>5923 COLE W</t>
  </si>
  <si>
    <t>5924 COLE X</t>
  </si>
  <si>
    <t>5925 COLE Y</t>
  </si>
  <si>
    <t>5926 COLE Z</t>
  </si>
  <si>
    <t>5927 COLE AA</t>
  </si>
  <si>
    <t>5928 COLE BB</t>
  </si>
  <si>
    <t>5929 COLE CC</t>
  </si>
  <si>
    <t>5930 COLE DD</t>
  </si>
  <si>
    <t>5931 COLE EE</t>
  </si>
  <si>
    <t>5932 COLE FF</t>
  </si>
  <si>
    <t>5933 COLE GG</t>
  </si>
  <si>
    <t>5934 COLE HH</t>
  </si>
  <si>
    <t>5935 COLE II</t>
  </si>
  <si>
    <t>5936 COLE JJ</t>
  </si>
  <si>
    <t>5937 COLE KK</t>
  </si>
  <si>
    <t>5938 COLE LL</t>
  </si>
  <si>
    <t>6201 COLUM A</t>
  </si>
  <si>
    <t>6202 COLUM B</t>
  </si>
  <si>
    <t>6203 COLUM C</t>
  </si>
  <si>
    <t>6204 COLUM D</t>
  </si>
  <si>
    <t>6205 COLUM E</t>
  </si>
  <si>
    <t>6206 COLUM F</t>
  </si>
  <si>
    <t>6207 COLUM G</t>
  </si>
  <si>
    <t>6208 COLUM H</t>
  </si>
  <si>
    <t>6209 COLUM I</t>
  </si>
  <si>
    <t>6210 COLUM J</t>
  </si>
  <si>
    <t>6211 COLUM K</t>
  </si>
  <si>
    <t>6212 COLUM L</t>
  </si>
  <si>
    <t>6401 CROSB A</t>
  </si>
  <si>
    <t>6402 CROSB B</t>
  </si>
  <si>
    <t>6501 DELHI A</t>
  </si>
  <si>
    <t>6502 DELHI B</t>
  </si>
  <si>
    <t>6503 DELHI C</t>
  </si>
  <si>
    <t>6504 DELHI D</t>
  </si>
  <si>
    <t>6505 DELHI E</t>
  </si>
  <si>
    <t>6506 DELHI F</t>
  </si>
  <si>
    <t>6507 DELHI G</t>
  </si>
  <si>
    <t>6508 DELHI H</t>
  </si>
  <si>
    <t>6509 DELHI I</t>
  </si>
  <si>
    <t>6510 DELHI J</t>
  </si>
  <si>
    <t>6511 DELHI K</t>
  </si>
  <si>
    <t>6512 DELHI L</t>
  </si>
  <si>
    <t>6513 DELHI M</t>
  </si>
  <si>
    <t>6514 DELHI N</t>
  </si>
  <si>
    <t>6515 DELHI O</t>
  </si>
  <si>
    <t>6516 DELHI P</t>
  </si>
  <si>
    <t>6517 DELHI Q</t>
  </si>
  <si>
    <t>6518 DELHI R</t>
  </si>
  <si>
    <t>6519 DELHI S</t>
  </si>
  <si>
    <t>6701 ELMW A</t>
  </si>
  <si>
    <t>6801 EVEN A</t>
  </si>
  <si>
    <t>6802 EVEN B</t>
  </si>
  <si>
    <t>6803 EVEN C</t>
  </si>
  <si>
    <t>6901 FAIRFX A</t>
  </si>
  <si>
    <t>7001 GLEN A</t>
  </si>
  <si>
    <t>7002 GLEN B</t>
  </si>
  <si>
    <t>7101 GOLF A</t>
  </si>
  <si>
    <t>7102 GOLF B</t>
  </si>
  <si>
    <t>7301 GREEN A</t>
  </si>
  <si>
    <t>7302 GREEN B</t>
  </si>
  <si>
    <t>7303 GREEN C</t>
  </si>
  <si>
    <t>7304 GREEN D</t>
  </si>
  <si>
    <t>7305 GREEN E</t>
  </si>
  <si>
    <t>7306 GREEN F</t>
  </si>
  <si>
    <t>7307 GREEN G</t>
  </si>
  <si>
    <t>7308 GREEN H</t>
  </si>
  <si>
    <t>7309 GREEN I</t>
  </si>
  <si>
    <t>7310 GREEN J</t>
  </si>
  <si>
    <t>7311 GREEN K</t>
  </si>
  <si>
    <t>7312 GREEN L</t>
  </si>
  <si>
    <t>7313 GREEN M</t>
  </si>
  <si>
    <t>7314 GREEN N</t>
  </si>
  <si>
    <t>7315 GREEN O</t>
  </si>
  <si>
    <t>7316 GREEN P</t>
  </si>
  <si>
    <t>7317 GREEN Q</t>
  </si>
  <si>
    <t>7318 GREEN R</t>
  </si>
  <si>
    <t>7319 GREEN S</t>
  </si>
  <si>
    <t>7320 GREEN T</t>
  </si>
  <si>
    <t>7321 GREEN U</t>
  </si>
  <si>
    <t>7322 GREEN V</t>
  </si>
  <si>
    <t>7323 GREEN W</t>
  </si>
  <si>
    <t>7324 GREEN X</t>
  </si>
  <si>
    <t>7325 GREEN Y</t>
  </si>
  <si>
    <t>7326 GREEN Z</t>
  </si>
  <si>
    <t>7327 GREEN AA</t>
  </si>
  <si>
    <t>7328 GREEN BB</t>
  </si>
  <si>
    <t>7329 GREEN CC</t>
  </si>
  <si>
    <t>7330 GREEN DD</t>
  </si>
  <si>
    <t>7331 GREEN EE</t>
  </si>
  <si>
    <t>7332 GREEN FF</t>
  </si>
  <si>
    <t>7333 GREEN GG</t>
  </si>
  <si>
    <t>7334 GREEN HH</t>
  </si>
  <si>
    <t>7335 GREEN II</t>
  </si>
  <si>
    <t>7336 GREEN JJ</t>
  </si>
  <si>
    <t>7337 GREEN KK</t>
  </si>
  <si>
    <t>7338 GREEN LL</t>
  </si>
  <si>
    <t>7339 GREEN MM</t>
  </si>
  <si>
    <t>7340 GREEN NN</t>
  </si>
  <si>
    <t>7341 GREEN OO</t>
  </si>
  <si>
    <t>7342 GREEN PP</t>
  </si>
  <si>
    <t>7343 GREEN QQ</t>
  </si>
  <si>
    <t>7401 GR HL A</t>
  </si>
  <si>
    <t>7402 GR HL B</t>
  </si>
  <si>
    <t>7403 GR HL C</t>
  </si>
  <si>
    <t>7601 HARR AA</t>
  </si>
  <si>
    <t>7602 HARR BB</t>
  </si>
  <si>
    <t>7603 HARR CC</t>
  </si>
  <si>
    <t>7701 LIN HT A</t>
  </si>
  <si>
    <t>7702 LIN HT B</t>
  </si>
  <si>
    <t>7901 LOCK A</t>
  </si>
  <si>
    <t>7902 LOCK B</t>
  </si>
  <si>
    <t>8001 MARMT A</t>
  </si>
  <si>
    <t>8002 MARMT B</t>
  </si>
  <si>
    <t>8211 ADDY A</t>
  </si>
  <si>
    <t>8221 CLEVE A</t>
  </si>
  <si>
    <t>8222 CLEVE B</t>
  </si>
  <si>
    <t>8231 NO BEND A</t>
  </si>
  <si>
    <t>8301 MIAMI A</t>
  </si>
  <si>
    <t>8302 MIAMI B</t>
  </si>
  <si>
    <t>8303 MIAMI C</t>
  </si>
  <si>
    <t>8304 MIAMI D</t>
  </si>
  <si>
    <t>8305 MIAMI E</t>
  </si>
  <si>
    <t>8306 MIAMI F</t>
  </si>
  <si>
    <t>8307 MIAMI G</t>
  </si>
  <si>
    <t>8308 MIAMI H</t>
  </si>
  <si>
    <t>8401 NEWT A</t>
  </si>
  <si>
    <t>8402 NEWT B</t>
  </si>
  <si>
    <t>8511 ST BN 1-A</t>
  </si>
  <si>
    <t>8521 ST BN 2-A</t>
  </si>
  <si>
    <t>8531 ST BN 3-A</t>
  </si>
  <si>
    <t>8541 ST BN 4-A</t>
  </si>
  <si>
    <t>8601 SILVT A</t>
  </si>
  <si>
    <t>8602 SILVT B</t>
  </si>
  <si>
    <t>8603 SILVT C</t>
  </si>
  <si>
    <t>8701 SPFLD A</t>
  </si>
  <si>
    <t>8702 SPFLD B</t>
  </si>
  <si>
    <t>8703 SPFLD C</t>
  </si>
  <si>
    <t>8704 SPFLD D</t>
  </si>
  <si>
    <t>8705 SPFLD E</t>
  </si>
  <si>
    <t>8706 SPFLD F</t>
  </si>
  <si>
    <t>8707 SPFLD G</t>
  </si>
  <si>
    <t>8708 SPFLD H</t>
  </si>
  <si>
    <t>8709 SPFLD I</t>
  </si>
  <si>
    <t>8710 SPFLD J</t>
  </si>
  <si>
    <t>8711 SPFLD K</t>
  </si>
  <si>
    <t>8712 SPFLD L</t>
  </si>
  <si>
    <t>8713 SPFLD M</t>
  </si>
  <si>
    <t>8714 SPFLD N</t>
  </si>
  <si>
    <t>8715 SPFLD O</t>
  </si>
  <si>
    <t>8716 SPFLD P</t>
  </si>
  <si>
    <t>8717 SPFLD Q</t>
  </si>
  <si>
    <t>8718 SPFLD R</t>
  </si>
  <si>
    <t>8719 SPFLD S</t>
  </si>
  <si>
    <t>8720 SPFLD T</t>
  </si>
  <si>
    <t>8721 SPFLD U</t>
  </si>
  <si>
    <t>8722 SPFLD V</t>
  </si>
  <si>
    <t>8723 SPFLD W</t>
  </si>
  <si>
    <t>8724 SPFLD X</t>
  </si>
  <si>
    <t>8725 SPFLD Y</t>
  </si>
  <si>
    <t>8726 SPFLD Z</t>
  </si>
  <si>
    <t>8727 SPFLD AA</t>
  </si>
  <si>
    <t>8728 SPFLD BB</t>
  </si>
  <si>
    <t>8901 SYCAM A</t>
  </si>
  <si>
    <t>8902 SYCAM B</t>
  </si>
  <si>
    <t>8903 SYCAM C</t>
  </si>
  <si>
    <t>8904 SYCAM D</t>
  </si>
  <si>
    <t>8905 SYCAM E</t>
  </si>
  <si>
    <t>8906 SYCAM F</t>
  </si>
  <si>
    <t>8907 SYCAM G</t>
  </si>
  <si>
    <t>8908 SYCAM H</t>
  </si>
  <si>
    <t>8909 SYCAM I</t>
  </si>
  <si>
    <t>8910 SYCAM J</t>
  </si>
  <si>
    <t>8911 SYCAM K</t>
  </si>
  <si>
    <t>8912 SYCAM L</t>
  </si>
  <si>
    <t>8913 SYCAM M</t>
  </si>
  <si>
    <t>8914 SYCAM N</t>
  </si>
  <si>
    <t>9101 SYMM A</t>
  </si>
  <si>
    <t>9102 SYMM B</t>
  </si>
  <si>
    <t>9103 SYMM C</t>
  </si>
  <si>
    <t>9104 SYMM D</t>
  </si>
  <si>
    <t>9105 SYMM E</t>
  </si>
  <si>
    <t>9106 SYMM F</t>
  </si>
  <si>
    <t>9107 SYMM G</t>
  </si>
  <si>
    <t>9108 SYMM H</t>
  </si>
  <si>
    <t>9109 SYMM I</t>
  </si>
  <si>
    <t>9110 SYMM J</t>
  </si>
  <si>
    <t>9111 SYMM K</t>
  </si>
  <si>
    <t>9112 SYMM L</t>
  </si>
  <si>
    <t>9301 TER PK A</t>
  </si>
  <si>
    <t>9302 TER PK B</t>
  </si>
  <si>
    <t>9501 WHWTR A</t>
  </si>
  <si>
    <t>9502 WHWTR B</t>
  </si>
  <si>
    <t>9503 WHWTR C</t>
  </si>
  <si>
    <t>9701 WOOD A</t>
  </si>
  <si>
    <t>9702 WOOD B</t>
  </si>
  <si>
    <t>WARD 1 -13-</t>
  </si>
  <si>
    <t>WARD 2 -11-</t>
  </si>
  <si>
    <t>WARD 3 -5-</t>
  </si>
  <si>
    <t>WARD 4 -8-</t>
  </si>
  <si>
    <t>WARD 5 -9-</t>
  </si>
  <si>
    <t>WARD 8 -4-</t>
  </si>
  <si>
    <t>WARD 14 -9-</t>
  </si>
  <si>
    <t>WARD 15 -10-</t>
  </si>
  <si>
    <t>WARD 17 -3-</t>
  </si>
  <si>
    <t>WARD 18 -2-</t>
  </si>
  <si>
    <t>WARD 19 -4-</t>
  </si>
  <si>
    <t>WARD 22 -3-</t>
  </si>
  <si>
    <t>WARD 23 -18-</t>
  </si>
  <si>
    <t>WARD 24 -9-</t>
  </si>
  <si>
    <t>CHEVIOT CTY -4-</t>
  </si>
  <si>
    <t>LOVELAND CTY -7-</t>
  </si>
  <si>
    <t>MADEIRA CTY -8-</t>
  </si>
  <si>
    <t>MONTGOMERY CTY -9-</t>
  </si>
  <si>
    <t>MT HEALTHY CTY -4-</t>
  </si>
  <si>
    <t>READING CTY -8-</t>
  </si>
  <si>
    <t>SHARONVILLE CTY -7-</t>
  </si>
  <si>
    <t>ANDERSON TWP -32-</t>
  </si>
  <si>
    <t>COLERAIN TWP -38-</t>
  </si>
  <si>
    <t>COLUMBIA TWP -9-</t>
  </si>
  <si>
    <t>SYCAMORE TWP -14-</t>
  </si>
  <si>
    <t>SYMMES TWP -12-</t>
  </si>
  <si>
    <t>WHITEWATER TWP -3-</t>
  </si>
  <si>
    <t>ELMWOOD VIL -1-</t>
  </si>
  <si>
    <t>LINCOLN HTS VIL -2-</t>
  </si>
  <si>
    <t>LOCKLAND VIL -2-</t>
  </si>
  <si>
    <t>ST BERNARD VIL -4-</t>
  </si>
  <si>
    <t>SILVERTON VIL -3-</t>
  </si>
  <si>
    <t>WOODLAWN VIL -2-</t>
  </si>
  <si>
    <t>7TH SENATE -91-</t>
  </si>
  <si>
    <t>27TH HOUSE -91-</t>
  </si>
  <si>
    <t>30TH HOUSE -74-</t>
  </si>
  <si>
    <t>JUDICIAL DIST 6 -87-</t>
  </si>
  <si>
    <t>DR PK SCH -10-</t>
  </si>
  <si>
    <t>IND HILL SCH -17-</t>
  </si>
  <si>
    <t>LOVELAND SCH -13-</t>
  </si>
  <si>
    <t>MADEIRA SCH -10-</t>
  </si>
  <si>
    <t>NCH SCH DIST -10-</t>
  </si>
  <si>
    <t>ST BER-ELM SCH -5-</t>
  </si>
  <si>
    <t>FOR HILLS SCH -34-</t>
  </si>
  <si>
    <t>LOCKLAND SCH -3-</t>
  </si>
  <si>
    <t>NORTHWEST SCH -57-</t>
  </si>
  <si>
    <t>SOUTHWEST SCH -13-</t>
  </si>
  <si>
    <t>SPRINGDALE CTY -8-</t>
  </si>
  <si>
    <t>PRINCETON SCH -29-</t>
  </si>
  <si>
    <t>CROSBY TWP -3-</t>
  </si>
  <si>
    <t>SYCAMORE SCH -35-</t>
  </si>
  <si>
    <t>HAMILTON COUNTY MUNICIPAL COURT</t>
  </si>
  <si>
    <t>SAINT BERNARD -4-</t>
  </si>
  <si>
    <t>SILVERTON -3-</t>
  </si>
  <si>
    <t>1204 CIN 12-D</t>
  </si>
  <si>
    <t>1205 CIN 12-E</t>
  </si>
  <si>
    <t>1307 CIN 13-G</t>
  </si>
  <si>
    <t>1308 CIN 13-H</t>
  </si>
  <si>
    <t>0711 CIN 7-K</t>
  </si>
  <si>
    <t>0904 CIN 9-D</t>
  </si>
  <si>
    <t>1003 CIN 10-C</t>
  </si>
  <si>
    <t>2005 CIN 20-E</t>
  </si>
  <si>
    <t>2105 CIN 21-E</t>
  </si>
  <si>
    <t>2512 CIN 25-L</t>
  </si>
  <si>
    <t>2617 CIN 26-Q</t>
  </si>
  <si>
    <t>2618 CIN 26-R</t>
  </si>
  <si>
    <t>2619 CIN 26-S</t>
  </si>
  <si>
    <t>3406 HARR F</t>
  </si>
  <si>
    <t>HARRISON CTY -6-</t>
  </si>
  <si>
    <t>WARD 26 -19-</t>
  </si>
  <si>
    <t>WARD 7 -11-</t>
  </si>
  <si>
    <t>WARD 9 -4-</t>
  </si>
  <si>
    <t>WARD 10 -3-</t>
  </si>
  <si>
    <t>WARD 12 -5-</t>
  </si>
  <si>
    <t>WARD 13 -8-</t>
  </si>
  <si>
    <t>WARD 20 -5-</t>
  </si>
  <si>
    <t>WARD 21 -5-</t>
  </si>
  <si>
    <t>WARD 25 -12-</t>
  </si>
  <si>
    <t>9TH SENATE -230-</t>
  </si>
  <si>
    <t>8TH SENATE -238-</t>
  </si>
  <si>
    <t>29TH HOUSE -73-</t>
  </si>
  <si>
    <t>33RD HOUSE -77-</t>
  </si>
  <si>
    <t>JUDICIAL DIST 2 -74-</t>
  </si>
  <si>
    <t>JUDICIAL DIST 3 -83-</t>
  </si>
  <si>
    <t>JUDICIAL DIST 7 -71-</t>
  </si>
  <si>
    <t>READING SCH -9-</t>
  </si>
  <si>
    <t>Gwen Bender</t>
  </si>
  <si>
    <t>Marc Sirkin</t>
  </si>
  <si>
    <t>Anita Gail Griffin     (Dem)</t>
  </si>
  <si>
    <t>Marilyn Hanrahan (Dem)</t>
  </si>
  <si>
    <t>Mike Wilson (Rep)</t>
  </si>
  <si>
    <t>Shayok Dutta (Rep)</t>
  </si>
  <si>
    <t>VILLAGE OF ELMWOOD PL</t>
  </si>
  <si>
    <t>CJ Carr</t>
  </si>
  <si>
    <t>CITY OF SHARONVILLE</t>
  </si>
  <si>
    <t>2841 BLUE 4-B</t>
  </si>
  <si>
    <t>0604 CIN 6-E</t>
  </si>
  <si>
    <t>1104 CIN 11-D</t>
  </si>
  <si>
    <t>4413 NORW 1-C</t>
  </si>
  <si>
    <t>CINTI CTY -190-</t>
  </si>
  <si>
    <t>WARD 6 -5-</t>
  </si>
  <si>
    <t>WARD 11 -4-</t>
  </si>
  <si>
    <t>BLUE ASH CTY -11-</t>
  </si>
  <si>
    <t>NORWOOD CTY -12-</t>
  </si>
  <si>
    <t>Member of Council By Ward                                                                                                       (Vote for 1)</t>
  </si>
  <si>
    <r>
      <t xml:space="preserve">Ward 3                                             </t>
    </r>
    <r>
      <rPr>
        <b/>
        <i/>
        <sz val="8"/>
        <rFont val="Arial"/>
        <family val="2"/>
      </rPr>
      <t>4 year term</t>
    </r>
  </si>
  <si>
    <r>
      <t xml:space="preserve">Ward 5                                            </t>
    </r>
    <r>
      <rPr>
        <b/>
        <i/>
        <sz val="8"/>
        <rFont val="Arial"/>
        <family val="2"/>
      </rPr>
      <t xml:space="preserve"> 4 year term</t>
    </r>
  </si>
  <si>
    <r>
      <t xml:space="preserve">Mayor   (Vote for 1)  </t>
    </r>
    <r>
      <rPr>
        <b/>
        <i/>
        <sz val="10"/>
        <rFont val="Arial"/>
        <family val="2"/>
      </rPr>
      <t>4 year term</t>
    </r>
  </si>
  <si>
    <r>
      <t xml:space="preserve">Auditor                        (Vote for 1)            </t>
    </r>
    <r>
      <rPr>
        <b/>
        <i/>
        <sz val="10"/>
        <rFont val="Arial"/>
        <family val="2"/>
      </rPr>
      <t>4 year term</t>
    </r>
  </si>
  <si>
    <r>
      <t xml:space="preserve">Director of Law       (Vote for 1)               </t>
    </r>
    <r>
      <rPr>
        <b/>
        <i/>
        <sz val="10"/>
        <rFont val="Arial"/>
        <family val="2"/>
      </rPr>
      <t>4 year term</t>
    </r>
  </si>
  <si>
    <r>
      <t xml:space="preserve">President of Council   (Vote for 1)                    </t>
    </r>
    <r>
      <rPr>
        <b/>
        <i/>
        <sz val="10"/>
        <rFont val="Arial"/>
        <family val="2"/>
      </rPr>
      <t>2 year term</t>
    </r>
  </si>
  <si>
    <r>
      <t xml:space="preserve">Auditor                        (Vote for 1)           </t>
    </r>
    <r>
      <rPr>
        <b/>
        <i/>
        <sz val="10"/>
        <rFont val="Arial"/>
        <family val="2"/>
      </rPr>
      <t xml:space="preserve"> 4 year term</t>
    </r>
  </si>
  <si>
    <t>Joe Combs</t>
  </si>
  <si>
    <t>Ryan Samuels  (Rep)</t>
  </si>
  <si>
    <t>Ken Hetzer</t>
  </si>
  <si>
    <r>
      <t xml:space="preserve">Member of Council at Large                                                                                 (Vote for 3)           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</si>
  <si>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Kathy Bailey</t>
  </si>
  <si>
    <r>
      <t xml:space="preserve">Mayor    (Vote for 1)      </t>
    </r>
    <r>
      <rPr>
        <b/>
        <i/>
        <sz val="10"/>
        <rFont val="Arial"/>
        <family val="2"/>
      </rPr>
      <t>4 year term</t>
    </r>
  </si>
  <si>
    <t>James C. Wolf         (Dem)</t>
  </si>
  <si>
    <t>Cordel George, Jr.   (Dem)</t>
  </si>
  <si>
    <t>Judy Petersen   (Rep)</t>
  </si>
  <si>
    <r>
      <t xml:space="preserve">Mayor               (Vote for 1)                             </t>
    </r>
    <r>
      <rPr>
        <b/>
        <i/>
        <sz val="10"/>
        <rFont val="Arial"/>
        <family val="2"/>
      </rPr>
      <t>4 year term</t>
    </r>
  </si>
  <si>
    <t>Timothy W. Molony  (Dem)</t>
  </si>
  <si>
    <t>Victor Schneider  (Rep)</t>
  </si>
  <si>
    <r>
      <t xml:space="preserve">President of Council                (Vote for 1)                   </t>
    </r>
    <r>
      <rPr>
        <b/>
        <i/>
        <sz val="10"/>
        <rFont val="Arial"/>
        <family val="2"/>
      </rPr>
      <t xml:space="preserve"> 2 year term</t>
    </r>
  </si>
  <si>
    <t>Ken Miracle  (Rep)</t>
  </si>
  <si>
    <t>Jason Provins  (Dem)</t>
  </si>
  <si>
    <t>Jim Stith  (Rep)</t>
  </si>
  <si>
    <t>Maria Williams  (Rep)</t>
  </si>
  <si>
    <t>James Bonsall  (Dem)</t>
  </si>
  <si>
    <t>J.R. Breadon  (Rep)</t>
  </si>
  <si>
    <t>Liam Shanahan  (Dem)</t>
  </si>
  <si>
    <t>Member of Council By Ward  (Vote for 1)</t>
  </si>
  <si>
    <t>Chris Kelsch  (Rep)</t>
  </si>
  <si>
    <t>Leslie Stevenson  (Dem)</t>
  </si>
  <si>
    <t>Eric S. DiNardo  (Rep)</t>
  </si>
  <si>
    <t>Ryan Hart  (Rep)</t>
  </si>
  <si>
    <t>Eric Thompson  (Dem)</t>
  </si>
  <si>
    <t>John Breadon  (Rep)</t>
  </si>
  <si>
    <t>Amy Wolfinbarger  (Dem)</t>
  </si>
  <si>
    <t>Robert Paul Bemmes  (Rep)</t>
  </si>
  <si>
    <r>
      <t xml:space="preserve">President of Council                (Vote for 1)                    </t>
    </r>
    <r>
      <rPr>
        <b/>
        <i/>
        <sz val="10"/>
        <rFont val="Arial"/>
        <family val="2"/>
      </rPr>
      <t>2 year term</t>
    </r>
  </si>
  <si>
    <t>Christopher Nesbitt         (Rep)</t>
  </si>
  <si>
    <t>Sabrina A. Smith             (Rep)</t>
  </si>
  <si>
    <t>David T. Stevenson    (Rep)</t>
  </si>
  <si>
    <r>
      <t xml:space="preserve">Member of Council at Large                                                                                     (Vote for 3)                                               </t>
    </r>
    <r>
      <rPr>
        <b/>
        <i/>
        <sz val="10"/>
        <rFont val="Arial"/>
        <family val="2"/>
      </rPr>
      <t xml:space="preserve"> 2 year term</t>
    </r>
  </si>
  <si>
    <t>Donald H. Lindeman   (Rep)</t>
  </si>
  <si>
    <t>Tom Lynd  (Rep)</t>
  </si>
  <si>
    <t>Member of Council By Ward                                                                                            (Vote for 1)</t>
  </si>
  <si>
    <t>Kevin M. Hardman  (Rep)</t>
  </si>
  <si>
    <t>Vickie Hoppe  (Rep)</t>
  </si>
  <si>
    <t>Ed Cunningham  (Rep)</t>
  </si>
  <si>
    <t>Mark Piepmeier  (Rep)</t>
  </si>
  <si>
    <r>
      <t xml:space="preserve">Clerk-Finance Director       (Vote for 1)               </t>
    </r>
    <r>
      <rPr>
        <b/>
        <i/>
        <sz val="10"/>
        <rFont val="Arial"/>
        <family val="2"/>
      </rPr>
      <t>4 year term</t>
    </r>
  </si>
  <si>
    <t>OFFICIAL/RECOUNT RESULTS                                                 GENERAL ELECTION                                       NOVEMBER 5, 2019                                                HAMILTON COUNTY, OHIO</t>
  </si>
  <si>
    <t>OFFICIAL RESULTS                                   GENERAL ELECTION - NOVEMBER 5, 2019 HAMILTON COUNTY, OHIO</t>
  </si>
  <si>
    <t>OFFICIAL  RESULTS                                                                     GENERAL ELECTION                                                                                         NOVEMBER 5, 2019                                                                HAMILTON COUNTY, OHIO</t>
  </si>
  <si>
    <t>OFFICIAL RESULTS                                                                     GENERAL ELECTION                                                                                         NOVEMBER 5, 2019                                                                HAMILTON COUNTY, OHIO</t>
  </si>
  <si>
    <r>
      <t xml:space="preserve">Clerk   (Vote for 1)  </t>
    </r>
    <r>
      <rPr>
        <b/>
        <i/>
        <sz val="10"/>
        <rFont val="Arial"/>
        <family val="2"/>
      </rPr>
      <t>4 year term</t>
    </r>
  </si>
  <si>
    <r>
      <t xml:space="preserve">Treasurer   (Vote for 1)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</si>
  <si>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               (Vote for 2)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</si>
  <si>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Clerk - Treasurer   (Vote for 1)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</si>
  <si>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               (Vote for 3)                                                 </t>
    </r>
    <r>
      <rPr>
        <b/>
        <i/>
        <sz val="10"/>
        <rFont val="Arial"/>
        <family val="2"/>
      </rPr>
      <t>4 year term</t>
    </r>
  </si>
  <si>
    <t>Thomas Patrick Sextro</t>
  </si>
  <si>
    <t>Member of Council   -             Unexpired Term Ending 12/12/21          (Vote for 1)</t>
  </si>
  <si>
    <t>Jeffrey T. Halter       (Rep)</t>
  </si>
  <si>
    <t>Maria C. Waltherr    (Rep)</t>
  </si>
  <si>
    <t>Frances R. Romweber</t>
  </si>
  <si>
    <r>
      <t xml:space="preserve">Vice Mayor / Pres Council      (Vote for 1)             </t>
    </r>
    <r>
      <rPr>
        <b/>
        <i/>
        <sz val="10"/>
        <rFont val="Arial"/>
        <family val="2"/>
      </rPr>
      <t>2 year term</t>
    </r>
  </si>
  <si>
    <t>Member of Council By Ward                                         (Vote for 1)</t>
  </si>
  <si>
    <r>
      <t xml:space="preserve">Ward 1               </t>
    </r>
    <r>
      <rPr>
        <b/>
        <i/>
        <sz val="10"/>
        <rFont val="Arial"/>
        <family val="2"/>
      </rPr>
      <t>2 year term</t>
    </r>
  </si>
  <si>
    <r>
      <t xml:space="preserve">Ward 2               </t>
    </r>
    <r>
      <rPr>
        <b/>
        <i/>
        <sz val="10"/>
        <rFont val="Arial"/>
        <family val="2"/>
      </rPr>
      <t>2 year term</t>
    </r>
  </si>
  <si>
    <r>
      <t xml:space="preserve">Ward 3               </t>
    </r>
    <r>
      <rPr>
        <b/>
        <i/>
        <sz val="10"/>
        <rFont val="Arial"/>
        <family val="2"/>
      </rPr>
      <t>2 year term</t>
    </r>
  </si>
  <si>
    <r>
      <t xml:space="preserve">Ward 4               </t>
    </r>
    <r>
      <rPr>
        <b/>
        <i/>
        <sz val="10"/>
        <rFont val="Arial"/>
        <family val="2"/>
      </rPr>
      <t>2 year term</t>
    </r>
  </si>
  <si>
    <r>
      <t xml:space="preserve">Member of Council at Large                                                                                                 (Vote for 3)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</si>
  <si>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Fiscal Officer                 (Vote for 1)           </t>
    </r>
    <r>
      <rPr>
        <b/>
        <i/>
        <sz val="10"/>
        <rFont val="Arial"/>
        <family val="2"/>
      </rPr>
      <t>4 year term</t>
    </r>
  </si>
  <si>
    <t>Rose K. Stertz</t>
  </si>
  <si>
    <t>Tony Rosiello</t>
  </si>
  <si>
    <t>Tom Straus</t>
  </si>
  <si>
    <t>Dennis W. Connor</t>
  </si>
  <si>
    <r>
      <t xml:space="preserve">Trustee                              (Vote for 1)                      </t>
    </r>
    <r>
      <rPr>
        <b/>
        <i/>
        <sz val="10"/>
        <rFont val="Arial"/>
        <family val="2"/>
      </rPr>
      <t>4 year term</t>
    </r>
  </si>
  <si>
    <t>Phil Beck</t>
  </si>
  <si>
    <t>Alysha Johnson</t>
  </si>
  <si>
    <t>0605 CIN 6-E</t>
  </si>
  <si>
    <t>2842 BLUE 4-B</t>
  </si>
  <si>
    <t>Mem B of Edu Unexpired 12/31/21                             (Vote for 1)</t>
  </si>
  <si>
    <r>
      <t xml:space="preserve">Member Board of Education                              (Vote for 2)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</si>
  <si>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                                                                                                                             (Vote for 3)   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</si>
  <si>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of Governing Board                              (Vote for 2)                                      </t>
    </r>
    <r>
      <rPr>
        <b/>
        <i/>
        <sz val="10"/>
        <rFont val="Arial Narrow"/>
        <family val="2"/>
      </rPr>
      <t>4 year term</t>
    </r>
  </si>
  <si>
    <t>1ST CONG -338-</t>
  </si>
  <si>
    <t>2ND CONG -225-</t>
  </si>
  <si>
    <t>28TH HOUSE -92-</t>
  </si>
  <si>
    <t>32ND HOUSE -79-</t>
  </si>
  <si>
    <t>31ST HOUSE -77-</t>
  </si>
  <si>
    <t>JUDICIAL DIST 1 -54-</t>
  </si>
  <si>
    <t>JUDICIAL DIST 4 -87-</t>
  </si>
  <si>
    <t>JUDICIAL DIST 5 -107-</t>
  </si>
  <si>
    <t>Heather S. Russell</t>
  </si>
  <si>
    <t>CIN SCH -232-</t>
  </si>
  <si>
    <t>Theresa Elizabeth Ciolino-Klein (Dem)</t>
  </si>
  <si>
    <t>Charles Tassell</t>
  </si>
  <si>
    <r>
      <t xml:space="preserve">Member of Council at Large                                          (Vote for 4)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</si>
  <si>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at Large                                                                      (Vote for 3)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</si>
  <si>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Auditor                        (Vote for 1)                        </t>
    </r>
    <r>
      <rPr>
        <b/>
        <i/>
        <sz val="10"/>
        <rFont val="Arial"/>
        <family val="2"/>
      </rPr>
      <t>4 year term</t>
    </r>
  </si>
  <si>
    <r>
      <t xml:space="preserve">Director of Law       (Vote for 1)                         </t>
    </r>
    <r>
      <rPr>
        <b/>
        <i/>
        <sz val="10"/>
        <rFont val="Arial"/>
        <family val="2"/>
      </rPr>
      <t>4 year term</t>
    </r>
  </si>
  <si>
    <r>
      <t xml:space="preserve">Ward 1                                        </t>
    </r>
    <r>
      <rPr>
        <b/>
        <i/>
        <sz val="8"/>
        <rFont val="Arial"/>
        <family val="2"/>
      </rPr>
      <t>2 year term</t>
    </r>
  </si>
  <si>
    <r>
      <t xml:space="preserve">Ward 3                                        </t>
    </r>
    <r>
      <rPr>
        <b/>
        <i/>
        <sz val="8"/>
        <rFont val="Arial"/>
        <family val="2"/>
      </rPr>
      <t>2 year term</t>
    </r>
  </si>
  <si>
    <r>
      <t xml:space="preserve">Ward 4                          </t>
    </r>
    <r>
      <rPr>
        <b/>
        <i/>
        <sz val="8"/>
        <rFont val="Arial"/>
        <family val="2"/>
      </rPr>
      <t xml:space="preserve">                  2 year term</t>
    </r>
  </si>
  <si>
    <r>
      <t xml:space="preserve">Ward 1             </t>
    </r>
    <r>
      <rPr>
        <b/>
        <i/>
        <sz val="8"/>
        <rFont val="Arial"/>
        <family val="2"/>
      </rPr>
      <t>2 year term</t>
    </r>
  </si>
  <si>
    <r>
      <t xml:space="preserve">Ward 2             </t>
    </r>
    <r>
      <rPr>
        <b/>
        <i/>
        <sz val="8"/>
        <rFont val="Arial"/>
        <family val="2"/>
      </rPr>
      <t>2 year term</t>
    </r>
  </si>
  <si>
    <r>
      <t xml:space="preserve">Ward 3             </t>
    </r>
    <r>
      <rPr>
        <b/>
        <i/>
        <sz val="8"/>
        <rFont val="Arial"/>
        <family val="2"/>
      </rPr>
      <t>2 year term</t>
    </r>
  </si>
  <si>
    <r>
      <t xml:space="preserve">Ward 4             </t>
    </r>
    <r>
      <rPr>
        <b/>
        <i/>
        <sz val="8"/>
        <rFont val="Arial"/>
        <family val="2"/>
      </rPr>
      <t>2 year term</t>
    </r>
  </si>
  <si>
    <r>
      <t xml:space="preserve">Ward 1               </t>
    </r>
    <r>
      <rPr>
        <b/>
        <i/>
        <sz val="8"/>
        <rFont val="Arial"/>
        <family val="2"/>
      </rPr>
      <t>2 year term</t>
    </r>
  </si>
  <si>
    <r>
      <t xml:space="preserve">Ward 2              </t>
    </r>
    <r>
      <rPr>
        <b/>
        <i/>
        <sz val="8"/>
        <rFont val="Arial"/>
        <family val="2"/>
      </rPr>
      <t>2 year term</t>
    </r>
  </si>
  <si>
    <r>
      <t xml:space="preserve">Ward 3            </t>
    </r>
    <r>
      <rPr>
        <b/>
        <i/>
        <sz val="8"/>
        <rFont val="Arial"/>
        <family val="2"/>
      </rPr>
      <t>2 year term</t>
    </r>
  </si>
  <si>
    <r>
      <t xml:space="preserve">Ward 4                </t>
    </r>
    <r>
      <rPr>
        <b/>
        <i/>
        <sz val="8"/>
        <rFont val="Arial"/>
        <family val="2"/>
      </rPr>
      <t>2 year term</t>
    </r>
  </si>
  <si>
    <r>
      <t xml:space="preserve">Member of Council at Large                                                                                 (Vote for 3)                                            </t>
    </r>
    <r>
      <rPr>
        <b/>
        <i/>
        <sz val="10"/>
        <rFont val="Arial"/>
        <family val="2"/>
      </rPr>
      <t>2 year term</t>
    </r>
  </si>
  <si>
    <r>
      <t xml:space="preserve">Board of Trustees of Public Affairs            (Vote for 2)                         </t>
    </r>
    <r>
      <rPr>
        <b/>
        <i/>
        <sz val="10"/>
        <rFont val="Arial"/>
        <family val="2"/>
      </rPr>
      <t>4 year term</t>
    </r>
  </si>
  <si>
    <r>
      <t xml:space="preserve">Dist B                   </t>
    </r>
    <r>
      <rPr>
        <b/>
        <i/>
        <sz val="8"/>
        <rFont val="Arial"/>
        <family val="2"/>
      </rPr>
      <t>2 year term</t>
    </r>
  </si>
  <si>
    <r>
      <t xml:space="preserve">Dist C              </t>
    </r>
    <r>
      <rPr>
        <b/>
        <i/>
        <sz val="8"/>
        <rFont val="Arial"/>
        <family val="2"/>
      </rPr>
      <t xml:space="preserve">  2 year term</t>
    </r>
  </si>
  <si>
    <r>
      <t xml:space="preserve">Dist D             </t>
    </r>
    <r>
      <rPr>
        <b/>
        <i/>
        <sz val="8"/>
        <rFont val="Arial"/>
        <family val="2"/>
      </rPr>
      <t xml:space="preserve">  2 year term</t>
    </r>
  </si>
  <si>
    <r>
      <t xml:space="preserve">Dist E                </t>
    </r>
    <r>
      <rPr>
        <b/>
        <i/>
        <sz val="8"/>
        <rFont val="Arial"/>
        <family val="2"/>
      </rPr>
      <t>2 year term</t>
    </r>
  </si>
  <si>
    <t>Stephen Myers</t>
  </si>
  <si>
    <t>Jeffrey D. Demaree</t>
  </si>
  <si>
    <t>Dottie Williams  (Dem)</t>
  </si>
  <si>
    <t>Franklin D. Wilson  (Dem)</t>
  </si>
  <si>
    <t>Jim Luebbe</t>
  </si>
  <si>
    <t>John M. Campolongo</t>
  </si>
  <si>
    <r>
      <t xml:space="preserve">Trustee                       (Vote for 1)                    </t>
    </r>
    <r>
      <rPr>
        <b/>
        <i/>
        <sz val="10"/>
        <rFont val="Arial"/>
        <family val="2"/>
      </rPr>
      <t>4 year term</t>
    </r>
  </si>
  <si>
    <t>Paul M. Balent</t>
  </si>
  <si>
    <t>Dwane Mallory</t>
  </si>
  <si>
    <t>John K. Coleman</t>
  </si>
  <si>
    <t>Ted Berry</t>
  </si>
  <si>
    <t>Josh Berkowitz</t>
  </si>
  <si>
    <t>Kari L. Bloom</t>
  </si>
  <si>
    <t>Mike Peck</t>
  </si>
  <si>
    <t>Kimberlee Erdman Rohr            (Dem)</t>
  </si>
  <si>
    <r>
      <t xml:space="preserve">Member of Council at Large                                                                                                    (Vote for 3)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</si>
  <si>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J. Danielle Petermann</t>
  </si>
  <si>
    <t>Amy Luken-Richter       (Rep)</t>
  </si>
  <si>
    <t>Kerry W. Smyth        (Rep)</t>
  </si>
  <si>
    <t>Kathleen Zech        (Rep)</t>
  </si>
  <si>
    <t>Emily Culver</t>
  </si>
  <si>
    <t>Jean L. Wilson           (Rep)</t>
  </si>
  <si>
    <t>Anthony Egner         (Rep)</t>
  </si>
  <si>
    <t>William A. Neyer          (Rep)</t>
  </si>
  <si>
    <r>
      <t xml:space="preserve">Member of Council at Large                                                                                 (Vote for 3)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</si>
  <si>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Kent G. Blair</t>
  </si>
  <si>
    <r>
      <t xml:space="preserve">Mayor                                                  (Vote for 1)                                                    </t>
    </r>
    <r>
      <rPr>
        <b/>
        <i/>
        <sz val="10"/>
        <rFont val="Arial"/>
        <family val="2"/>
      </rPr>
      <t>4 year term</t>
    </r>
  </si>
  <si>
    <t>Melissa K. Rankin  (Dem)</t>
  </si>
  <si>
    <t>Keith D. Moore                (Dem)</t>
  </si>
  <si>
    <t>Danielle E. Black         (Dem)</t>
  </si>
  <si>
    <t>Matthew Geraci            (Rep)</t>
  </si>
  <si>
    <t>Randy Fischesser (Rep)</t>
  </si>
  <si>
    <r>
      <t xml:space="preserve">Member of Council at Large                                                                                     (Vote for 3)                                                                                    </t>
    </r>
    <r>
      <rPr>
        <b/>
        <i/>
        <sz val="10"/>
        <rFont val="Arial"/>
        <family val="2"/>
      </rPr>
      <t xml:space="preserve"> 2 year term</t>
    </r>
  </si>
  <si>
    <t>James A. Shelton</t>
  </si>
  <si>
    <t>David A. Powell          (Rep)</t>
  </si>
  <si>
    <t>Anthony J. Gertz        (Rep)</t>
  </si>
  <si>
    <t>Charles Lippert        (Rep)</t>
  </si>
  <si>
    <t>Tricia Brady</t>
  </si>
  <si>
    <t>Paul Edward Furnish</t>
  </si>
  <si>
    <t>Nancy S. Riley</t>
  </si>
  <si>
    <t>Natashia M. Metz       (Rep)</t>
  </si>
  <si>
    <t>Tyrone K. Yates</t>
  </si>
  <si>
    <t>John Kennedy</t>
  </si>
  <si>
    <t>Arica Underwood</t>
  </si>
  <si>
    <t>Samuel D. Keller        (Dem)</t>
  </si>
  <si>
    <t>John D. Donnellon</t>
  </si>
  <si>
    <t>Shaughn T. Daily</t>
  </si>
  <si>
    <t>John C. Applegate</t>
  </si>
  <si>
    <t>Andrew J. Helmes</t>
  </si>
  <si>
    <t>Thomas H. Camp</t>
  </si>
  <si>
    <t>Mark J. Feldhaus</t>
  </si>
  <si>
    <t>Daniel Lehane</t>
  </si>
  <si>
    <t>Kerry K. Baker</t>
  </si>
  <si>
    <t>Lori Newsom</t>
  </si>
  <si>
    <r>
      <t xml:space="preserve">Ward 4                                        </t>
    </r>
    <r>
      <rPr>
        <b/>
        <i/>
        <sz val="8"/>
        <rFont val="Arial"/>
        <family val="2"/>
      </rPr>
      <t>2 year term</t>
    </r>
  </si>
  <si>
    <t>Member of Council By Ward                                                                                               (Vote for 1)</t>
  </si>
  <si>
    <t>Michael W. Rapp</t>
  </si>
  <si>
    <t>Kathy L. Downs</t>
  </si>
  <si>
    <t>Shawn Gavin</t>
  </si>
  <si>
    <t>Joe T. Roetting</t>
  </si>
  <si>
    <r>
      <t xml:space="preserve">Member of Council at Large                                                                      (Vote for 3)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</si>
  <si>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at Large                                                                                     (Vote for 3)              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</si>
  <si>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r>
      <t xml:space="preserve">Ward 2                                                                   </t>
    </r>
    <r>
      <rPr>
        <b/>
        <i/>
        <sz val="8"/>
        <rFont val="Arial"/>
        <family val="2"/>
      </rPr>
      <t>2 year term</t>
    </r>
  </si>
  <si>
    <t>Timothy Joseph Scheidler</t>
  </si>
  <si>
    <t>Zachary Green</t>
  </si>
  <si>
    <t>Geri A. Meister  (Nonparty)</t>
  </si>
  <si>
    <t>Sue Knight   (Nonparty)</t>
  </si>
  <si>
    <t>Katie Eadicicco   (Nonparty)</t>
  </si>
  <si>
    <t>Michael D. Gabbard  (Nonparty)</t>
  </si>
  <si>
    <t>William E. DeLuca  (Nonparty)</t>
  </si>
  <si>
    <t>Carol Wiwi  (Nonparty)</t>
  </si>
  <si>
    <r>
      <t xml:space="preserve">Mayor                              (Vote for 1)                    </t>
    </r>
    <r>
      <rPr>
        <b/>
        <i/>
        <sz val="10"/>
        <rFont val="Arial"/>
        <family val="2"/>
      </rPr>
      <t>4 year term</t>
    </r>
  </si>
  <si>
    <t>William Wilson</t>
  </si>
  <si>
    <t>Shawn Brock</t>
  </si>
  <si>
    <t>Mark J. Quarry</t>
  </si>
  <si>
    <t>Jack E. Rininger</t>
  </si>
  <si>
    <t>Robert D. Tankersley   (Rep)</t>
  </si>
  <si>
    <r>
      <t xml:space="preserve">Trustee                            (Vote for 1)                     </t>
    </r>
    <r>
      <rPr>
        <b/>
        <i/>
        <sz val="10"/>
        <rFont val="Arial"/>
        <family val="2"/>
      </rPr>
      <t>4 year term</t>
    </r>
  </si>
  <si>
    <t>Daniel Brown</t>
  </si>
  <si>
    <r>
      <t xml:space="preserve">Trustee                                   (Vote for 1)                     </t>
    </r>
    <r>
      <rPr>
        <b/>
        <i/>
        <sz val="10"/>
        <rFont val="Arial"/>
        <family val="2"/>
      </rPr>
      <t>4 year term</t>
    </r>
  </si>
  <si>
    <t>Kristie Dukes Davis</t>
  </si>
  <si>
    <t>Jamie Rea</t>
  </si>
  <si>
    <t>Pramod S. Jhaveri</t>
  </si>
  <si>
    <t>Tom Henning</t>
  </si>
  <si>
    <t>Daniel M. Shroyer</t>
  </si>
  <si>
    <t>James T. O'Reilly</t>
  </si>
  <si>
    <t>Sarah Stankorb Taylor</t>
  </si>
  <si>
    <t>Barbara E. Blankemeyer</t>
  </si>
  <si>
    <t>VILLAGE OF GREENHILLS</t>
  </si>
  <si>
    <t>Dan J. Berning</t>
  </si>
  <si>
    <t>Rob Porter</t>
  </si>
  <si>
    <t>Eve Bolton</t>
  </si>
  <si>
    <t>Marlena Brookfield</t>
  </si>
  <si>
    <t>Carolyn Jones</t>
  </si>
  <si>
    <t>Jackie R. Sheridan</t>
  </si>
  <si>
    <t>Patty Taylor</t>
  </si>
  <si>
    <t>Doyle H. Webster</t>
  </si>
  <si>
    <t>Jeffrey H. LeRoy</t>
  </si>
  <si>
    <t>Steven Crase</t>
  </si>
  <si>
    <t>Lonnie L. Bowling, Jr.</t>
  </si>
  <si>
    <r>
      <t xml:space="preserve">Member Council at Large B                         (Vote for 1)                       </t>
    </r>
    <r>
      <rPr>
        <b/>
        <i/>
        <sz val="10"/>
        <rFont val="Arial"/>
        <family val="2"/>
      </rPr>
      <t>4 year term</t>
    </r>
  </si>
  <si>
    <t>Joe Hoelker</t>
  </si>
  <si>
    <t>Denise Holt</t>
  </si>
  <si>
    <t>Matthew J. Robinson</t>
  </si>
  <si>
    <t>Reggie Sylvester</t>
  </si>
  <si>
    <t>Melissa Skidmore Cowan</t>
  </si>
  <si>
    <t>Richard J. Hidy</t>
  </si>
  <si>
    <t>Elizabeth Cassin Isphording</t>
  </si>
  <si>
    <t>Stephen H. Krehbiel</t>
  </si>
  <si>
    <t>Shayne Manning</t>
  </si>
  <si>
    <t>Donald C. McGraw</t>
  </si>
  <si>
    <t>Monique A. Sewell</t>
  </si>
  <si>
    <t>Andy Bateman</t>
  </si>
  <si>
    <t>Cory O'Donnell</t>
  </si>
  <si>
    <t>Angela L. Settell</t>
  </si>
  <si>
    <t>Chris Hilberg</t>
  </si>
  <si>
    <t>Barbara Holwadel</t>
  </si>
  <si>
    <r>
      <t xml:space="preserve">Member of Council at Large                                                                                                                         (Vote for 3)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</si>
  <si>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Mike Cappel</t>
  </si>
  <si>
    <t>Gerri Harbison</t>
  </si>
  <si>
    <t>Craig Margolis</t>
  </si>
  <si>
    <t>Jeremiah R. Seebohm</t>
  </si>
  <si>
    <t>Steven J. Silverman</t>
  </si>
  <si>
    <r>
      <t xml:space="preserve">Mayor                               (Vote for 1)                       </t>
    </r>
    <r>
      <rPr>
        <b/>
        <i/>
        <sz val="10"/>
        <rFont val="Arial"/>
        <family val="2"/>
      </rPr>
      <t>4 year term</t>
    </r>
  </si>
  <si>
    <t>Tracie Nichols</t>
  </si>
  <si>
    <t>Mary Jo Anna Zorb</t>
  </si>
  <si>
    <t>Elizabeth Joy Hartman</t>
  </si>
  <si>
    <t>Christian Thaddaeus Hedger</t>
  </si>
  <si>
    <t>William A. Cassedy, Jr.</t>
  </si>
  <si>
    <r>
      <t xml:space="preserve">Mayor                                                    (Vote for 1)                                                </t>
    </r>
    <r>
      <rPr>
        <b/>
        <i/>
        <sz val="10"/>
        <rFont val="Arial"/>
        <family val="2"/>
      </rPr>
      <t>4 year term</t>
    </r>
  </si>
  <si>
    <t>Kathy McNear</t>
  </si>
  <si>
    <r>
      <t xml:space="preserve">Member of Council                                                                                                                                                                                   (Vote for 7)                                                             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</si>
  <si>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t>Member of Council By Ward                              (Vote for 1)</t>
  </si>
  <si>
    <t>Nancy J. Averett</t>
  </si>
  <si>
    <t>Albert Delgado</t>
  </si>
  <si>
    <t>Thaddeus Hoffmeister</t>
  </si>
  <si>
    <t>Jenni McCauley</t>
  </si>
  <si>
    <t>Barry S. Porter</t>
  </si>
  <si>
    <t>Lisa Mear</t>
  </si>
  <si>
    <t>Margaret A. Dozier</t>
  </si>
  <si>
    <t>Pamela S. Jackson</t>
  </si>
  <si>
    <t>Lisa R. Stafford</t>
  </si>
  <si>
    <t>Edward Hattenbach</t>
  </si>
  <si>
    <t>Natalie Wolf</t>
  </si>
  <si>
    <t>Thomas C. Muething</t>
  </si>
  <si>
    <t>Ray Warren</t>
  </si>
  <si>
    <t>Peg Conway</t>
  </si>
  <si>
    <t>LeTecia J. Cunningham</t>
  </si>
  <si>
    <t>Ana M. Gil</t>
  </si>
  <si>
    <t>Meroline McLemore</t>
  </si>
  <si>
    <r>
      <t xml:space="preserve">Mayor                              (Vote for 1)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</si>
  <si>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                                      (Vote for 3)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</si>
  <si>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Richard H. Finan</t>
  </si>
  <si>
    <t>Christian J. Schaefer</t>
  </si>
  <si>
    <t>Jeff Albrinck</t>
  </si>
  <si>
    <t>Beth McDaniel</t>
  </si>
  <si>
    <t>Diane Cunningham Redden</t>
  </si>
  <si>
    <t>Wanda L. Walker-Smith</t>
  </si>
  <si>
    <r>
      <t xml:space="preserve">Mayor                                                   (Vote for 1)                                                    </t>
    </r>
    <r>
      <rPr>
        <b/>
        <i/>
        <sz val="10"/>
        <rFont val="Arial"/>
        <family val="2"/>
      </rPr>
      <t>4 year term</t>
    </r>
  </si>
  <si>
    <t>Walter Raines</t>
  </si>
  <si>
    <t>Carson L. Shelton</t>
  </si>
  <si>
    <t>Janice Arthur</t>
  </si>
  <si>
    <t>Sharon R. Lally</t>
  </si>
  <si>
    <t>Donald A. Lofty</t>
  </si>
  <si>
    <t>Joan Verchot</t>
  </si>
  <si>
    <t>Stefan C. Densmore</t>
  </si>
  <si>
    <t>Roger D. Van Harn</t>
  </si>
  <si>
    <t>Ruby Kinsey-Mumphrey</t>
  </si>
  <si>
    <t>Bill Brown</t>
  </si>
  <si>
    <t>Marcy Lewis</t>
  </si>
  <si>
    <t>Kelly I. Rankin</t>
  </si>
  <si>
    <r>
      <t xml:space="preserve">Mayor                                  (Vote for 1)                                    </t>
    </r>
    <r>
      <rPr>
        <b/>
        <i/>
        <sz val="10"/>
        <rFont val="Arial"/>
        <family val="2"/>
      </rPr>
      <t>4 year term</t>
    </r>
  </si>
  <si>
    <t>Mark Kobasuk</t>
  </si>
  <si>
    <t>Curt Tiettmeyer</t>
  </si>
  <si>
    <t>Chuck Short</t>
  </si>
  <si>
    <t>Daryl L. Zornes</t>
  </si>
  <si>
    <t>Douglas M. Sammons, Sr.</t>
  </si>
  <si>
    <t>David L. Moorman</t>
  </si>
  <si>
    <t>Jonathan L. Stuchell</t>
  </si>
  <si>
    <t>Bill Burkhardt</t>
  </si>
  <si>
    <t>Steve Asbach</t>
  </si>
  <si>
    <t>Mark J. Auer</t>
  </si>
  <si>
    <t>Peggy Brickweg</t>
  </si>
  <si>
    <t>Cindi Bedinghaus</t>
  </si>
  <si>
    <t>Bob Culbertson</t>
  </si>
  <si>
    <t>John E. Metz</t>
  </si>
  <si>
    <t>Alan Siefert</t>
  </si>
  <si>
    <t>Ray Culbertson</t>
  </si>
  <si>
    <t>Donald Tobergte</t>
  </si>
  <si>
    <t>Tom Tepe, Jr.</t>
  </si>
  <si>
    <t>Brian K. Poole</t>
  </si>
  <si>
    <t>Rosemary Brown</t>
  </si>
  <si>
    <t>Kiana R. Trabue</t>
  </si>
  <si>
    <r>
      <t xml:space="preserve">Trustee                               (Vote for 1)                            </t>
    </r>
    <r>
      <rPr>
        <b/>
        <i/>
        <sz val="10"/>
        <rFont val="Arial"/>
        <family val="2"/>
      </rPr>
      <t>4 year term</t>
    </r>
  </si>
  <si>
    <t>Dee Stone</t>
  </si>
  <si>
    <t>Marcus L. Thompson</t>
  </si>
  <si>
    <t>Ken Dietz</t>
  </si>
  <si>
    <t>Todd L. Allen</t>
  </si>
  <si>
    <t>Matt Wahlert</t>
  </si>
  <si>
    <r>
      <t xml:space="preserve">Trustee                                                                    (Vote for 1)                                                               </t>
    </r>
    <r>
      <rPr>
        <b/>
        <i/>
        <sz val="10"/>
        <rFont val="Arial"/>
        <family val="2"/>
      </rPr>
      <t>4 year term</t>
    </r>
  </si>
  <si>
    <t>Chuck Heis</t>
  </si>
  <si>
    <t>Doug Lohman</t>
  </si>
  <si>
    <t>Craig Paul</t>
  </si>
  <si>
    <t>Walter George Schunk</t>
  </si>
  <si>
    <t>Matthew C. Wallace</t>
  </si>
  <si>
    <t>William Noes</t>
  </si>
  <si>
    <t>John W. Kerth</t>
  </si>
  <si>
    <t>Cindy L. Oser</t>
  </si>
  <si>
    <r>
      <t xml:space="preserve">Trustee                             (Vote for 1)                             </t>
    </r>
    <r>
      <rPr>
        <b/>
        <i/>
        <sz val="10"/>
        <rFont val="Arial"/>
        <family val="2"/>
      </rPr>
      <t>4 year term</t>
    </r>
  </si>
  <si>
    <r>
      <t xml:space="preserve">Fiscal Officer                 (Vote for 1)                     </t>
    </r>
    <r>
      <rPr>
        <b/>
        <i/>
        <sz val="10"/>
        <rFont val="Arial"/>
        <family val="2"/>
      </rPr>
      <t>4 year term</t>
    </r>
  </si>
  <si>
    <t>Tom James</t>
  </si>
  <si>
    <t>Standish Fortin</t>
  </si>
  <si>
    <t>Joseph C. Grossi</t>
  </si>
  <si>
    <t>Pamela Bowers</t>
  </si>
  <si>
    <t>Paul Godwin</t>
  </si>
  <si>
    <t>Chris Huster</t>
  </si>
  <si>
    <t>Nancy Aichholz</t>
  </si>
  <si>
    <t>Niki Singh</t>
  </si>
  <si>
    <t>Arthur R. Jarvis</t>
  </si>
  <si>
    <t>Kathryn Lorenz</t>
  </si>
  <si>
    <t>Paula Andruss</t>
  </si>
  <si>
    <t>Richard Palmer</t>
  </si>
  <si>
    <t>N. Nan Dill</t>
  </si>
  <si>
    <t>Kelli S. Neville</t>
  </si>
  <si>
    <t>Steven A. Harness</t>
  </si>
  <si>
    <t>Julie Turner</t>
  </si>
  <si>
    <r>
      <t xml:space="preserve">Member Board of Education                                          (Vote for 2)                                                                 </t>
    </r>
    <r>
      <rPr>
        <b/>
        <i/>
        <sz val="10"/>
        <rFont val="Arial Narrow"/>
        <family val="2"/>
      </rPr>
      <t>4 year term</t>
    </r>
  </si>
  <si>
    <t>Vanessa Bossard</t>
  </si>
  <si>
    <t>Barbara Graves</t>
  </si>
  <si>
    <t>Helen O'Rourke</t>
  </si>
  <si>
    <t>Debbie Cole</t>
  </si>
  <si>
    <t>Gina Ruffin Moore</t>
  </si>
  <si>
    <t>Jon Myron Simons</t>
  </si>
  <si>
    <t>Susan Elizabeth Wyder</t>
  </si>
  <si>
    <t>Crystal Gee Menner</t>
  </si>
  <si>
    <t>Linda Keith Radtke</t>
  </si>
  <si>
    <t>Cristina Underwood</t>
  </si>
  <si>
    <t>Jason T. McMullan</t>
  </si>
  <si>
    <t>Joe Wheeler</t>
  </si>
  <si>
    <r>
      <t xml:space="preserve">Member Board of Education                              (Vote for 2)                                                               </t>
    </r>
    <r>
      <rPr>
        <b/>
        <i/>
        <sz val="10"/>
        <rFont val="Arial Narrow"/>
        <family val="2"/>
      </rPr>
      <t>4 year term</t>
    </r>
  </si>
  <si>
    <t>Brad Comerford</t>
  </si>
  <si>
    <t>Melissa Weiss</t>
  </si>
  <si>
    <t>Katrina Rugless</t>
  </si>
  <si>
    <t>John Cuppoletti</t>
  </si>
  <si>
    <t>Illya T. Thomas</t>
  </si>
  <si>
    <t>Jeanie Zoller</t>
  </si>
  <si>
    <t>Fred Hunt</t>
  </si>
  <si>
    <t>Tony Gast</t>
  </si>
  <si>
    <t>Tommaso Turchiano</t>
  </si>
  <si>
    <t>Krista Blum</t>
  </si>
  <si>
    <t>Monica L. Bowles</t>
  </si>
  <si>
    <t>Diane Bradley</t>
  </si>
  <si>
    <t>Jim Detzel</t>
  </si>
  <si>
    <t>Matt Tietsort</t>
  </si>
  <si>
    <t>Paul D. Cooper</t>
  </si>
  <si>
    <t>Janice Hunter</t>
  </si>
  <si>
    <r>
      <t xml:space="preserve">Member Board of Education                                                                                                                                                                       (Vote for 3)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</si>
  <si>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Jeffrey Paul Biddle</t>
  </si>
  <si>
    <t>Tricia Evanson</t>
  </si>
  <si>
    <t>Linda A. Peak</t>
  </si>
  <si>
    <t>Lindsay Wetherill</t>
  </si>
  <si>
    <t>Susan Miller</t>
  </si>
  <si>
    <t>Tracy L. Snider</t>
  </si>
  <si>
    <r>
      <t xml:space="preserve">Ward 1                                          </t>
    </r>
    <r>
      <rPr>
        <b/>
        <i/>
        <sz val="8"/>
        <rFont val="Arial"/>
        <family val="2"/>
      </rPr>
      <t>4 year term</t>
    </r>
  </si>
  <si>
    <t>Linda E. Bauer</t>
  </si>
  <si>
    <t>Katie E. Schneider</t>
  </si>
  <si>
    <t>Christina Alycia Ingle</t>
  </si>
  <si>
    <t>David Francis Turner</t>
  </si>
  <si>
    <r>
      <t xml:space="preserve">Member of Council                                                                                                                         (Vote for 7)                         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</si>
  <si>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t>Pat Ahr</t>
  </si>
  <si>
    <t>Scott Gehring</t>
  </si>
  <si>
    <r>
      <t xml:space="preserve">Member of Council at Large                                                                      (Vote for 3)                                                                     </t>
    </r>
    <r>
      <rPr>
        <b/>
        <i/>
        <sz val="10"/>
        <rFont val="Arial"/>
        <family val="2"/>
      </rPr>
      <t>4 year term</t>
    </r>
  </si>
  <si>
    <t>Matt Miller-Novak</t>
  </si>
  <si>
    <r>
      <t xml:space="preserve">Member of Council                                                                           (Vote for 2)                                                                   </t>
    </r>
    <r>
      <rPr>
        <b/>
        <i/>
        <sz val="10"/>
        <rFont val="Arial"/>
        <family val="2"/>
      </rPr>
      <t>4 year term</t>
    </r>
  </si>
  <si>
    <t>Daniel L. Pillow</t>
  </si>
  <si>
    <t>Karen Jackson</t>
  </si>
  <si>
    <t>Bryce Storm</t>
  </si>
  <si>
    <t>Marilyn A. Duke</t>
  </si>
  <si>
    <t>Debbie Grueninger</t>
  </si>
  <si>
    <t>Eric M. Pridonoff</t>
  </si>
  <si>
    <t>Phyllis Jean Baber</t>
  </si>
  <si>
    <r>
      <t xml:space="preserve">Mayor                                   (Vote for 1)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</si>
  <si>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                                    (Vote for 2)                                                               </t>
    </r>
    <r>
      <rPr>
        <b/>
        <i/>
        <sz val="10"/>
        <rFont val="Arial"/>
        <family val="2"/>
      </rPr>
      <t>4 year term</t>
    </r>
  </si>
  <si>
    <t>Michael J. Cain</t>
  </si>
  <si>
    <r>
      <t xml:space="preserve">Mayor                                                                          (Vote for 1)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</si>
  <si>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Jay Hausfeld</t>
  </si>
  <si>
    <t>Mikelluv J. Williams</t>
  </si>
  <si>
    <t>Valerie L. Van Valkenburg-Walden</t>
  </si>
  <si>
    <t>Aharon Brown</t>
  </si>
  <si>
    <t>No Valid Petition Filed</t>
  </si>
  <si>
    <t>Kevin S. Erickson</t>
  </si>
  <si>
    <t>Robert M. Ernst</t>
  </si>
  <si>
    <r>
      <t xml:space="preserve">Member of Council                                                                            (Vote for 2)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</si>
  <si>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Danny Kneipp</t>
  </si>
  <si>
    <t>Kathy Goodwin-Williams</t>
  </si>
  <si>
    <r>
      <t xml:space="preserve">Member of Council                                                                                     (Vote for 3)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</si>
  <si>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Patty Hausfeld</t>
  </si>
  <si>
    <t>Nicole R. Klungle</t>
  </si>
  <si>
    <r>
      <t xml:space="preserve">Member of Council at Large                                                                                                 (Vote for 3)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</si>
  <si>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t>John A. Gaskey</t>
  </si>
  <si>
    <t>Pax J. Lindell</t>
  </si>
  <si>
    <r>
      <t xml:space="preserve">Mayor                             (Vote for 1)                     </t>
    </r>
    <r>
      <rPr>
        <b/>
        <i/>
        <sz val="10"/>
        <rFont val="Arial"/>
        <family val="2"/>
      </rPr>
      <t>4 year term</t>
    </r>
  </si>
  <si>
    <t>Mary L. Hill</t>
  </si>
  <si>
    <t>Esther Brown Boyd</t>
  </si>
  <si>
    <t>Michelle G. Brown</t>
  </si>
  <si>
    <t>Bersetha Ranson</t>
  </si>
  <si>
    <r>
      <t xml:space="preserve">Member of Council                                                                                               (Vote for 3)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</si>
  <si>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Kylen R. Peck</t>
  </si>
  <si>
    <t>Joseph R. Wolterman</t>
  </si>
  <si>
    <r>
      <t xml:space="preserve">Fiscal Officer                 (Vote for 1)             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</si>
  <si>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        (Vote for 1)                         </t>
    </r>
    <r>
      <rPr>
        <b/>
        <i/>
        <sz val="10"/>
        <rFont val="Arial"/>
        <family val="2"/>
      </rPr>
      <t>4 year term</t>
    </r>
  </si>
  <si>
    <t>Chris Kritikos</t>
  </si>
  <si>
    <t>Caroline Heekin</t>
  </si>
  <si>
    <r>
      <t xml:space="preserve">Trustee                                  (Vote for 1)                              </t>
    </r>
    <r>
      <rPr>
        <b/>
        <i/>
        <sz val="10"/>
        <rFont val="Arial"/>
        <family val="2"/>
      </rPr>
      <t>4 year term</t>
    </r>
  </si>
  <si>
    <t>Kenneth W. Fohl</t>
  </si>
  <si>
    <t>Richard J. Dole</t>
  </si>
  <si>
    <r>
      <t xml:space="preserve">Trustee                               (Vote for 1)                        </t>
    </r>
    <r>
      <rPr>
        <b/>
        <i/>
        <sz val="10"/>
        <rFont val="Arial"/>
        <family val="2"/>
      </rPr>
      <t>4 year term</t>
    </r>
  </si>
  <si>
    <t>Guy G. Schaible</t>
  </si>
  <si>
    <t>James L. Brett</t>
  </si>
  <si>
    <t>Heather M. Couch</t>
  </si>
  <si>
    <t>Ben Lindy</t>
  </si>
  <si>
    <r>
      <t xml:space="preserve">Member Board of Education                             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</si>
  <si>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Gary Favors</t>
  </si>
  <si>
    <t>Steve Megerle</t>
  </si>
  <si>
    <t>Eliot M. Winks</t>
  </si>
  <si>
    <r>
      <t xml:space="preserve">Member Board of Education                                                               (Vote for 2)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</si>
  <si>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(Vote for 2)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</si>
  <si>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                                           (Vote for 2)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</si>
  <si>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Kimberly A. Bouldin-Bryant</t>
  </si>
  <si>
    <t>Kenneth Glenn</t>
  </si>
  <si>
    <t>Randy A. Jones</t>
  </si>
  <si>
    <t>Val Nice Orza</t>
  </si>
  <si>
    <t>Alice Rericha</t>
  </si>
  <si>
    <r>
      <t xml:space="preserve">Member Board of Education                              (Vote for 2)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</si>
  <si>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Huy T. Lai</t>
  </si>
  <si>
    <t>Sally Raber</t>
  </si>
  <si>
    <t>Jason Robert Rader</t>
  </si>
  <si>
    <t>Tim Wagner</t>
  </si>
  <si>
    <t>Joycelyn R. Johnson</t>
  </si>
  <si>
    <t>Leslie Rasmussen</t>
  </si>
  <si>
    <r>
      <t xml:space="preserve">Member Board of Education                                                                      (Vote for 2)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</si>
  <si>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Lauren M. Costanzo</t>
  </si>
  <si>
    <t>Elaine I. Gauck</t>
  </si>
  <si>
    <r>
      <t xml:space="preserve">Member Board of Education                                                                                      (Vote for 2)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</si>
  <si>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                                               (Vote for 2)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</si>
  <si>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Tim Fries</t>
  </si>
  <si>
    <t>Doug Moore</t>
  </si>
  <si>
    <t>Kyle Mitchell</t>
  </si>
  <si>
    <t>Joseph Ramirez</t>
  </si>
  <si>
    <r>
      <t xml:space="preserve">Dist A                                                  </t>
    </r>
    <r>
      <rPr>
        <b/>
        <i/>
        <sz val="8"/>
        <rFont val="Arial"/>
        <family val="2"/>
      </rPr>
      <t>2 year term</t>
    </r>
  </si>
  <si>
    <t>Member of Council by District                                                                                 (Vote for 1)</t>
  </si>
  <si>
    <t>Monica Dolores Lira</t>
  </si>
  <si>
    <t>Richard Bardach</t>
  </si>
  <si>
    <t>Elida Kamine</t>
  </si>
  <si>
    <r>
      <t xml:space="preserve">ISSUE 1                            Village of Addyston            </t>
    </r>
    <r>
      <rPr>
        <sz val="10"/>
        <color theme="1"/>
        <rFont val="Arial Narrow"/>
        <family val="2"/>
      </rPr>
      <t>Tax Levy (Renewal) - 2.5ml 5yr - Fire and Emergency Medical Services</t>
    </r>
  </si>
  <si>
    <r>
      <t xml:space="preserve">ISSUE 2                            Village of Arlington Hgts            </t>
    </r>
    <r>
      <rPr>
        <sz val="10"/>
        <color theme="1"/>
        <rFont val="Arial Narrow"/>
        <family val="2"/>
      </rPr>
      <t>Tax Levy (Renewal) - 9ml 5yr - COE</t>
    </r>
  </si>
  <si>
    <r>
      <t xml:space="preserve">ISSUE 24                            City of Cheviot            </t>
    </r>
    <r>
      <rPr>
        <sz val="10"/>
        <color theme="1"/>
        <rFont val="Arial Narrow"/>
        <family val="2"/>
      </rPr>
      <t>Tax Levy (Renewal) - 5.61ml 5yr - CE</t>
    </r>
  </si>
  <si>
    <r>
      <t xml:space="preserve">ISSUE 23                            City of Cincinnati 23-O            </t>
    </r>
    <r>
      <rPr>
        <sz val="10"/>
        <color theme="1"/>
        <rFont val="Arial Narrow"/>
        <family val="2"/>
      </rPr>
      <t>Local Option - Particular Premises Local Option</t>
    </r>
  </si>
  <si>
    <r>
      <t xml:space="preserve">ISSUE 22                            City of Cincinnati            </t>
    </r>
    <r>
      <rPr>
        <sz val="10"/>
        <color theme="1"/>
        <rFont val="Arial Narrow"/>
        <family val="2"/>
      </rPr>
      <t>Proposed Charter Amendment - Transit Tax</t>
    </r>
  </si>
  <si>
    <r>
      <t xml:space="preserve">ISSUE 21                            Hamilton County            </t>
    </r>
    <r>
      <rPr>
        <sz val="10"/>
        <color theme="1"/>
        <rFont val="Arial Narrow"/>
        <family val="2"/>
      </rPr>
      <t>Tax Levy (Renewal) - 4.13ml 5yr - Developmental Disabilities</t>
    </r>
  </si>
  <si>
    <r>
      <t xml:space="preserve">ISSUE 20                            Hamilton County            </t>
    </r>
    <r>
      <rPr>
        <sz val="10"/>
        <color theme="1"/>
        <rFont val="Arial Narrow"/>
        <family val="2"/>
      </rPr>
      <t>Tax Levy (Renewal) - 0.34ml 5yr - Family Services &amp; Treatment Programs</t>
    </r>
  </si>
  <si>
    <r>
      <t xml:space="preserve">ISSUE 19                            Hilltop Joint Fire &amp; Rescue District            </t>
    </r>
    <r>
      <rPr>
        <sz val="10"/>
        <color theme="1"/>
        <rFont val="Arial Narrow"/>
        <family val="2"/>
      </rPr>
      <t>Tax Levy (Additional) - 13.9ml CPT - Fire/EMS</t>
    </r>
  </si>
  <si>
    <r>
      <t xml:space="preserve">ISSUE 18                            Sycamore Community City School District                                 </t>
    </r>
    <r>
      <rPr>
        <sz val="10"/>
        <color theme="1"/>
        <rFont val="Arial Narrow"/>
        <family val="2"/>
      </rPr>
      <t>Bond Issue - 4ml 30yr - Construction &amp; Improvements</t>
    </r>
  </si>
  <si>
    <r>
      <t xml:space="preserve">ISSUE 17                           Princeton City Local School District                                 </t>
    </r>
    <r>
      <rPr>
        <sz val="10"/>
        <color theme="1"/>
        <rFont val="Arial Narrow"/>
        <family val="2"/>
      </rPr>
      <t>Tax Levy (Additional) - 4.25ml CPT - COE</t>
    </r>
  </si>
  <si>
    <r>
      <t xml:space="preserve">ISSUE 16                            Northwest Local School District                                 </t>
    </r>
    <r>
      <rPr>
        <sz val="10"/>
        <color theme="1"/>
        <rFont val="Arial Narrow"/>
        <family val="2"/>
      </rPr>
      <t>Tax Levy (Additional) - 7.5ml 10yr - Avoiding an Operating Deficit</t>
    </r>
  </si>
  <si>
    <r>
      <t xml:space="preserve">ISSUE 15                            Loveland City School District                                 </t>
    </r>
    <r>
      <rPr>
        <sz val="10"/>
        <color theme="1"/>
        <rFont val="Arial Narrow"/>
        <family val="2"/>
      </rPr>
      <t>Bond Issue &amp;</t>
    </r>
    <r>
      <rPr>
        <b/>
        <sz val="10"/>
        <color theme="1"/>
        <rFont val="Arial Narrow"/>
        <family val="2"/>
      </rPr>
      <t xml:space="preserve"> </t>
    </r>
    <r>
      <rPr>
        <sz val="10"/>
        <color theme="1"/>
        <rFont val="Arial Narrow"/>
        <family val="2"/>
      </rPr>
      <t>Tax Levies - 6.42ml 37yr; 3.41ml CPT; &amp; 6.95ml CPT - Improvements &amp; COE</t>
    </r>
  </si>
  <si>
    <r>
      <t xml:space="preserve">ISSUE 14                            Forest Hills Local School District                                 </t>
    </r>
    <r>
      <rPr>
        <sz val="10"/>
        <color theme="1"/>
        <rFont val="Arial Narrow"/>
        <family val="2"/>
      </rPr>
      <t>Tax Levy (Additional) - 4.7ml CPT - COE</t>
    </r>
  </si>
  <si>
    <r>
      <t xml:space="preserve">ISSUE 13                            Finneytown Local School District                                 </t>
    </r>
    <r>
      <rPr>
        <sz val="10"/>
        <color theme="1"/>
        <rFont val="Arial Narrow"/>
        <family val="2"/>
      </rPr>
      <t>Bond Issue &amp;</t>
    </r>
    <r>
      <rPr>
        <b/>
        <sz val="10"/>
        <color theme="1"/>
        <rFont val="Arial Narrow"/>
        <family val="2"/>
      </rPr>
      <t xml:space="preserve"> </t>
    </r>
    <r>
      <rPr>
        <sz val="10"/>
        <color theme="1"/>
        <rFont val="Arial Narrow"/>
        <family val="2"/>
      </rPr>
      <t>Tax Levy - 7.9ml 37yr &amp; 0.5ml 23yr - Construction &amp; Maintenance</t>
    </r>
  </si>
  <si>
    <r>
      <t xml:space="preserve">ISSUE 12                            Cincinnati City School District                                 </t>
    </r>
    <r>
      <rPr>
        <sz val="10"/>
        <color theme="1"/>
        <rFont val="Arial Narrow"/>
        <family val="2"/>
      </rPr>
      <t>Tax Levy (Renewal) - 10.06ml 10yr - Emergency Requirements</t>
    </r>
  </si>
  <si>
    <r>
      <t xml:space="preserve">ISSUE 11                            Miami Twp (Unincorporated)            </t>
    </r>
    <r>
      <rPr>
        <sz val="10"/>
        <color theme="1"/>
        <rFont val="Arial Narrow"/>
        <family val="2"/>
      </rPr>
      <t>Tax Levy (Replacement) - 0.5ml 5yr - Police</t>
    </r>
  </si>
  <si>
    <r>
      <t xml:space="preserve">ISSUE 10                            Miami Twp (Unincorporated)            </t>
    </r>
    <r>
      <rPr>
        <sz val="10"/>
        <color theme="1"/>
        <rFont val="Arial Narrow"/>
        <family val="2"/>
      </rPr>
      <t>Tax Levy (Replacement and Increase) - 3.5ml 5yr - Fire</t>
    </r>
  </si>
  <si>
    <r>
      <t xml:space="preserve">ISSUE 9                            Village of Woodlawn            </t>
    </r>
    <r>
      <rPr>
        <sz val="10"/>
        <color theme="1"/>
        <rFont val="Arial Narrow"/>
        <family val="2"/>
      </rPr>
      <t>Tax Levy (Renewal) - 5ml 5yr - Fire/EMS</t>
    </r>
  </si>
  <si>
    <r>
      <t xml:space="preserve">ISSUE 8                            Village of North Bend            </t>
    </r>
    <r>
      <rPr>
        <sz val="10"/>
        <color theme="1"/>
        <rFont val="Arial Narrow"/>
        <family val="2"/>
      </rPr>
      <t>Tax Levy (Additional) - 2ml 5yr - Public Safety Services</t>
    </r>
  </si>
  <si>
    <r>
      <t xml:space="preserve">ISSUE 7                            Village of North Bend            </t>
    </r>
    <r>
      <rPr>
        <sz val="10"/>
        <color theme="1"/>
        <rFont val="Arial Narrow"/>
        <family val="2"/>
      </rPr>
      <t>Tax Levy (Additional) - 4.79ml 5yr - Fire/EMS</t>
    </r>
  </si>
  <si>
    <r>
      <t xml:space="preserve">ISSUE 6                            Village of Lincoln Hgts            </t>
    </r>
    <r>
      <rPr>
        <sz val="10"/>
        <color theme="1"/>
        <rFont val="Arial Narrow"/>
        <family val="2"/>
      </rPr>
      <t>Tax Levy (Renewal) - 16ml 5yr - CE</t>
    </r>
  </si>
  <si>
    <r>
      <t xml:space="preserve">ISSUE 5                            Village of Greenhills            </t>
    </r>
    <r>
      <rPr>
        <sz val="10"/>
        <color theme="1"/>
        <rFont val="Arial Narrow"/>
        <family val="2"/>
      </rPr>
      <t>Tax Levy (Renewal) - 1.5ml 5yr - Road Improvements</t>
    </r>
  </si>
  <si>
    <r>
      <t xml:space="preserve">ISSUE 4                            Village of Golf Manor            </t>
    </r>
    <r>
      <rPr>
        <sz val="10"/>
        <color theme="1"/>
        <rFont val="Arial Narrow"/>
        <family val="2"/>
      </rPr>
      <t>Tax Levy (Renewal) - 7ml 5yr - COE</t>
    </r>
  </si>
  <si>
    <r>
      <t xml:space="preserve">Trustee                                                                                          (Vote for 1)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</si>
  <si>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Ozie Davis III (Write-In)</t>
  </si>
  <si>
    <r>
      <t xml:space="preserve">Member Board of Education                                                                 (Vote for 2)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</si>
  <si>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Emily Rentschler</t>
  </si>
  <si>
    <r>
      <t xml:space="preserve">Trustee                                                      (Vote for 1)                                                  </t>
    </r>
    <r>
      <rPr>
        <b/>
        <i/>
        <sz val="10"/>
        <rFont val="Arial"/>
        <family val="2"/>
      </rPr>
      <t>4 year term</t>
    </r>
  </si>
  <si>
    <t>Debbie Wilson       (Write-In)</t>
  </si>
  <si>
    <t>Steve Galster</t>
  </si>
  <si>
    <t>Carolyn Ghantous</t>
  </si>
  <si>
    <t>Lawrence C. Hawkins III</t>
  </si>
  <si>
    <t>Victoria Morgan</t>
  </si>
  <si>
    <t>Bill Turner</t>
  </si>
  <si>
    <t>Steve Cushard</t>
  </si>
  <si>
    <t>Colin Driscoll</t>
  </si>
  <si>
    <r>
      <t xml:space="preserve">   Member of Council at Large                           (Vote for 2)                                                                 </t>
    </r>
    <r>
      <rPr>
        <b/>
        <i/>
        <sz val="10"/>
        <rFont val="Arial"/>
        <family val="2"/>
      </rPr>
      <t>2 year term</t>
    </r>
  </si>
  <si>
    <r>
      <t xml:space="preserve">ISSUE 26                            City of Forest Park            </t>
    </r>
    <r>
      <rPr>
        <sz val="10"/>
        <color theme="1"/>
        <rFont val="Arial Narrow"/>
        <family val="2"/>
      </rPr>
      <t>Proposed Ordinance - Gas Aggregation</t>
    </r>
  </si>
  <si>
    <r>
      <t xml:space="preserve">ISSUE 27                          City of Forest Park            </t>
    </r>
    <r>
      <rPr>
        <sz val="10"/>
        <color theme="1"/>
        <rFont val="Arial Narrow"/>
        <family val="2"/>
      </rPr>
      <t>Proposed Ordinance - Electric Aggregation</t>
    </r>
  </si>
  <si>
    <r>
      <t xml:space="preserve">ISSUE 28                            City of Harrison            </t>
    </r>
    <r>
      <rPr>
        <sz val="10"/>
        <color theme="1"/>
        <rFont val="Arial Narrow"/>
        <family val="2"/>
      </rPr>
      <t>Tax Levy (Renewal) - 2.4ml 5yr - Fire/EMS</t>
    </r>
  </si>
  <si>
    <r>
      <t xml:space="preserve">ISSUE 29                            City of Loveland </t>
    </r>
    <r>
      <rPr>
        <sz val="10"/>
        <color theme="1"/>
        <rFont val="Arial Narrow"/>
        <family val="2"/>
      </rPr>
      <t xml:space="preserve">           Amended Charter</t>
    </r>
  </si>
  <si>
    <r>
      <t xml:space="preserve">ISSUE 30                            City of Milford            </t>
    </r>
    <r>
      <rPr>
        <sz val="10"/>
        <color theme="1"/>
        <rFont val="Arial Narrow"/>
        <family val="2"/>
      </rPr>
      <t>Tax Levy (Renewal &amp; Increase) - 17ml 5yr - Fire/EMS</t>
    </r>
  </si>
  <si>
    <r>
      <t xml:space="preserve">ISSUE 31                            City of No Coll Hill            </t>
    </r>
    <r>
      <rPr>
        <sz val="10"/>
        <color theme="1"/>
        <rFont val="Arial Narrow"/>
        <family val="2"/>
      </rPr>
      <t>Tax Levy (Renewal) - 0.5ml 5yr - Senior Services</t>
    </r>
  </si>
  <si>
    <r>
      <t xml:space="preserve">ISSUE 3                            Village of Cleves            </t>
    </r>
    <r>
      <rPr>
        <sz val="10"/>
        <color theme="1"/>
        <rFont val="Arial Narrow"/>
        <family val="2"/>
      </rPr>
      <t>Tax Levy (Additional) - 2.5ml CPT - Fire/EMS</t>
    </r>
  </si>
  <si>
    <t>Jeff Baker</t>
  </si>
  <si>
    <t>Mick G. Higgins</t>
  </si>
  <si>
    <r>
      <t>Member of Council at Large      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4</t>
    </r>
    <r>
      <rPr>
        <b/>
        <i/>
        <sz val="10"/>
        <rFont val="Arial"/>
        <family val="2"/>
      </rPr>
      <t xml:space="preserve"> year term</t>
    </r>
  </si>
  <si>
    <r>
      <t xml:space="preserve">JUDGE DISTRICT 1                   (Vote for 1)  </t>
    </r>
    <r>
      <rPr>
        <b/>
        <i/>
        <sz val="9"/>
        <rFont val="Arial"/>
        <family val="2"/>
      </rPr>
      <t>(Full Term: 1/5/20)</t>
    </r>
  </si>
  <si>
    <r>
      <t xml:space="preserve">JUDGE DISTRICT 2                   (Vote for 1)                                     </t>
    </r>
    <r>
      <rPr>
        <b/>
        <i/>
        <sz val="9"/>
        <rFont val="Arial"/>
        <family val="2"/>
      </rPr>
      <t>(Full Term: 1/5/20)</t>
    </r>
  </si>
  <si>
    <r>
      <t xml:space="preserve">JUDGE DISTRICT 3                   (Vote for 1)   </t>
    </r>
    <r>
      <rPr>
        <b/>
        <i/>
        <sz val="9"/>
        <rFont val="Arial"/>
        <family val="2"/>
      </rPr>
      <t>(Full Term: 1/5/20)</t>
    </r>
  </si>
  <si>
    <r>
      <t xml:space="preserve">JUDGE DISTRICT 4                   (Vote for 1)                               </t>
    </r>
    <r>
      <rPr>
        <b/>
        <i/>
        <sz val="9"/>
        <rFont val="Arial"/>
        <family val="2"/>
      </rPr>
      <t>(Full Term: 1/5/20)</t>
    </r>
  </si>
  <si>
    <r>
      <t xml:space="preserve">JUDGE DISTRICT 5                   (Vote for 1)                           </t>
    </r>
    <r>
      <rPr>
        <b/>
        <i/>
        <sz val="9"/>
        <rFont val="Arial"/>
        <family val="2"/>
      </rPr>
      <t xml:space="preserve"> (Full Term: 1/5/20)</t>
    </r>
  </si>
  <si>
    <r>
      <t xml:space="preserve">JUDGE DISTRICT 6                                             (Vote for 1)                                   </t>
    </r>
    <r>
      <rPr>
        <b/>
        <i/>
        <sz val="9"/>
        <rFont val="Arial"/>
        <family val="2"/>
      </rPr>
      <t>(Full Term: 1/5/20)</t>
    </r>
  </si>
  <si>
    <r>
      <t xml:space="preserve">JUDGE DISTRICT 7                              (Vote for 1)                         </t>
    </r>
    <r>
      <rPr>
        <b/>
        <i/>
        <sz val="9"/>
        <rFont val="Arial"/>
        <family val="2"/>
      </rPr>
      <t>(Full Term: 1/5/20)</t>
    </r>
  </si>
  <si>
    <t>Casey Berling</t>
  </si>
  <si>
    <t>David Chachoff</t>
  </si>
  <si>
    <t>Joe Comer</t>
  </si>
  <si>
    <t>Mark Harris</t>
  </si>
  <si>
    <t>Chris Hedger</t>
  </si>
  <si>
    <t>Mike Icenogle</t>
  </si>
  <si>
    <t>Jackie Jarvis</t>
  </si>
  <si>
    <t>David Kreuter</t>
  </si>
  <si>
    <t>Mark Manning</t>
  </si>
  <si>
    <t>Carl Marshall</t>
  </si>
  <si>
    <t>Donna Reno</t>
  </si>
  <si>
    <t>Tom Reno</t>
  </si>
  <si>
    <t>Regina Tassell</t>
  </si>
  <si>
    <t>Maryhelen Tegenkamp</t>
  </si>
  <si>
    <t>Member of Charter Commission                                                                                                                                                                                                                                                              (Vote for 15)</t>
  </si>
  <si>
    <r>
      <t xml:space="preserve">ISSUE 32                            City of No Coll Hill            </t>
    </r>
    <r>
      <rPr>
        <sz val="10"/>
        <color theme="1"/>
        <rFont val="Arial Narrow"/>
        <family val="2"/>
      </rPr>
      <t>Proposed Charter Amendment - Open Meetings</t>
    </r>
  </si>
  <si>
    <r>
      <t xml:space="preserve">ISSUE 33                            City of Wyoming            </t>
    </r>
    <r>
      <rPr>
        <sz val="10"/>
        <color theme="1"/>
        <rFont val="Arial Narrow"/>
        <family val="2"/>
      </rPr>
      <t>Proposed Ordinance - Electric Aggregation</t>
    </r>
  </si>
  <si>
    <t>Brian Pittman                  (Write-In)</t>
  </si>
  <si>
    <t>Emily Chesnut</t>
  </si>
  <si>
    <t>Mike Durkee</t>
  </si>
  <si>
    <t>Dave Meranda</t>
  </si>
  <si>
    <t>James Rhodes</t>
  </si>
  <si>
    <t>Regina A. Collins                (Write-In)</t>
  </si>
  <si>
    <r>
      <t>Member of Council at Large                                                                                 (Vote for 3)                                                                                                                      4</t>
    </r>
    <r>
      <rPr>
        <b/>
        <i/>
        <sz val="10"/>
        <rFont val="Arial"/>
        <family val="2"/>
      </rPr>
      <t xml:space="preserve"> year term</t>
    </r>
  </si>
  <si>
    <t>Thelma Swanson    (Write-In)</t>
  </si>
  <si>
    <t>B. Otto Weaver  (Write-In)</t>
  </si>
  <si>
    <t>Ted Haskins</t>
  </si>
  <si>
    <t>Benjamin E. Redman</t>
  </si>
  <si>
    <t>Sandra K. Russell</t>
  </si>
  <si>
    <t>James Jason Fry</t>
  </si>
  <si>
    <t>Christopher Schildmeyer</t>
  </si>
  <si>
    <t>John Lavelle</t>
  </si>
  <si>
    <t>Elisa Murphy</t>
  </si>
  <si>
    <r>
      <t xml:space="preserve">JUDGE DISTRICT 1                   (Vote for 1)                  </t>
    </r>
    <r>
      <rPr>
        <b/>
        <i/>
        <sz val="9"/>
        <rFont val="Arial"/>
        <family val="2"/>
      </rPr>
      <t>(Unexpired Term Ending: 1/2/24)</t>
    </r>
  </si>
  <si>
    <t>Janaya Trotter Bratton</t>
  </si>
  <si>
    <t>Nikki Yasbeck-Schwieter</t>
  </si>
  <si>
    <t>NORWOOD SCH-12-</t>
  </si>
  <si>
    <t>OAK HILLS SCH -50-</t>
  </si>
  <si>
    <t xml:space="preserve"> </t>
  </si>
  <si>
    <r>
      <t xml:space="preserve">ISSUE 25                            City of Deer Park            </t>
    </r>
    <r>
      <rPr>
        <sz val="10"/>
        <color theme="1"/>
        <rFont val="Arial Narrow"/>
        <family val="2"/>
      </rPr>
      <t>Proposed Charter Commission</t>
    </r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</si>
</sst>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39">
    <font>
      <sz val="10"/>
      <name val="Arial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name val="Arial Narrow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b/>
      <sz val="14"/>
      <color indexed="8"/>
      <name val="Arial"/>
      <family val="2"/>
    </font>
    <font>
      <b/>
      <sz val="13"/>
      <name val="ARIAL"/>
      <family val="2"/>
    </font>
    <font>
      <sz val="10"/>
      <name val="Arial Narrow"/>
      <family val="2"/>
    </font>
    <font>
      <b/>
      <sz val="14"/>
      <name val="Arial Narrow"/>
      <family val="2"/>
    </font>
    <font>
      <sz val="10"/>
      <color indexed="8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b/>
      <sz val="10"/>
      <color indexed="8"/>
      <name val="Arial Narrow"/>
      <family val="2"/>
    </font>
    <font>
      <b/>
      <sz val="9"/>
      <name val="Arial"/>
      <family val="2"/>
    </font>
    <font>
      <b/>
      <sz val="13"/>
      <color indexed="8"/>
      <name val="Arial"/>
      <family val="2"/>
    </font>
    <font>
      <sz val="13"/>
      <color indexed="8"/>
      <name val="Arial"/>
      <family val="2"/>
    </font>
    <font>
      <sz val="8.0500000000000007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Arial Narrow"/>
      <family val="2"/>
    </font>
    <font>
      <b/>
      <sz val="8"/>
      <color theme="1"/>
      <name val="Arial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i/>
      <sz val="10"/>
      <name val="Arial"/>
      <family val="2"/>
    </font>
    <font>
      <b/>
      <i/>
      <sz val="8"/>
      <name val="Arial"/>
      <family val="2"/>
    </font>
    <font>
      <b/>
      <sz val="13"/>
      <name val="Arial Narrow"/>
      <family val="2"/>
    </font>
    <font>
      <sz val="13"/>
      <color indexed="8"/>
      <name val="Arial Narrow"/>
      <family val="2"/>
    </font>
    <font>
      <sz val="13"/>
      <name val="Arial Narrow"/>
      <family val="2"/>
    </font>
    <font>
      <b/>
      <i/>
      <sz val="10"/>
      <name val="Arial Narrow"/>
      <family val="2"/>
    </font>
    <font>
      <b/>
      <i/>
      <sz val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theme="0"/>
        <bgColor indexed="8"/>
      </patternFill>
    </fill>
  </fills>
  <borders count="1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</borders>
  <cellStyleXfs count="4">
    <xf numFmtId="0" fontId="0" fillId="0" borderId="0">
      <alignment vertical="top"/>
    </xf>
    <xf numFmtId="43" fontId="1" fillId="0" borderId="0" applyFont="0" applyFill="0" applyBorder="0" applyAlignment="0" applyProtection="0"/>
    <xf numFmtId="0" fontId="27" fillId="0" borderId="0"/>
    <xf numFmtId="0" fontId="3" fillId="0" borderId="0">
      <alignment vertical="top"/>
    </xf>
  </cellStyleXfs>
  <cellXfs count="756">
    <xf numFmtId="0" fontId="0" fillId="0" borderId="0" xfId="0" applyAlignment="1"/>
    <xf numFmtId="0" fontId="7" fillId="3" borderId="0" xfId="0" applyFont="1" applyFill="1" applyAlignment="1"/>
    <xf numFmtId="0" fontId="7" fillId="3" borderId="1" xfId="0" applyFont="1" applyFill="1" applyBorder="1" applyAlignment="1"/>
    <xf numFmtId="0" fontId="0" fillId="3" borderId="1" xfId="0" applyFill="1" applyBorder="1" applyAlignment="1"/>
    <xf numFmtId="3" fontId="4" fillId="3" borderId="0" xfId="0" applyNumberFormat="1" applyFont="1" applyFill="1" applyAlignment="1"/>
    <xf numFmtId="0" fontId="8" fillId="3" borderId="1" xfId="0" applyFont="1" applyFill="1" applyBorder="1" applyAlignment="1"/>
    <xf numFmtId="0" fontId="8" fillId="3" borderId="0" xfId="0" applyFont="1" applyFill="1" applyAlignment="1"/>
    <xf numFmtId="0" fontId="6" fillId="3" borderId="1" xfId="0" applyFont="1" applyFill="1" applyBorder="1" applyAlignment="1"/>
    <xf numFmtId="0" fontId="17" fillId="3" borderId="0" xfId="0" applyFont="1" applyFill="1" applyBorder="1" applyAlignment="1"/>
    <xf numFmtId="0" fontId="21" fillId="3" borderId="0" xfId="0" applyFont="1" applyFill="1" applyBorder="1" applyAlignment="1"/>
    <xf numFmtId="1" fontId="19" fillId="3" borderId="1" xfId="3" applyNumberFormat="1" applyFont="1" applyFill="1" applyBorder="1" applyAlignment="1">
      <alignment horizontal="center" vertical="top"/>
    </xf>
    <xf numFmtId="0" fontId="19" fillId="3" borderId="1" xfId="3" applyFont="1" applyFill="1" applyBorder="1" applyAlignment="1"/>
    <xf numFmtId="1" fontId="19" fillId="3" borderId="1" xfId="0" applyNumberFormat="1" applyFont="1" applyFill="1" applyBorder="1">
      <alignment vertical="top"/>
    </xf>
    <xf numFmtId="0" fontId="17" fillId="3" borderId="1" xfId="0" applyFont="1" applyFill="1" applyBorder="1" applyAlignment="1"/>
    <xf numFmtId="3" fontId="6" fillId="3" borderId="1" xfId="0" applyNumberFormat="1" applyFont="1" applyFill="1" applyBorder="1" applyAlignment="1"/>
    <xf numFmtId="3" fontId="6" fillId="3" borderId="1" xfId="0" applyNumberFormat="1" applyFont="1" applyFill="1" applyBorder="1" applyAlignment="1">
      <alignment horizontal="right"/>
    </xf>
    <xf numFmtId="3" fontId="6" fillId="3" borderId="0" xfId="0" applyNumberFormat="1" applyFont="1" applyFill="1" applyBorder="1" applyAlignment="1"/>
    <xf numFmtId="3" fontId="6" fillId="3" borderId="1" xfId="0" applyNumberFormat="1" applyFont="1" applyFill="1" applyBorder="1">
      <alignment vertical="top"/>
    </xf>
    <xf numFmtId="3" fontId="22" fillId="4" borderId="1" xfId="0" applyNumberFormat="1" applyFont="1" applyFill="1" applyBorder="1" applyAlignment="1">
      <alignment horizontal="right" vertical="top"/>
    </xf>
    <xf numFmtId="0" fontId="6" fillId="3" borderId="1" xfId="0" applyFont="1" applyFill="1" applyBorder="1">
      <alignment vertical="top"/>
    </xf>
    <xf numFmtId="0" fontId="19" fillId="3" borderId="1" xfId="0" applyFont="1" applyFill="1" applyBorder="1">
      <alignment vertical="top"/>
    </xf>
    <xf numFmtId="1" fontId="17" fillId="3" borderId="1" xfId="0" applyNumberFormat="1" applyFont="1" applyFill="1" applyBorder="1">
      <alignment vertical="top"/>
    </xf>
    <xf numFmtId="3" fontId="19" fillId="3" borderId="1" xfId="0" applyNumberFormat="1" applyFont="1" applyFill="1" applyBorder="1">
      <alignment vertical="top"/>
    </xf>
    <xf numFmtId="0" fontId="6" fillId="4" borderId="1" xfId="0" applyFont="1" applyFill="1" applyBorder="1">
      <alignment vertical="top"/>
    </xf>
    <xf numFmtId="3" fontId="19" fillId="3" borderId="1" xfId="0" applyNumberFormat="1" applyFont="1" applyFill="1" applyBorder="1" applyProtection="1">
      <alignment vertical="top"/>
      <protection locked="0"/>
    </xf>
    <xf numFmtId="1" fontId="19" fillId="3" borderId="1" xfId="0" applyNumberFormat="1" applyFont="1" applyFill="1" applyBorder="1" applyProtection="1">
      <alignment vertical="top"/>
      <protection locked="0"/>
    </xf>
    <xf numFmtId="3" fontId="17" fillId="3" borderId="1" xfId="0" applyNumberFormat="1" applyFont="1" applyFill="1" applyBorder="1">
      <alignment vertical="top"/>
    </xf>
    <xf numFmtId="0" fontId="17" fillId="3" borderId="3" xfId="0" applyFont="1" applyFill="1" applyBorder="1" applyAlignment="1"/>
    <xf numFmtId="0" fontId="6" fillId="4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17" fillId="3" borderId="1" xfId="0" applyFont="1" applyFill="1" applyBorder="1" applyAlignment="1"/>
    <xf numFmtId="0" fontId="17" fillId="3" borderId="1" xfId="0" applyFont="1" applyFill="1" applyBorder="1" applyAlignment="1"/>
    <xf numFmtId="3" fontId="19" fillId="0" borderId="4" xfId="0" applyNumberFormat="1" applyFont="1" applyBorder="1" applyAlignment="1">
      <alignment horizontal="right" vertical="top"/>
    </xf>
    <xf numFmtId="3" fontId="19" fillId="0" borderId="1" xfId="0" applyNumberFormat="1" applyFont="1" applyBorder="1" applyAlignment="1">
      <alignment horizontal="right" vertical="top"/>
    </xf>
    <xf numFmtId="0" fontId="17" fillId="3" borderId="2" xfId="0" applyFont="1" applyFill="1" applyBorder="1" applyAlignment="1"/>
    <xf numFmtId="0" fontId="19" fillId="2" borderId="1" xfId="1" applyNumberFormat="1" applyFont="1" applyFill="1" applyBorder="1" applyAlignment="1">
      <alignment horizontal="right" vertical="top"/>
    </xf>
    <xf numFmtId="0" fontId="0" fillId="3" borderId="1" xfId="0" applyFill="1" applyBorder="1" applyAlignment="1"/>
    <xf numFmtId="0" fontId="7" fillId="3" borderId="5" xfId="0" applyFont="1" applyFill="1" applyBorder="1" applyAlignment="1"/>
    <xf numFmtId="0" fontId="0" fillId="3" borderId="2" xfId="0" applyFill="1" applyBorder="1" applyAlignment="1"/>
    <xf numFmtId="3" fontId="6" fillId="3" borderId="2" xfId="0" applyNumberFormat="1" applyFont="1" applyFill="1" applyBorder="1" applyAlignment="1"/>
    <xf numFmtId="0" fontId="17" fillId="3" borderId="1" xfId="0" applyFont="1" applyFill="1" applyBorder="1" applyAlignment="1"/>
    <xf numFmtId="0" fontId="17" fillId="3" borderId="1" xfId="0" applyFont="1" applyFill="1" applyBorder="1" applyAlignment="1"/>
    <xf numFmtId="0" fontId="5" fillId="3" borderId="8" xfId="0" applyFont="1" applyFill="1" applyBorder="1" applyAlignment="1">
      <alignment horizontal="center" vertical="center" wrapText="1"/>
    </xf>
    <xf numFmtId="1" fontId="17" fillId="0" borderId="1" xfId="0" applyNumberFormat="1" applyFont="1" applyBorder="1" applyAlignment="1">
      <alignment vertical="top"/>
    </xf>
    <xf numFmtId="0" fontId="5" fillId="3" borderId="12" xfId="0" applyFont="1" applyFill="1" applyBorder="1" applyAlignment="1">
      <alignment horizontal="center" vertical="center" wrapText="1"/>
    </xf>
    <xf numFmtId="0" fontId="19" fillId="0" borderId="1" xfId="0" applyNumberFormat="1" applyFont="1" applyBorder="1" applyAlignment="1">
      <alignment horizontal="right" vertical="center"/>
    </xf>
    <xf numFmtId="3" fontId="17" fillId="0" borderId="1" xfId="0" applyNumberFormat="1" applyFont="1" applyBorder="1" applyAlignment="1">
      <alignment horizontal="right" vertical="top"/>
    </xf>
    <xf numFmtId="3" fontId="22" fillId="0" borderId="1" xfId="0" applyNumberFormat="1" applyFont="1" applyBorder="1" applyAlignment="1">
      <alignment horizontal="right" vertical="center"/>
    </xf>
    <xf numFmtId="0" fontId="17" fillId="3" borderId="1" xfId="0" applyFont="1" applyFill="1" applyBorder="1" applyAlignment="1"/>
    <xf numFmtId="0" fontId="7" fillId="3" borderId="2" xfId="0" applyFont="1" applyFill="1" applyBorder="1" applyAlignment="1"/>
    <xf numFmtId="0" fontId="8" fillId="3" borderId="2" xfId="0" applyFont="1" applyFill="1" applyBorder="1" applyAlignment="1"/>
    <xf numFmtId="0" fontId="17" fillId="3" borderId="5" xfId="0" applyFont="1" applyFill="1" applyBorder="1" applyAlignment="1"/>
    <xf numFmtId="0" fontId="17" fillId="3" borderId="9" xfId="0" applyFont="1" applyFill="1" applyBorder="1" applyAlignment="1"/>
    <xf numFmtId="0" fontId="19" fillId="0" borderId="5" xfId="0" applyNumberFormat="1" applyFont="1" applyBorder="1" applyAlignment="1">
      <alignment horizontal="right" vertical="center"/>
    </xf>
    <xf numFmtId="1" fontId="19" fillId="3" borderId="5" xfId="3" applyNumberFormat="1" applyFont="1" applyFill="1" applyBorder="1" applyAlignment="1">
      <alignment horizontal="center" vertical="top"/>
    </xf>
    <xf numFmtId="0" fontId="19" fillId="3" borderId="5" xfId="3" applyFont="1" applyFill="1" applyBorder="1" applyAlignment="1"/>
    <xf numFmtId="3" fontId="19" fillId="0" borderId="5" xfId="0" applyNumberFormat="1" applyFont="1" applyBorder="1" applyAlignment="1">
      <alignment horizontal="right" vertical="top"/>
    </xf>
    <xf numFmtId="0" fontId="4" fillId="3" borderId="8" xfId="0" applyFont="1" applyFill="1" applyBorder="1" applyAlignment="1">
      <alignment horizontal="center" vertical="center" wrapText="1"/>
    </xf>
    <xf numFmtId="1" fontId="17" fillId="0" borderId="5" xfId="0" applyNumberFormat="1" applyFont="1" applyBorder="1" applyAlignment="1">
      <alignment vertical="top"/>
    </xf>
    <xf numFmtId="0" fontId="4" fillId="3" borderId="43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5" fillId="3" borderId="39" xfId="0" applyFont="1" applyFill="1" applyBorder="1" applyAlignment="1">
      <alignment horizontal="center" vertical="center" wrapText="1"/>
    </xf>
    <xf numFmtId="0" fontId="17" fillId="3" borderId="63" xfId="0" applyFont="1" applyFill="1" applyBorder="1" applyAlignment="1"/>
    <xf numFmtId="0" fontId="6" fillId="4" borderId="63" xfId="0" applyFont="1" applyFill="1" applyBorder="1">
      <alignment vertical="top"/>
    </xf>
    <xf numFmtId="1" fontId="19" fillId="3" borderId="63" xfId="0" applyNumberFormat="1" applyFont="1" applyFill="1" applyBorder="1">
      <alignment vertical="top"/>
    </xf>
    <xf numFmtId="0" fontId="20" fillId="3" borderId="54" xfId="0" applyFont="1" applyFill="1" applyBorder="1" applyAlignment="1">
      <alignment horizontal="center" vertical="center"/>
    </xf>
    <xf numFmtId="10" fontId="19" fillId="4" borderId="76" xfId="0" applyNumberFormat="1" applyFont="1" applyFill="1" applyBorder="1">
      <alignment vertical="top"/>
    </xf>
    <xf numFmtId="10" fontId="19" fillId="4" borderId="53" xfId="0" applyNumberFormat="1" applyFont="1" applyFill="1" applyBorder="1">
      <alignment vertical="top"/>
    </xf>
    <xf numFmtId="10" fontId="22" fillId="4" borderId="53" xfId="0" applyNumberFormat="1" applyFont="1" applyFill="1" applyBorder="1">
      <alignment vertical="top"/>
    </xf>
    <xf numFmtId="10" fontId="19" fillId="4" borderId="64" xfId="0" applyNumberFormat="1" applyFont="1" applyFill="1" applyBorder="1">
      <alignment vertical="top"/>
    </xf>
    <xf numFmtId="0" fontId="23" fillId="3" borderId="77" xfId="0" applyFont="1" applyFill="1" applyBorder="1" applyAlignment="1">
      <alignment horizontal="center" vertical="center" wrapText="1"/>
    </xf>
    <xf numFmtId="0" fontId="23" fillId="3" borderId="84" xfId="0" applyFont="1" applyFill="1" applyBorder="1" applyAlignment="1">
      <alignment horizontal="center" vertical="center" wrapText="1"/>
    </xf>
    <xf numFmtId="0" fontId="20" fillId="3" borderId="94" xfId="0" applyFont="1" applyFill="1" applyBorder="1" applyAlignment="1">
      <alignment horizontal="center" vertical="center" wrapText="1"/>
    </xf>
    <xf numFmtId="0" fontId="20" fillId="3" borderId="75" xfId="0" applyFont="1" applyFill="1" applyBorder="1" applyAlignment="1">
      <alignment horizontal="center" vertical="center"/>
    </xf>
    <xf numFmtId="0" fontId="20" fillId="3" borderId="75" xfId="0" applyFont="1" applyFill="1" applyBorder="1" applyAlignment="1">
      <alignment horizontal="center" vertical="center" wrapText="1"/>
    </xf>
    <xf numFmtId="0" fontId="20" fillId="3" borderId="54" xfId="0" applyFont="1" applyFill="1" applyBorder="1" applyAlignment="1">
      <alignment horizontal="center" vertical="center" wrapText="1"/>
    </xf>
    <xf numFmtId="10" fontId="17" fillId="3" borderId="53" xfId="0" applyNumberFormat="1" applyFont="1" applyFill="1" applyBorder="1" applyAlignment="1"/>
    <xf numFmtId="10" fontId="19" fillId="3" borderId="53" xfId="0" applyNumberFormat="1" applyFont="1" applyFill="1" applyBorder="1">
      <alignment vertical="top"/>
    </xf>
    <xf numFmtId="0" fontId="5" fillId="3" borderId="72" xfId="0" applyFont="1" applyFill="1" applyBorder="1" applyAlignment="1">
      <alignment horizontal="center" vertical="center" wrapText="1"/>
    </xf>
    <xf numFmtId="3" fontId="19" fillId="3" borderId="63" xfId="0" applyNumberFormat="1" applyFont="1" applyFill="1" applyBorder="1">
      <alignment vertical="top"/>
    </xf>
    <xf numFmtId="10" fontId="19" fillId="3" borderId="64" xfId="0" applyNumberFormat="1" applyFont="1" applyFill="1" applyBorder="1">
      <alignment vertical="top"/>
    </xf>
    <xf numFmtId="0" fontId="5" fillId="3" borderId="54" xfId="0" applyFont="1" applyFill="1" applyBorder="1" applyAlignment="1">
      <alignment horizontal="center" vertical="center" wrapText="1"/>
    </xf>
    <xf numFmtId="0" fontId="5" fillId="3" borderId="94" xfId="0" applyFont="1" applyFill="1" applyBorder="1" applyAlignment="1">
      <alignment horizontal="center" vertical="center" wrapText="1"/>
    </xf>
    <xf numFmtId="0" fontId="5" fillId="3" borderId="99" xfId="0" applyFont="1" applyFill="1" applyBorder="1" applyAlignment="1">
      <alignment horizontal="center" vertical="center" wrapText="1"/>
    </xf>
    <xf numFmtId="0" fontId="5" fillId="3" borderId="54" xfId="0" applyFont="1" applyFill="1" applyBorder="1" applyAlignment="1">
      <alignment horizontal="center" vertical="center"/>
    </xf>
    <xf numFmtId="3" fontId="19" fillId="3" borderId="63" xfId="0" applyNumberFormat="1" applyFont="1" applyFill="1" applyBorder="1" applyProtection="1">
      <alignment vertical="top"/>
      <protection locked="0"/>
    </xf>
    <xf numFmtId="0" fontId="5" fillId="3" borderId="94" xfId="0" applyFont="1" applyFill="1" applyBorder="1" applyAlignment="1">
      <alignment horizontal="center" vertical="center"/>
    </xf>
    <xf numFmtId="10" fontId="19" fillId="4" borderId="9" xfId="0" applyNumberFormat="1" applyFont="1" applyFill="1" applyBorder="1">
      <alignment vertical="top"/>
    </xf>
    <xf numFmtId="10" fontId="19" fillId="4" borderId="3" xfId="0" applyNumberFormat="1" applyFont="1" applyFill="1" applyBorder="1">
      <alignment vertical="top"/>
    </xf>
    <xf numFmtId="10" fontId="22" fillId="4" borderId="3" xfId="0" applyNumberFormat="1" applyFont="1" applyFill="1" applyBorder="1">
      <alignment vertical="top"/>
    </xf>
    <xf numFmtId="10" fontId="19" fillId="3" borderId="3" xfId="0" applyNumberFormat="1" applyFont="1" applyFill="1" applyBorder="1">
      <alignment vertical="top"/>
    </xf>
    <xf numFmtId="10" fontId="19" fillId="3" borderId="85" xfId="0" applyNumberFormat="1" applyFont="1" applyFill="1" applyBorder="1">
      <alignment vertical="top"/>
    </xf>
    <xf numFmtId="0" fontId="4" fillId="3" borderId="81" xfId="0" applyFont="1" applyFill="1" applyBorder="1" applyAlignment="1">
      <alignment horizontal="center" vertical="center" wrapText="1"/>
    </xf>
    <xf numFmtId="0" fontId="4" fillId="3" borderId="71" xfId="0" applyFont="1" applyFill="1" applyBorder="1" applyAlignment="1">
      <alignment horizontal="center" vertical="center" wrapText="1"/>
    </xf>
    <xf numFmtId="0" fontId="19" fillId="0" borderId="2" xfId="0" applyNumberFormat="1" applyFont="1" applyBorder="1" applyAlignment="1">
      <alignment horizontal="center" vertical="center"/>
    </xf>
    <xf numFmtId="0" fontId="19" fillId="0" borderId="53" xfId="0" applyNumberFormat="1" applyFont="1" applyBorder="1" applyAlignment="1">
      <alignment horizontal="center" vertical="center"/>
    </xf>
    <xf numFmtId="3" fontId="6" fillId="3" borderId="2" xfId="0" applyNumberFormat="1" applyFont="1" applyFill="1" applyBorder="1" applyAlignment="1">
      <alignment horizontal="center" vertical="center"/>
    </xf>
    <xf numFmtId="3" fontId="6" fillId="3" borderId="53" xfId="0" applyNumberFormat="1" applyFont="1" applyFill="1" applyBorder="1" applyAlignment="1">
      <alignment horizontal="center" vertical="center"/>
    </xf>
    <xf numFmtId="3" fontId="19" fillId="3" borderId="2" xfId="0" applyNumberFormat="1" applyFont="1" applyFill="1" applyBorder="1" applyAlignment="1">
      <alignment horizontal="center" vertical="center"/>
    </xf>
    <xf numFmtId="3" fontId="19" fillId="3" borderId="53" xfId="0" applyNumberFormat="1" applyFont="1" applyFill="1" applyBorder="1" applyAlignment="1">
      <alignment horizontal="center" vertical="center"/>
    </xf>
    <xf numFmtId="0" fontId="19" fillId="0" borderId="11" xfId="0" applyNumberFormat="1" applyFont="1" applyBorder="1" applyAlignment="1">
      <alignment horizontal="center" vertical="center"/>
    </xf>
    <xf numFmtId="0" fontId="19" fillId="0" borderId="76" xfId="0" applyNumberFormat="1" applyFont="1" applyBorder="1" applyAlignment="1">
      <alignment horizontal="center" vertical="center"/>
    </xf>
    <xf numFmtId="0" fontId="19" fillId="0" borderId="14" xfId="0" applyNumberFormat="1" applyFont="1" applyBorder="1" applyAlignment="1">
      <alignment horizontal="center" vertical="center"/>
    </xf>
    <xf numFmtId="0" fontId="19" fillId="0" borderId="1" xfId="0" applyNumberFormat="1" applyFont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19" fillId="3" borderId="53" xfId="0" applyFont="1" applyFill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19" fillId="0" borderId="3" xfId="0" applyNumberFormat="1" applyFont="1" applyBorder="1" applyAlignment="1">
      <alignment horizontal="center" vertical="center"/>
    </xf>
    <xf numFmtId="0" fontId="19" fillId="0" borderId="7" xfId="0" applyNumberFormat="1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3" fontId="6" fillId="3" borderId="90" xfId="0" applyNumberFormat="1" applyFont="1" applyFill="1" applyBorder="1" applyAlignment="1">
      <alignment horizontal="center" vertical="center"/>
    </xf>
    <xf numFmtId="3" fontId="6" fillId="3" borderId="3" xfId="0" applyNumberFormat="1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1" fontId="19" fillId="3" borderId="90" xfId="0" applyNumberFormat="1" applyFont="1" applyFill="1" applyBorder="1" applyAlignment="1">
      <alignment horizontal="center" vertical="center"/>
    </xf>
    <xf numFmtId="1" fontId="19" fillId="3" borderId="53" xfId="0" applyNumberFormat="1" applyFont="1" applyFill="1" applyBorder="1" applyAlignment="1">
      <alignment horizontal="center" vertical="center"/>
    </xf>
    <xf numFmtId="1" fontId="19" fillId="3" borderId="2" xfId="0" applyNumberFormat="1" applyFont="1" applyFill="1" applyBorder="1" applyAlignment="1">
      <alignment horizontal="center" vertical="center"/>
    </xf>
    <xf numFmtId="1" fontId="19" fillId="3" borderId="3" xfId="0" applyNumberFormat="1" applyFont="1" applyFill="1" applyBorder="1" applyAlignment="1">
      <alignment horizontal="center" vertical="center"/>
    </xf>
    <xf numFmtId="3" fontId="19" fillId="3" borderId="90" xfId="0" applyNumberFormat="1" applyFont="1" applyFill="1" applyBorder="1" applyAlignment="1">
      <alignment horizontal="center" vertical="center"/>
    </xf>
    <xf numFmtId="3" fontId="19" fillId="3" borderId="3" xfId="0" applyNumberFormat="1" applyFont="1" applyFill="1" applyBorder="1" applyAlignment="1">
      <alignment horizontal="center" vertical="center"/>
    </xf>
    <xf numFmtId="3" fontId="19" fillId="3" borderId="90" xfId="0" applyNumberFormat="1" applyFont="1" applyFill="1" applyBorder="1" applyAlignment="1" applyProtection="1">
      <alignment horizontal="center" vertical="center"/>
      <protection locked="0"/>
    </xf>
    <xf numFmtId="3" fontId="19" fillId="3" borderId="53" xfId="0" applyNumberFormat="1" applyFont="1" applyFill="1" applyBorder="1" applyAlignment="1" applyProtection="1">
      <alignment horizontal="center" vertical="center"/>
      <protection locked="0"/>
    </xf>
    <xf numFmtId="3" fontId="19" fillId="3" borderId="2" xfId="0" applyNumberFormat="1" applyFont="1" applyFill="1" applyBorder="1" applyAlignment="1" applyProtection="1">
      <alignment horizontal="center" vertical="center"/>
      <protection locked="0"/>
    </xf>
    <xf numFmtId="3" fontId="19" fillId="3" borderId="3" xfId="0" applyNumberFormat="1" applyFont="1" applyFill="1" applyBorder="1" applyAlignment="1" applyProtection="1">
      <alignment horizontal="center" vertical="center"/>
      <protection locked="0"/>
    </xf>
    <xf numFmtId="1" fontId="19" fillId="3" borderId="90" xfId="0" applyNumberFormat="1" applyFont="1" applyFill="1" applyBorder="1" applyAlignment="1" applyProtection="1">
      <alignment horizontal="center" vertical="center"/>
      <protection locked="0"/>
    </xf>
    <xf numFmtId="1" fontId="19" fillId="3" borderId="53" xfId="0" applyNumberFormat="1" applyFont="1" applyFill="1" applyBorder="1" applyAlignment="1" applyProtection="1">
      <alignment horizontal="center" vertical="center"/>
      <protection locked="0"/>
    </xf>
    <xf numFmtId="1" fontId="19" fillId="3" borderId="2" xfId="0" applyNumberFormat="1" applyFont="1" applyFill="1" applyBorder="1" applyAlignment="1" applyProtection="1">
      <alignment horizontal="center" vertical="center"/>
      <protection locked="0"/>
    </xf>
    <xf numFmtId="1" fontId="19" fillId="3" borderId="3" xfId="0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>
      <alignment horizontal="center" vertical="center"/>
    </xf>
    <xf numFmtId="0" fontId="26" fillId="0" borderId="53" xfId="0" applyNumberFormat="1" applyFont="1" applyBorder="1" applyAlignment="1">
      <alignment horizontal="center" vertical="center"/>
    </xf>
    <xf numFmtId="0" fontId="17" fillId="0" borderId="14" xfId="0" applyNumberFormat="1" applyFont="1" applyFill="1" applyBorder="1" applyAlignment="1" applyProtection="1">
      <alignment horizontal="center" vertical="center"/>
    </xf>
    <xf numFmtId="3" fontId="17" fillId="3" borderId="2" xfId="0" applyNumberFormat="1" applyFont="1" applyFill="1" applyBorder="1" applyAlignment="1">
      <alignment horizontal="center" vertical="center"/>
    </xf>
    <xf numFmtId="3" fontId="17" fillId="3" borderId="53" xfId="0" applyNumberFormat="1" applyFont="1" applyFill="1" applyBorder="1" applyAlignment="1">
      <alignment horizontal="center" vertical="center"/>
    </xf>
    <xf numFmtId="3" fontId="17" fillId="3" borderId="3" xfId="0" applyNumberFormat="1" applyFont="1" applyFill="1" applyBorder="1" applyAlignment="1">
      <alignment horizontal="center" vertical="center"/>
    </xf>
    <xf numFmtId="0" fontId="19" fillId="0" borderId="79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79" xfId="0" applyFont="1" applyBorder="1" applyAlignment="1">
      <alignment horizontal="center" vertical="center"/>
    </xf>
    <xf numFmtId="0" fontId="19" fillId="0" borderId="92" xfId="0" applyNumberFormat="1" applyFont="1" applyBorder="1" applyAlignment="1">
      <alignment horizontal="center" vertical="center"/>
    </xf>
    <xf numFmtId="0" fontId="19" fillId="0" borderId="90" xfId="0" applyNumberFormat="1" applyFont="1" applyBorder="1" applyAlignment="1">
      <alignment horizontal="center" vertical="center"/>
    </xf>
    <xf numFmtId="0" fontId="30" fillId="0" borderId="78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76" xfId="0" applyFont="1" applyBorder="1" applyAlignment="1">
      <alignment horizontal="center" vertical="center"/>
    </xf>
    <xf numFmtId="0" fontId="30" fillId="0" borderId="11" xfId="0" applyNumberFormat="1" applyFont="1" applyBorder="1" applyAlignment="1">
      <alignment horizontal="center" vertical="center"/>
    </xf>
    <xf numFmtId="0" fontId="30" fillId="0" borderId="9" xfId="0" applyNumberFormat="1" applyFont="1" applyBorder="1" applyAlignment="1">
      <alignment horizontal="center" vertical="center"/>
    </xf>
    <xf numFmtId="0" fontId="30" fillId="0" borderId="89" xfId="0" applyFont="1" applyBorder="1" applyAlignment="1">
      <alignment horizontal="center" vertical="center"/>
    </xf>
    <xf numFmtId="0" fontId="30" fillId="0" borderId="91" xfId="0" applyFont="1" applyBorder="1" applyAlignment="1">
      <alignment horizontal="center" vertical="center"/>
    </xf>
    <xf numFmtId="0" fontId="30" fillId="0" borderId="79" xfId="0" applyFont="1" applyBorder="1" applyAlignment="1">
      <alignment horizontal="center" vertical="center"/>
    </xf>
    <xf numFmtId="0" fontId="30" fillId="0" borderId="53" xfId="0" applyFont="1" applyBorder="1" applyAlignment="1">
      <alignment horizontal="center" vertical="center"/>
    </xf>
    <xf numFmtId="0" fontId="30" fillId="0" borderId="2" xfId="0" applyNumberFormat="1" applyFont="1" applyBorder="1" applyAlignment="1">
      <alignment horizontal="center" vertical="center"/>
    </xf>
    <xf numFmtId="0" fontId="30" fillId="0" borderId="3" xfId="0" applyNumberFormat="1" applyFont="1" applyBorder="1" applyAlignment="1">
      <alignment horizontal="center" vertical="center"/>
    </xf>
    <xf numFmtId="0" fontId="30" fillId="0" borderId="90" xfId="0" applyFont="1" applyBorder="1" applyAlignment="1">
      <alignment horizontal="center" vertical="center"/>
    </xf>
    <xf numFmtId="0" fontId="30" fillId="0" borderId="92" xfId="0" applyFont="1" applyBorder="1" applyAlignment="1">
      <alignment horizontal="center" vertical="center"/>
    </xf>
    <xf numFmtId="0" fontId="30" fillId="0" borderId="79" xfId="0" applyNumberFormat="1" applyFont="1" applyFill="1" applyBorder="1" applyAlignment="1" applyProtection="1">
      <alignment horizontal="center" vertical="center"/>
    </xf>
    <xf numFmtId="0" fontId="30" fillId="0" borderId="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30" fillId="0" borderId="53" xfId="0" applyNumberFormat="1" applyFont="1" applyFill="1" applyBorder="1" applyAlignment="1" applyProtection="1">
      <alignment horizontal="center" vertical="center"/>
    </xf>
    <xf numFmtId="0" fontId="30" fillId="0" borderId="90" xfId="0" applyNumberFormat="1" applyFont="1" applyFill="1" applyBorder="1" applyAlignment="1" applyProtection="1">
      <alignment horizontal="center" vertical="center"/>
    </xf>
    <xf numFmtId="3" fontId="6" fillId="3" borderId="79" xfId="0" applyNumberFormat="1" applyFont="1" applyFill="1" applyBorder="1" applyAlignment="1">
      <alignment horizontal="center" vertical="center"/>
    </xf>
    <xf numFmtId="3" fontId="6" fillId="3" borderId="92" xfId="0" applyNumberFormat="1" applyFont="1" applyFill="1" applyBorder="1" applyAlignment="1">
      <alignment horizontal="center" vertical="center"/>
    </xf>
    <xf numFmtId="0" fontId="19" fillId="3" borderId="79" xfId="0" applyFont="1" applyFill="1" applyBorder="1" applyAlignment="1">
      <alignment horizontal="center" vertical="center"/>
    </xf>
    <xf numFmtId="0" fontId="19" fillId="3" borderId="90" xfId="0" applyFont="1" applyFill="1" applyBorder="1" applyAlignment="1">
      <alignment horizontal="center" vertical="center"/>
    </xf>
    <xf numFmtId="0" fontId="19" fillId="3" borderId="92" xfId="0" applyFont="1" applyFill="1" applyBorder="1" applyAlignment="1">
      <alignment horizontal="center" vertical="center"/>
    </xf>
    <xf numFmtId="1" fontId="17" fillId="3" borderId="79" xfId="0" applyNumberFormat="1" applyFont="1" applyFill="1" applyBorder="1" applyAlignment="1">
      <alignment horizontal="center" vertical="center"/>
    </xf>
    <xf numFmtId="1" fontId="17" fillId="3" borderId="2" xfId="0" applyNumberFormat="1" applyFont="1" applyFill="1" applyBorder="1" applyAlignment="1">
      <alignment horizontal="center" vertical="center"/>
    </xf>
    <xf numFmtId="1" fontId="17" fillId="3" borderId="53" xfId="0" applyNumberFormat="1" applyFont="1" applyFill="1" applyBorder="1" applyAlignment="1">
      <alignment horizontal="center" vertical="center"/>
    </xf>
    <xf numFmtId="1" fontId="17" fillId="3" borderId="3" xfId="0" applyNumberFormat="1" applyFont="1" applyFill="1" applyBorder="1" applyAlignment="1">
      <alignment horizontal="center" vertical="center"/>
    </xf>
    <xf numFmtId="1" fontId="17" fillId="3" borderId="90" xfId="0" applyNumberFormat="1" applyFont="1" applyFill="1" applyBorder="1" applyAlignment="1">
      <alignment horizontal="center" vertical="center"/>
    </xf>
    <xf numFmtId="1" fontId="17" fillId="3" borderId="92" xfId="0" applyNumberFormat="1" applyFont="1" applyFill="1" applyBorder="1" applyAlignment="1">
      <alignment horizontal="center" vertical="center"/>
    </xf>
    <xf numFmtId="3" fontId="19" fillId="3" borderId="79" xfId="0" applyNumberFormat="1" applyFont="1" applyFill="1" applyBorder="1" applyAlignment="1">
      <alignment horizontal="center" vertical="center"/>
    </xf>
    <xf numFmtId="3" fontId="19" fillId="3" borderId="92" xfId="0" applyNumberFormat="1" applyFont="1" applyFill="1" applyBorder="1" applyAlignment="1">
      <alignment horizontal="center" vertical="center"/>
    </xf>
    <xf numFmtId="1" fontId="19" fillId="3" borderId="79" xfId="0" applyNumberFormat="1" applyFont="1" applyFill="1" applyBorder="1" applyAlignment="1">
      <alignment horizontal="center" vertical="center"/>
    </xf>
    <xf numFmtId="1" fontId="19" fillId="3" borderId="92" xfId="0" applyNumberFormat="1" applyFont="1" applyFill="1" applyBorder="1" applyAlignment="1">
      <alignment horizontal="center" vertical="center"/>
    </xf>
    <xf numFmtId="3" fontId="19" fillId="3" borderId="79" xfId="0" applyNumberFormat="1" applyFont="1" applyFill="1" applyBorder="1" applyAlignment="1" applyProtection="1">
      <alignment horizontal="center" vertical="center"/>
      <protection locked="0"/>
    </xf>
    <xf numFmtId="3" fontId="19" fillId="3" borderId="92" xfId="0" applyNumberFormat="1" applyFont="1" applyFill="1" applyBorder="1" applyAlignment="1" applyProtection="1">
      <alignment horizontal="center" vertical="center"/>
      <protection locked="0"/>
    </xf>
    <xf numFmtId="1" fontId="19" fillId="3" borderId="79" xfId="0" applyNumberFormat="1" applyFont="1" applyFill="1" applyBorder="1" applyAlignment="1" applyProtection="1">
      <alignment horizontal="center" vertical="center"/>
      <protection locked="0"/>
    </xf>
    <xf numFmtId="1" fontId="19" fillId="3" borderId="92" xfId="0" applyNumberFormat="1" applyFont="1" applyFill="1" applyBorder="1" applyAlignment="1" applyProtection="1">
      <alignment horizontal="center" vertical="center"/>
      <protection locked="0"/>
    </xf>
    <xf numFmtId="3" fontId="17" fillId="3" borderId="79" xfId="0" applyNumberFormat="1" applyFont="1" applyFill="1" applyBorder="1" applyAlignment="1">
      <alignment horizontal="center" vertical="center"/>
    </xf>
    <xf numFmtId="3" fontId="17" fillId="3" borderId="90" xfId="0" applyNumberFormat="1" applyFont="1" applyFill="1" applyBorder="1" applyAlignment="1">
      <alignment horizontal="center" vertical="center"/>
    </xf>
    <xf numFmtId="3" fontId="17" fillId="3" borderId="92" xfId="0" applyNumberFormat="1" applyFont="1" applyFill="1" applyBorder="1" applyAlignment="1">
      <alignment horizontal="center" vertical="center"/>
    </xf>
    <xf numFmtId="1" fontId="19" fillId="3" borderId="80" xfId="0" applyNumberFormat="1" applyFont="1" applyFill="1" applyBorder="1" applyAlignment="1">
      <alignment horizontal="center" vertical="center"/>
    </xf>
    <xf numFmtId="1" fontId="19" fillId="3" borderId="74" xfId="0" applyNumberFormat="1" applyFont="1" applyFill="1" applyBorder="1" applyAlignment="1">
      <alignment horizontal="center" vertical="center"/>
    </xf>
    <xf numFmtId="1" fontId="19" fillId="3" borderId="64" xfId="0" applyNumberFormat="1" applyFont="1" applyFill="1" applyBorder="1" applyAlignment="1">
      <alignment horizontal="center" vertical="center"/>
    </xf>
    <xf numFmtId="1" fontId="19" fillId="3" borderId="85" xfId="0" applyNumberFormat="1" applyFont="1" applyFill="1" applyBorder="1" applyAlignment="1">
      <alignment horizontal="center" vertical="center"/>
    </xf>
    <xf numFmtId="1" fontId="19" fillId="3" borderId="62" xfId="0" applyNumberFormat="1" applyFont="1" applyFill="1" applyBorder="1" applyAlignment="1">
      <alignment horizontal="center" vertical="center"/>
    </xf>
    <xf numFmtId="1" fontId="19" fillId="3" borderId="93" xfId="0" applyNumberFormat="1" applyFont="1" applyFill="1" applyBorder="1" applyAlignment="1">
      <alignment horizontal="center" vertical="center"/>
    </xf>
    <xf numFmtId="0" fontId="20" fillId="0" borderId="55" xfId="0" applyFont="1" applyFill="1" applyBorder="1" applyAlignment="1">
      <alignment horizontal="center" vertical="center" wrapText="1"/>
    </xf>
    <xf numFmtId="0" fontId="20" fillId="0" borderId="56" xfId="0" applyFont="1" applyFill="1" applyBorder="1" applyAlignment="1">
      <alignment horizontal="center" vertical="center" wrapText="1"/>
    </xf>
    <xf numFmtId="0" fontId="20" fillId="0" borderId="57" xfId="0" applyFont="1" applyFill="1" applyBorder="1" applyAlignment="1">
      <alignment horizontal="center" vertical="center" wrapText="1"/>
    </xf>
    <xf numFmtId="0" fontId="20" fillId="0" borderId="58" xfId="0" applyFont="1" applyFill="1" applyBorder="1" applyAlignment="1">
      <alignment horizontal="center" vertical="center" wrapText="1"/>
    </xf>
    <xf numFmtId="0" fontId="20" fillId="0" borderId="54" xfId="0" applyFont="1" applyFill="1" applyBorder="1" applyAlignment="1">
      <alignment horizontal="center" vertical="center"/>
    </xf>
    <xf numFmtId="0" fontId="0" fillId="0" borderId="0" xfId="0" applyFill="1" applyAlignment="1"/>
    <xf numFmtId="0" fontId="20" fillId="3" borderId="99" xfId="0" applyFont="1" applyFill="1" applyBorder="1" applyAlignment="1">
      <alignment horizontal="center" vertical="center" wrapText="1"/>
    </xf>
    <xf numFmtId="0" fontId="19" fillId="0" borderId="9" xfId="0" applyNumberFormat="1" applyFont="1" applyBorder="1" applyAlignment="1">
      <alignment horizontal="center" vertical="center"/>
    </xf>
    <xf numFmtId="0" fontId="19" fillId="0" borderId="25" xfId="0" applyNumberFormat="1" applyFont="1" applyBorder="1" applyAlignment="1">
      <alignment horizontal="center" vertical="center"/>
    </xf>
    <xf numFmtId="0" fontId="19" fillId="0" borderId="31" xfId="0" applyNumberFormat="1" applyFont="1" applyBorder="1" applyAlignment="1">
      <alignment horizontal="center" vertical="center"/>
    </xf>
    <xf numFmtId="0" fontId="19" fillId="0" borderId="34" xfId="0" applyNumberFormat="1" applyFont="1" applyBorder="1" applyAlignment="1">
      <alignment horizontal="center" vertical="center"/>
    </xf>
    <xf numFmtId="0" fontId="17" fillId="0" borderId="90" xfId="0" applyNumberFormat="1" applyFont="1" applyFill="1" applyBorder="1" applyAlignment="1" applyProtection="1">
      <alignment horizontal="center" vertical="center"/>
    </xf>
    <xf numFmtId="0" fontId="7" fillId="3" borderId="11" xfId="0" applyFont="1" applyFill="1" applyBorder="1" applyAlignment="1"/>
    <xf numFmtId="0" fontId="0" fillId="3" borderId="90" xfId="0" applyFill="1" applyBorder="1" applyAlignment="1"/>
    <xf numFmtId="0" fontId="19" fillId="0" borderId="19" xfId="0" applyNumberFormat="1" applyFont="1" applyBorder="1" applyAlignment="1">
      <alignment horizontal="center" vertical="center"/>
    </xf>
    <xf numFmtId="0" fontId="23" fillId="3" borderId="87" xfId="0" applyFont="1" applyFill="1" applyBorder="1" applyAlignment="1">
      <alignment horizontal="center" vertical="center" wrapText="1"/>
    </xf>
    <xf numFmtId="0" fontId="6" fillId="3" borderId="42" xfId="0" applyFont="1" applyFill="1" applyBorder="1" applyAlignment="1">
      <alignment horizontal="center" vertical="center" wrapText="1"/>
    </xf>
    <xf numFmtId="0" fontId="30" fillId="0" borderId="92" xfId="0" applyNumberFormat="1" applyFont="1" applyFill="1" applyBorder="1" applyAlignment="1" applyProtection="1">
      <alignment horizontal="center" vertical="center"/>
    </xf>
    <xf numFmtId="0" fontId="19" fillId="0" borderId="129" xfId="0" applyNumberFormat="1" applyFont="1" applyBorder="1" applyAlignment="1">
      <alignment horizontal="center" vertical="center"/>
    </xf>
    <xf numFmtId="0" fontId="19" fillId="0" borderId="131" xfId="0" applyNumberFormat="1" applyFont="1" applyBorder="1" applyAlignment="1">
      <alignment horizontal="center" vertical="center"/>
    </xf>
    <xf numFmtId="0" fontId="26" fillId="0" borderId="2" xfId="0" applyNumberFormat="1" applyFont="1" applyBorder="1" applyAlignment="1">
      <alignment horizontal="center" vertical="center"/>
    </xf>
    <xf numFmtId="0" fontId="26" fillId="0" borderId="7" xfId="0" applyNumberFormat="1" applyFont="1" applyBorder="1" applyAlignment="1">
      <alignment horizontal="center" vertical="center"/>
    </xf>
    <xf numFmtId="0" fontId="17" fillId="0" borderId="131" xfId="0" applyNumberFormat="1" applyFont="1" applyFill="1" applyBorder="1" applyAlignment="1" applyProtection="1">
      <alignment horizontal="center" vertical="center"/>
    </xf>
    <xf numFmtId="0" fontId="17" fillId="0" borderId="92" xfId="0" applyNumberFormat="1" applyFont="1" applyFill="1" applyBorder="1" applyAlignment="1" applyProtection="1">
      <alignment horizontal="center" vertical="center"/>
    </xf>
    <xf numFmtId="0" fontId="19" fillId="0" borderId="131" xfId="0" applyNumberFormat="1" applyFont="1" applyFill="1" applyBorder="1" applyAlignment="1" applyProtection="1">
      <alignment horizontal="center" vertical="center"/>
    </xf>
    <xf numFmtId="0" fontId="17" fillId="0" borderId="7" xfId="0" applyNumberFormat="1" applyFont="1" applyFill="1" applyBorder="1" applyAlignment="1" applyProtection="1">
      <alignment horizontal="center" vertical="center"/>
    </xf>
    <xf numFmtId="0" fontId="19" fillId="0" borderId="24" xfId="0" applyNumberFormat="1" applyFont="1" applyBorder="1" applyAlignment="1">
      <alignment horizontal="center" vertical="center"/>
    </xf>
    <xf numFmtId="0" fontId="19" fillId="0" borderId="23" xfId="0" applyNumberFormat="1" applyFont="1" applyBorder="1" applyAlignment="1">
      <alignment horizontal="center" vertical="center"/>
    </xf>
    <xf numFmtId="0" fontId="4" fillId="3" borderId="86" xfId="0" applyFont="1" applyFill="1" applyBorder="1" applyAlignment="1">
      <alignment horizontal="center" vertical="center" wrapText="1"/>
    </xf>
    <xf numFmtId="0" fontId="4" fillId="3" borderId="87" xfId="0" applyFont="1" applyFill="1" applyBorder="1" applyAlignment="1">
      <alignment horizontal="center" vertical="center" wrapText="1"/>
    </xf>
    <xf numFmtId="0" fontId="6" fillId="3" borderId="71" xfId="0" applyFont="1" applyFill="1" applyBorder="1" applyAlignment="1">
      <alignment horizontal="center" vertical="center" wrapText="1"/>
    </xf>
    <xf numFmtId="0" fontId="5" fillId="3" borderId="135" xfId="0" applyFont="1" applyFill="1" applyBorder="1" applyAlignment="1">
      <alignment horizontal="center" vertical="center" wrapText="1"/>
    </xf>
    <xf numFmtId="0" fontId="5" fillId="3" borderId="136" xfId="0" applyFont="1" applyFill="1" applyBorder="1" applyAlignment="1">
      <alignment horizontal="center" vertical="center" wrapText="1"/>
    </xf>
    <xf numFmtId="0" fontId="5" fillId="3" borderId="137" xfId="0" applyFont="1" applyFill="1" applyBorder="1" applyAlignment="1">
      <alignment horizontal="center" vertical="center" wrapText="1"/>
    </xf>
    <xf numFmtId="0" fontId="5" fillId="3" borderId="138" xfId="0" applyFont="1" applyFill="1" applyBorder="1" applyAlignment="1">
      <alignment horizontal="center" vertical="center" wrapText="1"/>
    </xf>
    <xf numFmtId="0" fontId="29" fillId="0" borderId="139" xfId="0" applyFont="1" applyBorder="1" applyAlignment="1">
      <alignment horizontal="center" vertical="center" wrapText="1"/>
    </xf>
    <xf numFmtId="0" fontId="29" fillId="0" borderId="48" xfId="0" applyFont="1" applyBorder="1" applyAlignment="1">
      <alignment horizontal="center" vertical="center" wrapText="1"/>
    </xf>
    <xf numFmtId="0" fontId="29" fillId="0" borderId="49" xfId="0" applyFont="1" applyBorder="1" applyAlignment="1">
      <alignment horizontal="center" vertical="center" wrapText="1"/>
    </xf>
    <xf numFmtId="0" fontId="29" fillId="0" borderId="50" xfId="0" applyFont="1" applyBorder="1" applyAlignment="1">
      <alignment horizontal="center" vertical="center" wrapText="1"/>
    </xf>
    <xf numFmtId="0" fontId="29" fillId="0" borderId="140" xfId="0" applyFont="1" applyBorder="1" applyAlignment="1">
      <alignment horizontal="center" vertical="center" wrapText="1"/>
    </xf>
    <xf numFmtId="0" fontId="29" fillId="0" borderId="141" xfId="0" applyFont="1" applyBorder="1" applyAlignment="1">
      <alignment horizontal="center" vertical="center" wrapText="1"/>
    </xf>
    <xf numFmtId="0" fontId="5" fillId="3" borderId="51" xfId="0" applyFont="1" applyFill="1" applyBorder="1" applyAlignment="1">
      <alignment horizontal="center" vertical="center" wrapText="1"/>
    </xf>
    <xf numFmtId="0" fontId="29" fillId="0" borderId="142" xfId="0" applyFont="1" applyBorder="1" applyAlignment="1">
      <alignment horizontal="center" vertical="center" wrapText="1"/>
    </xf>
    <xf numFmtId="0" fontId="29" fillId="0" borderId="51" xfId="0" applyFont="1" applyBorder="1" applyAlignment="1">
      <alignment horizontal="center" vertical="center" wrapText="1"/>
    </xf>
    <xf numFmtId="0" fontId="19" fillId="0" borderId="47" xfId="0" applyNumberFormat="1" applyFont="1" applyBorder="1" applyAlignment="1">
      <alignment horizontal="center" vertical="center"/>
    </xf>
    <xf numFmtId="0" fontId="5" fillId="3" borderId="51" xfId="0" applyFont="1" applyFill="1" applyBorder="1" applyAlignment="1">
      <alignment horizontal="center" vertical="center"/>
    </xf>
    <xf numFmtId="0" fontId="5" fillId="3" borderId="48" xfId="0" applyFont="1" applyFill="1" applyBorder="1" applyAlignment="1">
      <alignment horizontal="center" vertical="center" wrapText="1"/>
    </xf>
    <xf numFmtId="0" fontId="29" fillId="3" borderId="51" xfId="0" applyFont="1" applyFill="1" applyBorder="1" applyAlignment="1">
      <alignment horizontal="center" vertical="center" wrapText="1"/>
    </xf>
    <xf numFmtId="0" fontId="29" fillId="3" borderId="140" xfId="0" applyFont="1" applyFill="1" applyBorder="1" applyAlignment="1">
      <alignment horizontal="center" vertical="center" wrapText="1"/>
    </xf>
    <xf numFmtId="0" fontId="29" fillId="3" borderId="48" xfId="0" applyFont="1" applyFill="1" applyBorder="1" applyAlignment="1">
      <alignment horizontal="center" vertical="center" wrapText="1"/>
    </xf>
    <xf numFmtId="0" fontId="5" fillId="0" borderId="140" xfId="0" applyFont="1" applyBorder="1" applyAlignment="1">
      <alignment horizontal="center" vertical="center" wrapText="1"/>
    </xf>
    <xf numFmtId="0" fontId="5" fillId="0" borderId="48" xfId="0" applyFont="1" applyBorder="1" applyAlignment="1">
      <alignment horizontal="center" vertical="center" wrapText="1"/>
    </xf>
    <xf numFmtId="0" fontId="5" fillId="0" borderId="139" xfId="0" applyFont="1" applyBorder="1" applyAlignment="1">
      <alignment horizontal="center" vertical="center" wrapText="1"/>
    </xf>
    <xf numFmtId="0" fontId="29" fillId="3" borderId="49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 vertical="center" wrapText="1"/>
    </xf>
    <xf numFmtId="0" fontId="29" fillId="3" borderId="50" xfId="0" applyFont="1" applyFill="1" applyBorder="1" applyAlignment="1">
      <alignment horizontal="center" vertical="center" wrapText="1"/>
    </xf>
    <xf numFmtId="0" fontId="5" fillId="0" borderId="51" xfId="0" applyFont="1" applyBorder="1" applyAlignment="1">
      <alignment horizontal="center" vertical="center" wrapText="1"/>
    </xf>
    <xf numFmtId="0" fontId="5" fillId="0" borderId="51" xfId="0" applyFont="1" applyFill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 wrapText="1"/>
    </xf>
    <xf numFmtId="0" fontId="5" fillId="0" borderId="50" xfId="0" applyFont="1" applyBorder="1" applyAlignment="1">
      <alignment horizontal="center" vertical="center" wrapText="1"/>
    </xf>
    <xf numFmtId="0" fontId="29" fillId="3" borderId="141" xfId="0" applyFont="1" applyFill="1" applyBorder="1" applyAlignment="1">
      <alignment horizontal="center" vertical="center" wrapText="1"/>
    </xf>
    <xf numFmtId="0" fontId="5" fillId="3" borderId="50" xfId="0" applyFont="1" applyFill="1" applyBorder="1" applyAlignment="1">
      <alignment horizontal="center" vertical="center" wrapText="1"/>
    </xf>
    <xf numFmtId="0" fontId="29" fillId="0" borderId="143" xfId="0" applyFont="1" applyFill="1" applyBorder="1" applyAlignment="1">
      <alignment horizontal="center" vertical="center" wrapText="1"/>
    </xf>
    <xf numFmtId="0" fontId="29" fillId="0" borderId="142" xfId="0" applyFont="1" applyFill="1" applyBorder="1" applyAlignment="1">
      <alignment horizontal="center" vertical="center" wrapText="1"/>
    </xf>
    <xf numFmtId="0" fontId="29" fillId="0" borderId="50" xfId="0" applyFont="1" applyFill="1" applyBorder="1" applyAlignment="1">
      <alignment horizontal="center" vertical="center" wrapText="1"/>
    </xf>
    <xf numFmtId="0" fontId="29" fillId="0" borderId="140" xfId="0" applyFont="1" applyFill="1" applyBorder="1" applyAlignment="1">
      <alignment horizontal="center" vertical="center" wrapText="1"/>
    </xf>
    <xf numFmtId="0" fontId="29" fillId="0" borderId="141" xfId="0" applyFont="1" applyFill="1" applyBorder="1" applyAlignment="1">
      <alignment horizontal="center" vertical="center" wrapText="1"/>
    </xf>
    <xf numFmtId="0" fontId="29" fillId="0" borderId="139" xfId="0" applyFont="1" applyFill="1" applyBorder="1" applyAlignment="1">
      <alignment horizontal="center" vertical="center" wrapText="1"/>
    </xf>
    <xf numFmtId="0" fontId="29" fillId="0" borderId="51" xfId="0" applyFont="1" applyFill="1" applyBorder="1" applyAlignment="1">
      <alignment horizontal="center" vertical="center" wrapText="1"/>
    </xf>
    <xf numFmtId="0" fontId="29" fillId="3" borderId="55" xfId="2" applyFont="1" applyFill="1" applyBorder="1" applyAlignment="1">
      <alignment horizontal="center" vertical="center" wrapText="1"/>
    </xf>
    <xf numFmtId="0" fontId="29" fillId="3" borderId="144" xfId="2" applyFont="1" applyFill="1" applyBorder="1" applyAlignment="1">
      <alignment horizontal="center" vertical="center" wrapText="1"/>
    </xf>
    <xf numFmtId="0" fontId="29" fillId="3" borderId="56" xfId="2" applyFont="1" applyFill="1" applyBorder="1" applyAlignment="1">
      <alignment horizontal="center" vertical="center" wrapText="1"/>
    </xf>
    <xf numFmtId="0" fontId="29" fillId="3" borderId="120" xfId="2" applyFont="1" applyFill="1" applyBorder="1" applyAlignment="1">
      <alignment horizontal="center" vertical="center" wrapText="1"/>
    </xf>
    <xf numFmtId="0" fontId="29" fillId="3" borderId="145" xfId="2" applyFont="1" applyFill="1" applyBorder="1" applyAlignment="1">
      <alignment horizontal="center" vertical="center" wrapText="1"/>
    </xf>
    <xf numFmtId="0" fontId="29" fillId="0" borderId="55" xfId="0" applyFont="1" applyBorder="1" applyAlignment="1">
      <alignment horizontal="center" vertical="center" wrapText="1"/>
    </xf>
    <xf numFmtId="0" fontId="29" fillId="0" borderId="56" xfId="0" applyFont="1" applyBorder="1" applyAlignment="1">
      <alignment horizontal="center" vertical="center" wrapText="1"/>
    </xf>
    <xf numFmtId="0" fontId="29" fillId="0" borderId="145" xfId="0" applyFont="1" applyBorder="1" applyAlignment="1">
      <alignment horizontal="center" vertical="center" wrapText="1"/>
    </xf>
    <xf numFmtId="0" fontId="29" fillId="0" borderId="120" xfId="0" applyFont="1" applyBorder="1" applyAlignment="1">
      <alignment horizontal="center" vertical="center" wrapText="1"/>
    </xf>
    <xf numFmtId="0" fontId="29" fillId="0" borderId="146" xfId="0" applyFont="1" applyBorder="1" applyAlignment="1">
      <alignment horizontal="center" vertical="center" wrapText="1"/>
    </xf>
    <xf numFmtId="0" fontId="29" fillId="3" borderId="146" xfId="2" applyFont="1" applyFill="1" applyBorder="1" applyAlignment="1">
      <alignment horizontal="center" vertical="center" wrapText="1"/>
    </xf>
    <xf numFmtId="0" fontId="29" fillId="0" borderId="144" xfId="0" applyFont="1" applyBorder="1" applyAlignment="1">
      <alignment horizontal="center" vertical="center" wrapText="1"/>
    </xf>
    <xf numFmtId="0" fontId="29" fillId="0" borderId="147" xfId="0" applyFont="1" applyBorder="1" applyAlignment="1">
      <alignment horizontal="center" vertical="center" wrapText="1"/>
    </xf>
    <xf numFmtId="0" fontId="5" fillId="3" borderId="56" xfId="0" applyFont="1" applyFill="1" applyBorder="1" applyAlignment="1">
      <alignment horizontal="center" vertical="center"/>
    </xf>
    <xf numFmtId="0" fontId="19" fillId="4" borderId="131" xfId="0" applyNumberFormat="1" applyFont="1" applyFill="1" applyBorder="1" applyAlignment="1">
      <alignment horizontal="center" vertical="center"/>
    </xf>
    <xf numFmtId="0" fontId="19" fillId="4" borderId="107" xfId="0" applyNumberFormat="1" applyFont="1" applyFill="1" applyBorder="1" applyAlignment="1">
      <alignment horizontal="center" vertical="center"/>
    </xf>
    <xf numFmtId="0" fontId="19" fillId="4" borderId="47" xfId="0" applyNumberFormat="1" applyFont="1" applyFill="1" applyBorder="1" applyAlignment="1">
      <alignment horizontal="center" vertical="center"/>
    </xf>
    <xf numFmtId="0" fontId="17" fillId="3" borderId="11" xfId="0" applyNumberFormat="1" applyFont="1" applyFill="1" applyBorder="1" applyAlignment="1">
      <alignment horizontal="center" vertical="center"/>
    </xf>
    <xf numFmtId="0" fontId="17" fillId="3" borderId="5" xfId="0" applyNumberFormat="1" applyFont="1" applyFill="1" applyBorder="1" applyAlignment="1">
      <alignment horizontal="center" vertical="center"/>
    </xf>
    <xf numFmtId="0" fontId="17" fillId="3" borderId="31" xfId="0" applyNumberFormat="1" applyFont="1" applyFill="1" applyBorder="1" applyAlignment="1">
      <alignment horizontal="center" vertical="center"/>
    </xf>
    <xf numFmtId="0" fontId="17" fillId="3" borderId="91" xfId="0" applyNumberFormat="1" applyFont="1" applyFill="1" applyBorder="1" applyAlignment="1">
      <alignment horizontal="center" vertical="center"/>
    </xf>
    <xf numFmtId="0" fontId="19" fillId="4" borderId="107" xfId="1" applyNumberFormat="1" applyFont="1" applyFill="1" applyBorder="1" applyAlignment="1">
      <alignment horizontal="center" vertical="center"/>
    </xf>
    <xf numFmtId="0" fontId="17" fillId="3" borderId="9" xfId="0" applyNumberFormat="1" applyFont="1" applyFill="1" applyBorder="1" applyAlignment="1">
      <alignment horizontal="center" vertical="center"/>
    </xf>
    <xf numFmtId="0" fontId="17" fillId="3" borderId="76" xfId="0" applyNumberFormat="1" applyFont="1" applyFill="1" applyBorder="1" applyAlignment="1">
      <alignment horizontal="center" vertical="center"/>
    </xf>
    <xf numFmtId="0" fontId="17" fillId="3" borderId="107" xfId="0" applyNumberFormat="1" applyFont="1" applyFill="1" applyBorder="1" applyAlignment="1">
      <alignment horizontal="center" vertical="center"/>
    </xf>
    <xf numFmtId="0" fontId="17" fillId="3" borderId="24" xfId="0" applyNumberFormat="1" applyFont="1" applyFill="1" applyBorder="1" applyAlignment="1">
      <alignment horizontal="center" vertical="center"/>
    </xf>
    <xf numFmtId="0" fontId="17" fillId="3" borderId="47" xfId="0" applyNumberFormat="1" applyFont="1" applyFill="1" applyBorder="1" applyAlignment="1">
      <alignment horizontal="center" vertical="center"/>
    </xf>
    <xf numFmtId="0" fontId="17" fillId="3" borderId="89" xfId="0" applyNumberFormat="1" applyFont="1" applyFill="1" applyBorder="1" applyAlignment="1">
      <alignment horizontal="center" vertical="center"/>
    </xf>
    <xf numFmtId="0" fontId="17" fillId="3" borderId="61" xfId="0" applyNumberFormat="1" applyFont="1" applyFill="1" applyBorder="1" applyAlignment="1">
      <alignment horizontal="center" vertical="center"/>
    </xf>
    <xf numFmtId="0" fontId="19" fillId="4" borderId="129" xfId="0" applyNumberFormat="1" applyFont="1" applyFill="1" applyBorder="1" applyAlignment="1">
      <alignment horizontal="center" vertical="center"/>
    </xf>
    <xf numFmtId="0" fontId="17" fillId="3" borderId="2" xfId="0" applyNumberFormat="1" applyFont="1" applyFill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/>
    </xf>
    <xf numFmtId="0" fontId="17" fillId="3" borderId="7" xfId="0" applyNumberFormat="1" applyFont="1" applyFill="1" applyBorder="1" applyAlignment="1">
      <alignment horizontal="center" vertical="center"/>
    </xf>
    <xf numFmtId="0" fontId="17" fillId="3" borderId="92" xfId="0" applyNumberFormat="1" applyFont="1" applyFill="1" applyBorder="1" applyAlignment="1">
      <alignment horizontal="center" vertical="center"/>
    </xf>
    <xf numFmtId="0" fontId="19" fillId="4" borderId="129" xfId="1" applyNumberFormat="1" applyFont="1" applyFill="1" applyBorder="1" applyAlignment="1">
      <alignment horizontal="center" vertical="center"/>
    </xf>
    <xf numFmtId="0" fontId="17" fillId="3" borderId="3" xfId="0" applyNumberFormat="1" applyFont="1" applyFill="1" applyBorder="1" applyAlignment="1">
      <alignment horizontal="center" vertical="center"/>
    </xf>
    <xf numFmtId="0" fontId="17" fillId="3" borderId="53" xfId="0" applyNumberFormat="1" applyFont="1" applyFill="1" applyBorder="1" applyAlignment="1">
      <alignment horizontal="center" vertical="center"/>
    </xf>
    <xf numFmtId="0" fontId="17" fillId="3" borderId="129" xfId="0" applyNumberFormat="1" applyFont="1" applyFill="1" applyBorder="1" applyAlignment="1">
      <alignment horizontal="center" vertical="center"/>
    </xf>
    <xf numFmtId="0" fontId="17" fillId="3" borderId="23" xfId="0" applyNumberFormat="1" applyFont="1" applyFill="1" applyBorder="1" applyAlignment="1">
      <alignment horizontal="center" vertical="center"/>
    </xf>
    <xf numFmtId="0" fontId="17" fillId="3" borderId="131" xfId="0" applyNumberFormat="1" applyFont="1" applyFill="1" applyBorder="1" applyAlignment="1">
      <alignment horizontal="center" vertical="center"/>
    </xf>
    <xf numFmtId="0" fontId="17" fillId="3" borderId="90" xfId="0" applyNumberFormat="1" applyFont="1" applyFill="1" applyBorder="1" applyAlignment="1">
      <alignment horizontal="center" vertical="center"/>
    </xf>
    <xf numFmtId="0" fontId="28" fillId="0" borderId="2" xfId="0" applyNumberFormat="1" applyFont="1" applyBorder="1" applyAlignment="1">
      <alignment horizontal="center" vertical="center"/>
    </xf>
    <xf numFmtId="0" fontId="28" fillId="0" borderId="23" xfId="0" applyNumberFormat="1" applyFont="1" applyBorder="1" applyAlignment="1">
      <alignment horizontal="center" vertical="center"/>
    </xf>
    <xf numFmtId="0" fontId="28" fillId="0" borderId="131" xfId="0" applyNumberFormat="1" applyFont="1" applyBorder="1" applyAlignment="1">
      <alignment horizontal="center" vertical="center"/>
    </xf>
    <xf numFmtId="0" fontId="28" fillId="0" borderId="1" xfId="0" applyNumberFormat="1" applyFont="1" applyBorder="1" applyAlignment="1">
      <alignment horizontal="center" vertical="center"/>
    </xf>
    <xf numFmtId="0" fontId="28" fillId="0" borderId="53" xfId="0" applyNumberFormat="1" applyFont="1" applyBorder="1" applyAlignment="1">
      <alignment horizontal="center" vertical="center"/>
    </xf>
    <xf numFmtId="0" fontId="30" fillId="0" borderId="129" xfId="0" applyNumberFormat="1" applyFont="1" applyBorder="1" applyAlignment="1">
      <alignment horizontal="center" vertical="center"/>
    </xf>
    <xf numFmtId="0" fontId="19" fillId="4" borderId="2" xfId="1" applyNumberFormat="1" applyFont="1" applyFill="1" applyBorder="1" applyAlignment="1">
      <alignment horizontal="center" vertical="center"/>
    </xf>
    <xf numFmtId="0" fontId="19" fillId="4" borderId="3" xfId="1" applyNumberFormat="1" applyFont="1" applyFill="1" applyBorder="1" applyAlignment="1">
      <alignment horizontal="center" vertical="center"/>
    </xf>
    <xf numFmtId="0" fontId="19" fillId="4" borderId="53" xfId="1" applyNumberFormat="1" applyFont="1" applyFill="1" applyBorder="1" applyAlignment="1">
      <alignment horizontal="center" vertical="center"/>
    </xf>
    <xf numFmtId="0" fontId="28" fillId="0" borderId="129" xfId="0" applyNumberFormat="1" applyFont="1" applyBorder="1" applyAlignment="1">
      <alignment horizontal="center" vertical="center"/>
    </xf>
    <xf numFmtId="0" fontId="19" fillId="4" borderId="92" xfId="1" applyNumberFormat="1" applyFont="1" applyFill="1" applyBorder="1" applyAlignment="1">
      <alignment horizontal="center" vertical="center"/>
    </xf>
    <xf numFmtId="0" fontId="19" fillId="4" borderId="90" xfId="1" applyNumberFormat="1" applyFont="1" applyFill="1" applyBorder="1" applyAlignment="1">
      <alignment horizontal="center" vertical="center"/>
    </xf>
    <xf numFmtId="0" fontId="19" fillId="4" borderId="7" xfId="1" applyNumberFormat="1" applyFont="1" applyFill="1" applyBorder="1" applyAlignment="1">
      <alignment horizontal="center" vertical="center"/>
    </xf>
    <xf numFmtId="0" fontId="19" fillId="4" borderId="2" xfId="0" applyNumberFormat="1" applyFont="1" applyFill="1" applyBorder="1" applyAlignment="1">
      <alignment horizontal="center" vertical="center"/>
    </xf>
    <xf numFmtId="0" fontId="19" fillId="4" borderId="1" xfId="0" applyNumberFormat="1" applyFont="1" applyFill="1" applyBorder="1" applyAlignment="1">
      <alignment horizontal="center" vertical="center"/>
    </xf>
    <xf numFmtId="0" fontId="19" fillId="4" borderId="1" xfId="1" applyNumberFormat="1" applyFont="1" applyFill="1" applyBorder="1" applyAlignment="1">
      <alignment horizontal="center" vertical="center"/>
    </xf>
    <xf numFmtId="0" fontId="19" fillId="4" borderId="23" xfId="0" applyNumberFormat="1" applyFont="1" applyFill="1" applyBorder="1" applyAlignment="1">
      <alignment horizontal="center" vertical="center"/>
    </xf>
    <xf numFmtId="0" fontId="19" fillId="4" borderId="7" xfId="0" applyNumberFormat="1" applyFont="1" applyFill="1" applyBorder="1" applyAlignment="1">
      <alignment horizontal="center" vertical="center"/>
    </xf>
    <xf numFmtId="0" fontId="19" fillId="4" borderId="92" xfId="0" applyNumberFormat="1" applyFont="1" applyFill="1" applyBorder="1" applyAlignment="1">
      <alignment horizontal="center" vertical="center"/>
    </xf>
    <xf numFmtId="0" fontId="19" fillId="4" borderId="53" xfId="0" applyNumberFormat="1" applyFont="1" applyFill="1" applyBorder="1" applyAlignment="1">
      <alignment horizontal="center" vertical="center"/>
    </xf>
    <xf numFmtId="0" fontId="6" fillId="3" borderId="129" xfId="0" applyNumberFormat="1" applyFont="1" applyFill="1" applyBorder="1" applyAlignment="1">
      <alignment horizontal="center" vertical="center"/>
    </xf>
    <xf numFmtId="0" fontId="6" fillId="3" borderId="131" xfId="0" applyNumberFormat="1" applyFont="1" applyFill="1" applyBorder="1" applyAlignment="1">
      <alignment horizontal="center" vertical="center"/>
    </xf>
    <xf numFmtId="0" fontId="6" fillId="3" borderId="2" xfId="0" applyNumberFormat="1" applyFont="1" applyFill="1" applyBorder="1" applyAlignment="1">
      <alignment horizontal="center" vertical="center"/>
    </xf>
    <xf numFmtId="0" fontId="6" fillId="3" borderId="1" xfId="0" applyNumberFormat="1" applyFont="1" applyFill="1" applyBorder="1" applyAlignment="1">
      <alignment horizontal="center" vertical="center"/>
    </xf>
    <xf numFmtId="0" fontId="6" fillId="3" borderId="7" xfId="0" applyNumberFormat="1" applyFont="1" applyFill="1" applyBorder="1" applyAlignment="1">
      <alignment horizontal="center" vertical="center"/>
    </xf>
    <xf numFmtId="0" fontId="6" fillId="3" borderId="92" xfId="0" applyNumberFormat="1" applyFont="1" applyFill="1" applyBorder="1" applyAlignment="1">
      <alignment horizontal="center" vertical="center"/>
    </xf>
    <xf numFmtId="0" fontId="6" fillId="3" borderId="53" xfId="0" applyNumberFormat="1" applyFont="1" applyFill="1" applyBorder="1" applyAlignment="1">
      <alignment horizontal="center" vertical="center"/>
    </xf>
    <xf numFmtId="0" fontId="6" fillId="3" borderId="23" xfId="0" applyNumberFormat="1" applyFont="1" applyFill="1" applyBorder="1" applyAlignment="1">
      <alignment horizontal="center" vertical="center"/>
    </xf>
    <xf numFmtId="0" fontId="19" fillId="3" borderId="2" xfId="0" applyNumberFormat="1" applyFont="1" applyFill="1" applyBorder="1" applyAlignment="1">
      <alignment horizontal="center" vertical="center"/>
    </xf>
    <xf numFmtId="0" fontId="19" fillId="3" borderId="1" xfId="0" applyNumberFormat="1" applyFont="1" applyFill="1" applyBorder="1" applyAlignment="1">
      <alignment horizontal="center" vertical="center"/>
    </xf>
    <xf numFmtId="0" fontId="19" fillId="3" borderId="7" xfId="0" applyNumberFormat="1" applyFont="1" applyFill="1" applyBorder="1" applyAlignment="1">
      <alignment horizontal="center" vertical="center"/>
    </xf>
    <xf numFmtId="0" fontId="19" fillId="3" borderId="92" xfId="0" applyNumberFormat="1" applyFont="1" applyFill="1" applyBorder="1" applyAlignment="1">
      <alignment horizontal="center" vertical="center"/>
    </xf>
    <xf numFmtId="0" fontId="28" fillId="0" borderId="7" xfId="0" applyNumberFormat="1" applyFont="1" applyBorder="1" applyAlignment="1">
      <alignment horizontal="center" vertical="center"/>
    </xf>
    <xf numFmtId="0" fontId="19" fillId="3" borderId="129" xfId="0" applyNumberFormat="1" applyFont="1" applyFill="1" applyBorder="1" applyAlignment="1">
      <alignment horizontal="center" vertical="center"/>
    </xf>
    <xf numFmtId="0" fontId="19" fillId="3" borderId="14" xfId="0" applyNumberFormat="1" applyFont="1" applyFill="1" applyBorder="1" applyAlignment="1">
      <alignment horizontal="center" vertical="center"/>
    </xf>
    <xf numFmtId="0" fontId="19" fillId="3" borderId="23" xfId="0" applyNumberFormat="1" applyFont="1" applyFill="1" applyBorder="1" applyAlignment="1">
      <alignment horizontal="center" vertical="center"/>
    </xf>
    <xf numFmtId="0" fontId="19" fillId="3" borderId="131" xfId="0" applyNumberFormat="1" applyFont="1" applyFill="1" applyBorder="1" applyAlignment="1">
      <alignment horizontal="center" vertical="center"/>
    </xf>
    <xf numFmtId="0" fontId="19" fillId="3" borderId="53" xfId="0" applyNumberFormat="1" applyFont="1" applyFill="1" applyBorder="1" applyAlignment="1">
      <alignment horizontal="center" vertical="center"/>
    </xf>
    <xf numFmtId="0" fontId="19" fillId="3" borderId="2" xfId="0" applyNumberFormat="1" applyFont="1" applyFill="1" applyBorder="1" applyAlignment="1" applyProtection="1">
      <alignment horizontal="center" vertical="center"/>
      <protection locked="0"/>
    </xf>
    <xf numFmtId="0" fontId="19" fillId="3" borderId="1" xfId="0" applyNumberFormat="1" applyFont="1" applyFill="1" applyBorder="1" applyAlignment="1" applyProtection="1">
      <alignment horizontal="center" vertical="center"/>
      <protection locked="0"/>
    </xf>
    <xf numFmtId="0" fontId="19" fillId="3" borderId="7" xfId="0" applyNumberFormat="1" applyFont="1" applyFill="1" applyBorder="1" applyAlignment="1" applyProtection="1">
      <alignment horizontal="center" vertical="center"/>
      <protection locked="0"/>
    </xf>
    <xf numFmtId="0" fontId="19" fillId="3" borderId="53" xfId="0" applyNumberFormat="1" applyFont="1" applyFill="1" applyBorder="1" applyAlignment="1" applyProtection="1">
      <alignment horizontal="center" vertical="center"/>
      <protection locked="0"/>
    </xf>
    <xf numFmtId="0" fontId="19" fillId="3" borderId="74" xfId="0" applyNumberFormat="1" applyFont="1" applyFill="1" applyBorder="1" applyAlignment="1" applyProtection="1">
      <alignment horizontal="center" vertical="center"/>
      <protection locked="0"/>
    </xf>
    <xf numFmtId="0" fontId="19" fillId="3" borderId="63" xfId="0" applyNumberFormat="1" applyFont="1" applyFill="1" applyBorder="1" applyAlignment="1" applyProtection="1">
      <alignment horizontal="center" vertical="center"/>
      <protection locked="0"/>
    </xf>
    <xf numFmtId="0" fontId="19" fillId="3" borderId="73" xfId="0" applyNumberFormat="1" applyFont="1" applyFill="1" applyBorder="1" applyAlignment="1" applyProtection="1">
      <alignment horizontal="center" vertical="center"/>
      <protection locked="0"/>
    </xf>
    <xf numFmtId="0" fontId="19" fillId="3" borderId="64" xfId="0" applyNumberFormat="1" applyFont="1" applyFill="1" applyBorder="1" applyAlignment="1" applyProtection="1">
      <alignment horizontal="center" vertical="center"/>
      <protection locked="0"/>
    </xf>
    <xf numFmtId="0" fontId="17" fillId="3" borderId="19" xfId="0" applyNumberFormat="1" applyFont="1" applyFill="1" applyBorder="1" applyAlignment="1">
      <alignment horizontal="center" vertical="center"/>
    </xf>
    <xf numFmtId="0" fontId="17" fillId="3" borderId="14" xfId="0" applyNumberFormat="1" applyFont="1" applyFill="1" applyBorder="1" applyAlignment="1">
      <alignment horizontal="center" vertical="center"/>
    </xf>
    <xf numFmtId="0" fontId="19" fillId="4" borderId="14" xfId="1" applyNumberFormat="1" applyFont="1" applyFill="1" applyBorder="1" applyAlignment="1">
      <alignment horizontal="center" vertical="center"/>
    </xf>
    <xf numFmtId="0" fontId="19" fillId="3" borderId="74" xfId="0" applyNumberFormat="1" applyFont="1" applyFill="1" applyBorder="1" applyAlignment="1">
      <alignment horizontal="center" vertical="center"/>
    </xf>
    <xf numFmtId="0" fontId="19" fillId="3" borderId="133" xfId="0" applyNumberFormat="1" applyFont="1" applyFill="1" applyBorder="1" applyAlignment="1">
      <alignment horizontal="center" vertical="center"/>
    </xf>
    <xf numFmtId="0" fontId="19" fillId="3" borderId="93" xfId="0" applyNumberFormat="1" applyFont="1" applyFill="1" applyBorder="1" applyAlignment="1">
      <alignment horizontal="center" vertical="center"/>
    </xf>
    <xf numFmtId="0" fontId="19" fillId="3" borderId="73" xfId="0" applyNumberFormat="1" applyFont="1" applyFill="1" applyBorder="1" applyAlignment="1">
      <alignment horizontal="center" vertical="center"/>
    </xf>
    <xf numFmtId="0" fontId="19" fillId="4" borderId="11" xfId="1" applyNumberFormat="1" applyFont="1" applyFill="1" applyBorder="1" applyAlignment="1">
      <alignment horizontal="center" vertical="center"/>
    </xf>
    <xf numFmtId="0" fontId="19" fillId="4" borderId="76" xfId="1" applyNumberFormat="1" applyFont="1" applyFill="1" applyBorder="1" applyAlignment="1">
      <alignment horizontal="center" vertical="center"/>
    </xf>
    <xf numFmtId="0" fontId="19" fillId="4" borderId="5" xfId="1" applyNumberFormat="1" applyFont="1" applyFill="1" applyBorder="1" applyAlignment="1">
      <alignment horizontal="center" vertical="center"/>
    </xf>
    <xf numFmtId="0" fontId="19" fillId="4" borderId="19" xfId="1" applyNumberFormat="1" applyFont="1" applyFill="1" applyBorder="1" applyAlignment="1">
      <alignment horizontal="center" vertical="center"/>
    </xf>
    <xf numFmtId="0" fontId="19" fillId="4" borderId="9" xfId="1" applyNumberFormat="1" applyFont="1" applyFill="1" applyBorder="1" applyAlignment="1">
      <alignment horizontal="center" vertical="center"/>
    </xf>
    <xf numFmtId="0" fontId="19" fillId="4" borderId="89" xfId="1" applyNumberFormat="1" applyFont="1" applyFill="1" applyBorder="1" applyAlignment="1">
      <alignment horizontal="center" vertical="center"/>
    </xf>
    <xf numFmtId="0" fontId="19" fillId="4" borderId="31" xfId="1" applyNumberFormat="1" applyFont="1" applyFill="1" applyBorder="1" applyAlignment="1">
      <alignment horizontal="center" vertical="center"/>
    </xf>
    <xf numFmtId="0" fontId="19" fillId="4" borderId="91" xfId="1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>
      <alignment horizontal="center" vertical="center"/>
    </xf>
    <xf numFmtId="0" fontId="17" fillId="0" borderId="53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>
      <alignment horizontal="center" vertical="center"/>
    </xf>
    <xf numFmtId="0" fontId="17" fillId="0" borderId="14" xfId="0" applyNumberFormat="1" applyFont="1" applyBorder="1" applyAlignment="1">
      <alignment horizontal="center" vertical="center"/>
    </xf>
    <xf numFmtId="0" fontId="17" fillId="0" borderId="92" xfId="0" applyNumberFormat="1" applyFont="1" applyBorder="1" applyAlignment="1">
      <alignment horizontal="center" vertical="center"/>
    </xf>
    <xf numFmtId="0" fontId="17" fillId="0" borderId="3" xfId="0" applyNumberFormat="1" applyFont="1" applyBorder="1" applyAlignment="1">
      <alignment horizontal="center" vertical="center"/>
    </xf>
    <xf numFmtId="0" fontId="17" fillId="0" borderId="90" xfId="0" applyNumberFormat="1" applyFont="1" applyBorder="1" applyAlignment="1">
      <alignment horizontal="center" vertical="center"/>
    </xf>
    <xf numFmtId="0" fontId="17" fillId="0" borderId="7" xfId="0" applyNumberFormat="1" applyFont="1" applyBorder="1" applyAlignment="1">
      <alignment horizontal="center" vertical="center"/>
    </xf>
    <xf numFmtId="0" fontId="19" fillId="3" borderId="90" xfId="0" applyNumberFormat="1" applyFont="1" applyFill="1" applyBorder="1" applyAlignment="1">
      <alignment horizontal="center" vertical="center"/>
    </xf>
    <xf numFmtId="0" fontId="19" fillId="4" borderId="25" xfId="1" applyNumberFormat="1" applyFont="1" applyFill="1" applyBorder="1" applyAlignment="1">
      <alignment horizontal="center" vertical="center"/>
    </xf>
    <xf numFmtId="0" fontId="19" fillId="4" borderId="101" xfId="1" applyNumberFormat="1" applyFont="1" applyFill="1" applyBorder="1" applyAlignment="1">
      <alignment horizontal="center" vertical="center"/>
    </xf>
    <xf numFmtId="0" fontId="19" fillId="4" borderId="34" xfId="1" applyNumberFormat="1" applyFont="1" applyFill="1" applyBorder="1" applyAlignment="1">
      <alignment horizontal="center" vertical="center"/>
    </xf>
    <xf numFmtId="0" fontId="19" fillId="4" borderId="26" xfId="1" applyNumberFormat="1" applyFont="1" applyFill="1" applyBorder="1" applyAlignment="1">
      <alignment horizontal="center" vertical="center"/>
    </xf>
    <xf numFmtId="0" fontId="7" fillId="3" borderId="2" xfId="0" applyNumberFormat="1" applyFont="1" applyFill="1" applyBorder="1" applyAlignment="1">
      <alignment horizontal="center" vertical="center"/>
    </xf>
    <xf numFmtId="0" fontId="7" fillId="3" borderId="3" xfId="0" applyNumberFormat="1" applyFont="1" applyFill="1" applyBorder="1" applyAlignment="1">
      <alignment horizontal="center" vertical="center"/>
    </xf>
    <xf numFmtId="0" fontId="7" fillId="3" borderId="34" xfId="0" applyNumberFormat="1" applyFont="1" applyFill="1" applyBorder="1" applyAlignment="1">
      <alignment horizontal="center" vertical="center"/>
    </xf>
    <xf numFmtId="0" fontId="7" fillId="3" borderId="7" xfId="0" applyNumberFormat="1" applyFont="1" applyFill="1" applyBorder="1" applyAlignment="1">
      <alignment horizontal="center" vertical="center"/>
    </xf>
    <xf numFmtId="0" fontId="7" fillId="3" borderId="14" xfId="0" applyNumberFormat="1" applyFont="1" applyFill="1" applyBorder="1" applyAlignment="1">
      <alignment horizontal="center" vertical="center"/>
    </xf>
    <xf numFmtId="0" fontId="7" fillId="3" borderId="26" xfId="0" applyNumberFormat="1" applyFont="1" applyFill="1" applyBorder="1" applyAlignment="1">
      <alignment horizontal="center" vertical="center"/>
    </xf>
    <xf numFmtId="0" fontId="9" fillId="3" borderId="2" xfId="0" applyNumberFormat="1" applyFont="1" applyFill="1" applyBorder="1" applyAlignment="1">
      <alignment horizontal="center" vertical="center"/>
    </xf>
    <xf numFmtId="0" fontId="9" fillId="3" borderId="14" xfId="0" applyNumberFormat="1" applyFont="1" applyFill="1" applyBorder="1" applyAlignment="1">
      <alignment horizontal="center" vertical="center"/>
    </xf>
    <xf numFmtId="0" fontId="9" fillId="3" borderId="34" xfId="0" applyNumberFormat="1" applyFont="1" applyFill="1" applyBorder="1" applyAlignment="1">
      <alignment horizontal="center" vertical="center"/>
    </xf>
    <xf numFmtId="0" fontId="9" fillId="3" borderId="23" xfId="0" applyNumberFormat="1" applyFont="1" applyFill="1" applyBorder="1" applyAlignment="1">
      <alignment horizontal="center" vertical="center"/>
    </xf>
    <xf numFmtId="0" fontId="9" fillId="3" borderId="7" xfId="0" applyNumberFormat="1" applyFont="1" applyFill="1" applyBorder="1" applyAlignment="1">
      <alignment horizontal="center" vertical="center"/>
    </xf>
    <xf numFmtId="0" fontId="9" fillId="3" borderId="3" xfId="0" applyNumberFormat="1" applyFont="1" applyFill="1" applyBorder="1" applyAlignment="1">
      <alignment horizontal="center" vertical="center"/>
    </xf>
    <xf numFmtId="0" fontId="9" fillId="3" borderId="53" xfId="0" applyNumberFormat="1" applyFont="1" applyFill="1" applyBorder="1" applyAlignment="1">
      <alignment horizontal="center" vertical="center"/>
    </xf>
    <xf numFmtId="0" fontId="19" fillId="4" borderId="90" xfId="0" applyNumberFormat="1" applyFont="1" applyFill="1" applyBorder="1">
      <alignment vertical="top"/>
    </xf>
    <xf numFmtId="0" fontId="19" fillId="4" borderId="131" xfId="1" applyNumberFormat="1" applyFont="1" applyFill="1" applyBorder="1" applyAlignment="1">
      <alignment horizontal="center" vertical="center"/>
    </xf>
    <xf numFmtId="0" fontId="17" fillId="5" borderId="7" xfId="0" applyNumberFormat="1" applyFont="1" applyFill="1" applyBorder="1" applyAlignment="1">
      <alignment horizontal="center" vertical="center"/>
    </xf>
    <xf numFmtId="0" fontId="17" fillId="5" borderId="2" xfId="0" applyNumberFormat="1" applyFont="1" applyFill="1" applyBorder="1" applyAlignment="1">
      <alignment horizontal="center" vertical="center"/>
    </xf>
    <xf numFmtId="0" fontId="19" fillId="4" borderId="14" xfId="0" applyNumberFormat="1" applyFont="1" applyFill="1" applyBorder="1" applyAlignment="1">
      <alignment horizontal="center" vertical="center"/>
    </xf>
    <xf numFmtId="0" fontId="19" fillId="4" borderId="3" xfId="0" applyNumberFormat="1" applyFont="1" applyFill="1" applyBorder="1" applyAlignment="1">
      <alignment horizontal="center" vertical="center"/>
    </xf>
    <xf numFmtId="0" fontId="19" fillId="4" borderId="90" xfId="0" applyNumberFormat="1" applyFont="1" applyFill="1" applyBorder="1" applyAlignment="1">
      <alignment horizontal="center" vertical="center"/>
    </xf>
    <xf numFmtId="0" fontId="19" fillId="2" borderId="53" xfId="1" applyNumberFormat="1" applyFont="1" applyFill="1" applyBorder="1" applyAlignment="1">
      <alignment horizontal="center" vertical="center"/>
    </xf>
    <xf numFmtId="0" fontId="17" fillId="3" borderId="90" xfId="0" applyNumberFormat="1" applyFont="1" applyFill="1" applyBorder="1" applyAlignment="1"/>
    <xf numFmtId="0" fontId="6" fillId="3" borderId="34" xfId="0" applyNumberFormat="1" applyFont="1" applyFill="1" applyBorder="1" applyAlignment="1">
      <alignment horizontal="center" vertical="center"/>
    </xf>
    <xf numFmtId="0" fontId="17" fillId="3" borderId="34" xfId="0" applyNumberFormat="1" applyFont="1" applyFill="1" applyBorder="1" applyAlignment="1">
      <alignment horizontal="center" vertical="center"/>
    </xf>
    <xf numFmtId="0" fontId="19" fillId="3" borderId="34" xfId="0" applyNumberFormat="1" applyFont="1" applyFill="1" applyBorder="1" applyAlignment="1">
      <alignment horizontal="center" vertical="center"/>
    </xf>
    <xf numFmtId="0" fontId="19" fillId="3" borderId="114" xfId="0" applyNumberFormat="1" applyFont="1" applyFill="1" applyBorder="1" applyAlignment="1">
      <alignment horizontal="center" vertical="center"/>
    </xf>
    <xf numFmtId="0" fontId="19" fillId="3" borderId="130" xfId="0" applyNumberFormat="1" applyFont="1" applyFill="1" applyBorder="1" applyAlignment="1">
      <alignment horizontal="center" vertical="center"/>
    </xf>
    <xf numFmtId="0" fontId="19" fillId="3" borderId="132" xfId="0" applyNumberFormat="1" applyFont="1" applyFill="1" applyBorder="1" applyAlignment="1">
      <alignment horizontal="center" vertical="center"/>
    </xf>
    <xf numFmtId="0" fontId="19" fillId="3" borderId="64" xfId="0" applyNumberFormat="1" applyFont="1" applyFill="1" applyBorder="1" applyAlignment="1">
      <alignment horizontal="center" vertical="center"/>
    </xf>
    <xf numFmtId="0" fontId="19" fillId="3" borderId="85" xfId="0" applyNumberFormat="1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top"/>
    </xf>
    <xf numFmtId="3" fontId="6" fillId="3" borderId="129" xfId="0" applyNumberFormat="1" applyFont="1" applyFill="1" applyBorder="1" applyAlignment="1">
      <alignment horizontal="center" vertical="center"/>
    </xf>
    <xf numFmtId="3" fontId="6" fillId="3" borderId="1" xfId="0" applyNumberFormat="1" applyFont="1" applyFill="1" applyBorder="1" applyAlignment="1">
      <alignment horizontal="center" vertical="center"/>
    </xf>
    <xf numFmtId="3" fontId="19" fillId="3" borderId="129" xfId="0" applyNumberFormat="1" applyFont="1" applyFill="1" applyBorder="1" applyAlignment="1">
      <alignment horizontal="center" vertical="center"/>
    </xf>
    <xf numFmtId="3" fontId="6" fillId="3" borderId="7" xfId="0" applyNumberFormat="1" applyFont="1" applyFill="1" applyBorder="1" applyAlignment="1">
      <alignment horizontal="center" vertical="center"/>
    </xf>
    <xf numFmtId="3" fontId="6" fillId="3" borderId="34" xfId="0" applyNumberFormat="1" applyFont="1" applyFill="1" applyBorder="1" applyAlignment="1">
      <alignment horizontal="center" vertical="center"/>
    </xf>
    <xf numFmtId="3" fontId="19" fillId="3" borderId="7" xfId="0" applyNumberFormat="1" applyFont="1" applyFill="1" applyBorder="1" applyAlignment="1">
      <alignment horizontal="center" vertical="center"/>
    </xf>
    <xf numFmtId="3" fontId="19" fillId="3" borderId="23" xfId="0" applyNumberFormat="1" applyFont="1" applyFill="1" applyBorder="1" applyAlignment="1">
      <alignment horizontal="center" vertical="center"/>
    </xf>
    <xf numFmtId="3" fontId="22" fillId="3" borderId="2" xfId="0" applyNumberFormat="1" applyFont="1" applyFill="1" applyBorder="1" applyAlignment="1">
      <alignment horizontal="center" vertical="center"/>
    </xf>
    <xf numFmtId="3" fontId="22" fillId="3" borderId="1" xfId="0" applyNumberFormat="1" applyFont="1" applyFill="1" applyBorder="1" applyAlignment="1">
      <alignment horizontal="center" vertical="center"/>
    </xf>
    <xf numFmtId="3" fontId="22" fillId="3" borderId="7" xfId="0" applyNumberFormat="1" applyFont="1" applyFill="1" applyBorder="1" applyAlignment="1">
      <alignment horizontal="center" vertical="center"/>
    </xf>
    <xf numFmtId="3" fontId="22" fillId="3" borderId="92" xfId="0" applyNumberFormat="1" applyFont="1" applyFill="1" applyBorder="1" applyAlignment="1">
      <alignment horizontal="center" vertical="center"/>
    </xf>
    <xf numFmtId="3" fontId="19" fillId="3" borderId="1" xfId="0" applyNumberFormat="1" applyFont="1" applyFill="1" applyBorder="1" applyAlignment="1">
      <alignment horizontal="center" vertical="center"/>
    </xf>
    <xf numFmtId="3" fontId="17" fillId="3" borderId="1" xfId="0" applyNumberFormat="1" applyFont="1" applyFill="1" applyBorder="1" applyAlignment="1">
      <alignment horizontal="center" vertical="center"/>
    </xf>
    <xf numFmtId="3" fontId="17" fillId="3" borderId="7" xfId="0" applyNumberFormat="1" applyFont="1" applyFill="1" applyBorder="1" applyAlignment="1">
      <alignment horizontal="center" vertical="center"/>
    </xf>
    <xf numFmtId="3" fontId="17" fillId="3" borderId="74" xfId="0" applyNumberFormat="1" applyFont="1" applyFill="1" applyBorder="1" applyAlignment="1">
      <alignment horizontal="center" vertical="center"/>
    </xf>
    <xf numFmtId="3" fontId="17" fillId="3" borderId="63" xfId="0" applyNumberFormat="1" applyFont="1" applyFill="1" applyBorder="1" applyAlignment="1">
      <alignment horizontal="center" vertical="center"/>
    </xf>
    <xf numFmtId="3" fontId="17" fillId="3" borderId="73" xfId="0" applyNumberFormat="1" applyFont="1" applyFill="1" applyBorder="1" applyAlignment="1">
      <alignment horizontal="center" vertical="center"/>
    </xf>
    <xf numFmtId="3" fontId="17" fillId="3" borderId="93" xfId="0" applyNumberFormat="1" applyFont="1" applyFill="1" applyBorder="1" applyAlignment="1">
      <alignment horizontal="center" vertical="center"/>
    </xf>
    <xf numFmtId="3" fontId="22" fillId="3" borderId="53" xfId="0" applyNumberFormat="1" applyFont="1" applyFill="1" applyBorder="1" applyAlignment="1">
      <alignment horizontal="center" vertical="center"/>
    </xf>
    <xf numFmtId="3" fontId="10" fillId="3" borderId="2" xfId="0" applyNumberFormat="1" applyFont="1" applyFill="1" applyBorder="1" applyAlignment="1">
      <alignment horizontal="center" vertical="center"/>
    </xf>
    <xf numFmtId="3" fontId="10" fillId="3" borderId="92" xfId="0" applyNumberFormat="1" applyFont="1" applyFill="1" applyBorder="1" applyAlignment="1">
      <alignment horizontal="center" vertical="center"/>
    </xf>
    <xf numFmtId="3" fontId="10" fillId="3" borderId="34" xfId="0" applyNumberFormat="1" applyFont="1" applyFill="1" applyBorder="1" applyAlignment="1">
      <alignment horizontal="center" vertical="center"/>
    </xf>
    <xf numFmtId="3" fontId="10" fillId="3" borderId="23" xfId="0" applyNumberFormat="1" applyFont="1" applyFill="1" applyBorder="1" applyAlignment="1">
      <alignment horizontal="center" vertical="center"/>
    </xf>
    <xf numFmtId="3" fontId="10" fillId="3" borderId="14" xfId="0" applyNumberFormat="1" applyFont="1" applyFill="1" applyBorder="1" applyAlignment="1">
      <alignment horizontal="center" vertical="center"/>
    </xf>
    <xf numFmtId="3" fontId="9" fillId="3" borderId="2" xfId="0" applyNumberFormat="1" applyFont="1" applyFill="1" applyBorder="1" applyAlignment="1">
      <alignment horizontal="center" vertical="center"/>
    </xf>
    <xf numFmtId="3" fontId="9" fillId="3" borderId="14" xfId="0" applyNumberFormat="1" applyFont="1" applyFill="1" applyBorder="1" applyAlignment="1">
      <alignment horizontal="center" vertical="center"/>
    </xf>
    <xf numFmtId="3" fontId="3" fillId="3" borderId="2" xfId="0" applyNumberFormat="1" applyFont="1" applyFill="1" applyBorder="1" applyAlignment="1">
      <alignment horizontal="center" vertical="center"/>
    </xf>
    <xf numFmtId="3" fontId="3" fillId="3" borderId="14" xfId="0" applyNumberFormat="1" applyFont="1" applyFill="1" applyBorder="1" applyAlignment="1">
      <alignment horizontal="center" vertical="center"/>
    </xf>
    <xf numFmtId="3" fontId="3" fillId="3" borderId="3" xfId="0" applyNumberFormat="1" applyFont="1" applyFill="1" applyBorder="1" applyAlignment="1">
      <alignment horizontal="center" vertical="center"/>
    </xf>
    <xf numFmtId="3" fontId="12" fillId="3" borderId="2" xfId="0" applyNumberFormat="1" applyFont="1" applyFill="1" applyBorder="1" applyAlignment="1">
      <alignment horizontal="center" vertical="center"/>
    </xf>
    <xf numFmtId="3" fontId="12" fillId="3" borderId="3" xfId="0" applyNumberFormat="1" applyFont="1" applyFill="1" applyBorder="1" applyAlignment="1">
      <alignment horizontal="center" vertical="center"/>
    </xf>
    <xf numFmtId="3" fontId="7" fillId="3" borderId="2" xfId="0" applyNumberFormat="1" applyFont="1" applyFill="1" applyBorder="1" applyAlignment="1">
      <alignment horizontal="center" vertical="center"/>
    </xf>
    <xf numFmtId="3" fontId="7" fillId="3" borderId="3" xfId="0" applyNumberFormat="1" applyFont="1" applyFill="1" applyBorder="1" applyAlignment="1">
      <alignment horizontal="center" vertical="center"/>
    </xf>
    <xf numFmtId="3" fontId="7" fillId="3" borderId="74" xfId="0" applyNumberFormat="1" applyFont="1" applyFill="1" applyBorder="1" applyAlignment="1">
      <alignment horizontal="center" vertical="center"/>
    </xf>
    <xf numFmtId="3" fontId="7" fillId="3" borderId="85" xfId="0" applyNumberFormat="1" applyFont="1" applyFill="1" applyBorder="1" applyAlignment="1">
      <alignment horizontal="center" vertical="center"/>
    </xf>
    <xf numFmtId="3" fontId="9" fillId="3" borderId="34" xfId="0" applyNumberFormat="1" applyFont="1" applyFill="1" applyBorder="1" applyAlignment="1">
      <alignment horizontal="center" vertical="center"/>
    </xf>
    <xf numFmtId="3" fontId="9" fillId="3" borderId="23" xfId="0" applyNumberFormat="1" applyFont="1" applyFill="1" applyBorder="1" applyAlignment="1">
      <alignment horizontal="center" vertical="center"/>
    </xf>
    <xf numFmtId="3" fontId="3" fillId="3" borderId="34" xfId="0" applyNumberFormat="1" applyFont="1" applyFill="1" applyBorder="1" applyAlignment="1">
      <alignment horizontal="center" vertical="center"/>
    </xf>
    <xf numFmtId="3" fontId="3" fillId="3" borderId="23" xfId="0" applyNumberFormat="1" applyFont="1" applyFill="1" applyBorder="1" applyAlignment="1">
      <alignment horizontal="center" vertical="center"/>
    </xf>
    <xf numFmtId="3" fontId="3" fillId="3" borderId="7" xfId="0" applyNumberFormat="1" applyFont="1" applyFill="1" applyBorder="1" applyAlignment="1">
      <alignment horizontal="center" vertical="center"/>
    </xf>
    <xf numFmtId="3" fontId="12" fillId="3" borderId="34" xfId="0" applyNumberFormat="1" applyFont="1" applyFill="1" applyBorder="1" applyAlignment="1">
      <alignment horizontal="center" vertical="center"/>
    </xf>
    <xf numFmtId="3" fontId="12" fillId="3" borderId="7" xfId="0" applyNumberFormat="1" applyFont="1" applyFill="1" applyBorder="1" applyAlignment="1">
      <alignment horizontal="center" vertical="center"/>
    </xf>
    <xf numFmtId="3" fontId="7" fillId="3" borderId="34" xfId="0" applyNumberFormat="1" applyFont="1" applyFill="1" applyBorder="1" applyAlignment="1">
      <alignment horizontal="center" vertical="center"/>
    </xf>
    <xf numFmtId="3" fontId="7" fillId="3" borderId="7" xfId="0" applyNumberFormat="1" applyFont="1" applyFill="1" applyBorder="1" applyAlignment="1">
      <alignment horizontal="center" vertical="center"/>
    </xf>
    <xf numFmtId="3" fontId="7" fillId="3" borderId="114" xfId="0" applyNumberFormat="1" applyFont="1" applyFill="1" applyBorder="1" applyAlignment="1">
      <alignment horizontal="center" vertical="center"/>
    </xf>
    <xf numFmtId="3" fontId="7" fillId="3" borderId="73" xfId="0" applyNumberFormat="1" applyFont="1" applyFill="1" applyBorder="1" applyAlignment="1">
      <alignment horizontal="center" vertical="center"/>
    </xf>
    <xf numFmtId="3" fontId="19" fillId="3" borderId="131" xfId="0" applyNumberFormat="1" applyFont="1" applyFill="1" applyBorder="1" applyAlignment="1">
      <alignment horizontal="center" vertical="center"/>
    </xf>
    <xf numFmtId="3" fontId="6" fillId="3" borderId="131" xfId="0" applyNumberFormat="1" applyFont="1" applyFill="1" applyBorder="1" applyAlignment="1">
      <alignment horizontal="center" vertical="center"/>
    </xf>
    <xf numFmtId="3" fontId="19" fillId="3" borderId="130" xfId="0" applyNumberFormat="1" applyFont="1" applyFill="1" applyBorder="1" applyAlignment="1">
      <alignment horizontal="center" vertical="center"/>
    </xf>
    <xf numFmtId="3" fontId="19" fillId="3" borderId="132" xfId="0" applyNumberFormat="1" applyFont="1" applyFill="1" applyBorder="1" applyAlignment="1">
      <alignment horizontal="center" vertical="center"/>
    </xf>
    <xf numFmtId="3" fontId="19" fillId="3" borderId="74" xfId="0" applyNumberFormat="1" applyFont="1" applyFill="1" applyBorder="1" applyAlignment="1">
      <alignment horizontal="center" vertical="center"/>
    </xf>
    <xf numFmtId="3" fontId="19" fillId="3" borderId="73" xfId="0" applyNumberFormat="1" applyFont="1" applyFill="1" applyBorder="1" applyAlignment="1">
      <alignment horizontal="center" vertical="center"/>
    </xf>
    <xf numFmtId="3" fontId="19" fillId="3" borderId="93" xfId="0" applyNumberFormat="1" applyFont="1" applyFill="1" applyBorder="1" applyAlignment="1">
      <alignment horizontal="center" vertical="center"/>
    </xf>
    <xf numFmtId="0" fontId="19" fillId="4" borderId="89" xfId="0" applyNumberFormat="1" applyFont="1" applyFill="1" applyBorder="1" applyAlignment="1">
      <alignment horizontal="center" vertical="top"/>
    </xf>
    <xf numFmtId="0" fontId="19" fillId="4" borderId="90" xfId="0" applyNumberFormat="1" applyFont="1" applyFill="1" applyBorder="1" applyAlignment="1">
      <alignment horizontal="center" vertical="top"/>
    </xf>
    <xf numFmtId="3" fontId="19" fillId="3" borderId="64" xfId="0" applyNumberFormat="1" applyFont="1" applyFill="1" applyBorder="1" applyAlignment="1">
      <alignment horizontal="center" vertical="center"/>
    </xf>
    <xf numFmtId="3" fontId="19" fillId="3" borderId="62" xfId="0" applyNumberFormat="1" applyFont="1" applyFill="1" applyBorder="1" applyAlignment="1">
      <alignment horizontal="center" vertical="center"/>
    </xf>
    <xf numFmtId="3" fontId="22" fillId="4" borderId="129" xfId="0" applyNumberFormat="1" applyFont="1" applyFill="1" applyBorder="1" applyAlignment="1">
      <alignment horizontal="center" vertical="center"/>
    </xf>
    <xf numFmtId="3" fontId="22" fillId="4" borderId="131" xfId="0" applyNumberFormat="1" applyFont="1" applyFill="1" applyBorder="1" applyAlignment="1">
      <alignment horizontal="center" vertical="center"/>
    </xf>
    <xf numFmtId="3" fontId="6" fillId="3" borderId="23" xfId="0" applyNumberFormat="1" applyFont="1" applyFill="1" applyBorder="1" applyAlignment="1">
      <alignment horizontal="center" vertical="center"/>
    </xf>
    <xf numFmtId="3" fontId="6" fillId="3" borderId="14" xfId="0" applyNumberFormat="1" applyFont="1" applyFill="1" applyBorder="1" applyAlignment="1">
      <alignment horizontal="center" vertical="center"/>
    </xf>
    <xf numFmtId="1" fontId="19" fillId="3" borderId="1" xfId="3" applyNumberFormat="1" applyFont="1" applyFill="1" applyBorder="1" applyAlignment="1">
      <alignment horizontal="right" vertical="top"/>
    </xf>
    <xf numFmtId="3" fontId="19" fillId="3" borderId="129" xfId="0" applyNumberFormat="1" applyFont="1" applyFill="1" applyBorder="1" applyAlignment="1" applyProtection="1">
      <alignment horizontal="center" vertical="center"/>
      <protection locked="0"/>
    </xf>
    <xf numFmtId="3" fontId="19" fillId="3" borderId="131" xfId="0" applyNumberFormat="1" applyFont="1" applyFill="1" applyBorder="1" applyAlignment="1" applyProtection="1">
      <alignment horizontal="center" vertical="center"/>
      <protection locked="0"/>
    </xf>
    <xf numFmtId="3" fontId="19" fillId="3" borderId="1" xfId="0" applyNumberFormat="1" applyFont="1" applyFill="1" applyBorder="1" applyAlignment="1" applyProtection="1">
      <alignment horizontal="center" vertical="center"/>
      <protection locked="0"/>
    </xf>
    <xf numFmtId="3" fontId="19" fillId="3" borderId="7" xfId="0" applyNumberFormat="1" applyFont="1" applyFill="1" applyBorder="1" applyAlignment="1" applyProtection="1">
      <alignment horizontal="center" vertical="center"/>
      <protection locked="0"/>
    </xf>
    <xf numFmtId="3" fontId="19" fillId="3" borderId="23" xfId="0" applyNumberFormat="1" applyFont="1" applyFill="1" applyBorder="1" applyAlignment="1" applyProtection="1">
      <alignment horizontal="center" vertical="center"/>
      <protection locked="0"/>
    </xf>
    <xf numFmtId="3" fontId="19" fillId="3" borderId="130" xfId="0" applyNumberFormat="1" applyFont="1" applyFill="1" applyBorder="1" applyAlignment="1" applyProtection="1">
      <alignment horizontal="center" vertical="center"/>
      <protection locked="0"/>
    </xf>
    <xf numFmtId="3" fontId="19" fillId="3" borderId="132" xfId="0" applyNumberFormat="1" applyFont="1" applyFill="1" applyBorder="1" applyAlignment="1" applyProtection="1">
      <alignment horizontal="center" vertical="center"/>
      <protection locked="0"/>
    </xf>
    <xf numFmtId="3" fontId="19" fillId="3" borderId="74" xfId="0" applyNumberFormat="1" applyFont="1" applyFill="1" applyBorder="1" applyAlignment="1" applyProtection="1">
      <alignment horizontal="center" vertical="center"/>
      <protection locked="0"/>
    </xf>
    <xf numFmtId="3" fontId="19" fillId="3" borderId="63" xfId="0" applyNumberFormat="1" applyFont="1" applyFill="1" applyBorder="1" applyAlignment="1" applyProtection="1">
      <alignment horizontal="center" vertical="center"/>
      <protection locked="0"/>
    </xf>
    <xf numFmtId="3" fontId="19" fillId="3" borderId="73" xfId="0" applyNumberFormat="1" applyFont="1" applyFill="1" applyBorder="1" applyAlignment="1" applyProtection="1">
      <alignment horizontal="center" vertical="center"/>
      <protection locked="0"/>
    </xf>
    <xf numFmtId="3" fontId="19" fillId="3" borderId="93" xfId="0" applyNumberFormat="1" applyFont="1" applyFill="1" applyBorder="1" applyAlignment="1" applyProtection="1">
      <alignment horizontal="center" vertical="center"/>
      <protection locked="0"/>
    </xf>
    <xf numFmtId="3" fontId="19" fillId="3" borderId="64" xfId="0" applyNumberFormat="1" applyFont="1" applyFill="1" applyBorder="1" applyAlignment="1" applyProtection="1">
      <alignment horizontal="center" vertical="center"/>
      <protection locked="0"/>
    </xf>
    <xf numFmtId="3" fontId="19" fillId="3" borderId="133" xfId="0" applyNumberFormat="1" applyFont="1" applyFill="1" applyBorder="1" applyAlignment="1" applyProtection="1">
      <alignment horizontal="center" vertical="center"/>
      <protection locked="0"/>
    </xf>
    <xf numFmtId="3" fontId="19" fillId="4" borderId="89" xfId="0" applyNumberFormat="1" applyFont="1" applyFill="1" applyBorder="1">
      <alignment vertical="top"/>
    </xf>
    <xf numFmtId="3" fontId="17" fillId="3" borderId="24" xfId="0" applyNumberFormat="1" applyFont="1" applyFill="1" applyBorder="1" applyAlignment="1">
      <alignment horizontal="center" vertical="center"/>
    </xf>
    <xf numFmtId="3" fontId="17" fillId="3" borderId="91" xfId="0" applyNumberFormat="1" applyFont="1" applyFill="1" applyBorder="1" applyAlignment="1">
      <alignment horizontal="center" vertical="center"/>
    </xf>
    <xf numFmtId="3" fontId="17" fillId="3" borderId="11" xfId="0" applyNumberFormat="1" applyFont="1" applyFill="1" applyBorder="1" applyAlignment="1">
      <alignment horizontal="center" vertical="center"/>
    </xf>
    <xf numFmtId="3" fontId="17" fillId="3" borderId="5" xfId="0" applyNumberFormat="1" applyFont="1" applyFill="1" applyBorder="1" applyAlignment="1">
      <alignment horizontal="center" vertical="center"/>
    </xf>
    <xf numFmtId="3" fontId="17" fillId="3" borderId="31" xfId="0" applyNumberFormat="1" applyFont="1" applyFill="1" applyBorder="1" applyAlignment="1">
      <alignment horizontal="center" vertical="center"/>
    </xf>
    <xf numFmtId="3" fontId="17" fillId="3" borderId="76" xfId="0" applyNumberFormat="1" applyFont="1" applyFill="1" applyBorder="1" applyAlignment="1">
      <alignment horizontal="center" vertical="center"/>
    </xf>
    <xf numFmtId="3" fontId="17" fillId="3" borderId="19" xfId="0" applyNumberFormat="1" applyFont="1" applyFill="1" applyBorder="1" applyAlignment="1">
      <alignment horizontal="center" vertical="center"/>
    </xf>
    <xf numFmtId="3" fontId="19" fillId="0" borderId="11" xfId="0" applyNumberFormat="1" applyFont="1" applyBorder="1" applyAlignment="1">
      <alignment horizontal="center" vertical="center"/>
    </xf>
    <xf numFmtId="3" fontId="19" fillId="0" borderId="31" xfId="0" applyNumberFormat="1" applyFont="1" applyBorder="1" applyAlignment="1">
      <alignment horizontal="center" vertical="center"/>
    </xf>
    <xf numFmtId="3" fontId="19" fillId="0" borderId="91" xfId="0" applyNumberFormat="1" applyFont="1" applyBorder="1" applyAlignment="1">
      <alignment horizontal="center" vertical="center"/>
    </xf>
    <xf numFmtId="3" fontId="19" fillId="4" borderId="2" xfId="0" applyNumberFormat="1" applyFont="1" applyFill="1" applyBorder="1">
      <alignment vertical="top"/>
    </xf>
    <xf numFmtId="3" fontId="17" fillId="3" borderId="23" xfId="0" applyNumberFormat="1" applyFont="1" applyFill="1" applyBorder="1" applyAlignment="1">
      <alignment horizontal="center" vertical="center"/>
    </xf>
    <xf numFmtId="3" fontId="17" fillId="3" borderId="14" xfId="0" applyNumberFormat="1" applyFont="1" applyFill="1" applyBorder="1" applyAlignment="1">
      <alignment horizontal="center" vertical="center"/>
    </xf>
    <xf numFmtId="3" fontId="19" fillId="0" borderId="2" xfId="0" applyNumberFormat="1" applyFont="1" applyBorder="1" applyAlignment="1">
      <alignment horizontal="center" vertical="center"/>
    </xf>
    <xf numFmtId="3" fontId="19" fillId="0" borderId="7" xfId="0" applyNumberFormat="1" applyFont="1" applyBorder="1" applyAlignment="1">
      <alignment horizontal="center" vertical="center"/>
    </xf>
    <xf numFmtId="3" fontId="19" fillId="0" borderId="92" xfId="0" applyNumberFormat="1" applyFont="1" applyBorder="1" applyAlignment="1">
      <alignment horizontal="center" vertical="center"/>
    </xf>
    <xf numFmtId="3" fontId="19" fillId="4" borderId="2" xfId="1" applyNumberFormat="1" applyFont="1" applyFill="1" applyBorder="1" applyAlignment="1">
      <alignment horizontal="center" vertical="center"/>
    </xf>
    <xf numFmtId="3" fontId="19" fillId="4" borderId="14" xfId="1" applyNumberFormat="1" applyFont="1" applyFill="1" applyBorder="1" applyAlignment="1">
      <alignment horizontal="center" vertical="center"/>
    </xf>
    <xf numFmtId="3" fontId="19" fillId="4" borderId="1" xfId="1" applyNumberFormat="1" applyFont="1" applyFill="1" applyBorder="1" applyAlignment="1">
      <alignment horizontal="center" vertical="center"/>
    </xf>
    <xf numFmtId="3" fontId="19" fillId="4" borderId="23" xfId="1" applyNumberFormat="1" applyFont="1" applyFill="1" applyBorder="1" applyAlignment="1">
      <alignment horizontal="center" vertical="center"/>
    </xf>
    <xf numFmtId="3" fontId="19" fillId="4" borderId="92" xfId="1" applyNumberFormat="1" applyFont="1" applyFill="1" applyBorder="1" applyAlignment="1">
      <alignment horizontal="center" vertical="center"/>
    </xf>
    <xf numFmtId="3" fontId="19" fillId="0" borderId="14" xfId="0" applyNumberFormat="1" applyFont="1" applyBorder="1" applyAlignment="1">
      <alignment horizontal="center" vertical="center"/>
    </xf>
    <xf numFmtId="3" fontId="19" fillId="0" borderId="1" xfId="0" applyNumberFormat="1" applyFont="1" applyBorder="1" applyAlignment="1">
      <alignment horizontal="center" vertical="center"/>
    </xf>
    <xf numFmtId="3" fontId="19" fillId="0" borderId="23" xfId="0" applyNumberFormat="1" applyFont="1" applyBorder="1" applyAlignment="1">
      <alignment horizontal="center" vertical="center"/>
    </xf>
    <xf numFmtId="3" fontId="19" fillId="4" borderId="7" xfId="1" applyNumberFormat="1" applyFont="1" applyFill="1" applyBorder="1" applyAlignment="1">
      <alignment horizontal="center" vertical="center"/>
    </xf>
    <xf numFmtId="3" fontId="19" fillId="0" borderId="53" xfId="0" applyNumberFormat="1" applyFont="1" applyBorder="1" applyAlignment="1">
      <alignment horizontal="center" vertical="center"/>
    </xf>
    <xf numFmtId="3" fontId="6" fillId="3" borderId="5" xfId="0" applyNumberFormat="1" applyFont="1" applyFill="1" applyBorder="1" applyAlignment="1">
      <alignment horizontal="center" vertical="center"/>
    </xf>
    <xf numFmtId="3" fontId="6" fillId="3" borderId="31" xfId="0" applyNumberFormat="1" applyFont="1" applyFill="1" applyBorder="1" applyAlignment="1">
      <alignment horizontal="center" vertical="center"/>
    </xf>
    <xf numFmtId="3" fontId="19" fillId="3" borderId="133" xfId="0" applyNumberFormat="1" applyFont="1" applyFill="1" applyBorder="1" applyAlignment="1">
      <alignment horizontal="center" vertical="center"/>
    </xf>
    <xf numFmtId="3" fontId="19" fillId="3" borderId="63" xfId="0" applyNumberFormat="1" applyFont="1" applyFill="1" applyBorder="1" applyAlignment="1">
      <alignment horizontal="center" vertical="center"/>
    </xf>
    <xf numFmtId="3" fontId="17" fillId="3" borderId="150" xfId="0" applyNumberFormat="1" applyFont="1" applyFill="1" applyBorder="1" applyAlignment="1">
      <alignment horizontal="center" vertical="center"/>
    </xf>
    <xf numFmtId="3" fontId="17" fillId="3" borderId="129" xfId="0" applyNumberFormat="1" applyFont="1" applyFill="1" applyBorder="1" applyAlignment="1">
      <alignment horizontal="center" vertical="center"/>
    </xf>
    <xf numFmtId="3" fontId="19" fillId="4" borderId="129" xfId="1" applyNumberFormat="1" applyFont="1" applyFill="1" applyBorder="1" applyAlignment="1">
      <alignment horizontal="center" vertical="center"/>
    </xf>
    <xf numFmtId="3" fontId="19" fillId="0" borderId="129" xfId="0" applyNumberFormat="1" applyFont="1" applyBorder="1" applyAlignment="1">
      <alignment horizontal="center" vertical="center"/>
    </xf>
    <xf numFmtId="3" fontId="19" fillId="4" borderId="2" xfId="0" applyNumberFormat="1" applyFont="1" applyFill="1" applyBorder="1" applyAlignment="1">
      <alignment horizontal="center" vertical="top"/>
    </xf>
    <xf numFmtId="3" fontId="22" fillId="3" borderId="14" xfId="0" applyNumberFormat="1" applyFont="1" applyFill="1" applyBorder="1" applyAlignment="1">
      <alignment horizontal="center" vertical="center"/>
    </xf>
    <xf numFmtId="3" fontId="22" fillId="3" borderId="3" xfId="0" applyNumberFormat="1" applyFont="1" applyFill="1" applyBorder="1" applyAlignment="1">
      <alignment horizontal="center" vertical="center"/>
    </xf>
    <xf numFmtId="3" fontId="22" fillId="3" borderId="90" xfId="0" applyNumberFormat="1" applyFont="1" applyFill="1" applyBorder="1" applyAlignment="1">
      <alignment horizontal="center" vertical="center"/>
    </xf>
    <xf numFmtId="3" fontId="19" fillId="3" borderId="14" xfId="0" applyNumberFormat="1" applyFont="1" applyFill="1" applyBorder="1" applyAlignment="1">
      <alignment horizontal="center" vertical="center"/>
    </xf>
    <xf numFmtId="3" fontId="17" fillId="3" borderId="64" xfId="0" applyNumberFormat="1" applyFont="1" applyFill="1" applyBorder="1" applyAlignment="1">
      <alignment horizontal="center" vertical="center"/>
    </xf>
    <xf numFmtId="3" fontId="17" fillId="3" borderId="85" xfId="0" applyNumberFormat="1" applyFont="1" applyFill="1" applyBorder="1" applyAlignment="1">
      <alignment horizontal="center" vertical="center"/>
    </xf>
    <xf numFmtId="3" fontId="17" fillId="3" borderId="62" xfId="0" applyNumberFormat="1" applyFont="1" applyFill="1" applyBorder="1" applyAlignment="1">
      <alignment horizontal="center" vertical="center"/>
    </xf>
    <xf numFmtId="3" fontId="17" fillId="3" borderId="134" xfId="0" applyNumberFormat="1" applyFont="1" applyFill="1" applyBorder="1" applyAlignment="1">
      <alignment horizontal="center" vertical="center"/>
    </xf>
    <xf numFmtId="3" fontId="10" fillId="3" borderId="7" xfId="0" applyNumberFormat="1" applyFont="1" applyFill="1" applyBorder="1" applyAlignment="1">
      <alignment horizontal="center" vertical="center"/>
    </xf>
    <xf numFmtId="3" fontId="7" fillId="3" borderId="53" xfId="0" applyNumberFormat="1" applyFont="1" applyFill="1" applyBorder="1" applyAlignment="1">
      <alignment horizontal="center" vertical="center"/>
    </xf>
    <xf numFmtId="3" fontId="9" fillId="3" borderId="7" xfId="0" applyNumberFormat="1" applyFont="1" applyFill="1" applyBorder="1" applyAlignment="1">
      <alignment horizontal="center" vertical="center"/>
    </xf>
    <xf numFmtId="3" fontId="9" fillId="3" borderId="92" xfId="0" applyNumberFormat="1" applyFont="1" applyFill="1" applyBorder="1" applyAlignment="1">
      <alignment horizontal="center" vertical="center"/>
    </xf>
    <xf numFmtId="3" fontId="3" fillId="3" borderId="92" xfId="0" applyNumberFormat="1" applyFont="1" applyFill="1" applyBorder="1" applyAlignment="1">
      <alignment horizontal="center" vertical="center"/>
    </xf>
    <xf numFmtId="3" fontId="3" fillId="3" borderId="53" xfId="0" applyNumberFormat="1" applyFont="1" applyFill="1" applyBorder="1" applyAlignment="1">
      <alignment horizontal="center" vertical="center"/>
    </xf>
    <xf numFmtId="3" fontId="12" fillId="3" borderId="53" xfId="0" applyNumberFormat="1" applyFont="1" applyFill="1" applyBorder="1" applyAlignment="1">
      <alignment horizontal="center" vertical="center"/>
    </xf>
    <xf numFmtId="3" fontId="7" fillId="3" borderId="64" xfId="0" applyNumberFormat="1" applyFont="1" applyFill="1" applyBorder="1" applyAlignment="1">
      <alignment horizontal="center" vertical="center"/>
    </xf>
    <xf numFmtId="0" fontId="18" fillId="3" borderId="59" xfId="0" applyFont="1" applyFill="1" applyBorder="1" applyAlignment="1">
      <alignment horizontal="center" vertical="center" wrapText="1"/>
    </xf>
    <xf numFmtId="0" fontId="17" fillId="3" borderId="60" xfId="0" applyFont="1" applyFill="1" applyBorder="1" applyAlignment="1">
      <alignment vertical="center" wrapText="1"/>
    </xf>
    <xf numFmtId="0" fontId="17" fillId="3" borderId="61" xfId="0" applyFont="1" applyFill="1" applyBorder="1" applyAlignment="1">
      <alignment vertical="center" wrapText="1"/>
    </xf>
    <xf numFmtId="0" fontId="17" fillId="3" borderId="62" xfId="0" applyFont="1" applyFill="1" applyBorder="1" applyAlignment="1">
      <alignment vertical="center" wrapText="1"/>
    </xf>
    <xf numFmtId="0" fontId="17" fillId="3" borderId="63" xfId="0" applyFont="1" applyFill="1" applyBorder="1" applyAlignment="1">
      <alignment vertical="center" wrapText="1"/>
    </xf>
    <xf numFmtId="0" fontId="17" fillId="3" borderId="64" xfId="0" applyFont="1" applyFill="1" applyBorder="1" applyAlignment="1">
      <alignment vertical="center" wrapText="1"/>
    </xf>
    <xf numFmtId="0" fontId="18" fillId="3" borderId="66" xfId="0" applyFont="1" applyFill="1" applyBorder="1" applyAlignment="1">
      <alignment horizontal="center" vertical="center" wrapText="1"/>
    </xf>
    <xf numFmtId="0" fontId="18" fillId="3" borderId="67" xfId="0" applyFont="1" applyFill="1" applyBorder="1" applyAlignment="1">
      <alignment horizontal="center" vertical="center" wrapText="1"/>
    </xf>
    <xf numFmtId="0" fontId="18" fillId="3" borderId="68" xfId="0" applyFont="1" applyFill="1" applyBorder="1" applyAlignment="1">
      <alignment horizontal="center" vertical="center" wrapText="1"/>
    </xf>
    <xf numFmtId="0" fontId="18" fillId="3" borderId="69" xfId="0" applyFont="1" applyFill="1" applyBorder="1" applyAlignment="1">
      <alignment horizontal="center" vertical="center" wrapText="1"/>
    </xf>
    <xf numFmtId="0" fontId="18" fillId="3" borderId="70" xfId="0" applyFont="1" applyFill="1" applyBorder="1" applyAlignment="1">
      <alignment horizontal="center" vertical="center" wrapText="1"/>
    </xf>
    <xf numFmtId="0" fontId="23" fillId="3" borderId="86" xfId="0" applyFont="1" applyFill="1" applyBorder="1" applyAlignment="1">
      <alignment horizontal="center" vertical="center" wrapText="1"/>
    </xf>
    <xf numFmtId="0" fontId="23" fillId="3" borderId="87" xfId="0" applyFont="1" applyFill="1" applyBorder="1" applyAlignment="1">
      <alignment horizontal="center" vertical="center" wrapText="1"/>
    </xf>
    <xf numFmtId="0" fontId="23" fillId="3" borderId="42" xfId="0" applyFont="1" applyFill="1" applyBorder="1" applyAlignment="1">
      <alignment horizontal="center" vertical="center" wrapText="1"/>
    </xf>
    <xf numFmtId="0" fontId="23" fillId="3" borderId="83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39" xfId="0" applyFont="1" applyFill="1" applyBorder="1" applyAlignment="1">
      <alignment horizontal="center" vertical="center" wrapText="1"/>
    </xf>
    <xf numFmtId="0" fontId="5" fillId="3" borderId="82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3" borderId="81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76" xfId="0" applyFont="1" applyFill="1" applyBorder="1" applyAlignment="1">
      <alignment horizontal="center" vertical="center" wrapText="1"/>
    </xf>
    <xf numFmtId="0" fontId="14" fillId="3" borderId="16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4" fillId="3" borderId="10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5" fillId="3" borderId="38" xfId="0" applyFont="1" applyFill="1" applyBorder="1" applyAlignment="1">
      <alignment horizontal="center" vertical="center" wrapText="1"/>
    </xf>
    <xf numFmtId="0" fontId="5" fillId="3" borderId="40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4" fillId="3" borderId="45" xfId="0" applyFont="1" applyFill="1" applyBorder="1" applyAlignment="1">
      <alignment horizontal="center" vertical="center" wrapText="1"/>
    </xf>
    <xf numFmtId="0" fontId="4" fillId="3" borderId="43" xfId="0" applyFont="1" applyFill="1" applyBorder="1" applyAlignment="1">
      <alignment horizontal="center" vertical="center" wrapText="1"/>
    </xf>
    <xf numFmtId="0" fontId="4" fillId="3" borderId="42" xfId="0" applyFont="1" applyFill="1" applyBorder="1" applyAlignment="1">
      <alignment horizontal="center" vertical="center" wrapText="1"/>
    </xf>
    <xf numFmtId="0" fontId="18" fillId="3" borderId="95" xfId="0" applyFont="1" applyFill="1" applyBorder="1" applyAlignment="1">
      <alignment horizontal="center" vertical="center" wrapText="1"/>
    </xf>
    <xf numFmtId="0" fontId="18" fillId="3" borderId="65" xfId="0" applyFont="1" applyFill="1" applyBorder="1" applyAlignment="1">
      <alignment horizontal="center" vertical="center" wrapText="1"/>
    </xf>
    <xf numFmtId="0" fontId="18" fillId="3" borderId="71" xfId="0" applyFont="1" applyFill="1" applyBorder="1" applyAlignment="1">
      <alignment horizontal="center" vertical="center" wrapText="1"/>
    </xf>
    <xf numFmtId="0" fontId="18" fillId="3" borderId="88" xfId="0" applyFont="1" applyFill="1" applyBorder="1" applyAlignment="1">
      <alignment horizontal="center" vertical="center" wrapText="1"/>
    </xf>
    <xf numFmtId="0" fontId="18" fillId="3" borderId="8" xfId="0" applyFont="1" applyFill="1" applyBorder="1" applyAlignment="1">
      <alignment horizontal="center" vertical="center" wrapText="1"/>
    </xf>
    <xf numFmtId="0" fontId="18" fillId="3" borderId="72" xfId="0" applyFont="1" applyFill="1" applyBorder="1" applyAlignment="1">
      <alignment horizontal="center" vertical="center" wrapText="1"/>
    </xf>
    <xf numFmtId="0" fontId="18" fillId="3" borderId="51" xfId="0" applyFont="1" applyFill="1" applyBorder="1" applyAlignment="1">
      <alignment horizontal="center" vertical="center" wrapText="1"/>
    </xf>
    <xf numFmtId="0" fontId="18" fillId="3" borderId="48" xfId="0" applyFont="1" applyFill="1" applyBorder="1" applyAlignment="1">
      <alignment horizontal="center" vertical="center" wrapText="1"/>
    </xf>
    <xf numFmtId="0" fontId="18" fillId="3" borderId="50" xfId="0" applyFont="1" applyFill="1" applyBorder="1" applyAlignment="1">
      <alignment horizontal="center" vertical="center" wrapText="1"/>
    </xf>
    <xf numFmtId="0" fontId="2" fillId="3" borderId="66" xfId="0" applyFont="1" applyFill="1" applyBorder="1" applyAlignment="1">
      <alignment horizontal="center" vertical="center" wrapText="1"/>
    </xf>
    <xf numFmtId="0" fontId="2" fillId="3" borderId="68" xfId="0" applyFont="1" applyFill="1" applyBorder="1" applyAlignment="1">
      <alignment horizontal="center" vertical="center" wrapText="1"/>
    </xf>
    <xf numFmtId="0" fontId="13" fillId="3" borderId="68" xfId="0" applyFont="1" applyFill="1" applyBorder="1" applyAlignment="1">
      <alignment horizontal="center" vertical="center" wrapText="1"/>
    </xf>
    <xf numFmtId="0" fontId="13" fillId="3" borderId="70" xfId="0" applyFont="1" applyFill="1" applyBorder="1" applyAlignment="1">
      <alignment horizontal="center" vertical="center" wrapText="1"/>
    </xf>
    <xf numFmtId="0" fontId="4" fillId="3" borderId="24" xfId="0" applyFont="1" applyFill="1" applyBorder="1" applyAlignment="1">
      <alignment horizontal="center" vertical="center" wrapText="1"/>
    </xf>
    <xf numFmtId="0" fontId="4" fillId="3" borderId="32" xfId="0" applyFont="1" applyFill="1" applyBorder="1" applyAlignment="1">
      <alignment horizontal="center" vertical="center" wrapText="1"/>
    </xf>
    <xf numFmtId="0" fontId="5" fillId="3" borderId="35" xfId="0" applyFont="1" applyFill="1" applyBorder="1" applyAlignment="1">
      <alignment horizontal="center" vertical="center" wrapText="1"/>
    </xf>
    <xf numFmtId="0" fontId="4" fillId="3" borderId="83" xfId="0" applyFont="1" applyFill="1" applyBorder="1" applyAlignment="1">
      <alignment horizontal="center" vertical="center" wrapText="1"/>
    </xf>
    <xf numFmtId="0" fontId="15" fillId="3" borderId="94" xfId="0" applyFont="1" applyFill="1" applyBorder="1" applyAlignment="1">
      <alignment horizontal="center" vertical="center" wrapText="1"/>
    </xf>
    <xf numFmtId="0" fontId="15" fillId="3" borderId="99" xfId="0" applyFont="1" applyFill="1" applyBorder="1" applyAlignment="1">
      <alignment horizontal="center" vertical="center" wrapText="1"/>
    </xf>
    <xf numFmtId="0" fontId="15" fillId="3" borderId="75" xfId="0" applyFont="1" applyFill="1" applyBorder="1" applyAlignment="1">
      <alignment horizontal="center" vertical="center" wrapText="1"/>
    </xf>
    <xf numFmtId="0" fontId="4" fillId="3" borderId="44" xfId="0" applyFont="1" applyFill="1" applyBorder="1" applyAlignment="1">
      <alignment horizontal="center" vertical="center" wrapText="1"/>
    </xf>
    <xf numFmtId="0" fontId="4" fillId="3" borderId="41" xfId="0" applyFont="1" applyFill="1" applyBorder="1" applyAlignment="1">
      <alignment horizontal="center" vertical="center" wrapText="1"/>
    </xf>
    <xf numFmtId="0" fontId="4" fillId="3" borderId="47" xfId="0" applyFont="1" applyFill="1" applyBorder="1" applyAlignment="1">
      <alignment horizontal="center" vertical="center" wrapText="1"/>
    </xf>
    <xf numFmtId="0" fontId="4" fillId="3" borderId="33" xfId="0" applyFont="1" applyFill="1" applyBorder="1" applyAlignment="1">
      <alignment horizontal="center" vertical="center" wrapText="1"/>
    </xf>
    <xf numFmtId="0" fontId="4" fillId="3" borderId="123" xfId="0" applyFont="1" applyFill="1" applyBorder="1" applyAlignment="1">
      <alignment horizontal="center" vertical="center" wrapText="1"/>
    </xf>
    <xf numFmtId="0" fontId="4" fillId="3" borderId="121" xfId="0" applyFont="1" applyFill="1" applyBorder="1" applyAlignment="1">
      <alignment horizontal="center" vertical="center" wrapText="1"/>
    </xf>
    <xf numFmtId="0" fontId="4" fillId="3" borderId="109" xfId="0" applyFont="1" applyFill="1" applyBorder="1" applyAlignment="1">
      <alignment horizontal="center" vertical="center" wrapText="1"/>
    </xf>
    <xf numFmtId="0" fontId="4" fillId="3" borderId="122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0" fontId="2" fillId="3" borderId="94" xfId="0" applyFont="1" applyFill="1" applyBorder="1" applyAlignment="1">
      <alignment horizontal="center" vertical="center" wrapText="1"/>
    </xf>
    <xf numFmtId="0" fontId="2" fillId="3" borderId="99" xfId="0" applyFont="1" applyFill="1" applyBorder="1" applyAlignment="1">
      <alignment horizontal="center" vertical="center" wrapText="1"/>
    </xf>
    <xf numFmtId="0" fontId="2" fillId="3" borderId="7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4" borderId="76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52" xfId="0" applyFont="1" applyFill="1" applyBorder="1" applyAlignment="1">
      <alignment horizontal="center" vertical="center" wrapText="1"/>
    </xf>
    <xf numFmtId="0" fontId="4" fillId="3" borderId="101" xfId="0" applyFont="1" applyFill="1" applyBorder="1" applyAlignment="1">
      <alignment horizontal="center" vertical="center" wrapText="1"/>
    </xf>
    <xf numFmtId="0" fontId="4" fillId="3" borderId="30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27" xfId="0" applyFont="1" applyFill="1" applyBorder="1" applyAlignment="1">
      <alignment horizontal="center" vertical="center" wrapText="1"/>
    </xf>
    <xf numFmtId="0" fontId="7" fillId="3" borderId="103" xfId="0" applyFont="1" applyFill="1" applyBorder="1" applyAlignment="1">
      <alignment horizontal="center" vertical="center"/>
    </xf>
    <xf numFmtId="0" fontId="2" fillId="3" borderId="67" xfId="0" applyFont="1" applyFill="1" applyBorder="1" applyAlignment="1">
      <alignment horizontal="center" vertical="center" wrapText="1"/>
    </xf>
    <xf numFmtId="0" fontId="3" fillId="4" borderId="68" xfId="0" applyFont="1" applyFill="1" applyBorder="1" applyAlignment="1">
      <alignment horizontal="center" vertical="center" wrapText="1"/>
    </xf>
    <xf numFmtId="0" fontId="3" fillId="4" borderId="70" xfId="0" applyFont="1" applyFill="1" applyBorder="1" applyAlignment="1">
      <alignment horizontal="center" vertical="center" wrapText="1"/>
    </xf>
    <xf numFmtId="0" fontId="15" fillId="3" borderId="66" xfId="0" applyFont="1" applyFill="1" applyBorder="1" applyAlignment="1">
      <alignment horizontal="center" vertical="center"/>
    </xf>
    <xf numFmtId="0" fontId="15" fillId="3" borderId="68" xfId="0" applyFont="1" applyFill="1" applyBorder="1" applyAlignment="1">
      <alignment horizontal="center" vertical="center"/>
    </xf>
    <xf numFmtId="0" fontId="15" fillId="3" borderId="70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 wrapText="1"/>
    </xf>
    <xf numFmtId="0" fontId="14" fillId="3" borderId="31" xfId="0" applyFont="1" applyFill="1" applyBorder="1" applyAlignment="1">
      <alignment horizontal="center" vertical="center" wrapText="1"/>
    </xf>
    <xf numFmtId="0" fontId="14" fillId="3" borderId="29" xfId="0" applyFont="1" applyFill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14" fillId="3" borderId="21" xfId="0" applyFont="1" applyFill="1" applyBorder="1" applyAlignment="1">
      <alignment horizontal="center" vertical="center" wrapText="1"/>
    </xf>
    <xf numFmtId="0" fontId="4" fillId="3" borderId="102" xfId="0" applyFont="1" applyFill="1" applyBorder="1" applyAlignment="1">
      <alignment horizontal="center" vertical="center" wrapText="1"/>
    </xf>
    <xf numFmtId="0" fontId="7" fillId="3" borderId="27" xfId="0" applyFont="1" applyFill="1" applyBorder="1" applyAlignment="1">
      <alignment horizontal="center" vertical="center" wrapText="1"/>
    </xf>
    <xf numFmtId="0" fontId="7" fillId="3" borderId="103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2" fillId="3" borderId="67" xfId="0" applyFont="1" applyFill="1" applyBorder="1" applyAlignment="1">
      <alignment horizontal="center" vertical="center"/>
    </xf>
    <xf numFmtId="0" fontId="2" fillId="3" borderId="68" xfId="0" applyFont="1" applyFill="1" applyBorder="1" applyAlignment="1">
      <alignment horizontal="center" vertical="center"/>
    </xf>
    <xf numFmtId="0" fontId="2" fillId="3" borderId="70" xfId="0" applyFont="1" applyFill="1" applyBorder="1" applyAlignment="1">
      <alignment horizontal="center" vertical="center"/>
    </xf>
    <xf numFmtId="0" fontId="2" fillId="3" borderId="70" xfId="0" applyFont="1" applyFill="1" applyBorder="1" applyAlignment="1">
      <alignment horizontal="center" vertical="center" wrapText="1"/>
    </xf>
    <xf numFmtId="0" fontId="3" fillId="3" borderId="68" xfId="0" applyFont="1" applyFill="1" applyBorder="1" applyAlignment="1">
      <alignment horizontal="center" vertical="center" wrapText="1"/>
    </xf>
    <xf numFmtId="0" fontId="3" fillId="3" borderId="70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3" fillId="4" borderId="29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5" fillId="3" borderId="99" xfId="0" applyFont="1" applyFill="1" applyBorder="1" applyAlignment="1">
      <alignment horizontal="center" vertical="center"/>
    </xf>
    <xf numFmtId="0" fontId="15" fillId="3" borderId="75" xfId="0" applyFont="1" applyFill="1" applyBorder="1" applyAlignment="1">
      <alignment horizontal="center" vertical="center"/>
    </xf>
    <xf numFmtId="0" fontId="4" fillId="3" borderId="124" xfId="0" applyFont="1" applyFill="1" applyBorder="1" applyAlignment="1">
      <alignment horizontal="center" vertical="center" wrapText="1"/>
    </xf>
    <xf numFmtId="0" fontId="4" fillId="3" borderId="119" xfId="0" applyFont="1" applyFill="1" applyBorder="1" applyAlignment="1">
      <alignment horizontal="center" vertical="center" wrapText="1"/>
    </xf>
    <xf numFmtId="0" fontId="2" fillId="3" borderId="66" xfId="0" applyFont="1" applyFill="1" applyBorder="1" applyAlignment="1">
      <alignment horizontal="center" vertical="center"/>
    </xf>
    <xf numFmtId="0" fontId="3" fillId="3" borderId="68" xfId="0" applyFont="1" applyFill="1" applyBorder="1" applyAlignment="1">
      <alignment horizontal="center" vertical="center"/>
    </xf>
    <xf numFmtId="0" fontId="3" fillId="3" borderId="70" xfId="0" applyFont="1" applyFill="1" applyBorder="1" applyAlignment="1">
      <alignment horizontal="center" vertical="center"/>
    </xf>
    <xf numFmtId="0" fontId="2" fillId="3" borderId="69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 wrapText="1"/>
    </xf>
    <xf numFmtId="0" fontId="14" fillId="3" borderId="28" xfId="0" applyFont="1" applyFill="1" applyBorder="1" applyAlignment="1">
      <alignment horizontal="center" vertical="center" wrapText="1"/>
    </xf>
    <xf numFmtId="0" fontId="4" fillId="3" borderId="116" xfId="0" applyFont="1" applyFill="1" applyBorder="1" applyAlignment="1">
      <alignment horizontal="center" vertical="center" wrapText="1"/>
    </xf>
    <xf numFmtId="0" fontId="4" fillId="3" borderId="118" xfId="0" applyFont="1" applyFill="1" applyBorder="1" applyAlignment="1">
      <alignment horizontal="center" vertical="center" wrapText="1"/>
    </xf>
    <xf numFmtId="0" fontId="4" fillId="3" borderId="117" xfId="0" applyFont="1" applyFill="1" applyBorder="1" applyAlignment="1">
      <alignment horizontal="center" vertical="center" wrapText="1"/>
    </xf>
    <xf numFmtId="0" fontId="4" fillId="3" borderId="37" xfId="0" applyFont="1" applyFill="1" applyBorder="1" applyAlignment="1">
      <alignment horizontal="center" vertical="center" wrapText="1"/>
    </xf>
    <xf numFmtId="0" fontId="4" fillId="3" borderId="100" xfId="0" applyFont="1" applyFill="1" applyBorder="1" applyAlignment="1">
      <alignment horizontal="center" vertical="center" wrapText="1"/>
    </xf>
    <xf numFmtId="0" fontId="14" fillId="3" borderId="96" xfId="0" applyFont="1" applyFill="1" applyBorder="1" applyAlignment="1">
      <alignment horizontal="center" vertical="center" wrapText="1"/>
    </xf>
    <xf numFmtId="0" fontId="3" fillId="3" borderId="105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0" fillId="3" borderId="76" xfId="0" applyFill="1" applyBorder="1" applyAlignment="1">
      <alignment horizontal="center" vertical="center" wrapText="1"/>
    </xf>
    <xf numFmtId="0" fontId="3" fillId="3" borderId="29" xfId="0" applyFont="1" applyFill="1" applyBorder="1" applyAlignment="1">
      <alignment horizontal="center" vertical="center" wrapText="1"/>
    </xf>
    <xf numFmtId="0" fontId="0" fillId="3" borderId="52" xfId="0" applyFill="1" applyBorder="1" applyAlignment="1">
      <alignment horizontal="center" vertical="center" wrapText="1"/>
    </xf>
    <xf numFmtId="0" fontId="2" fillId="3" borderId="95" xfId="0" applyFont="1" applyFill="1" applyBorder="1" applyAlignment="1">
      <alignment horizontal="center" vertical="center" wrapText="1"/>
    </xf>
    <xf numFmtId="0" fontId="0" fillId="3" borderId="65" xfId="0" applyFill="1" applyBorder="1" applyAlignment="1">
      <alignment vertical="center" wrapText="1"/>
    </xf>
    <xf numFmtId="0" fontId="0" fillId="3" borderId="71" xfId="0" applyFill="1" applyBorder="1" applyAlignment="1">
      <alignment vertical="center" wrapText="1"/>
    </xf>
    <xf numFmtId="0" fontId="0" fillId="3" borderId="88" xfId="0" applyFill="1" applyBorder="1" applyAlignment="1">
      <alignment vertical="center" wrapText="1"/>
    </xf>
    <xf numFmtId="0" fontId="0" fillId="3" borderId="8" xfId="0" applyFill="1" applyBorder="1" applyAlignment="1">
      <alignment vertical="center" wrapText="1"/>
    </xf>
    <xf numFmtId="0" fontId="0" fillId="3" borderId="10" xfId="0" applyFill="1" applyBorder="1" applyAlignment="1">
      <alignment vertical="center" wrapText="1"/>
    </xf>
    <xf numFmtId="0" fontId="0" fillId="3" borderId="51" xfId="0" applyFill="1" applyBorder="1" applyAlignment="1"/>
    <xf numFmtId="0" fontId="0" fillId="3" borderId="48" xfId="0" applyFill="1" applyBorder="1" applyAlignment="1"/>
    <xf numFmtId="0" fontId="0" fillId="3" borderId="49" xfId="0" applyFill="1" applyBorder="1" applyAlignment="1"/>
    <xf numFmtId="0" fontId="16" fillId="3" borderId="66" xfId="0" applyFont="1" applyFill="1" applyBorder="1" applyAlignment="1">
      <alignment horizontal="center" vertical="center"/>
    </xf>
    <xf numFmtId="0" fontId="16" fillId="3" borderId="67" xfId="0" applyFont="1" applyFill="1" applyBorder="1" applyAlignment="1">
      <alignment horizontal="center" vertical="center"/>
    </xf>
    <xf numFmtId="0" fontId="16" fillId="3" borderId="68" xfId="0" applyFont="1" applyFill="1" applyBorder="1" applyAlignment="1"/>
    <xf numFmtId="0" fontId="25" fillId="3" borderId="68" xfId="0" applyFont="1" applyFill="1" applyBorder="1" applyAlignment="1"/>
    <xf numFmtId="0" fontId="25" fillId="3" borderId="70" xfId="0" applyFont="1" applyFill="1" applyBorder="1" applyAlignment="1"/>
    <xf numFmtId="0" fontId="3" fillId="3" borderId="96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 wrapText="1"/>
    </xf>
    <xf numFmtId="0" fontId="16" fillId="3" borderId="99" xfId="0" applyFont="1" applyFill="1" applyBorder="1" applyAlignment="1">
      <alignment horizontal="center" vertical="center"/>
    </xf>
    <xf numFmtId="0" fontId="16" fillId="3" borderId="75" xfId="0" applyFont="1" applyFill="1" applyBorder="1" applyAlignment="1">
      <alignment horizontal="center" vertical="center"/>
    </xf>
    <xf numFmtId="0" fontId="4" fillId="3" borderId="125" xfId="0" applyFont="1" applyFill="1" applyBorder="1" applyAlignment="1">
      <alignment horizontal="center" vertical="center" wrapText="1"/>
    </xf>
    <xf numFmtId="0" fontId="4" fillId="3" borderId="126" xfId="0" applyFont="1" applyFill="1" applyBorder="1" applyAlignment="1">
      <alignment horizontal="center" vertical="center" wrapText="1"/>
    </xf>
    <xf numFmtId="0" fontId="16" fillId="3" borderId="94" xfId="0" applyFont="1" applyFill="1" applyBorder="1" applyAlignment="1">
      <alignment horizontal="center" vertical="center"/>
    </xf>
    <xf numFmtId="0" fontId="4" fillId="3" borderId="107" xfId="0" applyFont="1" applyFill="1" applyBorder="1" applyAlignment="1">
      <alignment horizontal="center" vertical="center" wrapText="1"/>
    </xf>
    <xf numFmtId="0" fontId="4" fillId="3" borderId="98" xfId="0" applyFont="1" applyFill="1" applyBorder="1" applyAlignment="1">
      <alignment horizontal="center" vertical="center" wrapText="1"/>
    </xf>
    <xf numFmtId="0" fontId="16" fillId="3" borderId="68" xfId="0" applyFont="1" applyFill="1" applyBorder="1" applyAlignment="1">
      <alignment horizontal="center" vertical="center"/>
    </xf>
    <xf numFmtId="0" fontId="16" fillId="3" borderId="69" xfId="0" applyFont="1" applyFill="1" applyBorder="1" applyAlignment="1">
      <alignment horizontal="center" vertical="center"/>
    </xf>
    <xf numFmtId="0" fontId="16" fillId="3" borderId="70" xfId="0" applyFont="1" applyFill="1" applyBorder="1" applyAlignment="1">
      <alignment horizontal="center" vertical="center"/>
    </xf>
    <xf numFmtId="0" fontId="24" fillId="4" borderId="94" xfId="0" applyFont="1" applyFill="1" applyBorder="1" applyAlignment="1">
      <alignment horizontal="center" vertical="center"/>
    </xf>
    <xf numFmtId="0" fontId="24" fillId="4" borderId="99" xfId="0" applyFont="1" applyFill="1" applyBorder="1" applyAlignment="1">
      <alignment horizontal="center" vertical="center"/>
    </xf>
    <xf numFmtId="0" fontId="24" fillId="4" borderId="75" xfId="0" applyFont="1" applyFill="1" applyBorder="1" applyAlignment="1">
      <alignment horizontal="center" vertical="center"/>
    </xf>
    <xf numFmtId="0" fontId="5" fillId="3" borderId="106" xfId="0" applyFont="1" applyFill="1" applyBorder="1" applyAlignment="1">
      <alignment horizontal="center" vertical="center" wrapText="1"/>
    </xf>
    <xf numFmtId="0" fontId="14" fillId="3" borderId="52" xfId="0" applyFont="1" applyFill="1" applyBorder="1" applyAlignment="1">
      <alignment horizontal="center" vertical="center" wrapText="1"/>
    </xf>
    <xf numFmtId="0" fontId="24" fillId="3" borderId="99" xfId="0" applyFont="1" applyFill="1" applyBorder="1" applyAlignment="1">
      <alignment horizontal="center" vertical="center"/>
    </xf>
    <xf numFmtId="0" fontId="24" fillId="3" borderId="75" xfId="0" applyFont="1" applyFill="1" applyBorder="1" applyAlignment="1">
      <alignment horizontal="center" vertical="center"/>
    </xf>
    <xf numFmtId="0" fontId="16" fillId="3" borderId="94" xfId="0" applyFont="1" applyFill="1" applyBorder="1" applyAlignment="1">
      <alignment horizontal="center" vertical="center" wrapText="1"/>
    </xf>
    <xf numFmtId="0" fontId="16" fillId="3" borderId="99" xfId="0" applyFont="1" applyFill="1" applyBorder="1" applyAlignment="1">
      <alignment horizontal="center" vertical="center" wrapText="1"/>
    </xf>
    <xf numFmtId="0" fontId="16" fillId="3" borderId="75" xfId="0" applyFont="1" applyFill="1" applyBorder="1" applyAlignment="1">
      <alignment horizontal="center" vertical="center" wrapText="1"/>
    </xf>
    <xf numFmtId="0" fontId="7" fillId="3" borderId="29" xfId="0" applyFont="1" applyFill="1" applyBorder="1" applyAlignment="1">
      <alignment horizontal="center" vertical="center" wrapText="1"/>
    </xf>
    <xf numFmtId="0" fontId="23" fillId="3" borderId="91" xfId="0" applyFont="1" applyFill="1" applyBorder="1" applyAlignment="1">
      <alignment horizontal="center" vertical="center" wrapText="1"/>
    </xf>
    <xf numFmtId="0" fontId="23" fillId="3" borderId="108" xfId="0" applyFont="1" applyFill="1" applyBorder="1" applyAlignment="1">
      <alignment horizontal="center" vertical="center" wrapText="1"/>
    </xf>
    <xf numFmtId="0" fontId="14" fillId="3" borderId="148" xfId="0" applyFont="1" applyFill="1" applyBorder="1" applyAlignment="1">
      <alignment horizontal="center" vertical="center" wrapText="1"/>
    </xf>
    <xf numFmtId="0" fontId="4" fillId="3" borderId="76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 wrapText="1"/>
    </xf>
    <xf numFmtId="0" fontId="4" fillId="3" borderId="104" xfId="0" applyFont="1" applyFill="1" applyBorder="1" applyAlignment="1">
      <alignment horizontal="center" vertical="center" wrapText="1"/>
    </xf>
    <xf numFmtId="0" fontId="4" fillId="3" borderId="127" xfId="0" applyFont="1" applyFill="1" applyBorder="1" applyAlignment="1">
      <alignment horizontal="center" vertical="center" wrapText="1"/>
    </xf>
    <xf numFmtId="0" fontId="4" fillId="3" borderId="128" xfId="0" applyFont="1" applyFill="1" applyBorder="1" applyAlignment="1">
      <alignment horizontal="center" vertical="center" wrapText="1"/>
    </xf>
    <xf numFmtId="0" fontId="4" fillId="3" borderId="59" xfId="0" applyFont="1" applyFill="1" applyBorder="1" applyAlignment="1">
      <alignment horizontal="center" vertical="center" wrapText="1"/>
    </xf>
    <xf numFmtId="0" fontId="4" fillId="3" borderId="61" xfId="0" applyFont="1" applyFill="1" applyBorder="1" applyAlignment="1">
      <alignment horizontal="center" vertical="center" wrapText="1"/>
    </xf>
    <xf numFmtId="0" fontId="14" fillId="3" borderId="149" xfId="0" applyFont="1" applyFill="1" applyBorder="1" applyAlignment="1">
      <alignment horizontal="center" vertical="center" wrapText="1"/>
    </xf>
    <xf numFmtId="0" fontId="24" fillId="3" borderId="94" xfId="0" applyFont="1" applyFill="1" applyBorder="1" applyAlignment="1">
      <alignment horizontal="center" vertical="center"/>
    </xf>
    <xf numFmtId="0" fontId="16" fillId="3" borderId="67" xfId="0" applyFont="1" applyFill="1" applyBorder="1" applyAlignment="1">
      <alignment horizontal="center" vertical="center" wrapText="1"/>
    </xf>
    <xf numFmtId="0" fontId="16" fillId="3" borderId="68" xfId="0" applyFont="1" applyFill="1" applyBorder="1" applyAlignment="1">
      <alignment horizontal="center" vertical="center" wrapText="1"/>
    </xf>
    <xf numFmtId="0" fontId="16" fillId="3" borderId="70" xfId="0" applyFont="1" applyFill="1" applyBorder="1" applyAlignment="1">
      <alignment horizontal="center" vertical="center" wrapText="1"/>
    </xf>
    <xf numFmtId="0" fontId="4" fillId="3" borderId="86" xfId="0" applyFont="1" applyFill="1" applyBorder="1" applyAlignment="1">
      <alignment horizontal="center" vertical="center" wrapText="1"/>
    </xf>
    <xf numFmtId="0" fontId="4" fillId="3" borderId="115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center" vertical="center" wrapText="1"/>
    </xf>
    <xf numFmtId="0" fontId="0" fillId="0" borderId="54" xfId="0" applyBorder="1" applyAlignment="1"/>
    <xf numFmtId="0" fontId="25" fillId="3" borderId="70" xfId="0" applyFont="1" applyFill="1" applyBorder="1" applyAlignment="1">
      <alignment horizontal="center" vertical="center" wrapText="1"/>
    </xf>
    <xf numFmtId="0" fontId="16" fillId="3" borderId="66" xfId="0" applyFont="1" applyFill="1" applyBorder="1" applyAlignment="1">
      <alignment horizontal="center" vertical="center" wrapText="1"/>
    </xf>
    <xf numFmtId="0" fontId="4" fillId="3" borderId="87" xfId="0" applyFont="1" applyFill="1" applyBorder="1" applyAlignment="1">
      <alignment horizontal="center" vertical="center" wrapText="1"/>
    </xf>
    <xf numFmtId="0" fontId="6" fillId="3" borderId="112" xfId="0" applyFont="1" applyFill="1" applyBorder="1" applyAlignment="1">
      <alignment horizontal="center" vertical="center" wrapText="1"/>
    </xf>
    <xf numFmtId="0" fontId="17" fillId="3" borderId="105" xfId="0" applyFont="1" applyFill="1" applyBorder="1" applyAlignment="1">
      <alignment horizontal="center" vertical="center" wrapText="1"/>
    </xf>
    <xf numFmtId="0" fontId="6" fillId="3" borderId="86" xfId="0" applyFont="1" applyFill="1" applyBorder="1" applyAlignment="1">
      <alignment horizontal="center" vertical="center" wrapText="1"/>
    </xf>
    <xf numFmtId="0" fontId="6" fillId="3" borderId="119" xfId="0" applyFont="1" applyFill="1" applyBorder="1" applyAlignment="1">
      <alignment horizontal="center" vertical="center" wrapText="1"/>
    </xf>
    <xf numFmtId="0" fontId="6" fillId="3" borderId="115" xfId="0" applyFont="1" applyFill="1" applyBorder="1" applyAlignment="1">
      <alignment horizontal="center" vertical="center" wrapText="1"/>
    </xf>
    <xf numFmtId="0" fontId="6" fillId="3" borderId="100" xfId="0" applyFont="1" applyFill="1" applyBorder="1" applyAlignment="1">
      <alignment horizontal="center" vertical="center" wrapText="1"/>
    </xf>
    <xf numFmtId="0" fontId="6" fillId="3" borderId="42" xfId="0" applyFont="1" applyFill="1" applyBorder="1" applyAlignment="1">
      <alignment horizontal="center" vertical="center" wrapText="1"/>
    </xf>
    <xf numFmtId="0" fontId="6" fillId="3" borderId="124" xfId="0" applyFont="1" applyFill="1" applyBorder="1" applyAlignment="1">
      <alignment horizontal="center" vertical="center" wrapText="1"/>
    </xf>
    <xf numFmtId="0" fontId="6" fillId="3" borderId="87" xfId="0" applyFont="1" applyFill="1" applyBorder="1" applyAlignment="1">
      <alignment horizontal="center" vertical="center" wrapText="1"/>
    </xf>
    <xf numFmtId="0" fontId="6" fillId="3" borderId="111" xfId="0" applyFont="1" applyFill="1" applyBorder="1" applyAlignment="1">
      <alignment horizontal="center" vertical="center" wrapText="1"/>
    </xf>
    <xf numFmtId="0" fontId="17" fillId="3" borderId="97" xfId="0" applyFont="1" applyFill="1" applyBorder="1" applyAlignment="1">
      <alignment horizontal="center" vertical="center" wrapText="1"/>
    </xf>
    <xf numFmtId="0" fontId="6" fillId="3" borderId="113" xfId="0" applyFont="1" applyFill="1" applyBorder="1" applyAlignment="1">
      <alignment horizontal="center" vertical="center" wrapText="1"/>
    </xf>
    <xf numFmtId="0" fontId="17" fillId="3" borderId="103" xfId="0" applyFont="1" applyFill="1" applyBorder="1" applyAlignment="1">
      <alignment horizontal="center" vertical="center" wrapText="1"/>
    </xf>
    <xf numFmtId="0" fontId="34" fillId="3" borderId="67" xfId="0" applyFont="1" applyFill="1" applyBorder="1" applyAlignment="1">
      <alignment horizontal="center" vertical="center" wrapText="1"/>
    </xf>
    <xf numFmtId="0" fontId="34" fillId="3" borderId="99" xfId="0" applyFont="1" applyFill="1" applyBorder="1" applyAlignment="1">
      <alignment horizontal="center" vertical="center" wrapText="1"/>
    </xf>
    <xf numFmtId="0" fontId="35" fillId="3" borderId="70" xfId="0" applyFont="1" applyFill="1" applyBorder="1" applyAlignment="1">
      <alignment wrapText="1"/>
    </xf>
    <xf numFmtId="0" fontId="36" fillId="3" borderId="70" xfId="0" applyFont="1" applyFill="1" applyBorder="1" applyAlignment="1">
      <alignment horizontal="center" vertical="center" wrapText="1"/>
    </xf>
    <xf numFmtId="0" fontId="6" fillId="3" borderId="96" xfId="0" applyFont="1" applyFill="1" applyBorder="1" applyAlignment="1">
      <alignment horizontal="center" vertical="center" wrapText="1"/>
    </xf>
    <xf numFmtId="0" fontId="19" fillId="3" borderId="105" xfId="0" applyFont="1" applyFill="1" applyBorder="1" applyAlignment="1">
      <alignment horizontal="center" vertical="center" wrapText="1"/>
    </xf>
    <xf numFmtId="0" fontId="34" fillId="3" borderId="94" xfId="0" applyFont="1" applyFill="1" applyBorder="1" applyAlignment="1">
      <alignment horizontal="center" vertical="center" wrapText="1"/>
    </xf>
    <xf numFmtId="0" fontId="34" fillId="3" borderId="75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34" fillId="3" borderId="66" xfId="0" applyFont="1" applyFill="1" applyBorder="1" applyAlignment="1">
      <alignment horizontal="center" vertical="center" wrapText="1"/>
    </xf>
    <xf numFmtId="0" fontId="35" fillId="3" borderId="70" xfId="0" applyFont="1" applyFill="1" applyBorder="1" applyAlignment="1">
      <alignment horizontal="center" vertical="center" wrapText="1"/>
    </xf>
    <xf numFmtId="0" fontId="17" fillId="3" borderId="65" xfId="0" applyFont="1" applyFill="1" applyBorder="1" applyAlignment="1">
      <alignment vertical="center" wrapText="1"/>
    </xf>
    <xf numFmtId="0" fontId="17" fillId="3" borderId="71" xfId="0" applyFont="1" applyFill="1" applyBorder="1" applyAlignment="1">
      <alignment vertical="center" wrapText="1"/>
    </xf>
    <xf numFmtId="0" fontId="17" fillId="3" borderId="51" xfId="0" applyFont="1" applyFill="1" applyBorder="1" applyAlignment="1">
      <alignment vertical="center" wrapText="1"/>
    </xf>
    <xf numFmtId="0" fontId="17" fillId="3" borderId="48" xfId="0" applyFont="1" applyFill="1" applyBorder="1" applyAlignment="1">
      <alignment vertical="center" wrapText="1"/>
    </xf>
    <xf numFmtId="0" fontId="17" fillId="3" borderId="50" xfId="0" applyFont="1" applyFill="1" applyBorder="1" applyAlignment="1">
      <alignment vertical="center" wrapText="1"/>
    </xf>
    <xf numFmtId="0" fontId="34" fillId="3" borderId="68" xfId="0" applyFont="1" applyFill="1" applyBorder="1" applyAlignment="1">
      <alignment horizontal="center" vertical="center" wrapText="1"/>
    </xf>
    <xf numFmtId="0" fontId="36" fillId="3" borderId="69" xfId="0" applyFont="1" applyFill="1" applyBorder="1" applyAlignment="1">
      <alignment horizontal="center" vertical="center" wrapText="1"/>
    </xf>
    <xf numFmtId="0" fontId="19" fillId="3" borderId="36" xfId="0" applyFont="1" applyFill="1" applyBorder="1" applyAlignment="1">
      <alignment horizontal="center" vertical="center" wrapText="1"/>
    </xf>
    <xf numFmtId="0" fontId="17" fillId="3" borderId="110" xfId="0" applyFont="1" applyFill="1" applyBorder="1" applyAlignment="1">
      <alignment horizontal="center" vertical="center" wrapText="1"/>
    </xf>
    <xf numFmtId="0" fontId="34" fillId="3" borderId="69" xfId="0" applyFont="1" applyFill="1" applyBorder="1" applyAlignment="1">
      <alignment horizontal="center" vertical="center" wrapText="1"/>
    </xf>
    <xf numFmtId="0" fontId="17" fillId="3" borderId="36" xfId="0" applyFont="1" applyFill="1" applyBorder="1" applyAlignment="1">
      <alignment horizontal="center" vertical="center" wrapText="1"/>
    </xf>
    <xf numFmtId="0" fontId="31" fillId="0" borderId="116" xfId="0" applyFont="1" applyBorder="1" applyAlignment="1">
      <alignment horizontal="center" vertical="center" wrapText="1"/>
    </xf>
    <xf numFmtId="0" fontId="31" fillId="0" borderId="109" xfId="0" applyFont="1" applyBorder="1" applyAlignment="1">
      <alignment horizontal="center" vertical="center" wrapText="1"/>
    </xf>
    <xf numFmtId="0" fontId="31" fillId="0" borderId="57" xfId="0" applyFont="1" applyBorder="1" applyAlignment="1">
      <alignment horizontal="center" vertical="center" wrapText="1"/>
    </xf>
    <xf numFmtId="0" fontId="31" fillId="0" borderId="120" xfId="0" applyFont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 2" xfId="2"/>
    <cellStyle name="Normal 3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90"/>
  <sheetViews>
    <sheetView tabSelected="1" workbookViewId="0">
      <selection sqref="A1:E2"/>
    </sheetView>
  </sheetViews>
  <sheetFormatPr defaultRowHeight="12.75"/>
  <cols>
    <col min="1" max="1" width="6.5703125" customWidth="1"/>
    <col min="2" max="2" width="20.28515625" customWidth="1"/>
    <col min="3" max="3" width="9.7109375" customWidth="1"/>
    <col min="6" max="18" width="11.42578125" customWidth="1"/>
  </cols>
  <sheetData>
    <row r="1" spans="1:18" ht="26.25" customHeight="1" thickTop="1" thickBot="1">
      <c r="A1" s="528" t="s">
        <v>856</v>
      </c>
      <c r="B1" s="529"/>
      <c r="C1" s="529"/>
      <c r="D1" s="529"/>
      <c r="E1" s="530"/>
      <c r="F1" s="534" t="s">
        <v>750</v>
      </c>
      <c r="G1" s="535"/>
      <c r="H1" s="535"/>
      <c r="I1" s="535"/>
      <c r="J1" s="536"/>
      <c r="K1" s="536"/>
      <c r="L1" s="536"/>
      <c r="M1" s="536"/>
      <c r="N1" s="536"/>
      <c r="O1" s="536"/>
      <c r="P1" s="536"/>
      <c r="Q1" s="537"/>
      <c r="R1" s="538"/>
    </row>
    <row r="2" spans="1:18" ht="61.5" thickTop="1" thickBot="1">
      <c r="A2" s="531"/>
      <c r="B2" s="532"/>
      <c r="C2" s="532"/>
      <c r="D2" s="532"/>
      <c r="E2" s="533"/>
      <c r="F2" s="71" t="s">
        <v>1322</v>
      </c>
      <c r="G2" s="539" t="s">
        <v>1362</v>
      </c>
      <c r="H2" s="540"/>
      <c r="I2" s="541" t="s">
        <v>1323</v>
      </c>
      <c r="J2" s="542"/>
      <c r="K2" s="72" t="s">
        <v>1324</v>
      </c>
      <c r="L2" s="541" t="s">
        <v>1325</v>
      </c>
      <c r="M2" s="541"/>
      <c r="N2" s="539" t="s">
        <v>1326</v>
      </c>
      <c r="O2" s="540"/>
      <c r="P2" s="541" t="s">
        <v>1327</v>
      </c>
      <c r="Q2" s="542"/>
      <c r="R2" s="201" t="s">
        <v>1328</v>
      </c>
    </row>
    <row r="3" spans="1:18" s="191" customFormat="1" ht="39.75" thickTop="1" thickBot="1">
      <c r="A3" s="186" t="s">
        <v>108</v>
      </c>
      <c r="B3" s="187" t="s">
        <v>109</v>
      </c>
      <c r="C3" s="188" t="s">
        <v>110</v>
      </c>
      <c r="D3" s="189" t="s">
        <v>111</v>
      </c>
      <c r="E3" s="190" t="s">
        <v>112</v>
      </c>
      <c r="F3" s="248" t="s">
        <v>929</v>
      </c>
      <c r="G3" s="249" t="s">
        <v>1363</v>
      </c>
      <c r="H3" s="250" t="s">
        <v>1361</v>
      </c>
      <c r="I3" s="251" t="s">
        <v>930</v>
      </c>
      <c r="J3" s="252" t="s">
        <v>962</v>
      </c>
      <c r="K3" s="248" t="s">
        <v>931</v>
      </c>
      <c r="L3" s="251" t="s">
        <v>932</v>
      </c>
      <c r="M3" s="253" t="s">
        <v>963</v>
      </c>
      <c r="N3" s="254" t="s">
        <v>933</v>
      </c>
      <c r="O3" s="252" t="s">
        <v>896</v>
      </c>
      <c r="P3" s="251" t="s">
        <v>934</v>
      </c>
      <c r="Q3" s="252" t="s">
        <v>964</v>
      </c>
      <c r="R3" s="252" t="s">
        <v>785</v>
      </c>
    </row>
    <row r="4" spans="1:18" ht="13.5" thickTop="1">
      <c r="A4" s="54">
        <v>101</v>
      </c>
      <c r="B4" s="55" t="s">
        <v>147</v>
      </c>
      <c r="C4" s="58">
        <v>279</v>
      </c>
      <c r="D4" s="53">
        <v>70</v>
      </c>
      <c r="E4" s="67">
        <f>SUM(D4/C4)</f>
        <v>0.25089605734767023</v>
      </c>
      <c r="F4" s="140"/>
      <c r="G4" s="145"/>
      <c r="H4" s="146"/>
      <c r="I4" s="141"/>
      <c r="J4" s="142"/>
      <c r="K4" s="140"/>
      <c r="L4" s="143">
        <v>41</v>
      </c>
      <c r="M4" s="144">
        <v>19</v>
      </c>
      <c r="N4" s="145"/>
      <c r="O4" s="142"/>
      <c r="P4" s="141"/>
      <c r="Q4" s="142"/>
      <c r="R4" s="146"/>
    </row>
    <row r="5" spans="1:18">
      <c r="A5" s="10">
        <v>102</v>
      </c>
      <c r="B5" s="11" t="s">
        <v>148</v>
      </c>
      <c r="C5" s="43">
        <v>1239</v>
      </c>
      <c r="D5" s="45">
        <v>457</v>
      </c>
      <c r="E5" s="68">
        <f t="shared" ref="E5:E69" si="0">SUM(D5/C5)</f>
        <v>0.36884584342211463</v>
      </c>
      <c r="F5" s="147"/>
      <c r="G5" s="151"/>
      <c r="H5" s="152"/>
      <c r="I5" s="110"/>
      <c r="J5" s="148"/>
      <c r="K5" s="147"/>
      <c r="L5" s="149">
        <v>205</v>
      </c>
      <c r="M5" s="150">
        <v>207</v>
      </c>
      <c r="N5" s="151"/>
      <c r="O5" s="148"/>
      <c r="P5" s="110"/>
      <c r="Q5" s="148"/>
      <c r="R5" s="152"/>
    </row>
    <row r="6" spans="1:18">
      <c r="A6" s="10">
        <v>103</v>
      </c>
      <c r="B6" s="11" t="s">
        <v>149</v>
      </c>
      <c r="C6" s="43">
        <v>1459</v>
      </c>
      <c r="D6" s="45">
        <v>412</v>
      </c>
      <c r="E6" s="68">
        <f t="shared" si="0"/>
        <v>0.28238519533927348</v>
      </c>
      <c r="F6" s="147"/>
      <c r="G6" s="151"/>
      <c r="H6" s="152"/>
      <c r="I6" s="110"/>
      <c r="J6" s="148"/>
      <c r="K6" s="147"/>
      <c r="L6" s="149">
        <v>194</v>
      </c>
      <c r="M6" s="150">
        <v>172</v>
      </c>
      <c r="N6" s="151"/>
      <c r="O6" s="148"/>
      <c r="P6" s="110"/>
      <c r="Q6" s="148"/>
      <c r="R6" s="152"/>
    </row>
    <row r="7" spans="1:18">
      <c r="A7" s="10">
        <v>104</v>
      </c>
      <c r="B7" s="11" t="s">
        <v>150</v>
      </c>
      <c r="C7" s="43">
        <v>755</v>
      </c>
      <c r="D7" s="45">
        <v>152</v>
      </c>
      <c r="E7" s="68">
        <f t="shared" si="0"/>
        <v>0.20132450331125828</v>
      </c>
      <c r="F7" s="147"/>
      <c r="G7" s="151"/>
      <c r="H7" s="152"/>
      <c r="I7" s="110"/>
      <c r="J7" s="148"/>
      <c r="K7" s="147"/>
      <c r="L7" s="149">
        <v>46</v>
      </c>
      <c r="M7" s="150">
        <v>90</v>
      </c>
      <c r="N7" s="151"/>
      <c r="O7" s="148"/>
      <c r="P7" s="110"/>
      <c r="Q7" s="148"/>
      <c r="R7" s="152"/>
    </row>
    <row r="8" spans="1:18">
      <c r="A8" s="10">
        <v>105</v>
      </c>
      <c r="B8" s="11" t="s">
        <v>151</v>
      </c>
      <c r="C8" s="43">
        <v>1199</v>
      </c>
      <c r="D8" s="45">
        <v>267</v>
      </c>
      <c r="E8" s="68">
        <f t="shared" si="0"/>
        <v>0.22268557130942451</v>
      </c>
      <c r="F8" s="147"/>
      <c r="G8" s="151"/>
      <c r="H8" s="152"/>
      <c r="I8" s="110"/>
      <c r="J8" s="148"/>
      <c r="K8" s="147"/>
      <c r="L8" s="149">
        <v>118</v>
      </c>
      <c r="M8" s="150">
        <v>129</v>
      </c>
      <c r="N8" s="151"/>
      <c r="O8" s="148"/>
      <c r="P8" s="110"/>
      <c r="Q8" s="148"/>
      <c r="R8" s="152"/>
    </row>
    <row r="9" spans="1:18">
      <c r="A9" s="10">
        <v>106</v>
      </c>
      <c r="B9" s="11" t="s">
        <v>152</v>
      </c>
      <c r="C9" s="43">
        <v>1126</v>
      </c>
      <c r="D9" s="45">
        <v>387</v>
      </c>
      <c r="E9" s="68">
        <f t="shared" si="0"/>
        <v>0.34369449378330375</v>
      </c>
      <c r="F9" s="147"/>
      <c r="G9" s="151"/>
      <c r="H9" s="152"/>
      <c r="I9" s="110"/>
      <c r="J9" s="148"/>
      <c r="K9" s="147"/>
      <c r="L9" s="149">
        <v>153</v>
      </c>
      <c r="M9" s="150">
        <v>182</v>
      </c>
      <c r="N9" s="151"/>
      <c r="O9" s="148"/>
      <c r="P9" s="110"/>
      <c r="Q9" s="148"/>
      <c r="R9" s="152"/>
    </row>
    <row r="10" spans="1:18">
      <c r="A10" s="10">
        <v>107</v>
      </c>
      <c r="B10" s="11" t="s">
        <v>153</v>
      </c>
      <c r="C10" s="43">
        <v>644</v>
      </c>
      <c r="D10" s="45">
        <v>177</v>
      </c>
      <c r="E10" s="68">
        <f t="shared" si="0"/>
        <v>0.2748447204968944</v>
      </c>
      <c r="F10" s="147"/>
      <c r="G10" s="151"/>
      <c r="H10" s="152"/>
      <c r="I10" s="110"/>
      <c r="J10" s="148"/>
      <c r="K10" s="147"/>
      <c r="L10" s="149">
        <v>69</v>
      </c>
      <c r="M10" s="150">
        <v>96</v>
      </c>
      <c r="N10" s="151"/>
      <c r="O10" s="148"/>
      <c r="P10" s="110"/>
      <c r="Q10" s="148"/>
      <c r="R10" s="152"/>
    </row>
    <row r="11" spans="1:18">
      <c r="A11" s="10">
        <v>108</v>
      </c>
      <c r="B11" s="11" t="s">
        <v>154</v>
      </c>
      <c r="C11" s="43">
        <v>673</v>
      </c>
      <c r="D11" s="45">
        <v>171</v>
      </c>
      <c r="E11" s="68">
        <f t="shared" si="0"/>
        <v>0.25408618127786031</v>
      </c>
      <c r="F11" s="147"/>
      <c r="G11" s="151"/>
      <c r="H11" s="152"/>
      <c r="I11" s="110"/>
      <c r="J11" s="148"/>
      <c r="K11" s="147"/>
      <c r="L11" s="149">
        <v>56</v>
      </c>
      <c r="M11" s="150">
        <v>99</v>
      </c>
      <c r="N11" s="151"/>
      <c r="O11" s="148"/>
      <c r="P11" s="110"/>
      <c r="Q11" s="148"/>
      <c r="R11" s="152"/>
    </row>
    <row r="12" spans="1:18">
      <c r="A12" s="10">
        <v>109</v>
      </c>
      <c r="B12" s="11" t="s">
        <v>155</v>
      </c>
      <c r="C12" s="43">
        <v>1102</v>
      </c>
      <c r="D12" s="45">
        <v>363</v>
      </c>
      <c r="E12" s="68">
        <f t="shared" si="0"/>
        <v>0.3294010889292196</v>
      </c>
      <c r="F12" s="147"/>
      <c r="G12" s="151"/>
      <c r="H12" s="152"/>
      <c r="I12" s="110"/>
      <c r="J12" s="148"/>
      <c r="K12" s="147"/>
      <c r="L12" s="149">
        <v>168</v>
      </c>
      <c r="M12" s="150">
        <v>168</v>
      </c>
      <c r="N12" s="151"/>
      <c r="O12" s="148"/>
      <c r="P12" s="110"/>
      <c r="Q12" s="148"/>
      <c r="R12" s="152"/>
    </row>
    <row r="13" spans="1:18">
      <c r="A13" s="10">
        <v>110</v>
      </c>
      <c r="B13" s="11" t="s">
        <v>156</v>
      </c>
      <c r="C13" s="43">
        <v>1120</v>
      </c>
      <c r="D13" s="45">
        <v>295</v>
      </c>
      <c r="E13" s="68">
        <f t="shared" si="0"/>
        <v>0.26339285714285715</v>
      </c>
      <c r="F13" s="147"/>
      <c r="G13" s="151"/>
      <c r="H13" s="152"/>
      <c r="I13" s="110"/>
      <c r="J13" s="148"/>
      <c r="K13" s="147"/>
      <c r="L13" s="149">
        <v>113</v>
      </c>
      <c r="M13" s="150">
        <v>149</v>
      </c>
      <c r="N13" s="151"/>
      <c r="O13" s="148"/>
      <c r="P13" s="110"/>
      <c r="Q13" s="148"/>
      <c r="R13" s="152"/>
    </row>
    <row r="14" spans="1:18">
      <c r="A14" s="10">
        <v>111</v>
      </c>
      <c r="B14" s="11" t="s">
        <v>157</v>
      </c>
      <c r="C14" s="43">
        <v>1095</v>
      </c>
      <c r="D14" s="45">
        <v>244</v>
      </c>
      <c r="E14" s="68">
        <f t="shared" si="0"/>
        <v>0.22283105022831051</v>
      </c>
      <c r="F14" s="147"/>
      <c r="G14" s="151"/>
      <c r="H14" s="152"/>
      <c r="I14" s="110"/>
      <c r="J14" s="148"/>
      <c r="K14" s="147"/>
      <c r="L14" s="149">
        <v>98</v>
      </c>
      <c r="M14" s="150">
        <v>129</v>
      </c>
      <c r="N14" s="151"/>
      <c r="O14" s="148"/>
      <c r="P14" s="110"/>
      <c r="Q14" s="148"/>
      <c r="R14" s="152"/>
    </row>
    <row r="15" spans="1:18">
      <c r="A15" s="10">
        <v>112</v>
      </c>
      <c r="B15" s="11" t="s">
        <v>158</v>
      </c>
      <c r="C15" s="43">
        <v>657</v>
      </c>
      <c r="D15" s="45">
        <v>214</v>
      </c>
      <c r="E15" s="68">
        <f t="shared" si="0"/>
        <v>0.32572298325722981</v>
      </c>
      <c r="F15" s="147"/>
      <c r="G15" s="151"/>
      <c r="H15" s="152"/>
      <c r="I15" s="110"/>
      <c r="J15" s="148"/>
      <c r="K15" s="147"/>
      <c r="L15" s="149">
        <v>93</v>
      </c>
      <c r="M15" s="150">
        <v>103</v>
      </c>
      <c r="N15" s="151"/>
      <c r="O15" s="148"/>
      <c r="P15" s="110"/>
      <c r="Q15" s="148"/>
      <c r="R15" s="152"/>
    </row>
    <row r="16" spans="1:18">
      <c r="A16" s="10">
        <v>113</v>
      </c>
      <c r="B16" s="11" t="s">
        <v>159</v>
      </c>
      <c r="C16" s="43">
        <v>968</v>
      </c>
      <c r="D16" s="45">
        <v>303</v>
      </c>
      <c r="E16" s="68">
        <f t="shared" si="0"/>
        <v>0.31301652892561982</v>
      </c>
      <c r="F16" s="147"/>
      <c r="G16" s="151"/>
      <c r="H16" s="152"/>
      <c r="I16" s="110"/>
      <c r="J16" s="148"/>
      <c r="K16" s="147"/>
      <c r="L16" s="149">
        <v>131</v>
      </c>
      <c r="M16" s="150">
        <v>144</v>
      </c>
      <c r="N16" s="151"/>
      <c r="O16" s="148"/>
      <c r="P16" s="110"/>
      <c r="Q16" s="148"/>
      <c r="R16" s="152"/>
    </row>
    <row r="17" spans="1:18">
      <c r="A17" s="10">
        <v>201</v>
      </c>
      <c r="B17" s="11" t="s">
        <v>160</v>
      </c>
      <c r="C17" s="43">
        <v>1252</v>
      </c>
      <c r="D17" s="45">
        <v>314</v>
      </c>
      <c r="E17" s="68">
        <f t="shared" si="0"/>
        <v>0.25079872204472842</v>
      </c>
      <c r="F17" s="153"/>
      <c r="G17" s="157"/>
      <c r="H17" s="203"/>
      <c r="I17" s="154">
        <v>73</v>
      </c>
      <c r="J17" s="96">
        <v>212</v>
      </c>
      <c r="K17" s="147"/>
      <c r="L17" s="110"/>
      <c r="M17" s="155"/>
      <c r="N17" s="151"/>
      <c r="O17" s="148"/>
      <c r="P17" s="110"/>
      <c r="Q17" s="148"/>
      <c r="R17" s="152"/>
    </row>
    <row r="18" spans="1:18">
      <c r="A18" s="10">
        <v>202</v>
      </c>
      <c r="B18" s="11" t="s">
        <v>161</v>
      </c>
      <c r="C18" s="43">
        <v>1475</v>
      </c>
      <c r="D18" s="45">
        <v>356</v>
      </c>
      <c r="E18" s="68">
        <f t="shared" si="0"/>
        <v>0.24135593220338983</v>
      </c>
      <c r="F18" s="153"/>
      <c r="G18" s="157"/>
      <c r="H18" s="203"/>
      <c r="I18" s="154">
        <v>73</v>
      </c>
      <c r="J18" s="96">
        <v>261</v>
      </c>
      <c r="K18" s="147"/>
      <c r="L18" s="110"/>
      <c r="M18" s="155"/>
      <c r="N18" s="151"/>
      <c r="O18" s="148"/>
      <c r="P18" s="110"/>
      <c r="Q18" s="148"/>
      <c r="R18" s="152"/>
    </row>
    <row r="19" spans="1:18">
      <c r="A19" s="10">
        <v>203</v>
      </c>
      <c r="B19" s="11" t="s">
        <v>162</v>
      </c>
      <c r="C19" s="43">
        <v>1599</v>
      </c>
      <c r="D19" s="45">
        <v>234</v>
      </c>
      <c r="E19" s="68">
        <f t="shared" si="0"/>
        <v>0.14634146341463414</v>
      </c>
      <c r="F19" s="147"/>
      <c r="G19" s="151"/>
      <c r="H19" s="152"/>
      <c r="I19" s="110"/>
      <c r="J19" s="148"/>
      <c r="K19" s="147"/>
      <c r="L19" s="149">
        <v>71</v>
      </c>
      <c r="M19" s="150">
        <v>128</v>
      </c>
      <c r="N19" s="151"/>
      <c r="O19" s="148"/>
      <c r="P19" s="110"/>
      <c r="Q19" s="148"/>
      <c r="R19" s="152"/>
    </row>
    <row r="20" spans="1:18">
      <c r="A20" s="10">
        <v>204</v>
      </c>
      <c r="B20" s="11" t="s">
        <v>163</v>
      </c>
      <c r="C20" s="43">
        <v>1325</v>
      </c>
      <c r="D20" s="45">
        <v>349</v>
      </c>
      <c r="E20" s="68">
        <f t="shared" si="0"/>
        <v>0.26339622641509436</v>
      </c>
      <c r="F20" s="153"/>
      <c r="G20" s="157"/>
      <c r="H20" s="203"/>
      <c r="I20" s="154">
        <v>88</v>
      </c>
      <c r="J20" s="96">
        <v>230</v>
      </c>
      <c r="K20" s="147"/>
      <c r="L20" s="110"/>
      <c r="M20" s="155"/>
      <c r="N20" s="151"/>
      <c r="O20" s="148"/>
      <c r="P20" s="110"/>
      <c r="Q20" s="148"/>
      <c r="R20" s="152"/>
    </row>
    <row r="21" spans="1:18">
      <c r="A21" s="10">
        <v>205</v>
      </c>
      <c r="B21" s="11" t="s">
        <v>164</v>
      </c>
      <c r="C21" s="43">
        <v>1057</v>
      </c>
      <c r="D21" s="45">
        <v>320</v>
      </c>
      <c r="E21" s="68">
        <f t="shared" si="0"/>
        <v>0.30274361400189215</v>
      </c>
      <c r="F21" s="147"/>
      <c r="G21" s="151"/>
      <c r="H21" s="152"/>
      <c r="I21" s="110"/>
      <c r="J21" s="148"/>
      <c r="K21" s="147"/>
      <c r="L21" s="149">
        <v>129</v>
      </c>
      <c r="M21" s="150">
        <v>146</v>
      </c>
      <c r="N21" s="151"/>
      <c r="O21" s="148"/>
      <c r="P21" s="110"/>
      <c r="Q21" s="148"/>
      <c r="R21" s="152"/>
    </row>
    <row r="22" spans="1:18">
      <c r="A22" s="10">
        <v>206</v>
      </c>
      <c r="B22" s="11" t="s">
        <v>165</v>
      </c>
      <c r="C22" s="43">
        <v>1276</v>
      </c>
      <c r="D22" s="45">
        <v>288</v>
      </c>
      <c r="E22" s="68">
        <f t="shared" si="0"/>
        <v>0.22570532915360503</v>
      </c>
      <c r="F22" s="153"/>
      <c r="G22" s="157"/>
      <c r="H22" s="203"/>
      <c r="I22" s="154">
        <v>73</v>
      </c>
      <c r="J22" s="96">
        <v>199</v>
      </c>
      <c r="K22" s="147"/>
      <c r="L22" s="110"/>
      <c r="M22" s="155"/>
      <c r="N22" s="151"/>
      <c r="O22" s="148"/>
      <c r="P22" s="110"/>
      <c r="Q22" s="148"/>
      <c r="R22" s="152"/>
    </row>
    <row r="23" spans="1:18">
      <c r="A23" s="10">
        <v>207</v>
      </c>
      <c r="B23" s="11" t="s">
        <v>166</v>
      </c>
      <c r="C23" s="43">
        <v>868</v>
      </c>
      <c r="D23" s="45">
        <v>338</v>
      </c>
      <c r="E23" s="68">
        <f t="shared" si="0"/>
        <v>0.38940092165898615</v>
      </c>
      <c r="F23" s="147"/>
      <c r="G23" s="151"/>
      <c r="H23" s="152"/>
      <c r="I23" s="110"/>
      <c r="J23" s="148"/>
      <c r="K23" s="147"/>
      <c r="L23" s="149">
        <v>150</v>
      </c>
      <c r="M23" s="150">
        <v>155</v>
      </c>
      <c r="N23" s="151"/>
      <c r="O23" s="148"/>
      <c r="P23" s="110"/>
      <c r="Q23" s="148"/>
      <c r="R23" s="152"/>
    </row>
    <row r="24" spans="1:18">
      <c r="A24" s="10">
        <v>208</v>
      </c>
      <c r="B24" s="11" t="s">
        <v>167</v>
      </c>
      <c r="C24" s="43">
        <v>940</v>
      </c>
      <c r="D24" s="45">
        <v>172</v>
      </c>
      <c r="E24" s="68">
        <f t="shared" si="0"/>
        <v>0.18297872340425531</v>
      </c>
      <c r="F24" s="153"/>
      <c r="G24" s="157"/>
      <c r="H24" s="203"/>
      <c r="I24" s="154">
        <v>52</v>
      </c>
      <c r="J24" s="96">
        <v>112</v>
      </c>
      <c r="K24" s="147"/>
      <c r="L24" s="110"/>
      <c r="M24" s="155"/>
      <c r="N24" s="151"/>
      <c r="O24" s="148"/>
      <c r="P24" s="110"/>
      <c r="Q24" s="148"/>
      <c r="R24" s="152"/>
    </row>
    <row r="25" spans="1:18">
      <c r="A25" s="10">
        <v>209</v>
      </c>
      <c r="B25" s="11" t="s">
        <v>168</v>
      </c>
      <c r="C25" s="43">
        <v>1119</v>
      </c>
      <c r="D25" s="45">
        <v>280</v>
      </c>
      <c r="E25" s="68">
        <f t="shared" si="0"/>
        <v>0.25022341376228774</v>
      </c>
      <c r="F25" s="153"/>
      <c r="G25" s="157"/>
      <c r="H25" s="203"/>
      <c r="I25" s="154">
        <v>72</v>
      </c>
      <c r="J25" s="96">
        <v>180</v>
      </c>
      <c r="K25" s="147"/>
      <c r="L25" s="110"/>
      <c r="M25" s="155"/>
      <c r="N25" s="151"/>
      <c r="O25" s="148"/>
      <c r="P25" s="110"/>
      <c r="Q25" s="148"/>
      <c r="R25" s="152"/>
    </row>
    <row r="26" spans="1:18">
      <c r="A26" s="10">
        <v>210</v>
      </c>
      <c r="B26" s="11" t="s">
        <v>169</v>
      </c>
      <c r="C26" s="43">
        <v>1503</v>
      </c>
      <c r="D26" s="45">
        <v>372</v>
      </c>
      <c r="E26" s="68">
        <f t="shared" si="0"/>
        <v>0.24750499001996007</v>
      </c>
      <c r="F26" s="147"/>
      <c r="G26" s="151"/>
      <c r="H26" s="152"/>
      <c r="I26" s="110"/>
      <c r="J26" s="148"/>
      <c r="K26" s="147"/>
      <c r="L26" s="149">
        <v>133</v>
      </c>
      <c r="M26" s="150">
        <v>189</v>
      </c>
      <c r="N26" s="151"/>
      <c r="O26" s="148"/>
      <c r="P26" s="110"/>
      <c r="Q26" s="148"/>
      <c r="R26" s="152"/>
    </row>
    <row r="27" spans="1:18">
      <c r="A27" s="10">
        <v>211</v>
      </c>
      <c r="B27" s="11" t="s">
        <v>170</v>
      </c>
      <c r="C27" s="43">
        <v>1382</v>
      </c>
      <c r="D27" s="45">
        <v>333</v>
      </c>
      <c r="E27" s="68">
        <f t="shared" si="0"/>
        <v>0.24095513748191028</v>
      </c>
      <c r="F27" s="147"/>
      <c r="G27" s="151"/>
      <c r="H27" s="152"/>
      <c r="I27" s="110"/>
      <c r="J27" s="148"/>
      <c r="K27" s="147"/>
      <c r="L27" s="149">
        <v>95</v>
      </c>
      <c r="M27" s="150">
        <v>204</v>
      </c>
      <c r="N27" s="151"/>
      <c r="O27" s="148"/>
      <c r="P27" s="110"/>
      <c r="Q27" s="148"/>
      <c r="R27" s="152"/>
    </row>
    <row r="28" spans="1:18">
      <c r="A28" s="10">
        <v>301</v>
      </c>
      <c r="B28" s="11" t="s">
        <v>171</v>
      </c>
      <c r="C28" s="43">
        <v>1177</v>
      </c>
      <c r="D28" s="45">
        <v>277</v>
      </c>
      <c r="E28" s="68">
        <f t="shared" si="0"/>
        <v>0.23534409515717927</v>
      </c>
      <c r="F28" s="134">
        <v>225</v>
      </c>
      <c r="G28" s="139">
        <v>212</v>
      </c>
      <c r="H28" s="138">
        <v>49</v>
      </c>
      <c r="I28" s="95"/>
      <c r="J28" s="148"/>
      <c r="K28" s="147"/>
      <c r="L28" s="110"/>
      <c r="M28" s="155"/>
      <c r="N28" s="151"/>
      <c r="O28" s="148"/>
      <c r="P28" s="110"/>
      <c r="Q28" s="148"/>
      <c r="R28" s="152"/>
    </row>
    <row r="29" spans="1:18">
      <c r="A29" s="10">
        <v>302</v>
      </c>
      <c r="B29" s="11" t="s">
        <v>172</v>
      </c>
      <c r="C29" s="43">
        <v>875</v>
      </c>
      <c r="D29" s="45">
        <v>290</v>
      </c>
      <c r="E29" s="68">
        <f t="shared" si="0"/>
        <v>0.33142857142857141</v>
      </c>
      <c r="F29" s="134">
        <v>202</v>
      </c>
      <c r="G29" s="139">
        <v>153</v>
      </c>
      <c r="H29" s="138">
        <v>83</v>
      </c>
      <c r="I29" s="95"/>
      <c r="J29" s="148"/>
      <c r="K29" s="147"/>
      <c r="L29" s="110"/>
      <c r="M29" s="155"/>
      <c r="N29" s="151"/>
      <c r="O29" s="148"/>
      <c r="P29" s="110"/>
      <c r="Q29" s="148"/>
      <c r="R29" s="152"/>
    </row>
    <row r="30" spans="1:18">
      <c r="A30" s="10">
        <v>303</v>
      </c>
      <c r="B30" s="11" t="s">
        <v>173</v>
      </c>
      <c r="C30" s="43">
        <v>1085</v>
      </c>
      <c r="D30" s="45">
        <v>337</v>
      </c>
      <c r="E30" s="68">
        <f t="shared" si="0"/>
        <v>0.3105990783410138</v>
      </c>
      <c r="F30" s="134">
        <v>244</v>
      </c>
      <c r="G30" s="139">
        <v>179</v>
      </c>
      <c r="H30" s="138">
        <v>103</v>
      </c>
      <c r="I30" s="95"/>
      <c r="J30" s="148"/>
      <c r="K30" s="147"/>
      <c r="L30" s="110"/>
      <c r="M30" s="155"/>
      <c r="N30" s="151"/>
      <c r="O30" s="148"/>
      <c r="P30" s="110"/>
      <c r="Q30" s="148"/>
      <c r="R30" s="152"/>
    </row>
    <row r="31" spans="1:18">
      <c r="A31" s="10">
        <v>304</v>
      </c>
      <c r="B31" s="11" t="s">
        <v>174</v>
      </c>
      <c r="C31" s="43">
        <v>1653</v>
      </c>
      <c r="D31" s="45">
        <v>297</v>
      </c>
      <c r="E31" s="68">
        <f t="shared" si="0"/>
        <v>0.17967332123411978</v>
      </c>
      <c r="F31" s="134">
        <v>245</v>
      </c>
      <c r="G31" s="139">
        <v>222</v>
      </c>
      <c r="H31" s="138">
        <v>63</v>
      </c>
      <c r="I31" s="95"/>
      <c r="J31" s="148"/>
      <c r="K31" s="147"/>
      <c r="L31" s="110"/>
      <c r="M31" s="155"/>
      <c r="N31" s="151"/>
      <c r="O31" s="148"/>
      <c r="P31" s="110"/>
      <c r="Q31" s="148"/>
      <c r="R31" s="152"/>
    </row>
    <row r="32" spans="1:18">
      <c r="A32" s="10">
        <v>305</v>
      </c>
      <c r="B32" s="11" t="s">
        <v>175</v>
      </c>
      <c r="C32" s="43">
        <v>1380</v>
      </c>
      <c r="D32" s="45">
        <v>302</v>
      </c>
      <c r="E32" s="68">
        <f t="shared" si="0"/>
        <v>0.21884057971014492</v>
      </c>
      <c r="F32" s="134">
        <v>250</v>
      </c>
      <c r="G32" s="139">
        <v>218</v>
      </c>
      <c r="H32" s="138">
        <v>71</v>
      </c>
      <c r="I32" s="95"/>
      <c r="J32" s="148"/>
      <c r="K32" s="147"/>
      <c r="L32" s="110"/>
      <c r="M32" s="155"/>
      <c r="N32" s="151"/>
      <c r="O32" s="148"/>
      <c r="P32" s="110"/>
      <c r="Q32" s="148"/>
      <c r="R32" s="152"/>
    </row>
    <row r="33" spans="1:18">
      <c r="A33" s="10">
        <v>401</v>
      </c>
      <c r="B33" s="11" t="s">
        <v>176</v>
      </c>
      <c r="C33" s="43">
        <v>925</v>
      </c>
      <c r="D33" s="45">
        <v>371</v>
      </c>
      <c r="E33" s="68">
        <f t="shared" si="0"/>
        <v>0.40108108108108109</v>
      </c>
      <c r="F33" s="147"/>
      <c r="G33" s="151"/>
      <c r="H33" s="152"/>
      <c r="I33" s="110"/>
      <c r="J33" s="148"/>
      <c r="K33" s="147"/>
      <c r="L33" s="149">
        <v>116</v>
      </c>
      <c r="M33" s="150">
        <v>224</v>
      </c>
      <c r="N33" s="151"/>
      <c r="O33" s="148"/>
      <c r="P33" s="110"/>
      <c r="Q33" s="148"/>
      <c r="R33" s="152"/>
    </row>
    <row r="34" spans="1:18">
      <c r="A34" s="10">
        <v>402</v>
      </c>
      <c r="B34" s="11" t="s">
        <v>177</v>
      </c>
      <c r="C34" s="43">
        <v>1015</v>
      </c>
      <c r="D34" s="45">
        <v>343</v>
      </c>
      <c r="E34" s="68">
        <f t="shared" si="0"/>
        <v>0.33793103448275863</v>
      </c>
      <c r="F34" s="147"/>
      <c r="G34" s="151"/>
      <c r="H34" s="152"/>
      <c r="I34" s="110"/>
      <c r="J34" s="148"/>
      <c r="K34" s="147"/>
      <c r="L34" s="149">
        <v>119</v>
      </c>
      <c r="M34" s="150">
        <v>190</v>
      </c>
      <c r="N34" s="151"/>
      <c r="O34" s="148"/>
      <c r="P34" s="110"/>
      <c r="Q34" s="148"/>
      <c r="R34" s="152"/>
    </row>
    <row r="35" spans="1:18">
      <c r="A35" s="10">
        <v>403</v>
      </c>
      <c r="B35" s="11" t="s">
        <v>178</v>
      </c>
      <c r="C35" s="43">
        <v>827</v>
      </c>
      <c r="D35" s="45">
        <v>289</v>
      </c>
      <c r="E35" s="68">
        <f t="shared" si="0"/>
        <v>0.34945586457073763</v>
      </c>
      <c r="F35" s="147"/>
      <c r="G35" s="151"/>
      <c r="H35" s="152"/>
      <c r="I35" s="110"/>
      <c r="J35" s="148"/>
      <c r="K35" s="147"/>
      <c r="L35" s="149">
        <v>85</v>
      </c>
      <c r="M35" s="150">
        <v>178</v>
      </c>
      <c r="N35" s="151"/>
      <c r="O35" s="148"/>
      <c r="P35" s="110"/>
      <c r="Q35" s="148"/>
      <c r="R35" s="152"/>
    </row>
    <row r="36" spans="1:18">
      <c r="A36" s="10">
        <v>404</v>
      </c>
      <c r="B36" s="11" t="s">
        <v>179</v>
      </c>
      <c r="C36" s="43">
        <v>1180</v>
      </c>
      <c r="D36" s="45">
        <v>345</v>
      </c>
      <c r="E36" s="68">
        <f t="shared" si="0"/>
        <v>0.2923728813559322</v>
      </c>
      <c r="F36" s="147"/>
      <c r="G36" s="151"/>
      <c r="H36" s="152"/>
      <c r="I36" s="110"/>
      <c r="J36" s="148"/>
      <c r="K36" s="147"/>
      <c r="L36" s="149">
        <v>113</v>
      </c>
      <c r="M36" s="150">
        <v>183</v>
      </c>
      <c r="N36" s="151"/>
      <c r="O36" s="148"/>
      <c r="P36" s="110"/>
      <c r="Q36" s="148"/>
      <c r="R36" s="152"/>
    </row>
    <row r="37" spans="1:18">
      <c r="A37" s="10">
        <v>405</v>
      </c>
      <c r="B37" s="11" t="s">
        <v>180</v>
      </c>
      <c r="C37" s="43">
        <v>1096</v>
      </c>
      <c r="D37" s="45">
        <v>316</v>
      </c>
      <c r="E37" s="68">
        <f t="shared" si="0"/>
        <v>0.28832116788321166</v>
      </c>
      <c r="F37" s="147"/>
      <c r="G37" s="151"/>
      <c r="H37" s="152"/>
      <c r="I37" s="110"/>
      <c r="J37" s="148"/>
      <c r="K37" s="147"/>
      <c r="L37" s="149">
        <v>103</v>
      </c>
      <c r="M37" s="150">
        <v>169</v>
      </c>
      <c r="N37" s="151"/>
      <c r="O37" s="148"/>
      <c r="P37" s="110"/>
      <c r="Q37" s="148"/>
      <c r="R37" s="152"/>
    </row>
    <row r="38" spans="1:18">
      <c r="A38" s="10">
        <v>406</v>
      </c>
      <c r="B38" s="11" t="s">
        <v>181</v>
      </c>
      <c r="C38" s="43">
        <v>937</v>
      </c>
      <c r="D38" s="45">
        <v>276</v>
      </c>
      <c r="E38" s="68">
        <f t="shared" si="0"/>
        <v>0.29455709711846317</v>
      </c>
      <c r="F38" s="147"/>
      <c r="G38" s="151"/>
      <c r="H38" s="152"/>
      <c r="I38" s="110"/>
      <c r="J38" s="148"/>
      <c r="K38" s="147"/>
      <c r="L38" s="149">
        <v>97</v>
      </c>
      <c r="M38" s="150">
        <v>148</v>
      </c>
      <c r="N38" s="151"/>
      <c r="O38" s="148"/>
      <c r="P38" s="110"/>
      <c r="Q38" s="148"/>
      <c r="R38" s="152"/>
    </row>
    <row r="39" spans="1:18">
      <c r="A39" s="10">
        <v>407</v>
      </c>
      <c r="B39" s="11" t="s">
        <v>182</v>
      </c>
      <c r="C39" s="43">
        <v>1208</v>
      </c>
      <c r="D39" s="45">
        <v>408</v>
      </c>
      <c r="E39" s="68">
        <f t="shared" si="0"/>
        <v>0.33774834437086093</v>
      </c>
      <c r="F39" s="147"/>
      <c r="G39" s="151"/>
      <c r="H39" s="152"/>
      <c r="I39" s="110"/>
      <c r="J39" s="148"/>
      <c r="K39" s="147"/>
      <c r="L39" s="149">
        <v>192</v>
      </c>
      <c r="M39" s="150">
        <v>183</v>
      </c>
      <c r="N39" s="151"/>
      <c r="O39" s="148"/>
      <c r="P39" s="110"/>
      <c r="Q39" s="148"/>
      <c r="R39" s="152"/>
    </row>
    <row r="40" spans="1:18">
      <c r="A40" s="10">
        <v>408</v>
      </c>
      <c r="B40" s="11" t="s">
        <v>183</v>
      </c>
      <c r="C40" s="43">
        <v>1400</v>
      </c>
      <c r="D40" s="45">
        <v>344</v>
      </c>
      <c r="E40" s="68">
        <f t="shared" si="0"/>
        <v>0.24571428571428572</v>
      </c>
      <c r="F40" s="147"/>
      <c r="G40" s="151"/>
      <c r="H40" s="152"/>
      <c r="I40" s="110"/>
      <c r="J40" s="148"/>
      <c r="K40" s="147"/>
      <c r="L40" s="149">
        <v>107</v>
      </c>
      <c r="M40" s="150">
        <v>180</v>
      </c>
      <c r="N40" s="151"/>
      <c r="O40" s="148"/>
      <c r="P40" s="110"/>
      <c r="Q40" s="148"/>
      <c r="R40" s="152"/>
    </row>
    <row r="41" spans="1:18">
      <c r="A41" s="10">
        <v>501</v>
      </c>
      <c r="B41" s="11" t="s">
        <v>184</v>
      </c>
      <c r="C41" s="43">
        <v>1150</v>
      </c>
      <c r="D41" s="45">
        <v>350</v>
      </c>
      <c r="E41" s="68">
        <f t="shared" si="0"/>
        <v>0.30434782608695654</v>
      </c>
      <c r="F41" s="147"/>
      <c r="G41" s="151"/>
      <c r="H41" s="152"/>
      <c r="I41" s="110"/>
      <c r="J41" s="148"/>
      <c r="K41" s="147"/>
      <c r="L41" s="149">
        <v>156</v>
      </c>
      <c r="M41" s="150">
        <v>152</v>
      </c>
      <c r="N41" s="151"/>
      <c r="O41" s="148"/>
      <c r="P41" s="110"/>
      <c r="Q41" s="148"/>
      <c r="R41" s="152"/>
    </row>
    <row r="42" spans="1:18">
      <c r="A42" s="10">
        <v>502</v>
      </c>
      <c r="B42" s="11" t="s">
        <v>185</v>
      </c>
      <c r="C42" s="43">
        <v>1055</v>
      </c>
      <c r="D42" s="45">
        <v>384</v>
      </c>
      <c r="E42" s="68">
        <f t="shared" si="0"/>
        <v>0.36398104265402842</v>
      </c>
      <c r="F42" s="147"/>
      <c r="G42" s="151"/>
      <c r="H42" s="152"/>
      <c r="I42" s="110"/>
      <c r="J42" s="148"/>
      <c r="K42" s="147"/>
      <c r="L42" s="149">
        <v>157</v>
      </c>
      <c r="M42" s="150">
        <v>185</v>
      </c>
      <c r="N42" s="151"/>
      <c r="O42" s="148"/>
      <c r="P42" s="110"/>
      <c r="Q42" s="148"/>
      <c r="R42" s="152"/>
    </row>
    <row r="43" spans="1:18">
      <c r="A43" s="10">
        <v>503</v>
      </c>
      <c r="B43" s="11" t="s">
        <v>186</v>
      </c>
      <c r="C43" s="43">
        <v>789</v>
      </c>
      <c r="D43" s="45">
        <v>293</v>
      </c>
      <c r="E43" s="68">
        <f t="shared" si="0"/>
        <v>0.37135614702154623</v>
      </c>
      <c r="F43" s="134">
        <v>195</v>
      </c>
      <c r="G43" s="139">
        <v>166</v>
      </c>
      <c r="H43" s="138">
        <v>79</v>
      </c>
      <c r="I43" s="95"/>
      <c r="J43" s="148"/>
      <c r="K43" s="147"/>
      <c r="L43" s="110"/>
      <c r="M43" s="155"/>
      <c r="N43" s="151"/>
      <c r="O43" s="148"/>
      <c r="P43" s="110"/>
      <c r="Q43" s="148"/>
      <c r="R43" s="152"/>
    </row>
    <row r="44" spans="1:18">
      <c r="A44" s="10">
        <v>504</v>
      </c>
      <c r="B44" s="11" t="s">
        <v>187</v>
      </c>
      <c r="C44" s="43">
        <v>1275</v>
      </c>
      <c r="D44" s="45">
        <v>433</v>
      </c>
      <c r="E44" s="68">
        <f t="shared" si="0"/>
        <v>0.33960784313725489</v>
      </c>
      <c r="F44" s="147"/>
      <c r="G44" s="151"/>
      <c r="H44" s="152"/>
      <c r="I44" s="110"/>
      <c r="J44" s="148"/>
      <c r="K44" s="147"/>
      <c r="L44" s="149">
        <v>182</v>
      </c>
      <c r="M44" s="150">
        <v>208</v>
      </c>
      <c r="N44" s="151"/>
      <c r="O44" s="148"/>
      <c r="P44" s="110"/>
      <c r="Q44" s="148"/>
      <c r="R44" s="152"/>
    </row>
    <row r="45" spans="1:18">
      <c r="A45" s="10">
        <v>505</v>
      </c>
      <c r="B45" s="11" t="s">
        <v>188</v>
      </c>
      <c r="C45" s="43">
        <v>1062</v>
      </c>
      <c r="D45" s="45">
        <v>348</v>
      </c>
      <c r="E45" s="68">
        <f t="shared" si="0"/>
        <v>0.32768361581920902</v>
      </c>
      <c r="F45" s="147"/>
      <c r="G45" s="151"/>
      <c r="H45" s="152"/>
      <c r="I45" s="110"/>
      <c r="J45" s="148"/>
      <c r="K45" s="147"/>
      <c r="L45" s="149">
        <v>124</v>
      </c>
      <c r="M45" s="150">
        <v>189</v>
      </c>
      <c r="N45" s="151"/>
      <c r="O45" s="148"/>
      <c r="P45" s="110"/>
      <c r="Q45" s="148"/>
      <c r="R45" s="152"/>
    </row>
    <row r="46" spans="1:18">
      <c r="A46" s="10">
        <v>506</v>
      </c>
      <c r="B46" s="11" t="s">
        <v>189</v>
      </c>
      <c r="C46" s="43">
        <v>886</v>
      </c>
      <c r="D46" s="45">
        <v>243</v>
      </c>
      <c r="E46" s="68">
        <f t="shared" si="0"/>
        <v>0.27426636568848761</v>
      </c>
      <c r="F46" s="147"/>
      <c r="G46" s="151"/>
      <c r="H46" s="152"/>
      <c r="I46" s="110"/>
      <c r="J46" s="148"/>
      <c r="K46" s="147"/>
      <c r="L46" s="149">
        <v>90</v>
      </c>
      <c r="M46" s="150">
        <v>126</v>
      </c>
      <c r="N46" s="151"/>
      <c r="O46" s="148"/>
      <c r="P46" s="110"/>
      <c r="Q46" s="148"/>
      <c r="R46" s="152"/>
    </row>
    <row r="47" spans="1:18">
      <c r="A47" s="10">
        <v>507</v>
      </c>
      <c r="B47" s="11" t="s">
        <v>190</v>
      </c>
      <c r="C47" s="43">
        <v>1395</v>
      </c>
      <c r="D47" s="45">
        <v>393</v>
      </c>
      <c r="E47" s="68">
        <f t="shared" si="0"/>
        <v>0.2817204301075269</v>
      </c>
      <c r="F47" s="147"/>
      <c r="G47" s="151"/>
      <c r="H47" s="152"/>
      <c r="I47" s="110"/>
      <c r="J47" s="148"/>
      <c r="K47" s="147"/>
      <c r="L47" s="149">
        <v>173</v>
      </c>
      <c r="M47" s="150">
        <v>176</v>
      </c>
      <c r="N47" s="151"/>
      <c r="O47" s="148"/>
      <c r="P47" s="110"/>
      <c r="Q47" s="148"/>
      <c r="R47" s="152"/>
    </row>
    <row r="48" spans="1:18">
      <c r="A48" s="10">
        <v>508</v>
      </c>
      <c r="B48" s="11" t="s">
        <v>191</v>
      </c>
      <c r="C48" s="43">
        <v>925</v>
      </c>
      <c r="D48" s="45">
        <v>240</v>
      </c>
      <c r="E48" s="68">
        <f t="shared" si="0"/>
        <v>0.25945945945945947</v>
      </c>
      <c r="F48" s="134">
        <v>176</v>
      </c>
      <c r="G48" s="139">
        <v>178</v>
      </c>
      <c r="H48" s="138">
        <v>45</v>
      </c>
      <c r="I48" s="95"/>
      <c r="J48" s="148"/>
      <c r="K48" s="147"/>
      <c r="L48" s="110"/>
      <c r="M48" s="155"/>
      <c r="N48" s="151"/>
      <c r="O48" s="148"/>
      <c r="P48" s="110"/>
      <c r="Q48" s="148"/>
      <c r="R48" s="152"/>
    </row>
    <row r="49" spans="1:18">
      <c r="A49" s="10">
        <v>509</v>
      </c>
      <c r="B49" s="11" t="s">
        <v>192</v>
      </c>
      <c r="C49" s="43">
        <v>1494</v>
      </c>
      <c r="D49" s="45">
        <v>436</v>
      </c>
      <c r="E49" s="68">
        <f t="shared" si="0"/>
        <v>0.29183400267737619</v>
      </c>
      <c r="F49" s="147"/>
      <c r="G49" s="151"/>
      <c r="H49" s="152"/>
      <c r="I49" s="110"/>
      <c r="J49" s="148"/>
      <c r="K49" s="147"/>
      <c r="L49" s="149">
        <v>193</v>
      </c>
      <c r="M49" s="150">
        <v>186</v>
      </c>
      <c r="N49" s="151"/>
      <c r="O49" s="148"/>
      <c r="P49" s="110"/>
      <c r="Q49" s="148"/>
      <c r="R49" s="152"/>
    </row>
    <row r="50" spans="1:18">
      <c r="A50" s="10">
        <v>601</v>
      </c>
      <c r="B50" s="11" t="s">
        <v>193</v>
      </c>
      <c r="C50" s="43">
        <v>1506</v>
      </c>
      <c r="D50" s="45">
        <v>285</v>
      </c>
      <c r="E50" s="68">
        <f t="shared" si="0"/>
        <v>0.18924302788844621</v>
      </c>
      <c r="F50" s="147"/>
      <c r="G50" s="151"/>
      <c r="H50" s="152"/>
      <c r="I50" s="110"/>
      <c r="J50" s="148"/>
      <c r="K50" s="147"/>
      <c r="L50" s="149">
        <v>78</v>
      </c>
      <c r="M50" s="150">
        <v>171</v>
      </c>
      <c r="N50" s="151"/>
      <c r="O50" s="148"/>
      <c r="P50" s="110"/>
      <c r="Q50" s="148"/>
      <c r="R50" s="152"/>
    </row>
    <row r="51" spans="1:18">
      <c r="A51" s="10">
        <v>602</v>
      </c>
      <c r="B51" s="11" t="s">
        <v>194</v>
      </c>
      <c r="C51" s="43">
        <v>962</v>
      </c>
      <c r="D51" s="45">
        <v>137</v>
      </c>
      <c r="E51" s="68">
        <f t="shared" si="0"/>
        <v>0.14241164241164242</v>
      </c>
      <c r="F51" s="147"/>
      <c r="G51" s="151"/>
      <c r="H51" s="152"/>
      <c r="I51" s="110"/>
      <c r="J51" s="148"/>
      <c r="K51" s="147"/>
      <c r="L51" s="149">
        <v>39</v>
      </c>
      <c r="M51" s="150">
        <v>87</v>
      </c>
      <c r="N51" s="151"/>
      <c r="O51" s="148"/>
      <c r="P51" s="110"/>
      <c r="Q51" s="148"/>
      <c r="R51" s="152"/>
    </row>
    <row r="52" spans="1:18">
      <c r="A52" s="10">
        <v>603</v>
      </c>
      <c r="B52" s="11" t="s">
        <v>195</v>
      </c>
      <c r="C52" s="43">
        <v>1662</v>
      </c>
      <c r="D52" s="45">
        <v>211</v>
      </c>
      <c r="E52" s="68">
        <f t="shared" si="0"/>
        <v>0.1269554753309266</v>
      </c>
      <c r="F52" s="134">
        <v>162</v>
      </c>
      <c r="G52" s="139">
        <v>152</v>
      </c>
      <c r="H52" s="138">
        <v>34</v>
      </c>
      <c r="I52" s="95"/>
      <c r="J52" s="148"/>
      <c r="K52" s="147"/>
      <c r="L52" s="110"/>
      <c r="M52" s="155"/>
      <c r="N52" s="151"/>
      <c r="O52" s="148"/>
      <c r="P52" s="110"/>
      <c r="Q52" s="148"/>
      <c r="R52" s="152"/>
    </row>
    <row r="53" spans="1:18">
      <c r="A53" s="10">
        <v>604</v>
      </c>
      <c r="B53" s="11" t="s">
        <v>196</v>
      </c>
      <c r="C53" s="43">
        <v>1539</v>
      </c>
      <c r="D53" s="45">
        <v>240</v>
      </c>
      <c r="E53" s="68">
        <f t="shared" si="0"/>
        <v>0.15594541910331383</v>
      </c>
      <c r="F53" s="134">
        <v>190</v>
      </c>
      <c r="G53" s="139">
        <v>165</v>
      </c>
      <c r="H53" s="138">
        <v>41</v>
      </c>
      <c r="I53" s="95"/>
      <c r="J53" s="148"/>
      <c r="K53" s="147"/>
      <c r="L53" s="110"/>
      <c r="M53" s="155"/>
      <c r="N53" s="151"/>
      <c r="O53" s="148"/>
      <c r="P53" s="110"/>
      <c r="Q53" s="148"/>
      <c r="R53" s="152"/>
    </row>
    <row r="54" spans="1:18">
      <c r="A54" s="10">
        <v>605</v>
      </c>
      <c r="B54" s="11" t="s">
        <v>795</v>
      </c>
      <c r="C54" s="43">
        <v>1120</v>
      </c>
      <c r="D54" s="45">
        <v>249</v>
      </c>
      <c r="E54" s="68">
        <f t="shared" si="0"/>
        <v>0.22232142857142856</v>
      </c>
      <c r="F54" s="134"/>
      <c r="G54" s="139"/>
      <c r="H54" s="138"/>
      <c r="I54" s="95"/>
      <c r="J54" s="148"/>
      <c r="K54" s="147"/>
      <c r="L54" s="110">
        <v>79</v>
      </c>
      <c r="M54" s="155">
        <v>130</v>
      </c>
      <c r="N54" s="151"/>
      <c r="O54" s="148"/>
      <c r="P54" s="110"/>
      <c r="Q54" s="148"/>
      <c r="R54" s="152"/>
    </row>
    <row r="55" spans="1:18">
      <c r="A55" s="10">
        <v>701</v>
      </c>
      <c r="B55" s="11" t="s">
        <v>197</v>
      </c>
      <c r="C55" s="43">
        <v>1282</v>
      </c>
      <c r="D55" s="45">
        <v>360</v>
      </c>
      <c r="E55" s="68">
        <f t="shared" si="0"/>
        <v>0.28081123244929795</v>
      </c>
      <c r="F55" s="153"/>
      <c r="G55" s="157"/>
      <c r="H55" s="203"/>
      <c r="I55" s="154">
        <v>77</v>
      </c>
      <c r="J55" s="96">
        <v>276</v>
      </c>
      <c r="K55" s="147"/>
      <c r="L55" s="110"/>
      <c r="M55" s="155"/>
      <c r="N55" s="151"/>
      <c r="O55" s="148"/>
      <c r="P55" s="110"/>
      <c r="Q55" s="148"/>
      <c r="R55" s="152"/>
    </row>
    <row r="56" spans="1:18">
      <c r="A56" s="10">
        <v>702</v>
      </c>
      <c r="B56" s="11" t="s">
        <v>198</v>
      </c>
      <c r="C56" s="43">
        <v>673</v>
      </c>
      <c r="D56" s="45">
        <v>120</v>
      </c>
      <c r="E56" s="68">
        <f t="shared" si="0"/>
        <v>0.17830609212481427</v>
      </c>
      <c r="F56" s="153"/>
      <c r="G56" s="157"/>
      <c r="H56" s="203"/>
      <c r="I56" s="154">
        <v>24</v>
      </c>
      <c r="J56" s="96">
        <v>91</v>
      </c>
      <c r="K56" s="147"/>
      <c r="L56" s="110"/>
      <c r="M56" s="155"/>
      <c r="N56" s="151"/>
      <c r="O56" s="148"/>
      <c r="P56" s="110"/>
      <c r="Q56" s="148"/>
      <c r="R56" s="152"/>
    </row>
    <row r="57" spans="1:18">
      <c r="A57" s="10">
        <v>703</v>
      </c>
      <c r="B57" s="11" t="s">
        <v>199</v>
      </c>
      <c r="C57" s="43">
        <v>1137</v>
      </c>
      <c r="D57" s="45">
        <v>343</v>
      </c>
      <c r="E57" s="68">
        <f t="shared" si="0"/>
        <v>0.30167106420404571</v>
      </c>
      <c r="F57" s="153"/>
      <c r="G57" s="157"/>
      <c r="H57" s="203"/>
      <c r="I57" s="154">
        <v>51</v>
      </c>
      <c r="J57" s="96">
        <v>288</v>
      </c>
      <c r="K57" s="147"/>
      <c r="L57" s="110"/>
      <c r="M57" s="155"/>
      <c r="N57" s="151"/>
      <c r="O57" s="148"/>
      <c r="P57" s="110"/>
      <c r="Q57" s="148"/>
      <c r="R57" s="152"/>
    </row>
    <row r="58" spans="1:18">
      <c r="A58" s="10">
        <v>704</v>
      </c>
      <c r="B58" s="11" t="s">
        <v>200</v>
      </c>
      <c r="C58" s="43">
        <v>1201</v>
      </c>
      <c r="D58" s="45">
        <v>270</v>
      </c>
      <c r="E58" s="68">
        <f t="shared" si="0"/>
        <v>0.22481265611990009</v>
      </c>
      <c r="F58" s="153"/>
      <c r="G58" s="157"/>
      <c r="H58" s="203"/>
      <c r="I58" s="154">
        <v>61</v>
      </c>
      <c r="J58" s="96">
        <v>205</v>
      </c>
      <c r="K58" s="147"/>
      <c r="L58" s="110"/>
      <c r="M58" s="155"/>
      <c r="N58" s="151"/>
      <c r="O58" s="148"/>
      <c r="P58" s="110"/>
      <c r="Q58" s="148"/>
      <c r="R58" s="152"/>
    </row>
    <row r="59" spans="1:18">
      <c r="A59" s="10">
        <v>705</v>
      </c>
      <c r="B59" s="11" t="s">
        <v>201</v>
      </c>
      <c r="C59" s="43">
        <v>628</v>
      </c>
      <c r="D59" s="45">
        <v>185</v>
      </c>
      <c r="E59" s="68">
        <f t="shared" si="0"/>
        <v>0.29458598726114649</v>
      </c>
      <c r="F59" s="153"/>
      <c r="G59" s="157"/>
      <c r="H59" s="203"/>
      <c r="I59" s="154">
        <v>41</v>
      </c>
      <c r="J59" s="96">
        <v>140</v>
      </c>
      <c r="K59" s="147"/>
      <c r="L59" s="110"/>
      <c r="M59" s="155"/>
      <c r="N59" s="151"/>
      <c r="O59" s="148"/>
      <c r="P59" s="110"/>
      <c r="Q59" s="148"/>
      <c r="R59" s="152"/>
    </row>
    <row r="60" spans="1:18">
      <c r="A60" s="10">
        <v>706</v>
      </c>
      <c r="B60" s="11" t="s">
        <v>202</v>
      </c>
      <c r="C60" s="43">
        <v>899</v>
      </c>
      <c r="D60" s="45">
        <v>210</v>
      </c>
      <c r="E60" s="68">
        <f t="shared" si="0"/>
        <v>0.23359288097886541</v>
      </c>
      <c r="F60" s="153"/>
      <c r="G60" s="157"/>
      <c r="H60" s="203"/>
      <c r="I60" s="154">
        <v>38</v>
      </c>
      <c r="J60" s="96">
        <v>169</v>
      </c>
      <c r="K60" s="147"/>
      <c r="L60" s="110"/>
      <c r="M60" s="155"/>
      <c r="N60" s="151"/>
      <c r="O60" s="148"/>
      <c r="P60" s="110"/>
      <c r="Q60" s="148"/>
      <c r="R60" s="152"/>
    </row>
    <row r="61" spans="1:18">
      <c r="A61" s="10">
        <v>707</v>
      </c>
      <c r="B61" s="11" t="s">
        <v>203</v>
      </c>
      <c r="C61" s="43">
        <v>1313</v>
      </c>
      <c r="D61" s="45">
        <v>340</v>
      </c>
      <c r="E61" s="68">
        <f t="shared" si="0"/>
        <v>0.25894897182025894</v>
      </c>
      <c r="F61" s="153"/>
      <c r="G61" s="157"/>
      <c r="H61" s="203"/>
      <c r="I61" s="154">
        <v>66</v>
      </c>
      <c r="J61" s="96">
        <v>265</v>
      </c>
      <c r="K61" s="147"/>
      <c r="L61" s="110"/>
      <c r="M61" s="155"/>
      <c r="N61" s="151"/>
      <c r="O61" s="148"/>
      <c r="P61" s="110"/>
      <c r="Q61" s="148"/>
      <c r="R61" s="152"/>
    </row>
    <row r="62" spans="1:18">
      <c r="A62" s="10">
        <v>708</v>
      </c>
      <c r="B62" s="11" t="s">
        <v>204</v>
      </c>
      <c r="C62" s="43">
        <v>1125</v>
      </c>
      <c r="D62" s="45">
        <v>231</v>
      </c>
      <c r="E62" s="68">
        <f t="shared" si="0"/>
        <v>0.20533333333333334</v>
      </c>
      <c r="F62" s="153"/>
      <c r="G62" s="157"/>
      <c r="H62" s="203"/>
      <c r="I62" s="154"/>
      <c r="J62" s="156"/>
      <c r="K62" s="134">
        <v>184</v>
      </c>
      <c r="L62" s="135"/>
      <c r="M62" s="136"/>
      <c r="N62" s="157"/>
      <c r="O62" s="156"/>
      <c r="P62" s="154"/>
      <c r="Q62" s="148"/>
      <c r="R62" s="152"/>
    </row>
    <row r="63" spans="1:18">
      <c r="A63" s="10">
        <v>709</v>
      </c>
      <c r="B63" s="11" t="s">
        <v>205</v>
      </c>
      <c r="C63" s="43">
        <v>1185</v>
      </c>
      <c r="D63" s="45">
        <v>327</v>
      </c>
      <c r="E63" s="68">
        <f t="shared" si="0"/>
        <v>0.27594936708860762</v>
      </c>
      <c r="F63" s="153"/>
      <c r="G63" s="157"/>
      <c r="H63" s="203"/>
      <c r="I63" s="154"/>
      <c r="J63" s="156"/>
      <c r="K63" s="134">
        <v>258</v>
      </c>
      <c r="L63" s="135"/>
      <c r="M63" s="136"/>
      <c r="N63" s="157"/>
      <c r="O63" s="156"/>
      <c r="P63" s="154"/>
      <c r="Q63" s="148"/>
      <c r="R63" s="152"/>
    </row>
    <row r="64" spans="1:18">
      <c r="A64" s="10">
        <v>710</v>
      </c>
      <c r="B64" s="11" t="s">
        <v>206</v>
      </c>
      <c r="C64" s="43">
        <v>554</v>
      </c>
      <c r="D64" s="45">
        <v>107</v>
      </c>
      <c r="E64" s="68">
        <f t="shared" si="0"/>
        <v>0.19314079422382671</v>
      </c>
      <c r="F64" s="153"/>
      <c r="G64" s="157"/>
      <c r="H64" s="203"/>
      <c r="I64" s="154">
        <v>15</v>
      </c>
      <c r="J64" s="96">
        <v>89</v>
      </c>
      <c r="K64" s="147"/>
      <c r="L64" s="110"/>
      <c r="M64" s="155"/>
      <c r="N64" s="151"/>
      <c r="O64" s="148"/>
      <c r="P64" s="110"/>
      <c r="Q64" s="148"/>
      <c r="R64" s="152"/>
    </row>
    <row r="65" spans="1:18">
      <c r="A65" s="10">
        <v>711</v>
      </c>
      <c r="B65" s="11" t="s">
        <v>757</v>
      </c>
      <c r="C65" s="43">
        <v>959</v>
      </c>
      <c r="D65" s="45">
        <v>247</v>
      </c>
      <c r="E65" s="68">
        <f t="shared" si="0"/>
        <v>0.25755995828988532</v>
      </c>
      <c r="F65" s="153"/>
      <c r="G65" s="157"/>
      <c r="H65" s="203"/>
      <c r="I65" s="154"/>
      <c r="J65" s="156"/>
      <c r="K65" s="134">
        <v>205</v>
      </c>
      <c r="L65" s="135"/>
      <c r="M65" s="136"/>
      <c r="N65" s="157"/>
      <c r="O65" s="156"/>
      <c r="P65" s="154"/>
      <c r="Q65" s="148"/>
      <c r="R65" s="152"/>
    </row>
    <row r="66" spans="1:18">
      <c r="A66" s="10">
        <v>801</v>
      </c>
      <c r="B66" s="11" t="s">
        <v>207</v>
      </c>
      <c r="C66" s="43">
        <v>1604</v>
      </c>
      <c r="D66" s="45">
        <v>234</v>
      </c>
      <c r="E66" s="68">
        <f t="shared" si="0"/>
        <v>0.14588528678304238</v>
      </c>
      <c r="F66" s="134">
        <v>194</v>
      </c>
      <c r="G66" s="139">
        <v>186</v>
      </c>
      <c r="H66" s="138">
        <v>25</v>
      </c>
      <c r="I66" s="95"/>
      <c r="J66" s="148"/>
      <c r="K66" s="147"/>
      <c r="L66" s="110"/>
      <c r="M66" s="155"/>
      <c r="N66" s="151"/>
      <c r="O66" s="148"/>
      <c r="P66" s="110"/>
      <c r="Q66" s="148"/>
      <c r="R66" s="152"/>
    </row>
    <row r="67" spans="1:18">
      <c r="A67" s="10">
        <v>802</v>
      </c>
      <c r="B67" s="11" t="s">
        <v>208</v>
      </c>
      <c r="C67" s="43">
        <v>1245</v>
      </c>
      <c r="D67" s="45">
        <v>291</v>
      </c>
      <c r="E67" s="68">
        <f t="shared" si="0"/>
        <v>0.23373493975903614</v>
      </c>
      <c r="F67" s="134">
        <v>196</v>
      </c>
      <c r="G67" s="139">
        <v>173</v>
      </c>
      <c r="H67" s="138">
        <v>63</v>
      </c>
      <c r="I67" s="95"/>
      <c r="J67" s="148"/>
      <c r="K67" s="147"/>
      <c r="L67" s="110"/>
      <c r="M67" s="155"/>
      <c r="N67" s="151"/>
      <c r="O67" s="148"/>
      <c r="P67" s="110"/>
      <c r="Q67" s="148"/>
      <c r="R67" s="152"/>
    </row>
    <row r="68" spans="1:18">
      <c r="A68" s="10">
        <v>803</v>
      </c>
      <c r="B68" s="11" t="s">
        <v>209</v>
      </c>
      <c r="C68" s="43">
        <v>1387</v>
      </c>
      <c r="D68" s="45">
        <v>392</v>
      </c>
      <c r="E68" s="68">
        <f t="shared" si="0"/>
        <v>0.28262436914203315</v>
      </c>
      <c r="F68" s="147"/>
      <c r="G68" s="151"/>
      <c r="H68" s="152"/>
      <c r="I68" s="110"/>
      <c r="J68" s="148"/>
      <c r="K68" s="147"/>
      <c r="L68" s="149">
        <v>163</v>
      </c>
      <c r="M68" s="150">
        <v>195</v>
      </c>
      <c r="N68" s="151"/>
      <c r="O68" s="148"/>
      <c r="P68" s="110"/>
      <c r="Q68" s="148"/>
      <c r="R68" s="152"/>
    </row>
    <row r="69" spans="1:18">
      <c r="A69" s="10">
        <v>804</v>
      </c>
      <c r="B69" s="11" t="s">
        <v>210</v>
      </c>
      <c r="C69" s="43">
        <v>1464</v>
      </c>
      <c r="D69" s="45">
        <v>239</v>
      </c>
      <c r="E69" s="68">
        <f t="shared" si="0"/>
        <v>0.16325136612021857</v>
      </c>
      <c r="F69" s="134">
        <v>181</v>
      </c>
      <c r="G69" s="139">
        <v>181</v>
      </c>
      <c r="H69" s="138">
        <v>38</v>
      </c>
      <c r="I69" s="95"/>
      <c r="J69" s="148"/>
      <c r="K69" s="147"/>
      <c r="L69" s="110"/>
      <c r="M69" s="155"/>
      <c r="N69" s="151"/>
      <c r="O69" s="148"/>
      <c r="P69" s="110"/>
      <c r="Q69" s="148"/>
      <c r="R69" s="152"/>
    </row>
    <row r="70" spans="1:18">
      <c r="A70" s="10">
        <v>901</v>
      </c>
      <c r="B70" s="11" t="s">
        <v>211</v>
      </c>
      <c r="C70" s="43">
        <v>962</v>
      </c>
      <c r="D70" s="45">
        <v>160</v>
      </c>
      <c r="E70" s="68">
        <f t="shared" ref="E70:E134" si="1">SUM(D70/C70)</f>
        <v>0.16632016632016633</v>
      </c>
      <c r="F70" s="134">
        <v>125</v>
      </c>
      <c r="G70" s="139">
        <v>111</v>
      </c>
      <c r="H70" s="138">
        <v>31</v>
      </c>
      <c r="I70" s="95"/>
      <c r="J70" s="148"/>
      <c r="K70" s="147"/>
      <c r="L70" s="110"/>
      <c r="M70" s="155"/>
      <c r="N70" s="151"/>
      <c r="O70" s="148"/>
      <c r="P70" s="110"/>
      <c r="Q70" s="148"/>
      <c r="R70" s="152"/>
    </row>
    <row r="71" spans="1:18">
      <c r="A71" s="10">
        <v>902</v>
      </c>
      <c r="B71" s="11" t="s">
        <v>212</v>
      </c>
      <c r="C71" s="43">
        <v>1482</v>
      </c>
      <c r="D71" s="45">
        <v>426</v>
      </c>
      <c r="E71" s="68">
        <f t="shared" si="1"/>
        <v>0.2874493927125506</v>
      </c>
      <c r="F71" s="134">
        <v>309</v>
      </c>
      <c r="G71" s="139">
        <v>268</v>
      </c>
      <c r="H71" s="138">
        <v>93</v>
      </c>
      <c r="I71" s="95"/>
      <c r="J71" s="148"/>
      <c r="K71" s="147"/>
      <c r="L71" s="110"/>
      <c r="M71" s="155"/>
      <c r="N71" s="151"/>
      <c r="O71" s="148"/>
      <c r="P71" s="110"/>
      <c r="Q71" s="148"/>
      <c r="R71" s="152"/>
    </row>
    <row r="72" spans="1:18">
      <c r="A72" s="10">
        <v>903</v>
      </c>
      <c r="B72" s="11" t="s">
        <v>213</v>
      </c>
      <c r="C72" s="43">
        <v>1299</v>
      </c>
      <c r="D72" s="45">
        <v>192</v>
      </c>
      <c r="E72" s="68">
        <f t="shared" si="1"/>
        <v>0.14780600461893764</v>
      </c>
      <c r="F72" s="134">
        <v>152</v>
      </c>
      <c r="G72" s="139">
        <v>138</v>
      </c>
      <c r="H72" s="138">
        <v>41</v>
      </c>
      <c r="I72" s="95"/>
      <c r="J72" s="148"/>
      <c r="K72" s="147"/>
      <c r="L72" s="110"/>
      <c r="M72" s="155"/>
      <c r="N72" s="151"/>
      <c r="O72" s="148"/>
      <c r="P72" s="110"/>
      <c r="Q72" s="148"/>
      <c r="R72" s="152"/>
    </row>
    <row r="73" spans="1:18">
      <c r="A73" s="10">
        <v>904</v>
      </c>
      <c r="B73" s="11" t="s">
        <v>758</v>
      </c>
      <c r="C73" s="43">
        <v>1124</v>
      </c>
      <c r="D73" s="45">
        <v>183</v>
      </c>
      <c r="E73" s="68">
        <f t="shared" si="1"/>
        <v>0.16281138790035588</v>
      </c>
      <c r="F73" s="134">
        <v>157</v>
      </c>
      <c r="G73" s="139">
        <v>129</v>
      </c>
      <c r="H73" s="138">
        <v>38</v>
      </c>
      <c r="I73" s="95"/>
      <c r="J73" s="148"/>
      <c r="K73" s="147"/>
      <c r="L73" s="110"/>
      <c r="M73" s="155"/>
      <c r="N73" s="151"/>
      <c r="O73" s="148"/>
      <c r="P73" s="110"/>
      <c r="Q73" s="148"/>
      <c r="R73" s="152"/>
    </row>
    <row r="74" spans="1:18">
      <c r="A74" s="10">
        <v>1001</v>
      </c>
      <c r="B74" s="11" t="s">
        <v>214</v>
      </c>
      <c r="C74" s="43">
        <v>1215</v>
      </c>
      <c r="D74" s="45">
        <v>292</v>
      </c>
      <c r="E74" s="68">
        <f t="shared" si="1"/>
        <v>0.2403292181069959</v>
      </c>
      <c r="F74" s="134">
        <v>190</v>
      </c>
      <c r="G74" s="139">
        <v>172</v>
      </c>
      <c r="H74" s="138">
        <v>95</v>
      </c>
      <c r="I74" s="95"/>
      <c r="J74" s="148"/>
      <c r="K74" s="147"/>
      <c r="L74" s="110"/>
      <c r="M74" s="155"/>
      <c r="N74" s="151"/>
      <c r="O74" s="148"/>
      <c r="P74" s="110"/>
      <c r="Q74" s="148"/>
      <c r="R74" s="152"/>
    </row>
    <row r="75" spans="1:18">
      <c r="A75" s="10">
        <v>1002</v>
      </c>
      <c r="B75" s="11" t="s">
        <v>215</v>
      </c>
      <c r="C75" s="43">
        <v>1164</v>
      </c>
      <c r="D75" s="45">
        <v>123</v>
      </c>
      <c r="E75" s="68">
        <f t="shared" si="1"/>
        <v>0.1056701030927835</v>
      </c>
      <c r="F75" s="134">
        <v>85</v>
      </c>
      <c r="G75" s="139">
        <v>75</v>
      </c>
      <c r="H75" s="138">
        <v>34</v>
      </c>
      <c r="I75" s="95"/>
      <c r="J75" s="148"/>
      <c r="K75" s="147"/>
      <c r="L75" s="110"/>
      <c r="M75" s="155"/>
      <c r="N75" s="151"/>
      <c r="O75" s="148"/>
      <c r="P75" s="110"/>
      <c r="Q75" s="148"/>
      <c r="R75" s="152"/>
    </row>
    <row r="76" spans="1:18">
      <c r="A76" s="10">
        <v>1003</v>
      </c>
      <c r="B76" s="11" t="s">
        <v>759</v>
      </c>
      <c r="C76" s="43">
        <v>1220</v>
      </c>
      <c r="D76" s="45">
        <v>196</v>
      </c>
      <c r="E76" s="68">
        <f t="shared" si="1"/>
        <v>0.16065573770491803</v>
      </c>
      <c r="F76" s="134">
        <v>154</v>
      </c>
      <c r="G76" s="139">
        <v>146</v>
      </c>
      <c r="H76" s="138">
        <v>27</v>
      </c>
      <c r="I76" s="95"/>
      <c r="J76" s="148"/>
      <c r="K76" s="147"/>
      <c r="L76" s="110"/>
      <c r="M76" s="155"/>
      <c r="N76" s="151"/>
      <c r="O76" s="148"/>
      <c r="P76" s="110"/>
      <c r="Q76" s="148"/>
      <c r="R76" s="152"/>
    </row>
    <row r="77" spans="1:18">
      <c r="A77" s="10">
        <v>1101</v>
      </c>
      <c r="B77" s="11" t="s">
        <v>216</v>
      </c>
      <c r="C77" s="43">
        <v>1223</v>
      </c>
      <c r="D77" s="45">
        <v>246</v>
      </c>
      <c r="E77" s="68">
        <f t="shared" si="1"/>
        <v>0.20114472608340148</v>
      </c>
      <c r="F77" s="134">
        <v>162</v>
      </c>
      <c r="G77" s="139">
        <v>147</v>
      </c>
      <c r="H77" s="138">
        <v>60</v>
      </c>
      <c r="I77" s="95"/>
      <c r="J77" s="148"/>
      <c r="K77" s="147"/>
      <c r="L77" s="110"/>
      <c r="M77" s="155"/>
      <c r="N77" s="151"/>
      <c r="O77" s="148"/>
      <c r="P77" s="110"/>
      <c r="Q77" s="148"/>
      <c r="R77" s="152"/>
    </row>
    <row r="78" spans="1:18">
      <c r="A78" s="10">
        <v>1102</v>
      </c>
      <c r="B78" s="11" t="s">
        <v>217</v>
      </c>
      <c r="C78" s="43">
        <v>1528</v>
      </c>
      <c r="D78" s="45">
        <v>140</v>
      </c>
      <c r="E78" s="68">
        <f t="shared" si="1"/>
        <v>9.1623036649214659E-2</v>
      </c>
      <c r="F78" s="134">
        <v>109</v>
      </c>
      <c r="G78" s="139">
        <v>93</v>
      </c>
      <c r="H78" s="138">
        <v>37</v>
      </c>
      <c r="I78" s="95"/>
      <c r="J78" s="148"/>
      <c r="K78" s="147"/>
      <c r="L78" s="110"/>
      <c r="M78" s="155"/>
      <c r="N78" s="151"/>
      <c r="O78" s="148"/>
      <c r="P78" s="110"/>
      <c r="Q78" s="148"/>
      <c r="R78" s="152"/>
    </row>
    <row r="79" spans="1:18">
      <c r="A79" s="10">
        <v>1103</v>
      </c>
      <c r="B79" s="11" t="s">
        <v>218</v>
      </c>
      <c r="C79" s="43">
        <v>1184</v>
      </c>
      <c r="D79" s="45">
        <v>98</v>
      </c>
      <c r="E79" s="68">
        <f t="shared" si="1"/>
        <v>8.2770270270270271E-2</v>
      </c>
      <c r="F79" s="134">
        <v>68</v>
      </c>
      <c r="G79" s="139">
        <v>64</v>
      </c>
      <c r="H79" s="138">
        <v>19</v>
      </c>
      <c r="I79" s="95"/>
      <c r="J79" s="148"/>
      <c r="K79" s="147"/>
      <c r="L79" s="110"/>
      <c r="M79" s="155"/>
      <c r="N79" s="151"/>
      <c r="O79" s="148"/>
      <c r="P79" s="110"/>
      <c r="Q79" s="148"/>
      <c r="R79" s="152"/>
    </row>
    <row r="80" spans="1:18">
      <c r="A80" s="10">
        <v>1104</v>
      </c>
      <c r="B80" s="11" t="s">
        <v>796</v>
      </c>
      <c r="C80" s="43">
        <v>1136</v>
      </c>
      <c r="D80" s="45">
        <v>160</v>
      </c>
      <c r="E80" s="68">
        <f t="shared" si="1"/>
        <v>0.14084507042253522</v>
      </c>
      <c r="F80" s="134">
        <v>110</v>
      </c>
      <c r="G80" s="139">
        <v>109</v>
      </c>
      <c r="H80" s="138">
        <v>26</v>
      </c>
      <c r="I80" s="95"/>
      <c r="J80" s="148"/>
      <c r="K80" s="147"/>
      <c r="L80" s="110"/>
      <c r="M80" s="155"/>
      <c r="N80" s="151"/>
      <c r="O80" s="148"/>
      <c r="P80" s="110"/>
      <c r="Q80" s="148"/>
      <c r="R80" s="152"/>
    </row>
    <row r="81" spans="1:18">
      <c r="A81" s="10">
        <v>1201</v>
      </c>
      <c r="B81" s="11" t="s">
        <v>219</v>
      </c>
      <c r="C81" s="43">
        <v>977</v>
      </c>
      <c r="D81" s="45">
        <v>92</v>
      </c>
      <c r="E81" s="68">
        <f t="shared" si="1"/>
        <v>9.4165813715455474E-2</v>
      </c>
      <c r="F81" s="134">
        <v>71</v>
      </c>
      <c r="G81" s="139">
        <v>62</v>
      </c>
      <c r="H81" s="138">
        <v>20</v>
      </c>
      <c r="I81" s="95"/>
      <c r="J81" s="148"/>
      <c r="K81" s="147"/>
      <c r="L81" s="110"/>
      <c r="M81" s="155"/>
      <c r="N81" s="151"/>
      <c r="O81" s="148"/>
      <c r="P81" s="110"/>
      <c r="Q81" s="148"/>
      <c r="R81" s="152"/>
    </row>
    <row r="82" spans="1:18">
      <c r="A82" s="10">
        <v>1202</v>
      </c>
      <c r="B82" s="11" t="s">
        <v>220</v>
      </c>
      <c r="C82" s="43">
        <v>1349</v>
      </c>
      <c r="D82" s="45">
        <v>17</v>
      </c>
      <c r="E82" s="68">
        <f t="shared" si="1"/>
        <v>1.2601927353595256E-2</v>
      </c>
      <c r="F82" s="134">
        <v>11</v>
      </c>
      <c r="G82" s="139">
        <v>12</v>
      </c>
      <c r="H82" s="138">
        <v>4</v>
      </c>
      <c r="I82" s="95"/>
      <c r="J82" s="148"/>
      <c r="K82" s="147"/>
      <c r="L82" s="110"/>
      <c r="M82" s="155"/>
      <c r="N82" s="151"/>
      <c r="O82" s="148"/>
      <c r="P82" s="110"/>
      <c r="Q82" s="148"/>
      <c r="R82" s="152"/>
    </row>
    <row r="83" spans="1:18">
      <c r="A83" s="10">
        <v>1203</v>
      </c>
      <c r="B83" s="11" t="s">
        <v>221</v>
      </c>
      <c r="C83" s="43">
        <v>1555</v>
      </c>
      <c r="D83" s="45">
        <v>134</v>
      </c>
      <c r="E83" s="68">
        <f t="shared" si="1"/>
        <v>8.6173633440514472E-2</v>
      </c>
      <c r="F83" s="134">
        <v>95</v>
      </c>
      <c r="G83" s="139">
        <v>94</v>
      </c>
      <c r="H83" s="138">
        <v>19</v>
      </c>
      <c r="I83" s="95"/>
      <c r="J83" s="148"/>
      <c r="K83" s="147"/>
      <c r="L83" s="110"/>
      <c r="M83" s="155"/>
      <c r="N83" s="151"/>
      <c r="O83" s="148"/>
      <c r="P83" s="110"/>
      <c r="Q83" s="148"/>
      <c r="R83" s="152"/>
    </row>
    <row r="84" spans="1:18">
      <c r="A84" s="10">
        <v>1204</v>
      </c>
      <c r="B84" s="11" t="s">
        <v>753</v>
      </c>
      <c r="C84" s="43">
        <v>1547</v>
      </c>
      <c r="D84" s="45">
        <v>260</v>
      </c>
      <c r="E84" s="68">
        <f t="shared" si="1"/>
        <v>0.16806722689075632</v>
      </c>
      <c r="F84" s="134">
        <v>191</v>
      </c>
      <c r="G84" s="139">
        <v>170</v>
      </c>
      <c r="H84" s="138">
        <v>61</v>
      </c>
      <c r="I84" s="95"/>
      <c r="J84" s="148"/>
      <c r="K84" s="147"/>
      <c r="L84" s="110"/>
      <c r="M84" s="155"/>
      <c r="N84" s="151"/>
      <c r="O84" s="148"/>
      <c r="P84" s="110"/>
      <c r="Q84" s="148"/>
      <c r="R84" s="152"/>
    </row>
    <row r="85" spans="1:18">
      <c r="A85" s="10">
        <v>1205</v>
      </c>
      <c r="B85" s="11" t="s">
        <v>754</v>
      </c>
      <c r="C85" s="43">
        <v>1640</v>
      </c>
      <c r="D85" s="45">
        <v>123</v>
      </c>
      <c r="E85" s="68">
        <f t="shared" si="1"/>
        <v>7.4999999999999997E-2</v>
      </c>
      <c r="F85" s="134">
        <v>96</v>
      </c>
      <c r="G85" s="139">
        <v>91</v>
      </c>
      <c r="H85" s="138">
        <v>20</v>
      </c>
      <c r="I85" s="95"/>
      <c r="J85" s="148"/>
      <c r="K85" s="147"/>
      <c r="L85" s="110"/>
      <c r="M85" s="155"/>
      <c r="N85" s="151"/>
      <c r="O85" s="148"/>
      <c r="P85" s="110"/>
      <c r="Q85" s="148"/>
      <c r="R85" s="152"/>
    </row>
    <row r="86" spans="1:18">
      <c r="A86" s="10">
        <v>1301</v>
      </c>
      <c r="B86" s="11" t="s">
        <v>222</v>
      </c>
      <c r="C86" s="43">
        <v>1282</v>
      </c>
      <c r="D86" s="45">
        <v>151</v>
      </c>
      <c r="E86" s="68">
        <f t="shared" si="1"/>
        <v>0.11778471138845553</v>
      </c>
      <c r="F86" s="134">
        <v>116</v>
      </c>
      <c r="G86" s="139">
        <v>120</v>
      </c>
      <c r="H86" s="138">
        <v>20</v>
      </c>
      <c r="I86" s="95"/>
      <c r="J86" s="148"/>
      <c r="K86" s="147"/>
      <c r="L86" s="110"/>
      <c r="M86" s="155"/>
      <c r="N86" s="151"/>
      <c r="O86" s="148"/>
      <c r="P86" s="110"/>
      <c r="Q86" s="148"/>
      <c r="R86" s="152"/>
    </row>
    <row r="87" spans="1:18">
      <c r="A87" s="10">
        <v>1302</v>
      </c>
      <c r="B87" s="11" t="s">
        <v>223</v>
      </c>
      <c r="C87" s="43">
        <v>842</v>
      </c>
      <c r="D87" s="45">
        <v>260</v>
      </c>
      <c r="E87" s="68">
        <f t="shared" si="1"/>
        <v>0.30878859857482183</v>
      </c>
      <c r="F87" s="153"/>
      <c r="G87" s="157"/>
      <c r="H87" s="203"/>
      <c r="I87" s="154">
        <v>39</v>
      </c>
      <c r="J87" s="96">
        <v>205</v>
      </c>
      <c r="K87" s="147"/>
      <c r="L87" s="110"/>
      <c r="M87" s="155"/>
      <c r="N87" s="151"/>
      <c r="O87" s="148"/>
      <c r="P87" s="110"/>
      <c r="Q87" s="148"/>
      <c r="R87" s="152"/>
    </row>
    <row r="88" spans="1:18">
      <c r="A88" s="10">
        <v>1303</v>
      </c>
      <c r="B88" s="11" t="s">
        <v>224</v>
      </c>
      <c r="C88" s="43">
        <v>1266</v>
      </c>
      <c r="D88" s="45">
        <v>147</v>
      </c>
      <c r="E88" s="68">
        <f t="shared" si="1"/>
        <v>0.11611374407582939</v>
      </c>
      <c r="F88" s="134">
        <v>115</v>
      </c>
      <c r="G88" s="139">
        <v>106</v>
      </c>
      <c r="H88" s="138">
        <v>22</v>
      </c>
      <c r="I88" s="95"/>
      <c r="J88" s="148"/>
      <c r="K88" s="147"/>
      <c r="L88" s="110"/>
      <c r="M88" s="155"/>
      <c r="N88" s="151"/>
      <c r="O88" s="148"/>
      <c r="P88" s="110"/>
      <c r="Q88" s="148"/>
      <c r="R88" s="152"/>
    </row>
    <row r="89" spans="1:18">
      <c r="A89" s="10">
        <v>1304</v>
      </c>
      <c r="B89" s="11" t="s">
        <v>225</v>
      </c>
      <c r="C89" s="43">
        <v>1224</v>
      </c>
      <c r="D89" s="45">
        <v>225</v>
      </c>
      <c r="E89" s="68">
        <f t="shared" si="1"/>
        <v>0.18382352941176472</v>
      </c>
      <c r="F89" s="134">
        <v>188</v>
      </c>
      <c r="G89" s="139">
        <v>178</v>
      </c>
      <c r="H89" s="138">
        <v>34</v>
      </c>
      <c r="I89" s="95"/>
      <c r="J89" s="148"/>
      <c r="K89" s="147"/>
      <c r="L89" s="110"/>
      <c r="M89" s="155"/>
      <c r="N89" s="151"/>
      <c r="O89" s="148"/>
      <c r="P89" s="110"/>
      <c r="Q89" s="148"/>
      <c r="R89" s="152"/>
    </row>
    <row r="90" spans="1:18">
      <c r="A90" s="10">
        <v>1305</v>
      </c>
      <c r="B90" s="11" t="s">
        <v>226</v>
      </c>
      <c r="C90" s="43">
        <v>1277</v>
      </c>
      <c r="D90" s="45">
        <v>456</v>
      </c>
      <c r="E90" s="68">
        <f t="shared" si="1"/>
        <v>0.35708692247454971</v>
      </c>
      <c r="F90" s="153"/>
      <c r="G90" s="157"/>
      <c r="H90" s="203"/>
      <c r="I90" s="154">
        <v>91</v>
      </c>
      <c r="J90" s="96">
        <v>350</v>
      </c>
      <c r="K90" s="147"/>
      <c r="L90" s="110"/>
      <c r="M90" s="155"/>
      <c r="N90" s="151"/>
      <c r="O90" s="148"/>
      <c r="P90" s="110"/>
      <c r="Q90" s="148"/>
      <c r="R90" s="152"/>
    </row>
    <row r="91" spans="1:18">
      <c r="A91" s="10">
        <v>1306</v>
      </c>
      <c r="B91" s="11" t="s">
        <v>227</v>
      </c>
      <c r="C91" s="43">
        <v>938</v>
      </c>
      <c r="D91" s="45">
        <v>339</v>
      </c>
      <c r="E91" s="68">
        <f t="shared" si="1"/>
        <v>0.36140724946695096</v>
      </c>
      <c r="F91" s="153"/>
      <c r="G91" s="157"/>
      <c r="H91" s="203"/>
      <c r="I91" s="154">
        <v>89</v>
      </c>
      <c r="J91" s="96">
        <v>241</v>
      </c>
      <c r="K91" s="147"/>
      <c r="L91" s="110"/>
      <c r="M91" s="155"/>
      <c r="N91" s="151"/>
      <c r="O91" s="148"/>
      <c r="P91" s="110"/>
      <c r="Q91" s="148"/>
      <c r="R91" s="152"/>
    </row>
    <row r="92" spans="1:18">
      <c r="A92" s="10">
        <v>1307</v>
      </c>
      <c r="B92" s="11" t="s">
        <v>755</v>
      </c>
      <c r="C92" s="43">
        <v>1501</v>
      </c>
      <c r="D92" s="45">
        <v>189</v>
      </c>
      <c r="E92" s="68">
        <f t="shared" si="1"/>
        <v>0.12591605596269154</v>
      </c>
      <c r="F92" s="134">
        <v>144</v>
      </c>
      <c r="G92" s="139">
        <v>157</v>
      </c>
      <c r="H92" s="138">
        <v>18</v>
      </c>
      <c r="I92" s="95"/>
      <c r="J92" s="148"/>
      <c r="K92" s="147"/>
      <c r="L92" s="110"/>
      <c r="M92" s="155"/>
      <c r="N92" s="151"/>
      <c r="O92" s="148"/>
      <c r="P92" s="110"/>
      <c r="Q92" s="148"/>
      <c r="R92" s="152"/>
    </row>
    <row r="93" spans="1:18">
      <c r="A93" s="10">
        <v>1308</v>
      </c>
      <c r="B93" s="11" t="s">
        <v>756</v>
      </c>
      <c r="C93" s="43">
        <v>1088</v>
      </c>
      <c r="D93" s="45">
        <v>38</v>
      </c>
      <c r="E93" s="68">
        <f t="shared" si="1"/>
        <v>3.4926470588235295E-2</v>
      </c>
      <c r="F93" s="153"/>
      <c r="G93" s="157"/>
      <c r="H93" s="203"/>
      <c r="I93" s="154">
        <v>10</v>
      </c>
      <c r="J93" s="96">
        <v>23</v>
      </c>
      <c r="K93" s="147"/>
      <c r="L93" s="110"/>
      <c r="M93" s="155"/>
      <c r="N93" s="151"/>
      <c r="O93" s="148"/>
      <c r="P93" s="110"/>
      <c r="Q93" s="148"/>
      <c r="R93" s="152"/>
    </row>
    <row r="94" spans="1:18">
      <c r="A94" s="10">
        <v>1401</v>
      </c>
      <c r="B94" s="11" t="s">
        <v>228</v>
      </c>
      <c r="C94" s="43">
        <v>1207</v>
      </c>
      <c r="D94" s="45">
        <v>412</v>
      </c>
      <c r="E94" s="68">
        <f t="shared" si="1"/>
        <v>0.34134217067108535</v>
      </c>
      <c r="F94" s="153"/>
      <c r="G94" s="157"/>
      <c r="H94" s="203"/>
      <c r="I94" s="154">
        <v>91</v>
      </c>
      <c r="J94" s="96">
        <v>282</v>
      </c>
      <c r="K94" s="147"/>
      <c r="L94" s="110"/>
      <c r="M94" s="155"/>
      <c r="N94" s="151"/>
      <c r="O94" s="148"/>
      <c r="P94" s="110"/>
      <c r="Q94" s="148"/>
      <c r="R94" s="152"/>
    </row>
    <row r="95" spans="1:18">
      <c r="A95" s="10">
        <v>1402</v>
      </c>
      <c r="B95" s="11" t="s">
        <v>229</v>
      </c>
      <c r="C95" s="43">
        <v>1224</v>
      </c>
      <c r="D95" s="45">
        <v>330</v>
      </c>
      <c r="E95" s="68">
        <f t="shared" si="1"/>
        <v>0.26960784313725489</v>
      </c>
      <c r="F95" s="153"/>
      <c r="G95" s="157"/>
      <c r="H95" s="203"/>
      <c r="I95" s="154">
        <v>38</v>
      </c>
      <c r="J95" s="96">
        <v>281</v>
      </c>
      <c r="K95" s="147"/>
      <c r="L95" s="110"/>
      <c r="M95" s="155"/>
      <c r="N95" s="151"/>
      <c r="O95" s="148"/>
      <c r="P95" s="110"/>
      <c r="Q95" s="148"/>
      <c r="R95" s="152"/>
    </row>
    <row r="96" spans="1:18">
      <c r="A96" s="10">
        <v>1403</v>
      </c>
      <c r="B96" s="11" t="s">
        <v>230</v>
      </c>
      <c r="C96" s="43">
        <v>479</v>
      </c>
      <c r="D96" s="45">
        <v>198</v>
      </c>
      <c r="E96" s="68">
        <f t="shared" si="1"/>
        <v>0.41336116910229648</v>
      </c>
      <c r="F96" s="153"/>
      <c r="G96" s="157"/>
      <c r="H96" s="203"/>
      <c r="I96" s="154">
        <v>65</v>
      </c>
      <c r="J96" s="96">
        <v>110</v>
      </c>
      <c r="K96" s="147"/>
      <c r="L96" s="110"/>
      <c r="M96" s="155"/>
      <c r="N96" s="151"/>
      <c r="O96" s="148"/>
      <c r="P96" s="110"/>
      <c r="Q96" s="148"/>
      <c r="R96" s="152"/>
    </row>
    <row r="97" spans="1:18">
      <c r="A97" s="10">
        <v>1404</v>
      </c>
      <c r="B97" s="11" t="s">
        <v>231</v>
      </c>
      <c r="C97" s="43">
        <v>1399</v>
      </c>
      <c r="D97" s="45">
        <v>506</v>
      </c>
      <c r="E97" s="68">
        <f t="shared" si="1"/>
        <v>0.36168691922801999</v>
      </c>
      <c r="F97" s="153"/>
      <c r="G97" s="157"/>
      <c r="H97" s="203"/>
      <c r="I97" s="154">
        <v>101</v>
      </c>
      <c r="J97" s="96">
        <v>371</v>
      </c>
      <c r="K97" s="147"/>
      <c r="L97" s="110"/>
      <c r="M97" s="155"/>
      <c r="N97" s="151"/>
      <c r="O97" s="148"/>
      <c r="P97" s="110"/>
      <c r="Q97" s="148"/>
      <c r="R97" s="152"/>
    </row>
    <row r="98" spans="1:18">
      <c r="A98" s="10">
        <v>1405</v>
      </c>
      <c r="B98" s="11" t="s">
        <v>232</v>
      </c>
      <c r="C98" s="43">
        <v>1306</v>
      </c>
      <c r="D98" s="45">
        <v>382</v>
      </c>
      <c r="E98" s="68">
        <f t="shared" si="1"/>
        <v>0.29249617151607965</v>
      </c>
      <c r="F98" s="153"/>
      <c r="G98" s="157"/>
      <c r="H98" s="203"/>
      <c r="I98" s="154">
        <v>69</v>
      </c>
      <c r="J98" s="96">
        <v>292</v>
      </c>
      <c r="K98" s="147"/>
      <c r="L98" s="110"/>
      <c r="M98" s="155"/>
      <c r="N98" s="151"/>
      <c r="O98" s="148"/>
      <c r="P98" s="110"/>
      <c r="Q98" s="148"/>
      <c r="R98" s="152"/>
    </row>
    <row r="99" spans="1:18">
      <c r="A99" s="10">
        <v>1406</v>
      </c>
      <c r="B99" s="11" t="s">
        <v>233</v>
      </c>
      <c r="C99" s="43">
        <v>948</v>
      </c>
      <c r="D99" s="45">
        <v>381</v>
      </c>
      <c r="E99" s="68">
        <f t="shared" si="1"/>
        <v>0.40189873417721517</v>
      </c>
      <c r="F99" s="153"/>
      <c r="G99" s="157"/>
      <c r="H99" s="203"/>
      <c r="I99" s="154">
        <v>71</v>
      </c>
      <c r="J99" s="96">
        <v>292</v>
      </c>
      <c r="K99" s="147"/>
      <c r="L99" s="110"/>
      <c r="M99" s="155"/>
      <c r="N99" s="151"/>
      <c r="O99" s="148"/>
      <c r="P99" s="110"/>
      <c r="Q99" s="148"/>
      <c r="R99" s="152"/>
    </row>
    <row r="100" spans="1:18">
      <c r="A100" s="10">
        <v>1407</v>
      </c>
      <c r="B100" s="11" t="s">
        <v>234</v>
      </c>
      <c r="C100" s="43">
        <v>1035</v>
      </c>
      <c r="D100" s="45">
        <v>392</v>
      </c>
      <c r="E100" s="68">
        <f t="shared" si="1"/>
        <v>0.37874396135265703</v>
      </c>
      <c r="F100" s="153"/>
      <c r="G100" s="157"/>
      <c r="H100" s="203"/>
      <c r="I100" s="154">
        <v>82</v>
      </c>
      <c r="J100" s="96">
        <v>262</v>
      </c>
      <c r="K100" s="147"/>
      <c r="L100" s="110"/>
      <c r="M100" s="155"/>
      <c r="N100" s="151"/>
      <c r="O100" s="148"/>
      <c r="P100" s="110"/>
      <c r="Q100" s="148"/>
      <c r="R100" s="152"/>
    </row>
    <row r="101" spans="1:18">
      <c r="A101" s="10">
        <v>1408</v>
      </c>
      <c r="B101" s="11" t="s">
        <v>235</v>
      </c>
      <c r="C101" s="43">
        <v>1266</v>
      </c>
      <c r="D101" s="45">
        <v>345</v>
      </c>
      <c r="E101" s="68">
        <f t="shared" si="1"/>
        <v>0.27251184834123221</v>
      </c>
      <c r="F101" s="153"/>
      <c r="G101" s="157"/>
      <c r="H101" s="203"/>
      <c r="I101" s="154">
        <v>57</v>
      </c>
      <c r="J101" s="96">
        <v>259</v>
      </c>
      <c r="K101" s="147"/>
      <c r="L101" s="110"/>
      <c r="M101" s="155"/>
      <c r="N101" s="151"/>
      <c r="O101" s="148"/>
      <c r="P101" s="110"/>
      <c r="Q101" s="148"/>
      <c r="R101" s="152"/>
    </row>
    <row r="102" spans="1:18">
      <c r="A102" s="10">
        <v>1409</v>
      </c>
      <c r="B102" s="11" t="s">
        <v>236</v>
      </c>
      <c r="C102" s="43">
        <v>1371</v>
      </c>
      <c r="D102" s="45">
        <v>347</v>
      </c>
      <c r="E102" s="68">
        <f t="shared" si="1"/>
        <v>0.25309992706053974</v>
      </c>
      <c r="F102" s="153"/>
      <c r="G102" s="157"/>
      <c r="H102" s="203"/>
      <c r="I102" s="154">
        <v>67</v>
      </c>
      <c r="J102" s="96">
        <v>256</v>
      </c>
      <c r="K102" s="147"/>
      <c r="L102" s="110"/>
      <c r="M102" s="155"/>
      <c r="N102" s="151"/>
      <c r="O102" s="148"/>
      <c r="P102" s="110"/>
      <c r="Q102" s="148"/>
      <c r="R102" s="152"/>
    </row>
    <row r="103" spans="1:18">
      <c r="A103" s="10">
        <v>1501</v>
      </c>
      <c r="B103" s="11" t="s">
        <v>237</v>
      </c>
      <c r="C103" s="43">
        <v>1576</v>
      </c>
      <c r="D103" s="45">
        <v>452</v>
      </c>
      <c r="E103" s="68">
        <f t="shared" si="1"/>
        <v>0.28680203045685282</v>
      </c>
      <c r="F103" s="153"/>
      <c r="G103" s="157"/>
      <c r="H103" s="203"/>
      <c r="I103" s="154">
        <v>58</v>
      </c>
      <c r="J103" s="96">
        <v>352</v>
      </c>
      <c r="K103" s="147"/>
      <c r="L103" s="110"/>
      <c r="M103" s="155"/>
      <c r="N103" s="151"/>
      <c r="O103" s="148"/>
      <c r="P103" s="110"/>
      <c r="Q103" s="148"/>
      <c r="R103" s="152"/>
    </row>
    <row r="104" spans="1:18">
      <c r="A104" s="10">
        <v>1502</v>
      </c>
      <c r="B104" s="11" t="s">
        <v>238</v>
      </c>
      <c r="C104" s="43">
        <v>1464</v>
      </c>
      <c r="D104" s="45">
        <v>431</v>
      </c>
      <c r="E104" s="68">
        <f t="shared" si="1"/>
        <v>0.29439890710382516</v>
      </c>
      <c r="F104" s="153"/>
      <c r="G104" s="157"/>
      <c r="H104" s="203"/>
      <c r="I104" s="154">
        <v>77</v>
      </c>
      <c r="J104" s="96">
        <v>308</v>
      </c>
      <c r="K104" s="147"/>
      <c r="L104" s="110"/>
      <c r="M104" s="155"/>
      <c r="N104" s="151"/>
      <c r="O104" s="148"/>
      <c r="P104" s="110"/>
      <c r="Q104" s="148"/>
      <c r="R104" s="152"/>
    </row>
    <row r="105" spans="1:18">
      <c r="A105" s="10">
        <v>1503</v>
      </c>
      <c r="B105" s="11" t="s">
        <v>239</v>
      </c>
      <c r="C105" s="43">
        <v>954</v>
      </c>
      <c r="D105" s="45">
        <v>135</v>
      </c>
      <c r="E105" s="68">
        <f t="shared" si="1"/>
        <v>0.14150943396226415</v>
      </c>
      <c r="F105" s="134">
        <v>105</v>
      </c>
      <c r="G105" s="139">
        <v>110</v>
      </c>
      <c r="H105" s="138">
        <v>17</v>
      </c>
      <c r="I105" s="95"/>
      <c r="J105" s="148"/>
      <c r="K105" s="147"/>
      <c r="L105" s="110"/>
      <c r="M105" s="155"/>
      <c r="N105" s="151"/>
      <c r="O105" s="148"/>
      <c r="P105" s="110"/>
      <c r="Q105" s="148"/>
      <c r="R105" s="152"/>
    </row>
    <row r="106" spans="1:18">
      <c r="A106" s="10">
        <v>1504</v>
      </c>
      <c r="B106" s="11" t="s">
        <v>240</v>
      </c>
      <c r="C106" s="43">
        <v>825</v>
      </c>
      <c r="D106" s="45">
        <v>237</v>
      </c>
      <c r="E106" s="68">
        <f t="shared" si="1"/>
        <v>0.28727272727272729</v>
      </c>
      <c r="F106" s="134">
        <v>196</v>
      </c>
      <c r="G106" s="139">
        <v>191</v>
      </c>
      <c r="H106" s="138">
        <v>27</v>
      </c>
      <c r="I106" s="95"/>
      <c r="J106" s="148"/>
      <c r="K106" s="147"/>
      <c r="L106" s="110"/>
      <c r="M106" s="155"/>
      <c r="N106" s="151"/>
      <c r="O106" s="148"/>
      <c r="P106" s="110"/>
      <c r="Q106" s="148"/>
      <c r="R106" s="152"/>
    </row>
    <row r="107" spans="1:18">
      <c r="A107" s="10">
        <v>1505</v>
      </c>
      <c r="B107" s="11" t="s">
        <v>241</v>
      </c>
      <c r="C107" s="43">
        <v>1380</v>
      </c>
      <c r="D107" s="45">
        <v>428</v>
      </c>
      <c r="E107" s="68">
        <f t="shared" si="1"/>
        <v>0.31014492753623191</v>
      </c>
      <c r="F107" s="153"/>
      <c r="G107" s="157"/>
      <c r="H107" s="203"/>
      <c r="I107" s="154">
        <v>74</v>
      </c>
      <c r="J107" s="96">
        <v>318</v>
      </c>
      <c r="K107" s="147"/>
      <c r="L107" s="110"/>
      <c r="M107" s="155"/>
      <c r="N107" s="151"/>
      <c r="O107" s="148"/>
      <c r="P107" s="110"/>
      <c r="Q107" s="148"/>
      <c r="R107" s="152"/>
    </row>
    <row r="108" spans="1:18">
      <c r="A108" s="10">
        <v>1506</v>
      </c>
      <c r="B108" s="11" t="s">
        <v>242</v>
      </c>
      <c r="C108" s="43">
        <v>636</v>
      </c>
      <c r="D108" s="45">
        <v>225</v>
      </c>
      <c r="E108" s="68">
        <f t="shared" si="1"/>
        <v>0.35377358490566035</v>
      </c>
      <c r="F108" s="153"/>
      <c r="G108" s="157"/>
      <c r="H108" s="203"/>
      <c r="I108" s="154">
        <v>47</v>
      </c>
      <c r="J108" s="96">
        <v>161</v>
      </c>
      <c r="K108" s="147"/>
      <c r="L108" s="110"/>
      <c r="M108" s="155"/>
      <c r="N108" s="151"/>
      <c r="O108" s="148"/>
      <c r="P108" s="110"/>
      <c r="Q108" s="148"/>
      <c r="R108" s="152"/>
    </row>
    <row r="109" spans="1:18">
      <c r="A109" s="10">
        <v>1507</v>
      </c>
      <c r="B109" s="11" t="s">
        <v>243</v>
      </c>
      <c r="C109" s="43">
        <v>687</v>
      </c>
      <c r="D109" s="45">
        <v>204</v>
      </c>
      <c r="E109" s="68">
        <f t="shared" si="1"/>
        <v>0.29694323144104806</v>
      </c>
      <c r="F109" s="153"/>
      <c r="G109" s="157"/>
      <c r="H109" s="203"/>
      <c r="I109" s="154">
        <v>23</v>
      </c>
      <c r="J109" s="96">
        <v>161</v>
      </c>
      <c r="K109" s="147"/>
      <c r="L109" s="110"/>
      <c r="M109" s="155"/>
      <c r="N109" s="151"/>
      <c r="O109" s="148"/>
      <c r="P109" s="110"/>
      <c r="Q109" s="148"/>
      <c r="R109" s="152"/>
    </row>
    <row r="110" spans="1:18">
      <c r="A110" s="10">
        <v>1508</v>
      </c>
      <c r="B110" s="11" t="s">
        <v>244</v>
      </c>
      <c r="C110" s="43">
        <v>1128</v>
      </c>
      <c r="D110" s="45">
        <v>498</v>
      </c>
      <c r="E110" s="68">
        <f t="shared" si="1"/>
        <v>0.44148936170212766</v>
      </c>
      <c r="F110" s="153"/>
      <c r="G110" s="157"/>
      <c r="H110" s="203"/>
      <c r="I110" s="154">
        <v>82</v>
      </c>
      <c r="J110" s="96">
        <v>358</v>
      </c>
      <c r="K110" s="147"/>
      <c r="L110" s="110"/>
      <c r="M110" s="155"/>
      <c r="N110" s="151"/>
      <c r="O110" s="148"/>
      <c r="P110" s="110"/>
      <c r="Q110" s="148"/>
      <c r="R110" s="152"/>
    </row>
    <row r="111" spans="1:18">
      <c r="A111" s="10">
        <v>1509</v>
      </c>
      <c r="B111" s="11" t="s">
        <v>245</v>
      </c>
      <c r="C111" s="43">
        <v>944</v>
      </c>
      <c r="D111" s="45">
        <v>274</v>
      </c>
      <c r="E111" s="68">
        <f t="shared" si="1"/>
        <v>0.2902542372881356</v>
      </c>
      <c r="F111" s="153"/>
      <c r="G111" s="157"/>
      <c r="H111" s="203"/>
      <c r="I111" s="154">
        <v>39</v>
      </c>
      <c r="J111" s="96">
        <v>209</v>
      </c>
      <c r="K111" s="147"/>
      <c r="L111" s="110"/>
      <c r="M111" s="155"/>
      <c r="N111" s="151"/>
      <c r="O111" s="148"/>
      <c r="P111" s="110"/>
      <c r="Q111" s="148"/>
      <c r="R111" s="152"/>
    </row>
    <row r="112" spans="1:18">
      <c r="A112" s="10">
        <v>1510</v>
      </c>
      <c r="B112" s="11" t="s">
        <v>246</v>
      </c>
      <c r="C112" s="43">
        <v>863</v>
      </c>
      <c r="D112" s="45">
        <v>165</v>
      </c>
      <c r="E112" s="68">
        <f t="shared" si="1"/>
        <v>0.19119351100811124</v>
      </c>
      <c r="F112" s="134">
        <v>134</v>
      </c>
      <c r="G112" s="139">
        <v>137</v>
      </c>
      <c r="H112" s="138">
        <v>18</v>
      </c>
      <c r="I112" s="95"/>
      <c r="J112" s="148"/>
      <c r="K112" s="147"/>
      <c r="L112" s="110"/>
      <c r="M112" s="155"/>
      <c r="N112" s="151"/>
      <c r="O112" s="148"/>
      <c r="P112" s="110"/>
      <c r="Q112" s="148"/>
      <c r="R112" s="152"/>
    </row>
    <row r="113" spans="1:18">
      <c r="A113" s="10">
        <v>1601</v>
      </c>
      <c r="B113" s="11" t="s">
        <v>247</v>
      </c>
      <c r="C113" s="43">
        <v>1321</v>
      </c>
      <c r="D113" s="45">
        <v>152</v>
      </c>
      <c r="E113" s="68">
        <f t="shared" si="1"/>
        <v>0.11506434519303559</v>
      </c>
      <c r="F113" s="134">
        <v>119</v>
      </c>
      <c r="G113" s="139">
        <v>96</v>
      </c>
      <c r="H113" s="138">
        <v>42</v>
      </c>
      <c r="I113" s="95"/>
      <c r="J113" s="148"/>
      <c r="K113" s="147"/>
      <c r="L113" s="110"/>
      <c r="M113" s="155"/>
      <c r="N113" s="151"/>
      <c r="O113" s="148"/>
      <c r="P113" s="110"/>
      <c r="Q113" s="148"/>
      <c r="R113" s="152"/>
    </row>
    <row r="114" spans="1:18">
      <c r="A114" s="10">
        <v>1701</v>
      </c>
      <c r="B114" s="11" t="s">
        <v>248</v>
      </c>
      <c r="C114" s="43">
        <v>1592</v>
      </c>
      <c r="D114" s="45">
        <v>227</v>
      </c>
      <c r="E114" s="68">
        <f t="shared" si="1"/>
        <v>0.14258793969849246</v>
      </c>
      <c r="F114" s="134">
        <v>180</v>
      </c>
      <c r="G114" s="139">
        <v>155</v>
      </c>
      <c r="H114" s="138">
        <v>52</v>
      </c>
      <c r="I114" s="95"/>
      <c r="J114" s="148"/>
      <c r="K114" s="147"/>
      <c r="L114" s="110"/>
      <c r="M114" s="155"/>
      <c r="N114" s="151"/>
      <c r="O114" s="148"/>
      <c r="P114" s="110"/>
      <c r="Q114" s="148"/>
      <c r="R114" s="152"/>
    </row>
    <row r="115" spans="1:18">
      <c r="A115" s="10">
        <v>1702</v>
      </c>
      <c r="B115" s="11" t="s">
        <v>249</v>
      </c>
      <c r="C115" s="43">
        <v>1459</v>
      </c>
      <c r="D115" s="45">
        <v>215</v>
      </c>
      <c r="E115" s="68">
        <f t="shared" si="1"/>
        <v>0.14736120630568883</v>
      </c>
      <c r="F115" s="134">
        <v>161</v>
      </c>
      <c r="G115" s="139">
        <v>154</v>
      </c>
      <c r="H115" s="138">
        <v>42</v>
      </c>
      <c r="I115" s="95"/>
      <c r="J115" s="148"/>
      <c r="K115" s="147"/>
      <c r="L115" s="110"/>
      <c r="M115" s="155"/>
      <c r="N115" s="151"/>
      <c r="O115" s="148"/>
      <c r="P115" s="110"/>
      <c r="Q115" s="148"/>
      <c r="R115" s="152"/>
    </row>
    <row r="116" spans="1:18">
      <c r="A116" s="10">
        <v>1703</v>
      </c>
      <c r="B116" s="11" t="s">
        <v>250</v>
      </c>
      <c r="C116" s="43">
        <v>1161</v>
      </c>
      <c r="D116" s="45">
        <v>186</v>
      </c>
      <c r="E116" s="68">
        <f t="shared" si="1"/>
        <v>0.16020671834625322</v>
      </c>
      <c r="F116" s="134">
        <v>146</v>
      </c>
      <c r="G116" s="139">
        <v>142</v>
      </c>
      <c r="H116" s="138">
        <v>27</v>
      </c>
      <c r="I116" s="95"/>
      <c r="J116" s="148"/>
      <c r="K116" s="147"/>
      <c r="L116" s="110"/>
      <c r="M116" s="155"/>
      <c r="N116" s="151"/>
      <c r="O116" s="148"/>
      <c r="P116" s="110"/>
      <c r="Q116" s="148"/>
      <c r="R116" s="152"/>
    </row>
    <row r="117" spans="1:18">
      <c r="A117" s="10">
        <v>1801</v>
      </c>
      <c r="B117" s="11" t="s">
        <v>251</v>
      </c>
      <c r="C117" s="43">
        <v>998</v>
      </c>
      <c r="D117" s="45">
        <v>143</v>
      </c>
      <c r="E117" s="68">
        <f t="shared" si="1"/>
        <v>0.14328657314629259</v>
      </c>
      <c r="F117" s="134">
        <v>106</v>
      </c>
      <c r="G117" s="139">
        <v>95</v>
      </c>
      <c r="H117" s="138">
        <v>34</v>
      </c>
      <c r="I117" s="95"/>
      <c r="J117" s="148"/>
      <c r="K117" s="147"/>
      <c r="L117" s="110"/>
      <c r="M117" s="155"/>
      <c r="N117" s="151"/>
      <c r="O117" s="148"/>
      <c r="P117" s="110"/>
      <c r="Q117" s="148"/>
      <c r="R117" s="152"/>
    </row>
    <row r="118" spans="1:18">
      <c r="A118" s="10">
        <v>1802</v>
      </c>
      <c r="B118" s="11" t="s">
        <v>252</v>
      </c>
      <c r="C118" s="43">
        <v>807</v>
      </c>
      <c r="D118" s="45">
        <v>91</v>
      </c>
      <c r="E118" s="68">
        <f t="shared" si="1"/>
        <v>0.1127633209417596</v>
      </c>
      <c r="F118" s="134">
        <v>69</v>
      </c>
      <c r="G118" s="139">
        <v>58</v>
      </c>
      <c r="H118" s="138">
        <v>30</v>
      </c>
      <c r="I118" s="95"/>
      <c r="J118" s="148"/>
      <c r="K118" s="147"/>
      <c r="L118" s="110"/>
      <c r="M118" s="155"/>
      <c r="N118" s="151"/>
      <c r="O118" s="148"/>
      <c r="P118" s="110"/>
      <c r="Q118" s="148"/>
      <c r="R118" s="152"/>
    </row>
    <row r="119" spans="1:18">
      <c r="A119" s="10">
        <v>1901</v>
      </c>
      <c r="B119" s="11" t="s">
        <v>253</v>
      </c>
      <c r="C119" s="43">
        <v>978</v>
      </c>
      <c r="D119" s="45">
        <v>187</v>
      </c>
      <c r="E119" s="68">
        <f t="shared" si="1"/>
        <v>0.19120654396728015</v>
      </c>
      <c r="F119" s="153"/>
      <c r="G119" s="157"/>
      <c r="H119" s="203"/>
      <c r="I119" s="154"/>
      <c r="J119" s="156"/>
      <c r="K119" s="137"/>
      <c r="L119" s="135"/>
      <c r="M119" s="136"/>
      <c r="N119" s="157"/>
      <c r="O119" s="156"/>
      <c r="P119" s="154"/>
      <c r="Q119" s="148"/>
      <c r="R119" s="138">
        <v>118</v>
      </c>
    </row>
    <row r="120" spans="1:18">
      <c r="A120" s="10">
        <v>1902</v>
      </c>
      <c r="B120" s="11" t="s">
        <v>254</v>
      </c>
      <c r="C120" s="43">
        <v>1213</v>
      </c>
      <c r="D120" s="45">
        <v>339</v>
      </c>
      <c r="E120" s="68">
        <f t="shared" si="1"/>
        <v>0.27947238252267104</v>
      </c>
      <c r="F120" s="153"/>
      <c r="G120" s="157"/>
      <c r="H120" s="203"/>
      <c r="I120" s="154"/>
      <c r="J120" s="156"/>
      <c r="K120" s="137"/>
      <c r="L120" s="135"/>
      <c r="M120" s="136"/>
      <c r="N120" s="157"/>
      <c r="O120" s="156"/>
      <c r="P120" s="154"/>
      <c r="Q120" s="148"/>
      <c r="R120" s="138">
        <v>211</v>
      </c>
    </row>
    <row r="121" spans="1:18">
      <c r="A121" s="10">
        <v>1903</v>
      </c>
      <c r="B121" s="11" t="s">
        <v>255</v>
      </c>
      <c r="C121" s="43">
        <v>1217</v>
      </c>
      <c r="D121" s="45">
        <v>179</v>
      </c>
      <c r="E121" s="68">
        <f t="shared" si="1"/>
        <v>0.14708299096138044</v>
      </c>
      <c r="F121" s="153"/>
      <c r="G121" s="157"/>
      <c r="H121" s="203"/>
      <c r="I121" s="154"/>
      <c r="J121" s="156"/>
      <c r="K121" s="137"/>
      <c r="L121" s="135"/>
      <c r="M121" s="136"/>
      <c r="N121" s="157"/>
      <c r="O121" s="156"/>
      <c r="P121" s="154"/>
      <c r="Q121" s="148"/>
      <c r="R121" s="138">
        <v>114</v>
      </c>
    </row>
    <row r="122" spans="1:18">
      <c r="A122" s="10">
        <v>1904</v>
      </c>
      <c r="B122" s="11" t="s">
        <v>256</v>
      </c>
      <c r="C122" s="43">
        <v>430</v>
      </c>
      <c r="D122" s="45">
        <v>29</v>
      </c>
      <c r="E122" s="68">
        <f t="shared" si="1"/>
        <v>6.7441860465116285E-2</v>
      </c>
      <c r="F122" s="134">
        <v>20</v>
      </c>
      <c r="G122" s="139">
        <v>14</v>
      </c>
      <c r="H122" s="138">
        <v>13</v>
      </c>
      <c r="I122" s="95"/>
      <c r="J122" s="148"/>
      <c r="K122" s="147"/>
      <c r="L122" s="110"/>
      <c r="M122" s="155"/>
      <c r="N122" s="151"/>
      <c r="O122" s="148"/>
      <c r="P122" s="110"/>
      <c r="Q122" s="148"/>
      <c r="R122" s="152"/>
    </row>
    <row r="123" spans="1:18">
      <c r="A123" s="10">
        <v>2001</v>
      </c>
      <c r="B123" s="11" t="s">
        <v>257</v>
      </c>
      <c r="C123" s="43">
        <v>1240</v>
      </c>
      <c r="D123" s="45">
        <v>118</v>
      </c>
      <c r="E123" s="68">
        <f t="shared" si="1"/>
        <v>9.5161290322580638E-2</v>
      </c>
      <c r="F123" s="153"/>
      <c r="G123" s="157"/>
      <c r="H123" s="203"/>
      <c r="I123" s="154"/>
      <c r="J123" s="156"/>
      <c r="K123" s="137"/>
      <c r="L123" s="135"/>
      <c r="M123" s="136"/>
      <c r="N123" s="157"/>
      <c r="O123" s="156"/>
      <c r="P123" s="154"/>
      <c r="Q123" s="148"/>
      <c r="R123" s="138">
        <v>66</v>
      </c>
    </row>
    <row r="124" spans="1:18">
      <c r="A124" s="10">
        <v>2002</v>
      </c>
      <c r="B124" s="11" t="s">
        <v>258</v>
      </c>
      <c r="C124" s="43">
        <v>1062</v>
      </c>
      <c r="D124" s="45">
        <v>144</v>
      </c>
      <c r="E124" s="68">
        <f t="shared" si="1"/>
        <v>0.13559322033898305</v>
      </c>
      <c r="F124" s="153"/>
      <c r="G124" s="157"/>
      <c r="H124" s="203"/>
      <c r="I124" s="154"/>
      <c r="J124" s="156"/>
      <c r="K124" s="137"/>
      <c r="L124" s="135"/>
      <c r="M124" s="136"/>
      <c r="N124" s="157"/>
      <c r="O124" s="156"/>
      <c r="P124" s="154"/>
      <c r="Q124" s="148"/>
      <c r="R124" s="138">
        <v>76</v>
      </c>
    </row>
    <row r="125" spans="1:18">
      <c r="A125" s="10">
        <v>2003</v>
      </c>
      <c r="B125" s="11" t="s">
        <v>259</v>
      </c>
      <c r="C125" s="43">
        <v>1484</v>
      </c>
      <c r="D125" s="45">
        <v>290</v>
      </c>
      <c r="E125" s="68">
        <f t="shared" si="1"/>
        <v>0.19541778975741239</v>
      </c>
      <c r="F125" s="153"/>
      <c r="G125" s="157"/>
      <c r="H125" s="203"/>
      <c r="I125" s="154"/>
      <c r="J125" s="156"/>
      <c r="K125" s="137"/>
      <c r="L125" s="135"/>
      <c r="M125" s="136"/>
      <c r="N125" s="157"/>
      <c r="O125" s="156"/>
      <c r="P125" s="154"/>
      <c r="Q125" s="148"/>
      <c r="R125" s="138">
        <v>148</v>
      </c>
    </row>
    <row r="126" spans="1:18">
      <c r="A126" s="10">
        <v>2004</v>
      </c>
      <c r="B126" s="11" t="s">
        <v>260</v>
      </c>
      <c r="C126" s="43">
        <v>1428</v>
      </c>
      <c r="D126" s="45">
        <v>225</v>
      </c>
      <c r="E126" s="68">
        <f t="shared" si="1"/>
        <v>0.15756302521008403</v>
      </c>
      <c r="F126" s="153"/>
      <c r="G126" s="157"/>
      <c r="H126" s="203"/>
      <c r="I126" s="154"/>
      <c r="J126" s="156"/>
      <c r="K126" s="137"/>
      <c r="L126" s="135"/>
      <c r="M126" s="136"/>
      <c r="N126" s="157"/>
      <c r="O126" s="156"/>
      <c r="P126" s="154"/>
      <c r="Q126" s="148"/>
      <c r="R126" s="138">
        <v>128</v>
      </c>
    </row>
    <row r="127" spans="1:18">
      <c r="A127" s="10">
        <v>2005</v>
      </c>
      <c r="B127" s="11" t="s">
        <v>760</v>
      </c>
      <c r="C127" s="43">
        <v>1149</v>
      </c>
      <c r="D127" s="45">
        <v>81</v>
      </c>
      <c r="E127" s="68">
        <f t="shared" si="1"/>
        <v>7.0496083550913843E-2</v>
      </c>
      <c r="F127" s="153"/>
      <c r="G127" s="157"/>
      <c r="H127" s="203"/>
      <c r="I127" s="154"/>
      <c r="J127" s="156"/>
      <c r="K127" s="137"/>
      <c r="L127" s="135"/>
      <c r="M127" s="136"/>
      <c r="N127" s="157"/>
      <c r="O127" s="156"/>
      <c r="P127" s="154"/>
      <c r="Q127" s="148"/>
      <c r="R127" s="138">
        <v>51</v>
      </c>
    </row>
    <row r="128" spans="1:18">
      <c r="A128" s="10">
        <v>2101</v>
      </c>
      <c r="B128" s="11" t="s">
        <v>261</v>
      </c>
      <c r="C128" s="43">
        <v>571</v>
      </c>
      <c r="D128" s="45">
        <v>73</v>
      </c>
      <c r="E128" s="68">
        <f t="shared" si="1"/>
        <v>0.12784588441330999</v>
      </c>
      <c r="F128" s="153"/>
      <c r="G128" s="157"/>
      <c r="H128" s="203"/>
      <c r="I128" s="154"/>
      <c r="J128" s="156"/>
      <c r="K128" s="137"/>
      <c r="L128" s="135"/>
      <c r="M128" s="136"/>
      <c r="N128" s="157"/>
      <c r="O128" s="156"/>
      <c r="P128" s="154"/>
      <c r="Q128" s="148"/>
      <c r="R128" s="138">
        <v>35</v>
      </c>
    </row>
    <row r="129" spans="1:18">
      <c r="A129" s="10">
        <v>2102</v>
      </c>
      <c r="B129" s="11" t="s">
        <v>262</v>
      </c>
      <c r="C129" s="43">
        <v>872</v>
      </c>
      <c r="D129" s="45">
        <v>86</v>
      </c>
      <c r="E129" s="68">
        <f t="shared" si="1"/>
        <v>9.862385321100918E-2</v>
      </c>
      <c r="F129" s="134">
        <v>67</v>
      </c>
      <c r="G129" s="139">
        <v>53</v>
      </c>
      <c r="H129" s="138">
        <v>24</v>
      </c>
      <c r="I129" s="95"/>
      <c r="J129" s="148"/>
      <c r="K129" s="147"/>
      <c r="L129" s="110"/>
      <c r="M129" s="155"/>
      <c r="N129" s="151"/>
      <c r="O129" s="148"/>
      <c r="P129" s="110"/>
      <c r="Q129" s="148"/>
      <c r="R129" s="152"/>
    </row>
    <row r="130" spans="1:18">
      <c r="A130" s="10">
        <v>2103</v>
      </c>
      <c r="B130" s="11" t="s">
        <v>263</v>
      </c>
      <c r="C130" s="43">
        <v>1096</v>
      </c>
      <c r="D130" s="45">
        <v>122</v>
      </c>
      <c r="E130" s="68">
        <f t="shared" si="1"/>
        <v>0.11131386861313869</v>
      </c>
      <c r="F130" s="153"/>
      <c r="G130" s="157"/>
      <c r="H130" s="203"/>
      <c r="I130" s="154"/>
      <c r="J130" s="156"/>
      <c r="K130" s="137"/>
      <c r="L130" s="135"/>
      <c r="M130" s="136"/>
      <c r="N130" s="157"/>
      <c r="O130" s="156"/>
      <c r="P130" s="154"/>
      <c r="Q130" s="148"/>
      <c r="R130" s="138">
        <v>68</v>
      </c>
    </row>
    <row r="131" spans="1:18">
      <c r="A131" s="10">
        <v>2104</v>
      </c>
      <c r="B131" s="11" t="s">
        <v>264</v>
      </c>
      <c r="C131" s="43">
        <v>935</v>
      </c>
      <c r="D131" s="45">
        <v>99</v>
      </c>
      <c r="E131" s="68">
        <f t="shared" si="1"/>
        <v>0.10588235294117647</v>
      </c>
      <c r="F131" s="153"/>
      <c r="G131" s="157"/>
      <c r="H131" s="203"/>
      <c r="I131" s="154"/>
      <c r="J131" s="156"/>
      <c r="K131" s="137"/>
      <c r="L131" s="135"/>
      <c r="M131" s="136"/>
      <c r="N131" s="157"/>
      <c r="O131" s="156"/>
      <c r="P131" s="154"/>
      <c r="Q131" s="148"/>
      <c r="R131" s="138">
        <v>62</v>
      </c>
    </row>
    <row r="132" spans="1:18">
      <c r="A132" s="10">
        <v>2105</v>
      </c>
      <c r="B132" s="11" t="s">
        <v>761</v>
      </c>
      <c r="C132" s="43">
        <v>849</v>
      </c>
      <c r="D132" s="45">
        <v>89</v>
      </c>
      <c r="E132" s="68">
        <f t="shared" si="1"/>
        <v>0.10482921083627797</v>
      </c>
      <c r="F132" s="134">
        <v>74</v>
      </c>
      <c r="G132" s="139">
        <v>55</v>
      </c>
      <c r="H132" s="138">
        <v>22</v>
      </c>
      <c r="I132" s="95"/>
      <c r="J132" s="148"/>
      <c r="K132" s="147"/>
      <c r="L132" s="110"/>
      <c r="M132" s="155"/>
      <c r="N132" s="151"/>
      <c r="O132" s="148"/>
      <c r="P132" s="110"/>
      <c r="Q132" s="148"/>
      <c r="R132" s="152"/>
    </row>
    <row r="133" spans="1:18">
      <c r="A133" s="10">
        <v>2201</v>
      </c>
      <c r="B133" s="11" t="s">
        <v>265</v>
      </c>
      <c r="C133" s="43">
        <v>1363</v>
      </c>
      <c r="D133" s="45">
        <v>334</v>
      </c>
      <c r="E133" s="68">
        <f t="shared" si="1"/>
        <v>0.2450476889214967</v>
      </c>
      <c r="F133" s="153"/>
      <c r="G133" s="157"/>
      <c r="H133" s="203"/>
      <c r="I133" s="154">
        <v>40</v>
      </c>
      <c r="J133" s="96">
        <v>272</v>
      </c>
      <c r="K133" s="147"/>
      <c r="L133" s="110"/>
      <c r="M133" s="155"/>
      <c r="N133" s="151"/>
      <c r="O133" s="148"/>
      <c r="P133" s="110"/>
      <c r="Q133" s="148"/>
      <c r="R133" s="152"/>
    </row>
    <row r="134" spans="1:18">
      <c r="A134" s="10">
        <v>2202</v>
      </c>
      <c r="B134" s="11" t="s">
        <v>266</v>
      </c>
      <c r="C134" s="43">
        <v>1143</v>
      </c>
      <c r="D134" s="45">
        <v>161</v>
      </c>
      <c r="E134" s="68">
        <f t="shared" si="1"/>
        <v>0.14085739282589677</v>
      </c>
      <c r="F134" s="134">
        <v>126</v>
      </c>
      <c r="G134" s="139">
        <v>100</v>
      </c>
      <c r="H134" s="138">
        <v>42</v>
      </c>
      <c r="I134" s="95"/>
      <c r="J134" s="148"/>
      <c r="K134" s="147"/>
      <c r="L134" s="110"/>
      <c r="M134" s="155"/>
      <c r="N134" s="151"/>
      <c r="O134" s="148"/>
      <c r="P134" s="110"/>
      <c r="Q134" s="148"/>
      <c r="R134" s="152"/>
    </row>
    <row r="135" spans="1:18">
      <c r="A135" s="10">
        <v>2203</v>
      </c>
      <c r="B135" s="11" t="s">
        <v>267</v>
      </c>
      <c r="C135" s="43">
        <v>1451</v>
      </c>
      <c r="D135" s="45">
        <v>116</v>
      </c>
      <c r="E135" s="68">
        <f t="shared" ref="E135:E198" si="2">SUM(D135/C135)</f>
        <v>7.9944865609924184E-2</v>
      </c>
      <c r="F135" s="134">
        <v>95</v>
      </c>
      <c r="G135" s="139">
        <v>67</v>
      </c>
      <c r="H135" s="138">
        <v>45</v>
      </c>
      <c r="I135" s="95"/>
      <c r="J135" s="148"/>
      <c r="K135" s="147"/>
      <c r="L135" s="110"/>
      <c r="M135" s="155"/>
      <c r="N135" s="151"/>
      <c r="O135" s="148"/>
      <c r="P135" s="110"/>
      <c r="Q135" s="148"/>
      <c r="R135" s="152"/>
    </row>
    <row r="136" spans="1:18">
      <c r="A136" s="10">
        <v>2301</v>
      </c>
      <c r="B136" s="11" t="s">
        <v>268</v>
      </c>
      <c r="C136" s="43">
        <v>1471</v>
      </c>
      <c r="D136" s="45">
        <v>388</v>
      </c>
      <c r="E136" s="68">
        <f t="shared" si="2"/>
        <v>0.2637661454792658</v>
      </c>
      <c r="F136" s="153"/>
      <c r="G136" s="157"/>
      <c r="H136" s="203"/>
      <c r="I136" s="154">
        <v>88</v>
      </c>
      <c r="J136" s="96">
        <v>277</v>
      </c>
      <c r="K136" s="147"/>
      <c r="L136" s="110"/>
      <c r="M136" s="155"/>
      <c r="N136" s="151"/>
      <c r="O136" s="148"/>
      <c r="P136" s="110"/>
      <c r="Q136" s="148"/>
      <c r="R136" s="152"/>
    </row>
    <row r="137" spans="1:18">
      <c r="A137" s="10">
        <v>2302</v>
      </c>
      <c r="B137" s="11" t="s">
        <v>269</v>
      </c>
      <c r="C137" s="43">
        <v>1654</v>
      </c>
      <c r="D137" s="45">
        <v>134</v>
      </c>
      <c r="E137" s="68">
        <f t="shared" si="2"/>
        <v>8.1015719467956465E-2</v>
      </c>
      <c r="F137" s="153"/>
      <c r="G137" s="157"/>
      <c r="H137" s="203"/>
      <c r="I137" s="154">
        <v>38</v>
      </c>
      <c r="J137" s="96">
        <v>91</v>
      </c>
      <c r="K137" s="147"/>
      <c r="L137" s="110"/>
      <c r="M137" s="155"/>
      <c r="N137" s="151"/>
      <c r="O137" s="148"/>
      <c r="P137" s="110"/>
      <c r="Q137" s="148"/>
      <c r="R137" s="152"/>
    </row>
    <row r="138" spans="1:18">
      <c r="A138" s="10">
        <v>2303</v>
      </c>
      <c r="B138" s="11" t="s">
        <v>270</v>
      </c>
      <c r="C138" s="43">
        <v>478</v>
      </c>
      <c r="D138" s="45">
        <v>188</v>
      </c>
      <c r="E138" s="68">
        <f t="shared" si="2"/>
        <v>0.39330543933054396</v>
      </c>
      <c r="F138" s="153"/>
      <c r="G138" s="157"/>
      <c r="H138" s="203"/>
      <c r="I138" s="154">
        <v>20</v>
      </c>
      <c r="J138" s="96">
        <v>151</v>
      </c>
      <c r="K138" s="147"/>
      <c r="L138" s="110"/>
      <c r="M138" s="155"/>
      <c r="N138" s="151"/>
      <c r="O138" s="148"/>
      <c r="P138" s="110"/>
      <c r="Q138" s="148"/>
      <c r="R138" s="152"/>
    </row>
    <row r="139" spans="1:18">
      <c r="A139" s="10">
        <v>2304</v>
      </c>
      <c r="B139" s="11" t="s">
        <v>271</v>
      </c>
      <c r="C139" s="43">
        <v>1470</v>
      </c>
      <c r="D139" s="45">
        <v>549</v>
      </c>
      <c r="E139" s="68">
        <f t="shared" si="2"/>
        <v>0.37346938775510202</v>
      </c>
      <c r="F139" s="153"/>
      <c r="G139" s="157"/>
      <c r="H139" s="203"/>
      <c r="I139" s="154">
        <v>66</v>
      </c>
      <c r="J139" s="96">
        <v>449</v>
      </c>
      <c r="K139" s="147"/>
      <c r="L139" s="110"/>
      <c r="M139" s="155"/>
      <c r="N139" s="151"/>
      <c r="O139" s="148"/>
      <c r="P139" s="110"/>
      <c r="Q139" s="148"/>
      <c r="R139" s="152"/>
    </row>
    <row r="140" spans="1:18">
      <c r="A140" s="10">
        <v>2305</v>
      </c>
      <c r="B140" s="11" t="s">
        <v>272</v>
      </c>
      <c r="C140" s="43">
        <v>1086</v>
      </c>
      <c r="D140" s="45">
        <v>221</v>
      </c>
      <c r="E140" s="68">
        <f t="shared" si="2"/>
        <v>0.20349907918968693</v>
      </c>
      <c r="F140" s="153"/>
      <c r="G140" s="157"/>
      <c r="H140" s="203"/>
      <c r="I140" s="154">
        <v>52</v>
      </c>
      <c r="J140" s="96">
        <v>163</v>
      </c>
      <c r="K140" s="147"/>
      <c r="L140" s="110"/>
      <c r="M140" s="155"/>
      <c r="N140" s="151"/>
      <c r="O140" s="148"/>
      <c r="P140" s="110"/>
      <c r="Q140" s="148"/>
      <c r="R140" s="152"/>
    </row>
    <row r="141" spans="1:18">
      <c r="A141" s="10">
        <v>2306</v>
      </c>
      <c r="B141" s="11" t="s">
        <v>273</v>
      </c>
      <c r="C141" s="43">
        <v>1262</v>
      </c>
      <c r="D141" s="45">
        <v>345</v>
      </c>
      <c r="E141" s="68">
        <f t="shared" si="2"/>
        <v>0.27337559429477021</v>
      </c>
      <c r="F141" s="153"/>
      <c r="G141" s="157"/>
      <c r="H141" s="203"/>
      <c r="I141" s="154">
        <v>73</v>
      </c>
      <c r="J141" s="96">
        <v>238</v>
      </c>
      <c r="K141" s="147"/>
      <c r="L141" s="110"/>
      <c r="M141" s="155"/>
      <c r="N141" s="151"/>
      <c r="O141" s="148"/>
      <c r="P141" s="110"/>
      <c r="Q141" s="148"/>
      <c r="R141" s="152"/>
    </row>
    <row r="142" spans="1:18">
      <c r="A142" s="10">
        <v>2307</v>
      </c>
      <c r="B142" s="11" t="s">
        <v>274</v>
      </c>
      <c r="C142" s="43">
        <v>574</v>
      </c>
      <c r="D142" s="45">
        <v>137</v>
      </c>
      <c r="E142" s="68">
        <f t="shared" si="2"/>
        <v>0.23867595818815332</v>
      </c>
      <c r="F142" s="153"/>
      <c r="G142" s="157"/>
      <c r="H142" s="203"/>
      <c r="I142" s="154"/>
      <c r="J142" s="156"/>
      <c r="K142" s="134">
        <v>107</v>
      </c>
      <c r="L142" s="135"/>
      <c r="M142" s="136"/>
      <c r="N142" s="157"/>
      <c r="O142" s="156"/>
      <c r="P142" s="154"/>
      <c r="Q142" s="148"/>
      <c r="R142" s="152"/>
    </row>
    <row r="143" spans="1:18">
      <c r="A143" s="10">
        <v>2308</v>
      </c>
      <c r="B143" s="11" t="s">
        <v>275</v>
      </c>
      <c r="C143" s="43">
        <v>950</v>
      </c>
      <c r="D143" s="45">
        <v>368</v>
      </c>
      <c r="E143" s="68">
        <f t="shared" si="2"/>
        <v>0.38736842105263158</v>
      </c>
      <c r="F143" s="153"/>
      <c r="G143" s="157"/>
      <c r="H143" s="203"/>
      <c r="I143" s="154"/>
      <c r="J143" s="156"/>
      <c r="K143" s="134">
        <v>239</v>
      </c>
      <c r="L143" s="135"/>
      <c r="M143" s="136"/>
      <c r="N143" s="157"/>
      <c r="O143" s="156"/>
      <c r="P143" s="154"/>
      <c r="Q143" s="148"/>
      <c r="R143" s="152"/>
    </row>
    <row r="144" spans="1:18">
      <c r="A144" s="10">
        <v>2309</v>
      </c>
      <c r="B144" s="11" t="s">
        <v>276</v>
      </c>
      <c r="C144" s="43">
        <v>943</v>
      </c>
      <c r="D144" s="45">
        <v>336</v>
      </c>
      <c r="E144" s="68">
        <f t="shared" si="2"/>
        <v>0.35630965005302229</v>
      </c>
      <c r="F144" s="153"/>
      <c r="G144" s="157"/>
      <c r="H144" s="203"/>
      <c r="I144" s="154">
        <v>96</v>
      </c>
      <c r="J144" s="96">
        <v>216</v>
      </c>
      <c r="K144" s="147"/>
      <c r="L144" s="110"/>
      <c r="M144" s="155"/>
      <c r="N144" s="151"/>
      <c r="O144" s="148"/>
      <c r="P144" s="110"/>
      <c r="Q144" s="148"/>
      <c r="R144" s="152"/>
    </row>
    <row r="145" spans="1:18">
      <c r="A145" s="10">
        <v>2310</v>
      </c>
      <c r="B145" s="11" t="s">
        <v>277</v>
      </c>
      <c r="C145" s="43">
        <v>1196</v>
      </c>
      <c r="D145" s="45">
        <v>253</v>
      </c>
      <c r="E145" s="68">
        <f t="shared" si="2"/>
        <v>0.21153846153846154</v>
      </c>
      <c r="F145" s="153"/>
      <c r="G145" s="157"/>
      <c r="H145" s="203"/>
      <c r="I145" s="154">
        <v>93</v>
      </c>
      <c r="J145" s="96">
        <v>138</v>
      </c>
      <c r="K145" s="147"/>
      <c r="L145" s="110"/>
      <c r="M145" s="155"/>
      <c r="N145" s="151"/>
      <c r="O145" s="148"/>
      <c r="P145" s="110"/>
      <c r="Q145" s="148"/>
      <c r="R145" s="152"/>
    </row>
    <row r="146" spans="1:18">
      <c r="A146" s="10">
        <v>2311</v>
      </c>
      <c r="B146" s="11" t="s">
        <v>278</v>
      </c>
      <c r="C146" s="43">
        <v>1186</v>
      </c>
      <c r="D146" s="45">
        <v>436</v>
      </c>
      <c r="E146" s="68">
        <f t="shared" si="2"/>
        <v>0.36762225969645868</v>
      </c>
      <c r="F146" s="153"/>
      <c r="G146" s="157"/>
      <c r="H146" s="203"/>
      <c r="I146" s="154">
        <v>80</v>
      </c>
      <c r="J146" s="96">
        <v>325</v>
      </c>
      <c r="K146" s="147"/>
      <c r="L146" s="110"/>
      <c r="M146" s="155"/>
      <c r="N146" s="151"/>
      <c r="O146" s="148"/>
      <c r="P146" s="110"/>
      <c r="Q146" s="148"/>
      <c r="R146" s="152"/>
    </row>
    <row r="147" spans="1:18">
      <c r="A147" s="10">
        <v>2312</v>
      </c>
      <c r="B147" s="11" t="s">
        <v>279</v>
      </c>
      <c r="C147" s="43">
        <v>570</v>
      </c>
      <c r="D147" s="45">
        <v>127</v>
      </c>
      <c r="E147" s="68">
        <f t="shared" si="2"/>
        <v>0.22280701754385965</v>
      </c>
      <c r="F147" s="153"/>
      <c r="G147" s="157"/>
      <c r="H147" s="203"/>
      <c r="I147" s="154">
        <v>31</v>
      </c>
      <c r="J147" s="96">
        <v>90</v>
      </c>
      <c r="K147" s="147"/>
      <c r="L147" s="110"/>
      <c r="M147" s="155"/>
      <c r="N147" s="151"/>
      <c r="O147" s="148"/>
      <c r="P147" s="110"/>
      <c r="Q147" s="148"/>
      <c r="R147" s="152"/>
    </row>
    <row r="148" spans="1:18">
      <c r="A148" s="10">
        <v>2313</v>
      </c>
      <c r="B148" s="11" t="s">
        <v>280</v>
      </c>
      <c r="C148" s="43">
        <v>1036</v>
      </c>
      <c r="D148" s="45">
        <v>266</v>
      </c>
      <c r="E148" s="68">
        <f t="shared" si="2"/>
        <v>0.25675675675675674</v>
      </c>
      <c r="F148" s="153"/>
      <c r="G148" s="157"/>
      <c r="H148" s="203"/>
      <c r="I148" s="154">
        <v>59</v>
      </c>
      <c r="J148" s="96">
        <v>183</v>
      </c>
      <c r="K148" s="147"/>
      <c r="L148" s="110"/>
      <c r="M148" s="155"/>
      <c r="N148" s="151"/>
      <c r="O148" s="148"/>
      <c r="P148" s="110"/>
      <c r="Q148" s="148"/>
      <c r="R148" s="152"/>
    </row>
    <row r="149" spans="1:18">
      <c r="A149" s="10">
        <v>2314</v>
      </c>
      <c r="B149" s="11" t="s">
        <v>281</v>
      </c>
      <c r="C149" s="43">
        <v>1232</v>
      </c>
      <c r="D149" s="45">
        <v>381</v>
      </c>
      <c r="E149" s="68">
        <f t="shared" si="2"/>
        <v>0.30925324675324678</v>
      </c>
      <c r="F149" s="153"/>
      <c r="G149" s="157"/>
      <c r="H149" s="203"/>
      <c r="I149" s="154">
        <v>83</v>
      </c>
      <c r="J149" s="96">
        <v>268</v>
      </c>
      <c r="K149" s="147"/>
      <c r="L149" s="110"/>
      <c r="M149" s="155"/>
      <c r="N149" s="151"/>
      <c r="O149" s="148"/>
      <c r="P149" s="110"/>
      <c r="Q149" s="148"/>
      <c r="R149" s="152"/>
    </row>
    <row r="150" spans="1:18">
      <c r="A150" s="10">
        <v>2315</v>
      </c>
      <c r="B150" s="11" t="s">
        <v>282</v>
      </c>
      <c r="C150" s="43">
        <v>1046</v>
      </c>
      <c r="D150" s="45">
        <v>375</v>
      </c>
      <c r="E150" s="68">
        <f t="shared" si="2"/>
        <v>0.35850860420650094</v>
      </c>
      <c r="F150" s="153"/>
      <c r="G150" s="157"/>
      <c r="H150" s="203"/>
      <c r="I150" s="154"/>
      <c r="J150" s="156"/>
      <c r="K150" s="134">
        <v>285</v>
      </c>
      <c r="L150" s="135"/>
      <c r="M150" s="136"/>
      <c r="N150" s="157"/>
      <c r="O150" s="156"/>
      <c r="P150" s="154"/>
      <c r="Q150" s="148"/>
      <c r="R150" s="152"/>
    </row>
    <row r="151" spans="1:18">
      <c r="A151" s="10">
        <v>2316</v>
      </c>
      <c r="B151" s="11" t="s">
        <v>283</v>
      </c>
      <c r="C151" s="43">
        <v>1466</v>
      </c>
      <c r="D151" s="45">
        <v>318</v>
      </c>
      <c r="E151" s="68">
        <f t="shared" si="2"/>
        <v>0.21691678035470668</v>
      </c>
      <c r="F151" s="153"/>
      <c r="G151" s="157"/>
      <c r="H151" s="203"/>
      <c r="I151" s="154">
        <v>76</v>
      </c>
      <c r="J151" s="96">
        <v>224</v>
      </c>
      <c r="K151" s="147"/>
      <c r="L151" s="110"/>
      <c r="M151" s="155"/>
      <c r="N151" s="151"/>
      <c r="O151" s="148"/>
      <c r="P151" s="110"/>
      <c r="Q151" s="148"/>
      <c r="R151" s="152"/>
    </row>
    <row r="152" spans="1:18">
      <c r="A152" s="10">
        <v>2317</v>
      </c>
      <c r="B152" s="11" t="s">
        <v>284</v>
      </c>
      <c r="C152" s="43">
        <v>890</v>
      </c>
      <c r="D152" s="45">
        <v>279</v>
      </c>
      <c r="E152" s="68">
        <f t="shared" si="2"/>
        <v>0.31348314606741573</v>
      </c>
      <c r="F152" s="153"/>
      <c r="G152" s="157"/>
      <c r="H152" s="203"/>
      <c r="I152" s="154">
        <v>103</v>
      </c>
      <c r="J152" s="96">
        <v>145</v>
      </c>
      <c r="K152" s="147"/>
      <c r="L152" s="110"/>
      <c r="M152" s="155"/>
      <c r="N152" s="151"/>
      <c r="O152" s="148"/>
      <c r="P152" s="110"/>
      <c r="Q152" s="148"/>
      <c r="R152" s="152"/>
    </row>
    <row r="153" spans="1:18">
      <c r="A153" s="10">
        <v>2318</v>
      </c>
      <c r="B153" s="11" t="s">
        <v>285</v>
      </c>
      <c r="C153" s="43">
        <v>647</v>
      </c>
      <c r="D153" s="45">
        <v>160</v>
      </c>
      <c r="E153" s="68">
        <f t="shared" si="2"/>
        <v>0.2472952086553323</v>
      </c>
      <c r="F153" s="153"/>
      <c r="G153" s="157"/>
      <c r="H153" s="203"/>
      <c r="I153" s="154">
        <v>36</v>
      </c>
      <c r="J153" s="96">
        <v>120</v>
      </c>
      <c r="K153" s="147"/>
      <c r="L153" s="110"/>
      <c r="M153" s="155"/>
      <c r="N153" s="151"/>
      <c r="O153" s="148"/>
      <c r="P153" s="110"/>
      <c r="Q153" s="148"/>
      <c r="R153" s="152"/>
    </row>
    <row r="154" spans="1:18">
      <c r="A154" s="10">
        <v>2401</v>
      </c>
      <c r="B154" s="11" t="s">
        <v>286</v>
      </c>
      <c r="C154" s="43">
        <v>1346</v>
      </c>
      <c r="D154" s="45">
        <v>393</v>
      </c>
      <c r="E154" s="68">
        <f t="shared" si="2"/>
        <v>0.29197622585438338</v>
      </c>
      <c r="F154" s="153"/>
      <c r="G154" s="157"/>
      <c r="H154" s="203"/>
      <c r="I154" s="154">
        <v>63</v>
      </c>
      <c r="J154" s="96">
        <v>314</v>
      </c>
      <c r="K154" s="147"/>
      <c r="L154" s="110"/>
      <c r="M154" s="155"/>
      <c r="N154" s="151"/>
      <c r="O154" s="148"/>
      <c r="P154" s="110"/>
      <c r="Q154" s="148"/>
      <c r="R154" s="152"/>
    </row>
    <row r="155" spans="1:18">
      <c r="A155" s="10">
        <v>2402</v>
      </c>
      <c r="B155" s="11" t="s">
        <v>287</v>
      </c>
      <c r="C155" s="43">
        <v>1381</v>
      </c>
      <c r="D155" s="45">
        <v>322</v>
      </c>
      <c r="E155" s="68">
        <f t="shared" si="2"/>
        <v>0.2331643736422882</v>
      </c>
      <c r="F155" s="153"/>
      <c r="G155" s="157"/>
      <c r="H155" s="203"/>
      <c r="I155" s="154">
        <v>67</v>
      </c>
      <c r="J155" s="96">
        <v>240</v>
      </c>
      <c r="K155" s="147"/>
      <c r="L155" s="110"/>
      <c r="M155" s="155"/>
      <c r="N155" s="151"/>
      <c r="O155" s="148"/>
      <c r="P155" s="110"/>
      <c r="Q155" s="148"/>
      <c r="R155" s="152"/>
    </row>
    <row r="156" spans="1:18">
      <c r="A156" s="10">
        <v>2403</v>
      </c>
      <c r="B156" s="11" t="s">
        <v>288</v>
      </c>
      <c r="C156" s="43">
        <v>1535</v>
      </c>
      <c r="D156" s="45">
        <v>279</v>
      </c>
      <c r="E156" s="68">
        <f t="shared" si="2"/>
        <v>0.18175895765472314</v>
      </c>
      <c r="F156" s="153"/>
      <c r="G156" s="157"/>
      <c r="H156" s="203"/>
      <c r="I156" s="154"/>
      <c r="J156" s="156"/>
      <c r="K156" s="134">
        <v>212</v>
      </c>
      <c r="L156" s="135"/>
      <c r="M156" s="136"/>
      <c r="N156" s="157"/>
      <c r="O156" s="156"/>
      <c r="P156" s="154"/>
      <c r="Q156" s="148"/>
      <c r="R156" s="152"/>
    </row>
    <row r="157" spans="1:18">
      <c r="A157" s="10">
        <v>2404</v>
      </c>
      <c r="B157" s="11" t="s">
        <v>289</v>
      </c>
      <c r="C157" s="43">
        <v>1304</v>
      </c>
      <c r="D157" s="45">
        <v>222</v>
      </c>
      <c r="E157" s="68">
        <f t="shared" si="2"/>
        <v>0.17024539877300612</v>
      </c>
      <c r="F157" s="153"/>
      <c r="G157" s="157"/>
      <c r="H157" s="203"/>
      <c r="I157" s="154"/>
      <c r="J157" s="156"/>
      <c r="K157" s="134">
        <v>158</v>
      </c>
      <c r="L157" s="135"/>
      <c r="M157" s="136"/>
      <c r="N157" s="157"/>
      <c r="O157" s="156"/>
      <c r="P157" s="154"/>
      <c r="Q157" s="148"/>
      <c r="R157" s="152"/>
    </row>
    <row r="158" spans="1:18">
      <c r="A158" s="10">
        <v>2405</v>
      </c>
      <c r="B158" s="11" t="s">
        <v>290</v>
      </c>
      <c r="C158" s="43">
        <v>935</v>
      </c>
      <c r="D158" s="45">
        <v>38</v>
      </c>
      <c r="E158" s="68">
        <f t="shared" si="2"/>
        <v>4.0641711229946524E-2</v>
      </c>
      <c r="F158" s="153"/>
      <c r="G158" s="157"/>
      <c r="H158" s="203"/>
      <c r="I158" s="154">
        <v>8</v>
      </c>
      <c r="J158" s="96">
        <v>28</v>
      </c>
      <c r="K158" s="147"/>
      <c r="L158" s="110"/>
      <c r="M158" s="155"/>
      <c r="N158" s="151"/>
      <c r="O158" s="148"/>
      <c r="P158" s="110"/>
      <c r="Q158" s="148"/>
      <c r="R158" s="152"/>
    </row>
    <row r="159" spans="1:18">
      <c r="A159" s="10">
        <v>2406</v>
      </c>
      <c r="B159" s="11" t="s">
        <v>291</v>
      </c>
      <c r="C159" s="43">
        <v>908</v>
      </c>
      <c r="D159" s="45">
        <v>259</v>
      </c>
      <c r="E159" s="68">
        <f t="shared" si="2"/>
        <v>0.28524229074889867</v>
      </c>
      <c r="F159" s="153"/>
      <c r="G159" s="157"/>
      <c r="H159" s="203"/>
      <c r="I159" s="154">
        <v>58</v>
      </c>
      <c r="J159" s="96">
        <v>187</v>
      </c>
      <c r="K159" s="147"/>
      <c r="L159" s="110"/>
      <c r="M159" s="155"/>
      <c r="N159" s="151"/>
      <c r="O159" s="148"/>
      <c r="P159" s="110"/>
      <c r="Q159" s="148"/>
      <c r="R159" s="152"/>
    </row>
    <row r="160" spans="1:18">
      <c r="A160" s="10">
        <v>2407</v>
      </c>
      <c r="B160" s="11" t="s">
        <v>292</v>
      </c>
      <c r="C160" s="43">
        <v>1431</v>
      </c>
      <c r="D160" s="45">
        <v>296</v>
      </c>
      <c r="E160" s="68">
        <f t="shared" si="2"/>
        <v>0.20684835779175401</v>
      </c>
      <c r="F160" s="153"/>
      <c r="G160" s="157"/>
      <c r="H160" s="203"/>
      <c r="I160" s="154"/>
      <c r="J160" s="156"/>
      <c r="K160" s="134">
        <v>197</v>
      </c>
      <c r="L160" s="135"/>
      <c r="M160" s="136"/>
      <c r="N160" s="157"/>
      <c r="O160" s="156"/>
      <c r="P160" s="154"/>
      <c r="Q160" s="148"/>
      <c r="R160" s="152"/>
    </row>
    <row r="161" spans="1:18">
      <c r="A161" s="10">
        <v>2408</v>
      </c>
      <c r="B161" s="11" t="s">
        <v>293</v>
      </c>
      <c r="C161" s="43">
        <v>573</v>
      </c>
      <c r="D161" s="45">
        <v>13</v>
      </c>
      <c r="E161" s="68">
        <f t="shared" si="2"/>
        <v>2.2687609075043629E-2</v>
      </c>
      <c r="F161" s="153"/>
      <c r="G161" s="157"/>
      <c r="H161" s="203"/>
      <c r="I161" s="154">
        <v>2</v>
      </c>
      <c r="J161" s="96">
        <v>11</v>
      </c>
      <c r="K161" s="147"/>
      <c r="L161" s="110"/>
      <c r="M161" s="155"/>
      <c r="N161" s="151"/>
      <c r="O161" s="148"/>
      <c r="P161" s="110"/>
      <c r="Q161" s="148"/>
      <c r="R161" s="152"/>
    </row>
    <row r="162" spans="1:18">
      <c r="A162" s="10">
        <v>2409</v>
      </c>
      <c r="B162" s="11" t="s">
        <v>294</v>
      </c>
      <c r="C162" s="43">
        <v>655</v>
      </c>
      <c r="D162" s="45">
        <v>33</v>
      </c>
      <c r="E162" s="68">
        <f t="shared" si="2"/>
        <v>5.0381679389312976E-2</v>
      </c>
      <c r="F162" s="153"/>
      <c r="G162" s="157"/>
      <c r="H162" s="203"/>
      <c r="I162" s="154">
        <v>13</v>
      </c>
      <c r="J162" s="96">
        <v>19</v>
      </c>
      <c r="K162" s="147"/>
      <c r="L162" s="110"/>
      <c r="M162" s="155"/>
      <c r="N162" s="151"/>
      <c r="O162" s="148"/>
      <c r="P162" s="110"/>
      <c r="Q162" s="148"/>
      <c r="R162" s="152"/>
    </row>
    <row r="163" spans="1:18">
      <c r="A163" s="10">
        <v>2501</v>
      </c>
      <c r="B163" s="11" t="s">
        <v>295</v>
      </c>
      <c r="C163" s="43">
        <v>1117</v>
      </c>
      <c r="D163" s="45">
        <v>156</v>
      </c>
      <c r="E163" s="68">
        <f t="shared" si="2"/>
        <v>0.13965980304386749</v>
      </c>
      <c r="F163" s="153"/>
      <c r="G163" s="157"/>
      <c r="H163" s="203"/>
      <c r="I163" s="154"/>
      <c r="J163" s="156"/>
      <c r="K163" s="137"/>
      <c r="L163" s="135"/>
      <c r="M163" s="136"/>
      <c r="N163" s="157"/>
      <c r="O163" s="156"/>
      <c r="P163" s="154"/>
      <c r="Q163" s="148"/>
      <c r="R163" s="138">
        <v>106</v>
      </c>
    </row>
    <row r="164" spans="1:18">
      <c r="A164" s="10">
        <v>2502</v>
      </c>
      <c r="B164" s="11" t="s">
        <v>296</v>
      </c>
      <c r="C164" s="43">
        <v>1234</v>
      </c>
      <c r="D164" s="45">
        <v>90</v>
      </c>
      <c r="E164" s="68">
        <f t="shared" si="2"/>
        <v>7.2933549432739053E-2</v>
      </c>
      <c r="F164" s="153"/>
      <c r="G164" s="157"/>
      <c r="H164" s="203"/>
      <c r="I164" s="154"/>
      <c r="J164" s="156"/>
      <c r="K164" s="137"/>
      <c r="L164" s="135"/>
      <c r="M164" s="136"/>
      <c r="N164" s="157"/>
      <c r="O164" s="156"/>
      <c r="P164" s="154"/>
      <c r="Q164" s="148"/>
      <c r="R164" s="138">
        <v>61</v>
      </c>
    </row>
    <row r="165" spans="1:18">
      <c r="A165" s="10">
        <v>2503</v>
      </c>
      <c r="B165" s="11" t="s">
        <v>297</v>
      </c>
      <c r="C165" s="43">
        <v>1106</v>
      </c>
      <c r="D165" s="45">
        <v>323</v>
      </c>
      <c r="E165" s="68">
        <f t="shared" si="2"/>
        <v>0.29204339963833637</v>
      </c>
      <c r="F165" s="153"/>
      <c r="G165" s="157"/>
      <c r="H165" s="203"/>
      <c r="I165" s="154"/>
      <c r="J165" s="156"/>
      <c r="K165" s="137"/>
      <c r="L165" s="135"/>
      <c r="M165" s="136"/>
      <c r="N165" s="157"/>
      <c r="O165" s="156"/>
      <c r="P165" s="154"/>
      <c r="Q165" s="148"/>
      <c r="R165" s="138">
        <v>184</v>
      </c>
    </row>
    <row r="166" spans="1:18">
      <c r="A166" s="10">
        <v>2504</v>
      </c>
      <c r="B166" s="11" t="s">
        <v>298</v>
      </c>
      <c r="C166" s="43">
        <v>1569</v>
      </c>
      <c r="D166" s="45">
        <v>276</v>
      </c>
      <c r="E166" s="68">
        <f t="shared" si="2"/>
        <v>0.17590822179732313</v>
      </c>
      <c r="F166" s="153"/>
      <c r="G166" s="157"/>
      <c r="H166" s="203"/>
      <c r="I166" s="154"/>
      <c r="J166" s="156"/>
      <c r="K166" s="137"/>
      <c r="L166" s="135"/>
      <c r="M166" s="136"/>
      <c r="N166" s="157"/>
      <c r="O166" s="156"/>
      <c r="P166" s="154"/>
      <c r="Q166" s="148"/>
      <c r="R166" s="138">
        <v>160</v>
      </c>
    </row>
    <row r="167" spans="1:18">
      <c r="A167" s="10">
        <v>2505</v>
      </c>
      <c r="B167" s="11" t="s">
        <v>299</v>
      </c>
      <c r="C167" s="43">
        <v>1169</v>
      </c>
      <c r="D167" s="45">
        <v>254</v>
      </c>
      <c r="E167" s="68">
        <f t="shared" si="2"/>
        <v>0.2172797262617622</v>
      </c>
      <c r="F167" s="153"/>
      <c r="G167" s="157"/>
      <c r="H167" s="203"/>
      <c r="I167" s="154"/>
      <c r="J167" s="156"/>
      <c r="K167" s="137"/>
      <c r="L167" s="135"/>
      <c r="M167" s="136"/>
      <c r="N167" s="157"/>
      <c r="O167" s="156"/>
      <c r="P167" s="154"/>
      <c r="Q167" s="148"/>
      <c r="R167" s="138">
        <v>159</v>
      </c>
    </row>
    <row r="168" spans="1:18">
      <c r="A168" s="10">
        <v>2506</v>
      </c>
      <c r="B168" s="11" t="s">
        <v>300</v>
      </c>
      <c r="C168" s="43">
        <v>1272</v>
      </c>
      <c r="D168" s="45">
        <v>244</v>
      </c>
      <c r="E168" s="68">
        <f t="shared" si="2"/>
        <v>0.1918238993710692</v>
      </c>
      <c r="F168" s="153"/>
      <c r="G168" s="157"/>
      <c r="H168" s="203"/>
      <c r="I168" s="154"/>
      <c r="J168" s="156"/>
      <c r="K168" s="137"/>
      <c r="L168" s="135"/>
      <c r="M168" s="136"/>
      <c r="N168" s="157"/>
      <c r="O168" s="156"/>
      <c r="P168" s="154"/>
      <c r="Q168" s="148"/>
      <c r="R168" s="138">
        <v>135</v>
      </c>
    </row>
    <row r="169" spans="1:18">
      <c r="A169" s="10">
        <v>2507</v>
      </c>
      <c r="B169" s="11" t="s">
        <v>301</v>
      </c>
      <c r="C169" s="43">
        <v>589</v>
      </c>
      <c r="D169" s="45">
        <v>96</v>
      </c>
      <c r="E169" s="68">
        <f t="shared" si="2"/>
        <v>0.16298811544991512</v>
      </c>
      <c r="F169" s="153"/>
      <c r="G169" s="157"/>
      <c r="H169" s="203"/>
      <c r="I169" s="154"/>
      <c r="J169" s="156"/>
      <c r="K169" s="137"/>
      <c r="L169" s="135"/>
      <c r="M169" s="136"/>
      <c r="N169" s="157"/>
      <c r="O169" s="156"/>
      <c r="P169" s="154"/>
      <c r="Q169" s="148"/>
      <c r="R169" s="138">
        <v>42</v>
      </c>
    </row>
    <row r="170" spans="1:18">
      <c r="A170" s="10">
        <v>2508</v>
      </c>
      <c r="B170" s="11" t="s">
        <v>302</v>
      </c>
      <c r="C170" s="43">
        <v>1382</v>
      </c>
      <c r="D170" s="45">
        <v>240</v>
      </c>
      <c r="E170" s="68">
        <f t="shared" si="2"/>
        <v>0.17366136034732271</v>
      </c>
      <c r="F170" s="153"/>
      <c r="G170" s="157"/>
      <c r="H170" s="203"/>
      <c r="I170" s="154"/>
      <c r="J170" s="156"/>
      <c r="K170" s="137"/>
      <c r="L170" s="135"/>
      <c r="M170" s="136"/>
      <c r="N170" s="157"/>
      <c r="O170" s="156"/>
      <c r="P170" s="154"/>
      <c r="Q170" s="148"/>
      <c r="R170" s="138">
        <v>144</v>
      </c>
    </row>
    <row r="171" spans="1:18">
      <c r="A171" s="10">
        <v>2509</v>
      </c>
      <c r="B171" s="11" t="s">
        <v>303</v>
      </c>
      <c r="C171" s="43">
        <v>1193</v>
      </c>
      <c r="D171" s="45">
        <v>231</v>
      </c>
      <c r="E171" s="68">
        <f t="shared" si="2"/>
        <v>0.19362950544844929</v>
      </c>
      <c r="F171" s="153"/>
      <c r="G171" s="157"/>
      <c r="H171" s="203"/>
      <c r="I171" s="154"/>
      <c r="J171" s="156"/>
      <c r="K171" s="137"/>
      <c r="L171" s="135"/>
      <c r="M171" s="136"/>
      <c r="N171" s="157"/>
      <c r="O171" s="156"/>
      <c r="P171" s="154"/>
      <c r="Q171" s="148"/>
      <c r="R171" s="138">
        <v>142</v>
      </c>
    </row>
    <row r="172" spans="1:18">
      <c r="A172" s="10">
        <v>2510</v>
      </c>
      <c r="B172" s="11" t="s">
        <v>304</v>
      </c>
      <c r="C172" s="43">
        <v>1159</v>
      </c>
      <c r="D172" s="45">
        <v>189</v>
      </c>
      <c r="E172" s="68">
        <f t="shared" si="2"/>
        <v>0.16307161345987919</v>
      </c>
      <c r="F172" s="153"/>
      <c r="G172" s="157"/>
      <c r="H172" s="203"/>
      <c r="I172" s="154"/>
      <c r="J172" s="156"/>
      <c r="K172" s="137"/>
      <c r="L172" s="135"/>
      <c r="M172" s="136"/>
      <c r="N172" s="157"/>
      <c r="O172" s="156"/>
      <c r="P172" s="154"/>
      <c r="Q172" s="148"/>
      <c r="R172" s="138">
        <v>119</v>
      </c>
    </row>
    <row r="173" spans="1:18">
      <c r="A173" s="10">
        <v>2511</v>
      </c>
      <c r="B173" s="11" t="s">
        <v>305</v>
      </c>
      <c r="C173" s="43">
        <v>968</v>
      </c>
      <c r="D173" s="45">
        <v>91</v>
      </c>
      <c r="E173" s="68">
        <f t="shared" si="2"/>
        <v>9.4008264462809923E-2</v>
      </c>
      <c r="F173" s="153"/>
      <c r="G173" s="157"/>
      <c r="H173" s="203"/>
      <c r="I173" s="154"/>
      <c r="J173" s="156"/>
      <c r="K173" s="137"/>
      <c r="L173" s="135"/>
      <c r="M173" s="136"/>
      <c r="N173" s="157"/>
      <c r="O173" s="156"/>
      <c r="P173" s="154"/>
      <c r="Q173" s="148"/>
      <c r="R173" s="138">
        <v>55</v>
      </c>
    </row>
    <row r="174" spans="1:18">
      <c r="A174" s="10">
        <v>2512</v>
      </c>
      <c r="B174" s="11" t="s">
        <v>762</v>
      </c>
      <c r="C174" s="43">
        <v>850</v>
      </c>
      <c r="D174" s="45">
        <v>84</v>
      </c>
      <c r="E174" s="68">
        <f t="shared" si="2"/>
        <v>9.8823529411764699E-2</v>
      </c>
      <c r="F174" s="153"/>
      <c r="G174" s="157"/>
      <c r="H174" s="203"/>
      <c r="I174" s="154"/>
      <c r="J174" s="156"/>
      <c r="K174" s="137"/>
      <c r="L174" s="135"/>
      <c r="M174" s="136"/>
      <c r="N174" s="157"/>
      <c r="O174" s="156"/>
      <c r="P174" s="154"/>
      <c r="Q174" s="148"/>
      <c r="R174" s="138">
        <v>58</v>
      </c>
    </row>
    <row r="175" spans="1:18">
      <c r="A175" s="10">
        <v>2601</v>
      </c>
      <c r="B175" s="11" t="s">
        <v>306</v>
      </c>
      <c r="C175" s="43">
        <v>1235</v>
      </c>
      <c r="D175" s="45">
        <v>334</v>
      </c>
      <c r="E175" s="68">
        <f t="shared" si="2"/>
        <v>0.27044534412955468</v>
      </c>
      <c r="F175" s="153"/>
      <c r="G175" s="157"/>
      <c r="H175" s="203"/>
      <c r="I175" s="154">
        <v>138</v>
      </c>
      <c r="J175" s="96">
        <v>153</v>
      </c>
      <c r="K175" s="147"/>
      <c r="L175" s="110"/>
      <c r="M175" s="155"/>
      <c r="N175" s="151"/>
      <c r="O175" s="148"/>
      <c r="P175" s="110"/>
      <c r="Q175" s="148"/>
      <c r="R175" s="152"/>
    </row>
    <row r="176" spans="1:18">
      <c r="A176" s="10">
        <v>2602</v>
      </c>
      <c r="B176" s="11" t="s">
        <v>307</v>
      </c>
      <c r="C176" s="43">
        <v>1027</v>
      </c>
      <c r="D176" s="45">
        <v>234</v>
      </c>
      <c r="E176" s="68">
        <f t="shared" si="2"/>
        <v>0.22784810126582278</v>
      </c>
      <c r="F176" s="134">
        <v>162</v>
      </c>
      <c r="G176" s="139">
        <v>126</v>
      </c>
      <c r="H176" s="138">
        <v>67</v>
      </c>
      <c r="I176" s="95"/>
      <c r="J176" s="148"/>
      <c r="K176" s="147"/>
      <c r="L176" s="110"/>
      <c r="M176" s="155"/>
      <c r="N176" s="151"/>
      <c r="O176" s="148"/>
      <c r="P176" s="110"/>
      <c r="Q176" s="148"/>
      <c r="R176" s="152"/>
    </row>
    <row r="177" spans="1:18">
      <c r="A177" s="10">
        <v>2603</v>
      </c>
      <c r="B177" s="11" t="s">
        <v>308</v>
      </c>
      <c r="C177" s="43">
        <v>643</v>
      </c>
      <c r="D177" s="45">
        <v>138</v>
      </c>
      <c r="E177" s="68">
        <f t="shared" si="2"/>
        <v>0.21461897356143078</v>
      </c>
      <c r="F177" s="153"/>
      <c r="G177" s="157"/>
      <c r="H177" s="203"/>
      <c r="I177" s="154">
        <v>46</v>
      </c>
      <c r="J177" s="96">
        <v>73</v>
      </c>
      <c r="K177" s="147"/>
      <c r="L177" s="110"/>
      <c r="M177" s="155"/>
      <c r="N177" s="151"/>
      <c r="O177" s="148"/>
      <c r="P177" s="110"/>
      <c r="Q177" s="148"/>
      <c r="R177" s="152"/>
    </row>
    <row r="178" spans="1:18">
      <c r="A178" s="10">
        <v>2604</v>
      </c>
      <c r="B178" s="11" t="s">
        <v>309</v>
      </c>
      <c r="C178" s="43">
        <v>1058</v>
      </c>
      <c r="D178" s="45">
        <v>145</v>
      </c>
      <c r="E178" s="68">
        <f t="shared" si="2"/>
        <v>0.13705103969754254</v>
      </c>
      <c r="F178" s="134">
        <v>116</v>
      </c>
      <c r="G178" s="139">
        <v>84</v>
      </c>
      <c r="H178" s="138">
        <v>49</v>
      </c>
      <c r="I178" s="95"/>
      <c r="J178" s="148"/>
      <c r="K178" s="147"/>
      <c r="L178" s="110"/>
      <c r="M178" s="155"/>
      <c r="N178" s="151"/>
      <c r="O178" s="148"/>
      <c r="P178" s="110"/>
      <c r="Q178" s="148"/>
      <c r="R178" s="152"/>
    </row>
    <row r="179" spans="1:18">
      <c r="A179" s="10">
        <v>2605</v>
      </c>
      <c r="B179" s="11" t="s">
        <v>310</v>
      </c>
      <c r="C179" s="43">
        <v>1211</v>
      </c>
      <c r="D179" s="45">
        <v>131</v>
      </c>
      <c r="E179" s="68">
        <f t="shared" si="2"/>
        <v>0.10817506193228736</v>
      </c>
      <c r="F179" s="134">
        <v>102</v>
      </c>
      <c r="G179" s="139">
        <v>94</v>
      </c>
      <c r="H179" s="138">
        <v>25</v>
      </c>
      <c r="I179" s="95"/>
      <c r="J179" s="148"/>
      <c r="K179" s="147"/>
      <c r="L179" s="110"/>
      <c r="M179" s="155"/>
      <c r="N179" s="151"/>
      <c r="O179" s="148"/>
      <c r="P179" s="110"/>
      <c r="Q179" s="148"/>
      <c r="R179" s="152"/>
    </row>
    <row r="180" spans="1:18">
      <c r="A180" s="10">
        <v>2606</v>
      </c>
      <c r="B180" s="11" t="s">
        <v>311</v>
      </c>
      <c r="C180" s="43">
        <v>803</v>
      </c>
      <c r="D180" s="45">
        <v>123</v>
      </c>
      <c r="E180" s="68">
        <f t="shared" si="2"/>
        <v>0.15317559153175592</v>
      </c>
      <c r="F180" s="153"/>
      <c r="G180" s="157"/>
      <c r="H180" s="203"/>
      <c r="I180" s="154">
        <v>26</v>
      </c>
      <c r="J180" s="96">
        <v>86</v>
      </c>
      <c r="K180" s="147"/>
      <c r="L180" s="110"/>
      <c r="M180" s="155"/>
      <c r="N180" s="151"/>
      <c r="O180" s="148"/>
      <c r="P180" s="110"/>
      <c r="Q180" s="148"/>
      <c r="R180" s="152"/>
    </row>
    <row r="181" spans="1:18">
      <c r="A181" s="10">
        <v>2607</v>
      </c>
      <c r="B181" s="11" t="s">
        <v>312</v>
      </c>
      <c r="C181" s="43">
        <v>1028</v>
      </c>
      <c r="D181" s="45">
        <v>169</v>
      </c>
      <c r="E181" s="68">
        <f t="shared" si="2"/>
        <v>0.16439688715953307</v>
      </c>
      <c r="F181" s="153"/>
      <c r="G181" s="157"/>
      <c r="H181" s="203"/>
      <c r="I181" s="154">
        <v>72</v>
      </c>
      <c r="J181" s="96">
        <v>76</v>
      </c>
      <c r="K181" s="147"/>
      <c r="L181" s="110"/>
      <c r="M181" s="155"/>
      <c r="N181" s="151"/>
      <c r="O181" s="148"/>
      <c r="P181" s="110"/>
      <c r="Q181" s="148"/>
      <c r="R181" s="152"/>
    </row>
    <row r="182" spans="1:18">
      <c r="A182" s="10">
        <v>2608</v>
      </c>
      <c r="B182" s="11" t="s">
        <v>313</v>
      </c>
      <c r="C182" s="43">
        <v>951</v>
      </c>
      <c r="D182" s="45">
        <v>45</v>
      </c>
      <c r="E182" s="68">
        <f t="shared" si="2"/>
        <v>4.7318611987381701E-2</v>
      </c>
      <c r="F182" s="134">
        <v>34</v>
      </c>
      <c r="G182" s="139">
        <v>24</v>
      </c>
      <c r="H182" s="138">
        <v>18</v>
      </c>
      <c r="I182" s="95"/>
      <c r="J182" s="148"/>
      <c r="K182" s="147"/>
      <c r="L182" s="110"/>
      <c r="M182" s="155"/>
      <c r="N182" s="151"/>
      <c r="O182" s="148"/>
      <c r="P182" s="110"/>
      <c r="Q182" s="148"/>
      <c r="R182" s="152"/>
    </row>
    <row r="183" spans="1:18">
      <c r="A183" s="10">
        <v>2609</v>
      </c>
      <c r="B183" s="11" t="s">
        <v>314</v>
      </c>
      <c r="C183" s="43">
        <v>1066</v>
      </c>
      <c r="D183" s="45">
        <v>268</v>
      </c>
      <c r="E183" s="68">
        <f t="shared" si="2"/>
        <v>0.25140712945590993</v>
      </c>
      <c r="F183" s="153"/>
      <c r="G183" s="157"/>
      <c r="H183" s="203"/>
      <c r="I183" s="154">
        <v>89</v>
      </c>
      <c r="J183" s="96">
        <v>130</v>
      </c>
      <c r="K183" s="147"/>
      <c r="L183" s="110"/>
      <c r="M183" s="155"/>
      <c r="N183" s="151"/>
      <c r="O183" s="148"/>
      <c r="P183" s="110"/>
      <c r="Q183" s="148"/>
      <c r="R183" s="152"/>
    </row>
    <row r="184" spans="1:18">
      <c r="A184" s="10">
        <v>2610</v>
      </c>
      <c r="B184" s="11" t="s">
        <v>315</v>
      </c>
      <c r="C184" s="43">
        <v>1263</v>
      </c>
      <c r="D184" s="45">
        <v>236</v>
      </c>
      <c r="E184" s="68">
        <f t="shared" si="2"/>
        <v>0.18685669041963579</v>
      </c>
      <c r="F184" s="153"/>
      <c r="G184" s="157"/>
      <c r="H184" s="203"/>
      <c r="I184" s="154">
        <v>47</v>
      </c>
      <c r="J184" s="96">
        <v>175</v>
      </c>
      <c r="K184" s="147"/>
      <c r="L184" s="110"/>
      <c r="M184" s="155"/>
      <c r="N184" s="151"/>
      <c r="O184" s="148"/>
      <c r="P184" s="110"/>
      <c r="Q184" s="148"/>
      <c r="R184" s="152"/>
    </row>
    <row r="185" spans="1:18">
      <c r="A185" s="10">
        <v>2611</v>
      </c>
      <c r="B185" s="11" t="s">
        <v>316</v>
      </c>
      <c r="C185" s="43">
        <v>1265</v>
      </c>
      <c r="D185" s="45">
        <v>299</v>
      </c>
      <c r="E185" s="68">
        <f t="shared" si="2"/>
        <v>0.23636363636363636</v>
      </c>
      <c r="F185" s="153"/>
      <c r="G185" s="157"/>
      <c r="H185" s="203"/>
      <c r="I185" s="154">
        <v>124</v>
      </c>
      <c r="J185" s="96">
        <v>133</v>
      </c>
      <c r="K185" s="147"/>
      <c r="L185" s="110"/>
      <c r="M185" s="155"/>
      <c r="N185" s="151"/>
      <c r="O185" s="148"/>
      <c r="P185" s="110"/>
      <c r="Q185" s="148"/>
      <c r="R185" s="152"/>
    </row>
    <row r="186" spans="1:18">
      <c r="A186" s="10">
        <v>2612</v>
      </c>
      <c r="B186" s="11" t="s">
        <v>317</v>
      </c>
      <c r="C186" s="43">
        <v>801</v>
      </c>
      <c r="D186" s="45">
        <v>144</v>
      </c>
      <c r="E186" s="68">
        <f t="shared" si="2"/>
        <v>0.1797752808988764</v>
      </c>
      <c r="F186" s="153"/>
      <c r="G186" s="157"/>
      <c r="H186" s="203"/>
      <c r="I186" s="154"/>
      <c r="J186" s="156"/>
      <c r="K186" s="137"/>
      <c r="L186" s="135"/>
      <c r="M186" s="136"/>
      <c r="N186" s="157"/>
      <c r="O186" s="156"/>
      <c r="P186" s="154"/>
      <c r="Q186" s="148"/>
      <c r="R186" s="138">
        <v>92</v>
      </c>
    </row>
    <row r="187" spans="1:18">
      <c r="A187" s="10">
        <v>2613</v>
      </c>
      <c r="B187" s="11" t="s">
        <v>318</v>
      </c>
      <c r="C187" s="43">
        <v>668</v>
      </c>
      <c r="D187" s="45">
        <v>106</v>
      </c>
      <c r="E187" s="68">
        <f t="shared" si="2"/>
        <v>0.15868263473053892</v>
      </c>
      <c r="F187" s="134">
        <v>72</v>
      </c>
      <c r="G187" s="139">
        <v>64</v>
      </c>
      <c r="H187" s="138">
        <v>20</v>
      </c>
      <c r="I187" s="95"/>
      <c r="J187" s="148"/>
      <c r="K187" s="147"/>
      <c r="L187" s="110"/>
      <c r="M187" s="155"/>
      <c r="N187" s="151"/>
      <c r="O187" s="148"/>
      <c r="P187" s="110"/>
      <c r="Q187" s="148"/>
      <c r="R187" s="152"/>
    </row>
    <row r="188" spans="1:18">
      <c r="A188" s="10">
        <v>2614</v>
      </c>
      <c r="B188" s="11" t="s">
        <v>319</v>
      </c>
      <c r="C188" s="43">
        <v>1221</v>
      </c>
      <c r="D188" s="45">
        <v>165</v>
      </c>
      <c r="E188" s="68">
        <f t="shared" si="2"/>
        <v>0.13513513513513514</v>
      </c>
      <c r="F188" s="134">
        <v>115</v>
      </c>
      <c r="G188" s="139">
        <v>85</v>
      </c>
      <c r="H188" s="138">
        <v>62</v>
      </c>
      <c r="I188" s="95"/>
      <c r="J188" s="148"/>
      <c r="K188" s="147"/>
      <c r="L188" s="110"/>
      <c r="M188" s="155"/>
      <c r="N188" s="151"/>
      <c r="O188" s="148"/>
      <c r="P188" s="110"/>
      <c r="Q188" s="148"/>
      <c r="R188" s="152"/>
    </row>
    <row r="189" spans="1:18">
      <c r="A189" s="10">
        <v>2615</v>
      </c>
      <c r="B189" s="11" t="s">
        <v>320</v>
      </c>
      <c r="C189" s="43">
        <v>1154</v>
      </c>
      <c r="D189" s="45">
        <v>337</v>
      </c>
      <c r="E189" s="68">
        <f t="shared" si="2"/>
        <v>0.29202772963604851</v>
      </c>
      <c r="F189" s="153"/>
      <c r="G189" s="157"/>
      <c r="H189" s="203"/>
      <c r="I189" s="154">
        <v>101</v>
      </c>
      <c r="J189" s="96">
        <v>199</v>
      </c>
      <c r="K189" s="147"/>
      <c r="L189" s="110"/>
      <c r="M189" s="155"/>
      <c r="N189" s="151"/>
      <c r="O189" s="148"/>
      <c r="P189" s="110"/>
      <c r="Q189" s="148"/>
      <c r="R189" s="152"/>
    </row>
    <row r="190" spans="1:18">
      <c r="A190" s="10">
        <v>2616</v>
      </c>
      <c r="B190" s="11" t="s">
        <v>321</v>
      </c>
      <c r="C190" s="43">
        <v>1246</v>
      </c>
      <c r="D190" s="45">
        <v>277</v>
      </c>
      <c r="E190" s="68">
        <f t="shared" si="2"/>
        <v>0.22231139646869985</v>
      </c>
      <c r="F190" s="153"/>
      <c r="G190" s="157"/>
      <c r="H190" s="203"/>
      <c r="I190" s="154"/>
      <c r="J190" s="156"/>
      <c r="K190" s="137"/>
      <c r="L190" s="135"/>
      <c r="M190" s="136"/>
      <c r="N190" s="157"/>
      <c r="O190" s="156"/>
      <c r="P190" s="154"/>
      <c r="Q190" s="148"/>
      <c r="R190" s="138">
        <v>153</v>
      </c>
    </row>
    <row r="191" spans="1:18">
      <c r="A191" s="10">
        <v>2617</v>
      </c>
      <c r="B191" s="11" t="s">
        <v>763</v>
      </c>
      <c r="C191" s="43">
        <v>1305</v>
      </c>
      <c r="D191" s="45">
        <v>124</v>
      </c>
      <c r="E191" s="68">
        <f t="shared" si="2"/>
        <v>9.5019157088122599E-2</v>
      </c>
      <c r="F191" s="134">
        <v>92</v>
      </c>
      <c r="G191" s="139">
        <v>76</v>
      </c>
      <c r="H191" s="138">
        <v>34</v>
      </c>
      <c r="I191" s="95"/>
      <c r="J191" s="148"/>
      <c r="K191" s="147"/>
      <c r="L191" s="110"/>
      <c r="M191" s="155"/>
      <c r="N191" s="151"/>
      <c r="O191" s="148"/>
      <c r="P191" s="110"/>
      <c r="Q191" s="148"/>
      <c r="R191" s="152"/>
    </row>
    <row r="192" spans="1:18">
      <c r="A192" s="10">
        <v>2618</v>
      </c>
      <c r="B192" s="11" t="s">
        <v>764</v>
      </c>
      <c r="C192" s="43">
        <v>738</v>
      </c>
      <c r="D192" s="45">
        <v>90</v>
      </c>
      <c r="E192" s="68">
        <f t="shared" si="2"/>
        <v>0.12195121951219512</v>
      </c>
      <c r="F192" s="134">
        <v>57</v>
      </c>
      <c r="G192" s="139">
        <v>50</v>
      </c>
      <c r="H192" s="138">
        <v>28</v>
      </c>
      <c r="I192" s="95"/>
      <c r="J192" s="148"/>
      <c r="K192" s="147"/>
      <c r="L192" s="110"/>
      <c r="M192" s="155"/>
      <c r="N192" s="151"/>
      <c r="O192" s="148"/>
      <c r="P192" s="110"/>
      <c r="Q192" s="148"/>
      <c r="R192" s="152"/>
    </row>
    <row r="193" spans="1:18">
      <c r="A193" s="10">
        <v>2619</v>
      </c>
      <c r="B193" s="11" t="s">
        <v>765</v>
      </c>
      <c r="C193" s="43">
        <v>957</v>
      </c>
      <c r="D193" s="45">
        <v>165</v>
      </c>
      <c r="E193" s="68">
        <f t="shared" si="2"/>
        <v>0.17241379310344829</v>
      </c>
      <c r="F193" s="153"/>
      <c r="G193" s="157"/>
      <c r="H193" s="203"/>
      <c r="I193" s="154"/>
      <c r="J193" s="156"/>
      <c r="K193" s="137"/>
      <c r="L193" s="135"/>
      <c r="M193" s="136"/>
      <c r="N193" s="157"/>
      <c r="O193" s="156"/>
      <c r="P193" s="154"/>
      <c r="Q193" s="148"/>
      <c r="R193" s="138">
        <v>102</v>
      </c>
    </row>
    <row r="194" spans="1:18">
      <c r="A194" s="10">
        <v>2811</v>
      </c>
      <c r="B194" s="11" t="s">
        <v>322</v>
      </c>
      <c r="C194" s="43">
        <v>678</v>
      </c>
      <c r="D194" s="45">
        <v>305</v>
      </c>
      <c r="E194" s="68">
        <f t="shared" si="2"/>
        <v>0.44985250737463128</v>
      </c>
      <c r="F194" s="153"/>
      <c r="G194" s="157"/>
      <c r="H194" s="203"/>
      <c r="I194" s="154"/>
      <c r="J194" s="156"/>
      <c r="K194" s="137"/>
      <c r="L194" s="135"/>
      <c r="M194" s="136"/>
      <c r="N194" s="139">
        <v>97</v>
      </c>
      <c r="O194" s="96">
        <v>154</v>
      </c>
      <c r="P194" s="95"/>
      <c r="Q194" s="148"/>
      <c r="R194" s="152"/>
    </row>
    <row r="195" spans="1:18">
      <c r="A195" s="10">
        <v>2812</v>
      </c>
      <c r="B195" s="11" t="s">
        <v>323</v>
      </c>
      <c r="C195" s="43">
        <v>946</v>
      </c>
      <c r="D195" s="45">
        <v>259</v>
      </c>
      <c r="E195" s="68">
        <f t="shared" si="2"/>
        <v>0.27378435517970401</v>
      </c>
      <c r="F195" s="153"/>
      <c r="G195" s="157"/>
      <c r="H195" s="203"/>
      <c r="I195" s="154"/>
      <c r="J195" s="156"/>
      <c r="K195" s="137"/>
      <c r="L195" s="135"/>
      <c r="M195" s="136"/>
      <c r="N195" s="139">
        <v>85</v>
      </c>
      <c r="O195" s="96">
        <v>129</v>
      </c>
      <c r="P195" s="95"/>
      <c r="Q195" s="148"/>
      <c r="R195" s="152"/>
    </row>
    <row r="196" spans="1:18">
      <c r="A196" s="10">
        <v>2821</v>
      </c>
      <c r="B196" s="11" t="s">
        <v>324</v>
      </c>
      <c r="C196" s="43">
        <v>1023</v>
      </c>
      <c r="D196" s="45">
        <v>397</v>
      </c>
      <c r="E196" s="68">
        <f t="shared" si="2"/>
        <v>0.38807429130009774</v>
      </c>
      <c r="F196" s="153"/>
      <c r="G196" s="157"/>
      <c r="H196" s="203"/>
      <c r="I196" s="154"/>
      <c r="J196" s="156"/>
      <c r="K196" s="137"/>
      <c r="L196" s="135"/>
      <c r="M196" s="136"/>
      <c r="N196" s="139">
        <v>125</v>
      </c>
      <c r="O196" s="96">
        <v>207</v>
      </c>
      <c r="P196" s="95"/>
      <c r="Q196" s="148"/>
      <c r="R196" s="152"/>
    </row>
    <row r="197" spans="1:18">
      <c r="A197" s="10">
        <v>2822</v>
      </c>
      <c r="B197" s="11" t="s">
        <v>325</v>
      </c>
      <c r="C197" s="43">
        <v>659</v>
      </c>
      <c r="D197" s="45">
        <v>324</v>
      </c>
      <c r="E197" s="68">
        <f t="shared" si="2"/>
        <v>0.49165402124430957</v>
      </c>
      <c r="F197" s="153"/>
      <c r="G197" s="157"/>
      <c r="H197" s="203"/>
      <c r="I197" s="154"/>
      <c r="J197" s="156"/>
      <c r="K197" s="137"/>
      <c r="L197" s="135"/>
      <c r="M197" s="136"/>
      <c r="N197" s="139">
        <v>113</v>
      </c>
      <c r="O197" s="96">
        <v>160</v>
      </c>
      <c r="P197" s="95"/>
      <c r="Q197" s="148"/>
      <c r="R197" s="152"/>
    </row>
    <row r="198" spans="1:18">
      <c r="A198" s="10">
        <v>2823</v>
      </c>
      <c r="B198" s="11" t="s">
        <v>326</v>
      </c>
      <c r="C198" s="43">
        <v>588</v>
      </c>
      <c r="D198" s="45">
        <v>195</v>
      </c>
      <c r="E198" s="68">
        <f t="shared" si="2"/>
        <v>0.33163265306122447</v>
      </c>
      <c r="F198" s="153"/>
      <c r="G198" s="157"/>
      <c r="H198" s="203"/>
      <c r="I198" s="154"/>
      <c r="J198" s="156"/>
      <c r="K198" s="137"/>
      <c r="L198" s="135"/>
      <c r="M198" s="136"/>
      <c r="N198" s="139">
        <v>91</v>
      </c>
      <c r="O198" s="96">
        <v>88</v>
      </c>
      <c r="P198" s="95"/>
      <c r="Q198" s="148"/>
      <c r="R198" s="152"/>
    </row>
    <row r="199" spans="1:18">
      <c r="A199" s="10">
        <v>2831</v>
      </c>
      <c r="B199" s="11" t="s">
        <v>327</v>
      </c>
      <c r="C199" s="43">
        <v>1020</v>
      </c>
      <c r="D199" s="45">
        <v>451</v>
      </c>
      <c r="E199" s="68">
        <f t="shared" ref="E199:E263" si="3">SUM(D199/C199)</f>
        <v>0.44215686274509802</v>
      </c>
      <c r="F199" s="153"/>
      <c r="G199" s="157"/>
      <c r="H199" s="203"/>
      <c r="I199" s="154"/>
      <c r="J199" s="156"/>
      <c r="K199" s="137"/>
      <c r="L199" s="135"/>
      <c r="M199" s="136"/>
      <c r="N199" s="139">
        <v>141</v>
      </c>
      <c r="O199" s="96">
        <v>239</v>
      </c>
      <c r="P199" s="95"/>
      <c r="Q199" s="148"/>
      <c r="R199" s="152"/>
    </row>
    <row r="200" spans="1:18">
      <c r="A200" s="10">
        <v>2832</v>
      </c>
      <c r="B200" s="11" t="s">
        <v>328</v>
      </c>
      <c r="C200" s="43">
        <v>1236</v>
      </c>
      <c r="D200" s="45">
        <v>658</v>
      </c>
      <c r="E200" s="68">
        <f t="shared" si="3"/>
        <v>0.53236245954692551</v>
      </c>
      <c r="F200" s="153"/>
      <c r="G200" s="157"/>
      <c r="H200" s="203"/>
      <c r="I200" s="154"/>
      <c r="J200" s="156"/>
      <c r="K200" s="137"/>
      <c r="L200" s="135"/>
      <c r="M200" s="136"/>
      <c r="N200" s="139">
        <v>271</v>
      </c>
      <c r="O200" s="96">
        <v>290</v>
      </c>
      <c r="P200" s="95"/>
      <c r="Q200" s="148"/>
      <c r="R200" s="152"/>
    </row>
    <row r="201" spans="1:18">
      <c r="A201" s="10">
        <v>2841</v>
      </c>
      <c r="B201" s="11" t="s">
        <v>329</v>
      </c>
      <c r="C201" s="43">
        <v>485</v>
      </c>
      <c r="D201" s="45">
        <v>88</v>
      </c>
      <c r="E201" s="68">
        <f t="shared" si="3"/>
        <v>0.18144329896907216</v>
      </c>
      <c r="F201" s="153"/>
      <c r="G201" s="157"/>
      <c r="H201" s="203"/>
      <c r="I201" s="154"/>
      <c r="J201" s="156"/>
      <c r="K201" s="137"/>
      <c r="L201" s="135"/>
      <c r="M201" s="136"/>
      <c r="N201" s="139">
        <v>37</v>
      </c>
      <c r="O201" s="96">
        <v>34</v>
      </c>
      <c r="P201" s="95"/>
      <c r="Q201" s="148"/>
      <c r="R201" s="152"/>
    </row>
    <row r="202" spans="1:18">
      <c r="A202" s="10">
        <v>2842</v>
      </c>
      <c r="B202" s="11" t="s">
        <v>794</v>
      </c>
      <c r="C202" s="43">
        <v>1041</v>
      </c>
      <c r="D202" s="45">
        <v>375</v>
      </c>
      <c r="E202" s="68">
        <f t="shared" si="3"/>
        <v>0.36023054755043227</v>
      </c>
      <c r="F202" s="153"/>
      <c r="G202" s="157"/>
      <c r="H202" s="203"/>
      <c r="I202" s="154"/>
      <c r="J202" s="156"/>
      <c r="K202" s="137"/>
      <c r="L202" s="135"/>
      <c r="M202" s="136"/>
      <c r="N202" s="139">
        <v>133</v>
      </c>
      <c r="O202" s="96">
        <v>200</v>
      </c>
      <c r="P202" s="95"/>
      <c r="Q202" s="148"/>
      <c r="R202" s="152"/>
    </row>
    <row r="203" spans="1:18">
      <c r="A203" s="10">
        <v>2851</v>
      </c>
      <c r="B203" s="11" t="s">
        <v>330</v>
      </c>
      <c r="C203" s="43">
        <v>1054</v>
      </c>
      <c r="D203" s="45">
        <v>474</v>
      </c>
      <c r="E203" s="68">
        <f t="shared" si="3"/>
        <v>0.44971537001897532</v>
      </c>
      <c r="F203" s="153"/>
      <c r="G203" s="157"/>
      <c r="H203" s="203"/>
      <c r="I203" s="154"/>
      <c r="J203" s="156"/>
      <c r="K203" s="137"/>
      <c r="L203" s="135"/>
      <c r="M203" s="136"/>
      <c r="N203" s="139">
        <v>185</v>
      </c>
      <c r="O203" s="96">
        <v>230</v>
      </c>
      <c r="P203" s="95"/>
      <c r="Q203" s="148"/>
      <c r="R203" s="152"/>
    </row>
    <row r="204" spans="1:18">
      <c r="A204" s="10">
        <v>2852</v>
      </c>
      <c r="B204" s="11" t="s">
        <v>331</v>
      </c>
      <c r="C204" s="43">
        <v>718</v>
      </c>
      <c r="D204" s="45">
        <v>257</v>
      </c>
      <c r="E204" s="68">
        <f t="shared" si="3"/>
        <v>0.35793871866295263</v>
      </c>
      <c r="F204" s="153"/>
      <c r="G204" s="157"/>
      <c r="H204" s="203"/>
      <c r="I204" s="154"/>
      <c r="J204" s="156"/>
      <c r="K204" s="137"/>
      <c r="L204" s="135"/>
      <c r="M204" s="136"/>
      <c r="N204" s="139">
        <v>83</v>
      </c>
      <c r="O204" s="96">
        <v>136</v>
      </c>
      <c r="P204" s="95"/>
      <c r="Q204" s="148"/>
      <c r="R204" s="152"/>
    </row>
    <row r="205" spans="1:18">
      <c r="A205" s="10">
        <v>2911</v>
      </c>
      <c r="B205" s="11" t="s">
        <v>332</v>
      </c>
      <c r="C205" s="43">
        <v>1453</v>
      </c>
      <c r="D205" s="45">
        <v>353</v>
      </c>
      <c r="E205" s="68">
        <f t="shared" si="3"/>
        <v>0.24294562973158981</v>
      </c>
      <c r="F205" s="153"/>
      <c r="G205" s="157"/>
      <c r="H205" s="203"/>
      <c r="I205" s="154"/>
      <c r="J205" s="156"/>
      <c r="K205" s="137"/>
      <c r="L205" s="135"/>
      <c r="M205" s="136"/>
      <c r="N205" s="157"/>
      <c r="O205" s="156"/>
      <c r="P205" s="154">
        <v>171</v>
      </c>
      <c r="Q205" s="96">
        <v>126</v>
      </c>
      <c r="R205" s="152"/>
    </row>
    <row r="206" spans="1:18">
      <c r="A206" s="10">
        <v>2921</v>
      </c>
      <c r="B206" s="11" t="s">
        <v>333</v>
      </c>
      <c r="C206" s="43">
        <v>1414</v>
      </c>
      <c r="D206" s="45">
        <v>320</v>
      </c>
      <c r="E206" s="68">
        <f t="shared" si="3"/>
        <v>0.2263083451202263</v>
      </c>
      <c r="F206" s="153"/>
      <c r="G206" s="157"/>
      <c r="H206" s="203"/>
      <c r="I206" s="154"/>
      <c r="J206" s="156"/>
      <c r="K206" s="137"/>
      <c r="L206" s="135"/>
      <c r="M206" s="136"/>
      <c r="N206" s="157"/>
      <c r="O206" s="156"/>
      <c r="P206" s="154">
        <v>179</v>
      </c>
      <c r="Q206" s="96">
        <v>101</v>
      </c>
      <c r="R206" s="152"/>
    </row>
    <row r="207" spans="1:18">
      <c r="A207" s="10">
        <v>2931</v>
      </c>
      <c r="B207" s="11" t="s">
        <v>334</v>
      </c>
      <c r="C207" s="43">
        <v>1269</v>
      </c>
      <c r="D207" s="45">
        <v>215</v>
      </c>
      <c r="E207" s="68">
        <f t="shared" si="3"/>
        <v>0.16942474389282899</v>
      </c>
      <c r="F207" s="153"/>
      <c r="G207" s="157"/>
      <c r="H207" s="203"/>
      <c r="I207" s="154"/>
      <c r="J207" s="156"/>
      <c r="K207" s="137"/>
      <c r="L207" s="135"/>
      <c r="M207" s="136"/>
      <c r="N207" s="157"/>
      <c r="O207" s="156"/>
      <c r="P207" s="154">
        <v>126</v>
      </c>
      <c r="Q207" s="96">
        <v>66</v>
      </c>
      <c r="R207" s="152"/>
    </row>
    <row r="208" spans="1:18">
      <c r="A208" s="10">
        <v>2941</v>
      </c>
      <c r="B208" s="11" t="s">
        <v>335</v>
      </c>
      <c r="C208" s="43">
        <v>1381</v>
      </c>
      <c r="D208" s="45">
        <v>397</v>
      </c>
      <c r="E208" s="68">
        <f t="shared" si="3"/>
        <v>0.28747284576393917</v>
      </c>
      <c r="F208" s="153"/>
      <c r="G208" s="157"/>
      <c r="H208" s="203"/>
      <c r="I208" s="154"/>
      <c r="J208" s="156"/>
      <c r="K208" s="137"/>
      <c r="L208" s="135"/>
      <c r="M208" s="136"/>
      <c r="N208" s="157"/>
      <c r="O208" s="156"/>
      <c r="P208" s="154">
        <v>183</v>
      </c>
      <c r="Q208" s="96">
        <v>146</v>
      </c>
      <c r="R208" s="152"/>
    </row>
    <row r="209" spans="1:18">
      <c r="A209" s="10">
        <v>3111</v>
      </c>
      <c r="B209" s="11" t="s">
        <v>336</v>
      </c>
      <c r="C209" s="43">
        <v>983</v>
      </c>
      <c r="D209" s="45">
        <v>284</v>
      </c>
      <c r="E209" s="68">
        <f t="shared" si="3"/>
        <v>0.28891149542217703</v>
      </c>
      <c r="F209" s="153"/>
      <c r="G209" s="157"/>
      <c r="H209" s="203"/>
      <c r="I209" s="154"/>
      <c r="J209" s="156"/>
      <c r="K209" s="137"/>
      <c r="L209" s="135"/>
      <c r="M209" s="136"/>
      <c r="N209" s="139">
        <v>100</v>
      </c>
      <c r="O209" s="96">
        <v>133</v>
      </c>
      <c r="P209" s="95"/>
      <c r="Q209" s="148"/>
      <c r="R209" s="152"/>
    </row>
    <row r="210" spans="1:18">
      <c r="A210" s="10">
        <v>3121</v>
      </c>
      <c r="B210" s="11" t="s">
        <v>337</v>
      </c>
      <c r="C210" s="43">
        <v>932</v>
      </c>
      <c r="D210" s="45">
        <v>258</v>
      </c>
      <c r="E210" s="68">
        <f t="shared" si="3"/>
        <v>0.27682403433476394</v>
      </c>
      <c r="F210" s="153"/>
      <c r="G210" s="157"/>
      <c r="H210" s="203"/>
      <c r="I210" s="154"/>
      <c r="J210" s="156"/>
      <c r="K210" s="137"/>
      <c r="L210" s="135"/>
      <c r="M210" s="136"/>
      <c r="N210" s="139">
        <v>83</v>
      </c>
      <c r="O210" s="96">
        <v>134</v>
      </c>
      <c r="P210" s="95"/>
      <c r="Q210" s="148"/>
      <c r="R210" s="152"/>
    </row>
    <row r="211" spans="1:18">
      <c r="A211" s="10">
        <v>3131</v>
      </c>
      <c r="B211" s="11" t="s">
        <v>338</v>
      </c>
      <c r="C211" s="43">
        <v>925</v>
      </c>
      <c r="D211" s="45">
        <v>281</v>
      </c>
      <c r="E211" s="68">
        <f t="shared" si="3"/>
        <v>0.30378378378378379</v>
      </c>
      <c r="F211" s="153"/>
      <c r="G211" s="157"/>
      <c r="H211" s="203"/>
      <c r="I211" s="154"/>
      <c r="J211" s="156"/>
      <c r="K211" s="137"/>
      <c r="L211" s="135"/>
      <c r="M211" s="136"/>
      <c r="N211" s="139">
        <v>79</v>
      </c>
      <c r="O211" s="96">
        <v>147</v>
      </c>
      <c r="P211" s="95"/>
      <c r="Q211" s="148"/>
      <c r="R211" s="152"/>
    </row>
    <row r="212" spans="1:18">
      <c r="A212" s="10">
        <v>3141</v>
      </c>
      <c r="B212" s="11" t="s">
        <v>339</v>
      </c>
      <c r="C212" s="43">
        <v>1097</v>
      </c>
      <c r="D212" s="45">
        <v>328</v>
      </c>
      <c r="E212" s="68">
        <f t="shared" si="3"/>
        <v>0.29899726526891524</v>
      </c>
      <c r="F212" s="153"/>
      <c r="G212" s="157"/>
      <c r="H212" s="203"/>
      <c r="I212" s="154"/>
      <c r="J212" s="156"/>
      <c r="K212" s="137"/>
      <c r="L212" s="135"/>
      <c r="M212" s="136"/>
      <c r="N212" s="139">
        <v>94</v>
      </c>
      <c r="O212" s="96">
        <v>176</v>
      </c>
      <c r="P212" s="95"/>
      <c r="Q212" s="148"/>
      <c r="R212" s="152"/>
    </row>
    <row r="213" spans="1:18">
      <c r="A213" s="10">
        <v>3201</v>
      </c>
      <c r="B213" s="11" t="s">
        <v>340</v>
      </c>
      <c r="C213" s="43">
        <v>1020</v>
      </c>
      <c r="D213" s="45">
        <v>181</v>
      </c>
      <c r="E213" s="68">
        <f t="shared" si="3"/>
        <v>0.17745098039215687</v>
      </c>
      <c r="F213" s="153"/>
      <c r="G213" s="157"/>
      <c r="H213" s="203"/>
      <c r="I213" s="154"/>
      <c r="J213" s="156"/>
      <c r="K213" s="134">
        <v>150</v>
      </c>
      <c r="L213" s="135"/>
      <c r="M213" s="136"/>
      <c r="N213" s="157"/>
      <c r="O213" s="156"/>
      <c r="P213" s="154"/>
      <c r="Q213" s="148"/>
      <c r="R213" s="152"/>
    </row>
    <row r="214" spans="1:18">
      <c r="A214" s="10">
        <v>3202</v>
      </c>
      <c r="B214" s="11" t="s">
        <v>341</v>
      </c>
      <c r="C214" s="43">
        <v>962</v>
      </c>
      <c r="D214" s="45">
        <v>249</v>
      </c>
      <c r="E214" s="68">
        <f t="shared" si="3"/>
        <v>0.25883575883575882</v>
      </c>
      <c r="F214" s="153"/>
      <c r="G214" s="157"/>
      <c r="H214" s="203"/>
      <c r="I214" s="154"/>
      <c r="J214" s="156"/>
      <c r="K214" s="134">
        <v>190</v>
      </c>
      <c r="L214" s="135"/>
      <c r="M214" s="136"/>
      <c r="N214" s="157"/>
      <c r="O214" s="156"/>
      <c r="P214" s="154"/>
      <c r="Q214" s="148"/>
      <c r="R214" s="152"/>
    </row>
    <row r="215" spans="1:18">
      <c r="A215" s="10">
        <v>3203</v>
      </c>
      <c r="B215" s="11" t="s">
        <v>342</v>
      </c>
      <c r="C215" s="43">
        <v>990</v>
      </c>
      <c r="D215" s="45">
        <v>203</v>
      </c>
      <c r="E215" s="68">
        <f t="shared" si="3"/>
        <v>0.20505050505050504</v>
      </c>
      <c r="F215" s="153"/>
      <c r="G215" s="157"/>
      <c r="H215" s="203"/>
      <c r="I215" s="154"/>
      <c r="J215" s="156"/>
      <c r="K215" s="134">
        <v>162</v>
      </c>
      <c r="L215" s="135"/>
      <c r="M215" s="136"/>
      <c r="N215" s="157"/>
      <c r="O215" s="156"/>
      <c r="P215" s="154"/>
      <c r="Q215" s="148"/>
      <c r="R215" s="152"/>
    </row>
    <row r="216" spans="1:18">
      <c r="A216" s="10">
        <v>3204</v>
      </c>
      <c r="B216" s="11" t="s">
        <v>343</v>
      </c>
      <c r="C216" s="43">
        <v>1025</v>
      </c>
      <c r="D216" s="45">
        <v>180</v>
      </c>
      <c r="E216" s="68">
        <f t="shared" si="3"/>
        <v>0.17560975609756097</v>
      </c>
      <c r="F216" s="153"/>
      <c r="G216" s="157"/>
      <c r="H216" s="203"/>
      <c r="I216" s="154"/>
      <c r="J216" s="156"/>
      <c r="K216" s="134">
        <v>148</v>
      </c>
      <c r="L216" s="135"/>
      <c r="M216" s="136"/>
      <c r="N216" s="157"/>
      <c r="O216" s="156"/>
      <c r="P216" s="154"/>
      <c r="Q216" s="148"/>
      <c r="R216" s="152"/>
    </row>
    <row r="217" spans="1:18">
      <c r="A217" s="10">
        <v>3205</v>
      </c>
      <c r="B217" s="11" t="s">
        <v>344</v>
      </c>
      <c r="C217" s="43">
        <v>988</v>
      </c>
      <c r="D217" s="45">
        <v>169</v>
      </c>
      <c r="E217" s="68">
        <f t="shared" si="3"/>
        <v>0.17105263157894737</v>
      </c>
      <c r="F217" s="153"/>
      <c r="G217" s="157"/>
      <c r="H217" s="203"/>
      <c r="I217" s="154"/>
      <c r="J217" s="156"/>
      <c r="K217" s="134">
        <v>136</v>
      </c>
      <c r="L217" s="135"/>
      <c r="M217" s="136"/>
      <c r="N217" s="157"/>
      <c r="O217" s="156"/>
      <c r="P217" s="154"/>
      <c r="Q217" s="148"/>
      <c r="R217" s="152"/>
    </row>
    <row r="218" spans="1:18">
      <c r="A218" s="10">
        <v>3206</v>
      </c>
      <c r="B218" s="11" t="s">
        <v>345</v>
      </c>
      <c r="C218" s="43">
        <v>567</v>
      </c>
      <c r="D218" s="45">
        <v>153</v>
      </c>
      <c r="E218" s="68">
        <f t="shared" si="3"/>
        <v>0.26984126984126983</v>
      </c>
      <c r="F218" s="153"/>
      <c r="G218" s="157"/>
      <c r="H218" s="203"/>
      <c r="I218" s="154"/>
      <c r="J218" s="156"/>
      <c r="K218" s="134">
        <v>124</v>
      </c>
      <c r="L218" s="135"/>
      <c r="M218" s="136"/>
      <c r="N218" s="157"/>
      <c r="O218" s="156"/>
      <c r="P218" s="154"/>
      <c r="Q218" s="148"/>
      <c r="R218" s="152"/>
    </row>
    <row r="219" spans="1:18">
      <c r="A219" s="10">
        <v>3207</v>
      </c>
      <c r="B219" s="11" t="s">
        <v>346</v>
      </c>
      <c r="C219" s="43">
        <v>895</v>
      </c>
      <c r="D219" s="45">
        <v>194</v>
      </c>
      <c r="E219" s="68">
        <f t="shared" si="3"/>
        <v>0.21675977653631284</v>
      </c>
      <c r="F219" s="153"/>
      <c r="G219" s="157"/>
      <c r="H219" s="203"/>
      <c r="I219" s="154"/>
      <c r="J219" s="156"/>
      <c r="K219" s="134">
        <v>160</v>
      </c>
      <c r="L219" s="135"/>
      <c r="M219" s="136"/>
      <c r="N219" s="157"/>
      <c r="O219" s="156"/>
      <c r="P219" s="154"/>
      <c r="Q219" s="148"/>
      <c r="R219" s="152"/>
    </row>
    <row r="220" spans="1:18">
      <c r="A220" s="10">
        <v>3208</v>
      </c>
      <c r="B220" s="11" t="s">
        <v>347</v>
      </c>
      <c r="C220" s="43">
        <v>777</v>
      </c>
      <c r="D220" s="45">
        <v>176</v>
      </c>
      <c r="E220" s="68">
        <f t="shared" si="3"/>
        <v>0.22651222651222652</v>
      </c>
      <c r="F220" s="153"/>
      <c r="G220" s="157"/>
      <c r="H220" s="203"/>
      <c r="I220" s="154"/>
      <c r="J220" s="156"/>
      <c r="K220" s="134">
        <v>136</v>
      </c>
      <c r="L220" s="135"/>
      <c r="M220" s="136"/>
      <c r="N220" s="157"/>
      <c r="O220" s="156"/>
      <c r="P220" s="154"/>
      <c r="Q220" s="148"/>
      <c r="R220" s="152"/>
    </row>
    <row r="221" spans="1:18">
      <c r="A221" s="10">
        <v>3209</v>
      </c>
      <c r="B221" s="11" t="s">
        <v>348</v>
      </c>
      <c r="C221" s="43">
        <v>963</v>
      </c>
      <c r="D221" s="45">
        <v>269</v>
      </c>
      <c r="E221" s="68">
        <f t="shared" si="3"/>
        <v>0.27933541017653168</v>
      </c>
      <c r="F221" s="153"/>
      <c r="G221" s="157"/>
      <c r="H221" s="203"/>
      <c r="I221" s="154"/>
      <c r="J221" s="156"/>
      <c r="K221" s="134">
        <v>223</v>
      </c>
      <c r="L221" s="135"/>
      <c r="M221" s="136"/>
      <c r="N221" s="157"/>
      <c r="O221" s="156"/>
      <c r="P221" s="154"/>
      <c r="Q221" s="148"/>
      <c r="R221" s="152"/>
    </row>
    <row r="222" spans="1:18">
      <c r="A222" s="10">
        <v>3210</v>
      </c>
      <c r="B222" s="11" t="s">
        <v>349</v>
      </c>
      <c r="C222" s="43">
        <v>853</v>
      </c>
      <c r="D222" s="45">
        <v>219</v>
      </c>
      <c r="E222" s="68">
        <f t="shared" si="3"/>
        <v>0.25674091441969521</v>
      </c>
      <c r="F222" s="153"/>
      <c r="G222" s="157"/>
      <c r="H222" s="203"/>
      <c r="I222" s="154"/>
      <c r="J222" s="156"/>
      <c r="K222" s="134">
        <v>180</v>
      </c>
      <c r="L222" s="135"/>
      <c r="M222" s="136"/>
      <c r="N222" s="157"/>
      <c r="O222" s="156"/>
      <c r="P222" s="154"/>
      <c r="Q222" s="148"/>
      <c r="R222" s="152"/>
    </row>
    <row r="223" spans="1:18">
      <c r="A223" s="10">
        <v>3211</v>
      </c>
      <c r="B223" s="11" t="s">
        <v>350</v>
      </c>
      <c r="C223" s="43">
        <v>1187</v>
      </c>
      <c r="D223" s="45">
        <v>134</v>
      </c>
      <c r="E223" s="68">
        <f t="shared" si="3"/>
        <v>0.11288963774220724</v>
      </c>
      <c r="F223" s="153"/>
      <c r="G223" s="157"/>
      <c r="H223" s="203"/>
      <c r="I223" s="154"/>
      <c r="J223" s="156"/>
      <c r="K223" s="134">
        <v>96</v>
      </c>
      <c r="L223" s="135"/>
      <c r="M223" s="136"/>
      <c r="N223" s="157"/>
      <c r="O223" s="156"/>
      <c r="P223" s="154"/>
      <c r="Q223" s="148"/>
      <c r="R223" s="152"/>
    </row>
    <row r="224" spans="1:18">
      <c r="A224" s="10">
        <v>3212</v>
      </c>
      <c r="B224" s="11" t="s">
        <v>351</v>
      </c>
      <c r="C224" s="43">
        <v>1085</v>
      </c>
      <c r="D224" s="45">
        <v>224</v>
      </c>
      <c r="E224" s="68">
        <f t="shared" si="3"/>
        <v>0.20645161290322581</v>
      </c>
      <c r="F224" s="153"/>
      <c r="G224" s="157"/>
      <c r="H224" s="203"/>
      <c r="I224" s="154"/>
      <c r="J224" s="156"/>
      <c r="K224" s="134">
        <v>192</v>
      </c>
      <c r="L224" s="135"/>
      <c r="M224" s="136"/>
      <c r="N224" s="157"/>
      <c r="O224" s="156"/>
      <c r="P224" s="154"/>
      <c r="Q224" s="148"/>
      <c r="R224" s="152"/>
    </row>
    <row r="225" spans="1:18">
      <c r="A225" s="10">
        <v>3213</v>
      </c>
      <c r="B225" s="11" t="s">
        <v>352</v>
      </c>
      <c r="C225" s="43">
        <v>1130</v>
      </c>
      <c r="D225" s="45">
        <v>202</v>
      </c>
      <c r="E225" s="68">
        <f t="shared" si="3"/>
        <v>0.17876106194690267</v>
      </c>
      <c r="F225" s="153"/>
      <c r="G225" s="157"/>
      <c r="H225" s="203"/>
      <c r="I225" s="154"/>
      <c r="J225" s="156"/>
      <c r="K225" s="134">
        <v>167</v>
      </c>
      <c r="L225" s="135"/>
      <c r="M225" s="136"/>
      <c r="N225" s="157"/>
      <c r="O225" s="156"/>
      <c r="P225" s="154"/>
      <c r="Q225" s="148"/>
      <c r="R225" s="152"/>
    </row>
    <row r="226" spans="1:18">
      <c r="A226" s="10">
        <v>3401</v>
      </c>
      <c r="B226" s="11" t="s">
        <v>353</v>
      </c>
      <c r="C226" s="43">
        <v>1312</v>
      </c>
      <c r="D226" s="45">
        <v>352</v>
      </c>
      <c r="E226" s="68">
        <f t="shared" si="3"/>
        <v>0.26829268292682928</v>
      </c>
      <c r="F226" s="153"/>
      <c r="G226" s="157"/>
      <c r="H226" s="203"/>
      <c r="I226" s="154"/>
      <c r="J226" s="156"/>
      <c r="K226" s="137"/>
      <c r="L226" s="135"/>
      <c r="M226" s="136"/>
      <c r="N226" s="157"/>
      <c r="O226" s="156"/>
      <c r="P226" s="154"/>
      <c r="Q226" s="148"/>
      <c r="R226" s="138">
        <v>218</v>
      </c>
    </row>
    <row r="227" spans="1:18">
      <c r="A227" s="10">
        <v>3402</v>
      </c>
      <c r="B227" s="11" t="s">
        <v>354</v>
      </c>
      <c r="C227" s="43">
        <v>1392</v>
      </c>
      <c r="D227" s="45">
        <v>317</v>
      </c>
      <c r="E227" s="68">
        <f t="shared" si="3"/>
        <v>0.22772988505747127</v>
      </c>
      <c r="F227" s="153"/>
      <c r="G227" s="157"/>
      <c r="H227" s="203"/>
      <c r="I227" s="154"/>
      <c r="J227" s="156"/>
      <c r="K227" s="137"/>
      <c r="L227" s="135"/>
      <c r="M227" s="136"/>
      <c r="N227" s="157"/>
      <c r="O227" s="156"/>
      <c r="P227" s="154"/>
      <c r="Q227" s="148"/>
      <c r="R227" s="138">
        <v>217</v>
      </c>
    </row>
    <row r="228" spans="1:18">
      <c r="A228" s="10">
        <v>3403</v>
      </c>
      <c r="B228" s="11" t="s">
        <v>355</v>
      </c>
      <c r="C228" s="43">
        <v>1423</v>
      </c>
      <c r="D228" s="45">
        <v>327</v>
      </c>
      <c r="E228" s="68">
        <f t="shared" si="3"/>
        <v>0.2297962052002811</v>
      </c>
      <c r="F228" s="153"/>
      <c r="G228" s="157"/>
      <c r="H228" s="203"/>
      <c r="I228" s="154"/>
      <c r="J228" s="156"/>
      <c r="K228" s="137"/>
      <c r="L228" s="135"/>
      <c r="M228" s="136"/>
      <c r="N228" s="157"/>
      <c r="O228" s="156"/>
      <c r="P228" s="154"/>
      <c r="Q228" s="148"/>
      <c r="R228" s="138">
        <v>195</v>
      </c>
    </row>
    <row r="229" spans="1:18">
      <c r="A229" s="10">
        <v>3404</v>
      </c>
      <c r="B229" s="11" t="s">
        <v>356</v>
      </c>
      <c r="C229" s="43">
        <v>1329</v>
      </c>
      <c r="D229" s="45">
        <v>419</v>
      </c>
      <c r="E229" s="68">
        <f t="shared" si="3"/>
        <v>0.31527464258841231</v>
      </c>
      <c r="F229" s="153"/>
      <c r="G229" s="157"/>
      <c r="H229" s="203"/>
      <c r="I229" s="154"/>
      <c r="J229" s="156"/>
      <c r="K229" s="137"/>
      <c r="L229" s="135"/>
      <c r="M229" s="136"/>
      <c r="N229" s="157"/>
      <c r="O229" s="156"/>
      <c r="P229" s="154"/>
      <c r="Q229" s="148"/>
      <c r="R229" s="138">
        <v>286</v>
      </c>
    </row>
    <row r="230" spans="1:18">
      <c r="A230" s="10">
        <v>3405</v>
      </c>
      <c r="B230" s="11" t="s">
        <v>357</v>
      </c>
      <c r="C230" s="43">
        <v>1415</v>
      </c>
      <c r="D230" s="45">
        <v>463</v>
      </c>
      <c r="E230" s="68">
        <f t="shared" si="3"/>
        <v>0.32720848056537105</v>
      </c>
      <c r="F230" s="153"/>
      <c r="G230" s="157"/>
      <c r="H230" s="203"/>
      <c r="I230" s="154"/>
      <c r="J230" s="156"/>
      <c r="K230" s="137"/>
      <c r="L230" s="135"/>
      <c r="M230" s="136"/>
      <c r="N230" s="157"/>
      <c r="O230" s="156"/>
      <c r="P230" s="154"/>
      <c r="Q230" s="148"/>
      <c r="R230" s="138">
        <v>294</v>
      </c>
    </row>
    <row r="231" spans="1:18">
      <c r="A231" s="10">
        <v>3406</v>
      </c>
      <c r="B231" s="11" t="s">
        <v>766</v>
      </c>
      <c r="C231" s="43">
        <v>1076</v>
      </c>
      <c r="D231" s="45">
        <v>345</v>
      </c>
      <c r="E231" s="68">
        <f t="shared" si="3"/>
        <v>0.32063197026022305</v>
      </c>
      <c r="F231" s="153"/>
      <c r="G231" s="157"/>
      <c r="H231" s="203"/>
      <c r="I231" s="154"/>
      <c r="J231" s="156"/>
      <c r="K231" s="137"/>
      <c r="L231" s="135"/>
      <c r="M231" s="136"/>
      <c r="N231" s="157"/>
      <c r="O231" s="156"/>
      <c r="P231" s="154"/>
      <c r="Q231" s="148"/>
      <c r="R231" s="138">
        <v>241</v>
      </c>
    </row>
    <row r="232" spans="1:18">
      <c r="A232" s="10">
        <v>3501</v>
      </c>
      <c r="B232" s="11" t="s">
        <v>358</v>
      </c>
      <c r="C232" s="43">
        <v>658</v>
      </c>
      <c r="D232" s="45">
        <v>202</v>
      </c>
      <c r="E232" s="68">
        <f t="shared" si="3"/>
        <v>0.30699088145896658</v>
      </c>
      <c r="F232" s="153"/>
      <c r="G232" s="157"/>
      <c r="H232" s="203"/>
      <c r="I232" s="154"/>
      <c r="J232" s="156"/>
      <c r="K232" s="137"/>
      <c r="L232" s="135"/>
      <c r="M232" s="136"/>
      <c r="N232" s="139">
        <v>70</v>
      </c>
      <c r="O232" s="96">
        <v>104</v>
      </c>
      <c r="P232" s="95"/>
      <c r="Q232" s="148"/>
      <c r="R232" s="152"/>
    </row>
    <row r="233" spans="1:18">
      <c r="A233" s="10">
        <v>3502</v>
      </c>
      <c r="B233" s="11" t="s">
        <v>359</v>
      </c>
      <c r="C233" s="43">
        <v>1129</v>
      </c>
      <c r="D233" s="45">
        <v>296</v>
      </c>
      <c r="E233" s="68">
        <f t="shared" si="3"/>
        <v>0.26217891939769705</v>
      </c>
      <c r="F233" s="153"/>
      <c r="G233" s="157"/>
      <c r="H233" s="203"/>
      <c r="I233" s="154"/>
      <c r="J233" s="156"/>
      <c r="K233" s="137"/>
      <c r="L233" s="135"/>
      <c r="M233" s="136"/>
      <c r="N233" s="139">
        <v>80</v>
      </c>
      <c r="O233" s="96">
        <v>172</v>
      </c>
      <c r="P233" s="95"/>
      <c r="Q233" s="148"/>
      <c r="R233" s="152"/>
    </row>
    <row r="234" spans="1:18">
      <c r="A234" s="10">
        <v>3503</v>
      </c>
      <c r="B234" s="11" t="s">
        <v>360</v>
      </c>
      <c r="C234" s="43">
        <v>834</v>
      </c>
      <c r="D234" s="45">
        <v>231</v>
      </c>
      <c r="E234" s="68">
        <f t="shared" si="3"/>
        <v>0.27697841726618705</v>
      </c>
      <c r="F234" s="153"/>
      <c r="G234" s="157"/>
      <c r="H234" s="203"/>
      <c r="I234" s="154"/>
      <c r="J234" s="156"/>
      <c r="K234" s="137"/>
      <c r="L234" s="135"/>
      <c r="M234" s="136"/>
      <c r="N234" s="139">
        <v>55</v>
      </c>
      <c r="O234" s="96">
        <v>128</v>
      </c>
      <c r="P234" s="95"/>
      <c r="Q234" s="148"/>
      <c r="R234" s="152"/>
    </row>
    <row r="235" spans="1:18">
      <c r="A235" s="10">
        <v>3504</v>
      </c>
      <c r="B235" s="11" t="s">
        <v>361</v>
      </c>
      <c r="C235" s="43">
        <v>698</v>
      </c>
      <c r="D235" s="45">
        <v>198</v>
      </c>
      <c r="E235" s="68">
        <f t="shared" si="3"/>
        <v>0.28366762177650429</v>
      </c>
      <c r="F235" s="153"/>
      <c r="G235" s="157"/>
      <c r="H235" s="203"/>
      <c r="I235" s="154"/>
      <c r="J235" s="156"/>
      <c r="K235" s="137"/>
      <c r="L235" s="135"/>
      <c r="M235" s="136"/>
      <c r="N235" s="139">
        <v>41</v>
      </c>
      <c r="O235" s="96">
        <v>119</v>
      </c>
      <c r="P235" s="95"/>
      <c r="Q235" s="148"/>
      <c r="R235" s="152"/>
    </row>
    <row r="236" spans="1:18">
      <c r="A236" s="10">
        <v>3505</v>
      </c>
      <c r="B236" s="11" t="s">
        <v>362</v>
      </c>
      <c r="C236" s="43">
        <v>1004</v>
      </c>
      <c r="D236" s="45">
        <v>262</v>
      </c>
      <c r="E236" s="68">
        <f t="shared" si="3"/>
        <v>0.26095617529880477</v>
      </c>
      <c r="F236" s="153"/>
      <c r="G236" s="157"/>
      <c r="H236" s="203"/>
      <c r="I236" s="154"/>
      <c r="J236" s="156"/>
      <c r="K236" s="137"/>
      <c r="L236" s="135"/>
      <c r="M236" s="136"/>
      <c r="N236" s="139">
        <v>80</v>
      </c>
      <c r="O236" s="96">
        <v>145</v>
      </c>
      <c r="P236" s="95"/>
      <c r="Q236" s="148"/>
      <c r="R236" s="152"/>
    </row>
    <row r="237" spans="1:18">
      <c r="A237" s="10">
        <v>3506</v>
      </c>
      <c r="B237" s="11" t="s">
        <v>363</v>
      </c>
      <c r="C237" s="43">
        <v>691</v>
      </c>
      <c r="D237" s="45">
        <v>196</v>
      </c>
      <c r="E237" s="68">
        <f t="shared" si="3"/>
        <v>0.28364688856729375</v>
      </c>
      <c r="F237" s="153"/>
      <c r="G237" s="157"/>
      <c r="H237" s="203"/>
      <c r="I237" s="154"/>
      <c r="J237" s="156"/>
      <c r="K237" s="137"/>
      <c r="L237" s="135"/>
      <c r="M237" s="136"/>
      <c r="N237" s="139">
        <v>51</v>
      </c>
      <c r="O237" s="96">
        <v>114</v>
      </c>
      <c r="P237" s="95"/>
      <c r="Q237" s="148"/>
      <c r="R237" s="152"/>
    </row>
    <row r="238" spans="1:18">
      <c r="A238" s="10">
        <v>3701</v>
      </c>
      <c r="B238" s="11" t="s">
        <v>364</v>
      </c>
      <c r="C238" s="43">
        <v>735</v>
      </c>
      <c r="D238" s="45">
        <v>464</v>
      </c>
      <c r="E238" s="68">
        <f t="shared" si="3"/>
        <v>0.63129251700680267</v>
      </c>
      <c r="F238" s="153"/>
      <c r="G238" s="157"/>
      <c r="H238" s="203"/>
      <c r="I238" s="154"/>
      <c r="J238" s="156"/>
      <c r="K238" s="137"/>
      <c r="L238" s="135"/>
      <c r="M238" s="136"/>
      <c r="N238" s="139">
        <v>88</v>
      </c>
      <c r="O238" s="96">
        <v>275</v>
      </c>
      <c r="P238" s="95"/>
      <c r="Q238" s="148"/>
      <c r="R238" s="152"/>
    </row>
    <row r="239" spans="1:18">
      <c r="A239" s="10">
        <v>3702</v>
      </c>
      <c r="B239" s="11" t="s">
        <v>365</v>
      </c>
      <c r="C239" s="43">
        <v>1355</v>
      </c>
      <c r="D239" s="45">
        <v>629</v>
      </c>
      <c r="E239" s="68">
        <f t="shared" si="3"/>
        <v>0.46420664206642065</v>
      </c>
      <c r="F239" s="153"/>
      <c r="G239" s="157"/>
      <c r="H239" s="203"/>
      <c r="I239" s="154"/>
      <c r="J239" s="156"/>
      <c r="K239" s="137"/>
      <c r="L239" s="135"/>
      <c r="M239" s="136"/>
      <c r="N239" s="139">
        <v>163</v>
      </c>
      <c r="O239" s="96">
        <v>337</v>
      </c>
      <c r="P239" s="95"/>
      <c r="Q239" s="148"/>
      <c r="R239" s="152"/>
    </row>
    <row r="240" spans="1:18">
      <c r="A240" s="10">
        <v>3703</v>
      </c>
      <c r="B240" s="11" t="s">
        <v>366</v>
      </c>
      <c r="C240" s="43">
        <v>1080</v>
      </c>
      <c r="D240" s="45">
        <v>464</v>
      </c>
      <c r="E240" s="68">
        <f t="shared" si="3"/>
        <v>0.42962962962962964</v>
      </c>
      <c r="F240" s="153"/>
      <c r="G240" s="157"/>
      <c r="H240" s="203"/>
      <c r="I240" s="154"/>
      <c r="J240" s="156"/>
      <c r="K240" s="137"/>
      <c r="L240" s="135"/>
      <c r="M240" s="136"/>
      <c r="N240" s="139">
        <v>147</v>
      </c>
      <c r="O240" s="96">
        <v>228</v>
      </c>
      <c r="P240" s="95"/>
      <c r="Q240" s="148"/>
      <c r="R240" s="152"/>
    </row>
    <row r="241" spans="1:18">
      <c r="A241" s="10">
        <v>3704</v>
      </c>
      <c r="B241" s="11" t="s">
        <v>367</v>
      </c>
      <c r="C241" s="43">
        <v>934</v>
      </c>
      <c r="D241" s="45">
        <v>412</v>
      </c>
      <c r="E241" s="68">
        <f t="shared" si="3"/>
        <v>0.4411134903640257</v>
      </c>
      <c r="F241" s="153"/>
      <c r="G241" s="157"/>
      <c r="H241" s="203"/>
      <c r="I241" s="154"/>
      <c r="J241" s="156"/>
      <c r="K241" s="137"/>
      <c r="L241" s="135"/>
      <c r="M241" s="136"/>
      <c r="N241" s="139">
        <v>92</v>
      </c>
      <c r="O241" s="96">
        <v>242</v>
      </c>
      <c r="P241" s="95"/>
      <c r="Q241" s="148"/>
      <c r="R241" s="152"/>
    </row>
    <row r="242" spans="1:18">
      <c r="A242" s="10">
        <v>3705</v>
      </c>
      <c r="B242" s="11" t="s">
        <v>368</v>
      </c>
      <c r="C242" s="43">
        <v>962</v>
      </c>
      <c r="D242" s="45">
        <v>550</v>
      </c>
      <c r="E242" s="68">
        <f t="shared" si="3"/>
        <v>0.5717255717255717</v>
      </c>
      <c r="F242" s="153"/>
      <c r="G242" s="157"/>
      <c r="H242" s="203"/>
      <c r="I242" s="154"/>
      <c r="J242" s="156"/>
      <c r="K242" s="137"/>
      <c r="L242" s="135"/>
      <c r="M242" s="136"/>
      <c r="N242" s="139">
        <v>114</v>
      </c>
      <c r="O242" s="96">
        <v>293</v>
      </c>
      <c r="P242" s="95"/>
      <c r="Q242" s="148"/>
      <c r="R242" s="152"/>
    </row>
    <row r="243" spans="1:18">
      <c r="A243" s="10">
        <v>3706</v>
      </c>
      <c r="B243" s="11" t="s">
        <v>369</v>
      </c>
      <c r="C243" s="43">
        <v>766</v>
      </c>
      <c r="D243" s="45">
        <v>418</v>
      </c>
      <c r="E243" s="68">
        <f t="shared" si="3"/>
        <v>0.54569190600522188</v>
      </c>
      <c r="F243" s="153"/>
      <c r="G243" s="157"/>
      <c r="H243" s="203"/>
      <c r="I243" s="154"/>
      <c r="J243" s="156"/>
      <c r="K243" s="137"/>
      <c r="L243" s="135"/>
      <c r="M243" s="136"/>
      <c r="N243" s="139">
        <v>92</v>
      </c>
      <c r="O243" s="96">
        <v>229</v>
      </c>
      <c r="P243" s="95"/>
      <c r="Q243" s="148"/>
      <c r="R243" s="152"/>
    </row>
    <row r="244" spans="1:18">
      <c r="A244" s="10">
        <v>3707</v>
      </c>
      <c r="B244" s="11" t="s">
        <v>370</v>
      </c>
      <c r="C244" s="43">
        <v>595</v>
      </c>
      <c r="D244" s="45">
        <v>408</v>
      </c>
      <c r="E244" s="68">
        <f t="shared" si="3"/>
        <v>0.68571428571428572</v>
      </c>
      <c r="F244" s="153"/>
      <c r="G244" s="157"/>
      <c r="H244" s="203"/>
      <c r="I244" s="154"/>
      <c r="J244" s="156"/>
      <c r="K244" s="137"/>
      <c r="L244" s="135"/>
      <c r="M244" s="136"/>
      <c r="N244" s="139">
        <v>78</v>
      </c>
      <c r="O244" s="96">
        <v>262</v>
      </c>
      <c r="P244" s="95"/>
      <c r="Q244" s="148"/>
      <c r="R244" s="152"/>
    </row>
    <row r="245" spans="1:18">
      <c r="A245" s="10">
        <v>3801</v>
      </c>
      <c r="B245" s="11" t="s">
        <v>371</v>
      </c>
      <c r="C245" s="43">
        <v>1074</v>
      </c>
      <c r="D245" s="45">
        <v>369</v>
      </c>
      <c r="E245" s="68">
        <f t="shared" si="3"/>
        <v>0.34357541899441341</v>
      </c>
      <c r="F245" s="153"/>
      <c r="G245" s="157"/>
      <c r="H245" s="203"/>
      <c r="I245" s="154"/>
      <c r="J245" s="156"/>
      <c r="K245" s="137"/>
      <c r="L245" s="135"/>
      <c r="M245" s="136"/>
      <c r="N245" s="139">
        <v>159</v>
      </c>
      <c r="O245" s="96">
        <v>159</v>
      </c>
      <c r="P245" s="95"/>
      <c r="Q245" s="148"/>
      <c r="R245" s="152"/>
    </row>
    <row r="246" spans="1:18">
      <c r="A246" s="10">
        <v>3802</v>
      </c>
      <c r="B246" s="11" t="s">
        <v>372</v>
      </c>
      <c r="C246" s="43">
        <v>711</v>
      </c>
      <c r="D246" s="45">
        <v>219</v>
      </c>
      <c r="E246" s="68">
        <f t="shared" si="3"/>
        <v>0.30801687763713081</v>
      </c>
      <c r="F246" s="153"/>
      <c r="G246" s="157"/>
      <c r="H246" s="203"/>
      <c r="I246" s="154"/>
      <c r="J246" s="156"/>
      <c r="K246" s="137"/>
      <c r="L246" s="135"/>
      <c r="M246" s="136"/>
      <c r="N246" s="139">
        <v>80</v>
      </c>
      <c r="O246" s="96">
        <v>110</v>
      </c>
      <c r="P246" s="95"/>
      <c r="Q246" s="148"/>
      <c r="R246" s="152"/>
    </row>
    <row r="247" spans="1:18">
      <c r="A247" s="10">
        <v>3803</v>
      </c>
      <c r="B247" s="11" t="s">
        <v>373</v>
      </c>
      <c r="C247" s="43">
        <v>805</v>
      </c>
      <c r="D247" s="45">
        <v>278</v>
      </c>
      <c r="E247" s="68">
        <f t="shared" si="3"/>
        <v>0.34534161490683229</v>
      </c>
      <c r="F247" s="153"/>
      <c r="G247" s="157"/>
      <c r="H247" s="203"/>
      <c r="I247" s="154"/>
      <c r="J247" s="156"/>
      <c r="K247" s="137"/>
      <c r="L247" s="135"/>
      <c r="M247" s="136"/>
      <c r="N247" s="139">
        <v>95</v>
      </c>
      <c r="O247" s="96">
        <v>139</v>
      </c>
      <c r="P247" s="95"/>
      <c r="Q247" s="148"/>
      <c r="R247" s="152"/>
    </row>
    <row r="248" spans="1:18">
      <c r="A248" s="10">
        <v>3804</v>
      </c>
      <c r="B248" s="11" t="s">
        <v>374</v>
      </c>
      <c r="C248" s="43">
        <v>1181</v>
      </c>
      <c r="D248" s="45">
        <v>459</v>
      </c>
      <c r="E248" s="68">
        <f t="shared" si="3"/>
        <v>0.38865368331922101</v>
      </c>
      <c r="F248" s="153"/>
      <c r="G248" s="157"/>
      <c r="H248" s="203"/>
      <c r="I248" s="154"/>
      <c r="J248" s="156"/>
      <c r="K248" s="137"/>
      <c r="L248" s="135"/>
      <c r="M248" s="136"/>
      <c r="N248" s="139">
        <v>142</v>
      </c>
      <c r="O248" s="96">
        <v>236</v>
      </c>
      <c r="P248" s="95"/>
      <c r="Q248" s="148"/>
      <c r="R248" s="152"/>
    </row>
    <row r="249" spans="1:18">
      <c r="A249" s="10">
        <v>3805</v>
      </c>
      <c r="B249" s="11" t="s">
        <v>375</v>
      </c>
      <c r="C249" s="43">
        <v>593</v>
      </c>
      <c r="D249" s="45">
        <v>217</v>
      </c>
      <c r="E249" s="68">
        <f t="shared" si="3"/>
        <v>0.36593591905564926</v>
      </c>
      <c r="F249" s="153"/>
      <c r="G249" s="157"/>
      <c r="H249" s="203"/>
      <c r="I249" s="154"/>
      <c r="J249" s="156"/>
      <c r="K249" s="137"/>
      <c r="L249" s="135"/>
      <c r="M249" s="136"/>
      <c r="N249" s="139">
        <v>56</v>
      </c>
      <c r="O249" s="96">
        <v>120</v>
      </c>
      <c r="P249" s="95"/>
      <c r="Q249" s="148"/>
      <c r="R249" s="152"/>
    </row>
    <row r="250" spans="1:18">
      <c r="A250" s="10">
        <v>3806</v>
      </c>
      <c r="B250" s="11" t="s">
        <v>376</v>
      </c>
      <c r="C250" s="43">
        <v>1063</v>
      </c>
      <c r="D250" s="45">
        <v>368</v>
      </c>
      <c r="E250" s="68">
        <f t="shared" si="3"/>
        <v>0.34619002822201317</v>
      </c>
      <c r="F250" s="153"/>
      <c r="G250" s="157"/>
      <c r="H250" s="203"/>
      <c r="I250" s="154"/>
      <c r="J250" s="156"/>
      <c r="K250" s="137"/>
      <c r="L250" s="135"/>
      <c r="M250" s="136"/>
      <c r="N250" s="139">
        <v>109</v>
      </c>
      <c r="O250" s="96">
        <v>197</v>
      </c>
      <c r="P250" s="95"/>
      <c r="Q250" s="148"/>
      <c r="R250" s="152"/>
    </row>
    <row r="251" spans="1:18">
      <c r="A251" s="10">
        <v>3807</v>
      </c>
      <c r="B251" s="11" t="s">
        <v>377</v>
      </c>
      <c r="C251" s="43">
        <v>642</v>
      </c>
      <c r="D251" s="45">
        <v>230</v>
      </c>
      <c r="E251" s="68">
        <f t="shared" si="3"/>
        <v>0.35825545171339562</v>
      </c>
      <c r="F251" s="153"/>
      <c r="G251" s="157"/>
      <c r="H251" s="203"/>
      <c r="I251" s="154"/>
      <c r="J251" s="156"/>
      <c r="K251" s="137"/>
      <c r="L251" s="135"/>
      <c r="M251" s="136"/>
      <c r="N251" s="139">
        <v>73</v>
      </c>
      <c r="O251" s="96">
        <v>118</v>
      </c>
      <c r="P251" s="95"/>
      <c r="Q251" s="148"/>
      <c r="R251" s="152"/>
    </row>
    <row r="252" spans="1:18">
      <c r="A252" s="10">
        <v>3808</v>
      </c>
      <c r="B252" s="11" t="s">
        <v>378</v>
      </c>
      <c r="C252" s="43">
        <v>778</v>
      </c>
      <c r="D252" s="45">
        <v>268</v>
      </c>
      <c r="E252" s="68">
        <f t="shared" si="3"/>
        <v>0.34447300771208228</v>
      </c>
      <c r="F252" s="153"/>
      <c r="G252" s="157"/>
      <c r="H252" s="203"/>
      <c r="I252" s="154"/>
      <c r="J252" s="156"/>
      <c r="K252" s="137"/>
      <c r="L252" s="135"/>
      <c r="M252" s="136"/>
      <c r="N252" s="139">
        <v>88</v>
      </c>
      <c r="O252" s="96">
        <v>140</v>
      </c>
      <c r="P252" s="95"/>
      <c r="Q252" s="148"/>
      <c r="R252" s="152"/>
    </row>
    <row r="253" spans="1:18">
      <c r="A253" s="10">
        <v>4001</v>
      </c>
      <c r="B253" s="11" t="s">
        <v>379</v>
      </c>
      <c r="C253" s="43">
        <v>1207</v>
      </c>
      <c r="D253" s="45">
        <v>614</v>
      </c>
      <c r="E253" s="68">
        <f t="shared" si="3"/>
        <v>0.50869925434962715</v>
      </c>
      <c r="F253" s="153"/>
      <c r="G253" s="157"/>
      <c r="H253" s="203"/>
      <c r="I253" s="154"/>
      <c r="J253" s="156"/>
      <c r="K253" s="137"/>
      <c r="L253" s="135"/>
      <c r="M253" s="136"/>
      <c r="N253" s="139">
        <v>186</v>
      </c>
      <c r="O253" s="96">
        <v>293</v>
      </c>
      <c r="P253" s="95"/>
      <c r="Q253" s="148"/>
      <c r="R253" s="152"/>
    </row>
    <row r="254" spans="1:18">
      <c r="A254" s="10">
        <v>4002</v>
      </c>
      <c r="B254" s="11" t="s">
        <v>380</v>
      </c>
      <c r="C254" s="43">
        <v>1145</v>
      </c>
      <c r="D254" s="45">
        <v>619</v>
      </c>
      <c r="E254" s="68">
        <f t="shared" si="3"/>
        <v>0.54061135371179037</v>
      </c>
      <c r="F254" s="153"/>
      <c r="G254" s="157"/>
      <c r="H254" s="203"/>
      <c r="I254" s="154"/>
      <c r="J254" s="156"/>
      <c r="K254" s="137"/>
      <c r="L254" s="135"/>
      <c r="M254" s="136"/>
      <c r="N254" s="139">
        <v>182</v>
      </c>
      <c r="O254" s="96">
        <v>319</v>
      </c>
      <c r="P254" s="95"/>
      <c r="Q254" s="148"/>
      <c r="R254" s="152"/>
    </row>
    <row r="255" spans="1:18">
      <c r="A255" s="10">
        <v>4003</v>
      </c>
      <c r="B255" s="11" t="s">
        <v>381</v>
      </c>
      <c r="C255" s="43">
        <v>1313</v>
      </c>
      <c r="D255" s="45">
        <v>614</v>
      </c>
      <c r="E255" s="68">
        <f t="shared" si="3"/>
        <v>0.46763137852246761</v>
      </c>
      <c r="F255" s="153"/>
      <c r="G255" s="157"/>
      <c r="H255" s="203"/>
      <c r="I255" s="154"/>
      <c r="J255" s="156"/>
      <c r="K255" s="137"/>
      <c r="L255" s="135"/>
      <c r="M255" s="136"/>
      <c r="N255" s="139">
        <v>192</v>
      </c>
      <c r="O255" s="96">
        <v>317</v>
      </c>
      <c r="P255" s="95"/>
      <c r="Q255" s="148"/>
      <c r="R255" s="152"/>
    </row>
    <row r="256" spans="1:18">
      <c r="A256" s="10">
        <v>4004</v>
      </c>
      <c r="B256" s="11" t="s">
        <v>382</v>
      </c>
      <c r="C256" s="43">
        <v>596</v>
      </c>
      <c r="D256" s="45">
        <v>310</v>
      </c>
      <c r="E256" s="68">
        <f t="shared" si="3"/>
        <v>0.52013422818791943</v>
      </c>
      <c r="F256" s="153"/>
      <c r="G256" s="157"/>
      <c r="H256" s="203"/>
      <c r="I256" s="154"/>
      <c r="J256" s="156"/>
      <c r="K256" s="137"/>
      <c r="L256" s="135"/>
      <c r="M256" s="136"/>
      <c r="N256" s="139">
        <v>100</v>
      </c>
      <c r="O256" s="96">
        <v>157</v>
      </c>
      <c r="P256" s="95"/>
      <c r="Q256" s="148"/>
      <c r="R256" s="152"/>
    </row>
    <row r="257" spans="1:18">
      <c r="A257" s="10">
        <v>4005</v>
      </c>
      <c r="B257" s="11" t="s">
        <v>383</v>
      </c>
      <c r="C257" s="43">
        <v>662</v>
      </c>
      <c r="D257" s="45">
        <v>302</v>
      </c>
      <c r="E257" s="68">
        <f t="shared" si="3"/>
        <v>0.45619335347432022</v>
      </c>
      <c r="F257" s="153"/>
      <c r="G257" s="157"/>
      <c r="H257" s="203"/>
      <c r="I257" s="154"/>
      <c r="J257" s="156"/>
      <c r="K257" s="137"/>
      <c r="L257" s="135"/>
      <c r="M257" s="136"/>
      <c r="N257" s="139">
        <v>107</v>
      </c>
      <c r="O257" s="96">
        <v>125</v>
      </c>
      <c r="P257" s="95"/>
      <c r="Q257" s="148"/>
      <c r="R257" s="152"/>
    </row>
    <row r="258" spans="1:18">
      <c r="A258" s="10">
        <v>4006</v>
      </c>
      <c r="B258" s="11" t="s">
        <v>384</v>
      </c>
      <c r="C258" s="43">
        <v>997</v>
      </c>
      <c r="D258" s="45">
        <v>478</v>
      </c>
      <c r="E258" s="68">
        <f t="shared" si="3"/>
        <v>0.47943831494483452</v>
      </c>
      <c r="F258" s="153"/>
      <c r="G258" s="157"/>
      <c r="H258" s="203"/>
      <c r="I258" s="154"/>
      <c r="J258" s="156"/>
      <c r="K258" s="137"/>
      <c r="L258" s="135"/>
      <c r="M258" s="136"/>
      <c r="N258" s="139">
        <v>171</v>
      </c>
      <c r="O258" s="96">
        <v>232</v>
      </c>
      <c r="P258" s="95"/>
      <c r="Q258" s="148"/>
      <c r="R258" s="152"/>
    </row>
    <row r="259" spans="1:18">
      <c r="A259" s="10">
        <v>4007</v>
      </c>
      <c r="B259" s="11" t="s">
        <v>385</v>
      </c>
      <c r="C259" s="43">
        <v>613</v>
      </c>
      <c r="D259" s="45">
        <v>313</v>
      </c>
      <c r="E259" s="68">
        <f t="shared" si="3"/>
        <v>0.51060358890701463</v>
      </c>
      <c r="F259" s="153"/>
      <c r="G259" s="157"/>
      <c r="H259" s="203"/>
      <c r="I259" s="154"/>
      <c r="J259" s="156"/>
      <c r="K259" s="137"/>
      <c r="L259" s="135"/>
      <c r="M259" s="136"/>
      <c r="N259" s="139">
        <v>116</v>
      </c>
      <c r="O259" s="96">
        <v>136</v>
      </c>
      <c r="P259" s="95"/>
      <c r="Q259" s="148"/>
      <c r="R259" s="152"/>
    </row>
    <row r="260" spans="1:18">
      <c r="A260" s="10">
        <v>4008</v>
      </c>
      <c r="B260" s="11" t="s">
        <v>386</v>
      </c>
      <c r="C260" s="43">
        <v>1047</v>
      </c>
      <c r="D260" s="45">
        <v>443</v>
      </c>
      <c r="E260" s="68">
        <f t="shared" si="3"/>
        <v>0.42311365807067813</v>
      </c>
      <c r="F260" s="153"/>
      <c r="G260" s="157"/>
      <c r="H260" s="203"/>
      <c r="I260" s="154"/>
      <c r="J260" s="156"/>
      <c r="K260" s="137"/>
      <c r="L260" s="135"/>
      <c r="M260" s="136"/>
      <c r="N260" s="139">
        <v>154</v>
      </c>
      <c r="O260" s="96">
        <v>194</v>
      </c>
      <c r="P260" s="95"/>
      <c r="Q260" s="148"/>
      <c r="R260" s="152"/>
    </row>
    <row r="261" spans="1:18">
      <c r="A261" s="10">
        <v>4009</v>
      </c>
      <c r="B261" s="11" t="s">
        <v>387</v>
      </c>
      <c r="C261" s="43">
        <v>1030</v>
      </c>
      <c r="D261" s="45">
        <v>512</v>
      </c>
      <c r="E261" s="68">
        <f t="shared" si="3"/>
        <v>0.49708737864077668</v>
      </c>
      <c r="F261" s="153"/>
      <c r="G261" s="157"/>
      <c r="H261" s="203"/>
      <c r="I261" s="154"/>
      <c r="J261" s="156"/>
      <c r="K261" s="137"/>
      <c r="L261" s="135"/>
      <c r="M261" s="136"/>
      <c r="N261" s="139">
        <v>152</v>
      </c>
      <c r="O261" s="96">
        <v>253</v>
      </c>
      <c r="P261" s="95"/>
      <c r="Q261" s="148"/>
      <c r="R261" s="152"/>
    </row>
    <row r="262" spans="1:18">
      <c r="A262" s="10">
        <v>4111</v>
      </c>
      <c r="B262" s="11" t="s">
        <v>388</v>
      </c>
      <c r="C262" s="43">
        <v>1588</v>
      </c>
      <c r="D262" s="45">
        <v>276</v>
      </c>
      <c r="E262" s="68">
        <f t="shared" si="3"/>
        <v>0.17380352644836272</v>
      </c>
      <c r="F262" s="153"/>
      <c r="G262" s="157"/>
      <c r="H262" s="203"/>
      <c r="I262" s="154"/>
      <c r="J262" s="156"/>
      <c r="K262" s="134">
        <v>184</v>
      </c>
      <c r="L262" s="135"/>
      <c r="M262" s="136"/>
      <c r="N262" s="157"/>
      <c r="O262" s="156"/>
      <c r="P262" s="154"/>
      <c r="Q262" s="148"/>
      <c r="R262" s="152"/>
    </row>
    <row r="263" spans="1:18">
      <c r="A263" s="10">
        <v>4121</v>
      </c>
      <c r="B263" s="11" t="s">
        <v>389</v>
      </c>
      <c r="C263" s="43">
        <v>972</v>
      </c>
      <c r="D263" s="45">
        <v>248</v>
      </c>
      <c r="E263" s="68">
        <f t="shared" si="3"/>
        <v>0.2551440329218107</v>
      </c>
      <c r="F263" s="153"/>
      <c r="G263" s="157"/>
      <c r="H263" s="203"/>
      <c r="I263" s="154"/>
      <c r="J263" s="156"/>
      <c r="K263" s="134">
        <v>161</v>
      </c>
      <c r="L263" s="135"/>
      <c r="M263" s="136"/>
      <c r="N263" s="157"/>
      <c r="O263" s="156"/>
      <c r="P263" s="154"/>
      <c r="Q263" s="148"/>
      <c r="R263" s="152"/>
    </row>
    <row r="264" spans="1:18">
      <c r="A264" s="10">
        <v>4131</v>
      </c>
      <c r="B264" s="11" t="s">
        <v>390</v>
      </c>
      <c r="C264" s="43">
        <v>1004</v>
      </c>
      <c r="D264" s="45">
        <v>237</v>
      </c>
      <c r="E264" s="68">
        <f t="shared" ref="E264:E328" si="4">SUM(D264/C264)</f>
        <v>0.23605577689243029</v>
      </c>
      <c r="F264" s="153"/>
      <c r="G264" s="157"/>
      <c r="H264" s="203"/>
      <c r="I264" s="154"/>
      <c r="J264" s="156"/>
      <c r="K264" s="134">
        <v>135</v>
      </c>
      <c r="L264" s="135"/>
      <c r="M264" s="136"/>
      <c r="N264" s="157"/>
      <c r="O264" s="156"/>
      <c r="P264" s="154"/>
      <c r="Q264" s="148"/>
      <c r="R264" s="152"/>
    </row>
    <row r="265" spans="1:18">
      <c r="A265" s="10">
        <v>4141</v>
      </c>
      <c r="B265" s="11" t="s">
        <v>391</v>
      </c>
      <c r="C265" s="43">
        <v>913</v>
      </c>
      <c r="D265" s="45">
        <v>184</v>
      </c>
      <c r="E265" s="68">
        <f t="shared" si="4"/>
        <v>0.20153340635268346</v>
      </c>
      <c r="F265" s="153"/>
      <c r="G265" s="157"/>
      <c r="H265" s="203"/>
      <c r="I265" s="154"/>
      <c r="J265" s="156"/>
      <c r="K265" s="134">
        <v>117</v>
      </c>
      <c r="L265" s="135"/>
      <c r="M265" s="136"/>
      <c r="N265" s="157"/>
      <c r="O265" s="156"/>
      <c r="P265" s="154"/>
      <c r="Q265" s="148"/>
      <c r="R265" s="152"/>
    </row>
    <row r="266" spans="1:18">
      <c r="A266" s="10">
        <v>4311</v>
      </c>
      <c r="B266" s="11" t="s">
        <v>392</v>
      </c>
      <c r="C266" s="43">
        <v>575</v>
      </c>
      <c r="D266" s="45">
        <v>163</v>
      </c>
      <c r="E266" s="68">
        <f t="shared" si="4"/>
        <v>0.28347826086956524</v>
      </c>
      <c r="F266" s="153"/>
      <c r="G266" s="157"/>
      <c r="H266" s="203"/>
      <c r="I266" s="154"/>
      <c r="J266" s="156"/>
      <c r="K266" s="134">
        <v>105</v>
      </c>
      <c r="L266" s="135"/>
      <c r="M266" s="136"/>
      <c r="N266" s="157"/>
      <c r="O266" s="156"/>
      <c r="P266" s="154"/>
      <c r="Q266" s="148"/>
      <c r="R266" s="152"/>
    </row>
    <row r="267" spans="1:18">
      <c r="A267" s="10">
        <v>4312</v>
      </c>
      <c r="B267" s="11" t="s">
        <v>393</v>
      </c>
      <c r="C267" s="43">
        <v>1123</v>
      </c>
      <c r="D267" s="45">
        <v>313</v>
      </c>
      <c r="E267" s="68">
        <f t="shared" si="4"/>
        <v>0.27871772039180764</v>
      </c>
      <c r="F267" s="153"/>
      <c r="G267" s="157"/>
      <c r="H267" s="203"/>
      <c r="I267" s="154"/>
      <c r="J267" s="156"/>
      <c r="K267" s="134">
        <v>207</v>
      </c>
      <c r="L267" s="135"/>
      <c r="M267" s="136"/>
      <c r="N267" s="157"/>
      <c r="O267" s="156"/>
      <c r="P267" s="154"/>
      <c r="Q267" s="148"/>
      <c r="R267" s="152"/>
    </row>
    <row r="268" spans="1:18">
      <c r="A268" s="10">
        <v>4321</v>
      </c>
      <c r="B268" s="11" t="s">
        <v>394</v>
      </c>
      <c r="C268" s="43">
        <v>1017</v>
      </c>
      <c r="D268" s="45">
        <v>197</v>
      </c>
      <c r="E268" s="68">
        <f t="shared" si="4"/>
        <v>0.19370698131760078</v>
      </c>
      <c r="F268" s="153"/>
      <c r="G268" s="157"/>
      <c r="H268" s="203"/>
      <c r="I268" s="154"/>
      <c r="J268" s="156"/>
      <c r="K268" s="134">
        <v>133</v>
      </c>
      <c r="L268" s="135"/>
      <c r="M268" s="136"/>
      <c r="N268" s="157"/>
      <c r="O268" s="156"/>
      <c r="P268" s="154"/>
      <c r="Q268" s="148"/>
      <c r="R268" s="152"/>
    </row>
    <row r="269" spans="1:18">
      <c r="A269" s="10">
        <v>4331</v>
      </c>
      <c r="B269" s="11" t="s">
        <v>395</v>
      </c>
      <c r="C269" s="43">
        <v>1123</v>
      </c>
      <c r="D269" s="45">
        <v>265</v>
      </c>
      <c r="E269" s="68">
        <f t="shared" si="4"/>
        <v>0.23597506678539626</v>
      </c>
      <c r="F269" s="153"/>
      <c r="G269" s="157"/>
      <c r="H269" s="203"/>
      <c r="I269" s="154"/>
      <c r="J269" s="156"/>
      <c r="K269" s="134">
        <v>176</v>
      </c>
      <c r="L269" s="135"/>
      <c r="M269" s="136"/>
      <c r="N269" s="157"/>
      <c r="O269" s="156"/>
      <c r="P269" s="154"/>
      <c r="Q269" s="148"/>
      <c r="R269" s="152"/>
    </row>
    <row r="270" spans="1:18">
      <c r="A270" s="10">
        <v>4341</v>
      </c>
      <c r="B270" s="11" t="s">
        <v>396</v>
      </c>
      <c r="C270" s="43">
        <v>1101</v>
      </c>
      <c r="D270" s="45">
        <v>344</v>
      </c>
      <c r="E270" s="68">
        <f t="shared" si="4"/>
        <v>0.31244323342415986</v>
      </c>
      <c r="F270" s="153"/>
      <c r="G270" s="157"/>
      <c r="H270" s="203"/>
      <c r="I270" s="154"/>
      <c r="J270" s="156"/>
      <c r="K270" s="134">
        <v>234</v>
      </c>
      <c r="L270" s="135"/>
      <c r="M270" s="136"/>
      <c r="N270" s="157"/>
      <c r="O270" s="156"/>
      <c r="P270" s="154"/>
      <c r="Q270" s="148"/>
      <c r="R270" s="152"/>
    </row>
    <row r="271" spans="1:18">
      <c r="A271" s="10">
        <v>4342</v>
      </c>
      <c r="B271" s="11" t="s">
        <v>397</v>
      </c>
      <c r="C271" s="43">
        <v>537</v>
      </c>
      <c r="D271" s="45">
        <v>169</v>
      </c>
      <c r="E271" s="68">
        <f t="shared" si="4"/>
        <v>0.31471135940409684</v>
      </c>
      <c r="F271" s="153"/>
      <c r="G271" s="157"/>
      <c r="H271" s="203"/>
      <c r="I271" s="154"/>
      <c r="J271" s="156"/>
      <c r="K271" s="134">
        <v>110</v>
      </c>
      <c r="L271" s="135"/>
      <c r="M271" s="136"/>
      <c r="N271" s="157"/>
      <c r="O271" s="156"/>
      <c r="P271" s="154"/>
      <c r="Q271" s="148"/>
      <c r="R271" s="152"/>
    </row>
    <row r="272" spans="1:18">
      <c r="A272" s="10">
        <v>4343</v>
      </c>
      <c r="B272" s="11" t="s">
        <v>398</v>
      </c>
      <c r="C272" s="43">
        <v>783</v>
      </c>
      <c r="D272" s="45">
        <v>173</v>
      </c>
      <c r="E272" s="68">
        <f t="shared" si="4"/>
        <v>0.22094508301404853</v>
      </c>
      <c r="F272" s="153"/>
      <c r="G272" s="157"/>
      <c r="H272" s="203"/>
      <c r="I272" s="154"/>
      <c r="J272" s="156"/>
      <c r="K272" s="134">
        <v>133</v>
      </c>
      <c r="L272" s="135"/>
      <c r="M272" s="136"/>
      <c r="N272" s="157"/>
      <c r="O272" s="156"/>
      <c r="P272" s="154"/>
      <c r="Q272" s="148"/>
      <c r="R272" s="152"/>
    </row>
    <row r="273" spans="1:18">
      <c r="A273" s="10">
        <v>4411</v>
      </c>
      <c r="B273" s="11" t="s">
        <v>399</v>
      </c>
      <c r="C273" s="43">
        <v>792</v>
      </c>
      <c r="D273" s="45">
        <v>177</v>
      </c>
      <c r="E273" s="68">
        <f t="shared" si="4"/>
        <v>0.22348484848484848</v>
      </c>
      <c r="F273" s="147"/>
      <c r="G273" s="151"/>
      <c r="H273" s="152"/>
      <c r="I273" s="110"/>
      <c r="J273" s="148"/>
      <c r="K273" s="147"/>
      <c r="L273" s="149">
        <v>87</v>
      </c>
      <c r="M273" s="150">
        <v>71</v>
      </c>
      <c r="N273" s="151"/>
      <c r="O273" s="148"/>
      <c r="P273" s="110"/>
      <c r="Q273" s="148"/>
      <c r="R273" s="152"/>
    </row>
    <row r="274" spans="1:18">
      <c r="A274" s="10">
        <v>4412</v>
      </c>
      <c r="B274" s="11" t="s">
        <v>400</v>
      </c>
      <c r="C274" s="43">
        <v>1224</v>
      </c>
      <c r="D274" s="45">
        <v>284</v>
      </c>
      <c r="E274" s="68">
        <f t="shared" si="4"/>
        <v>0.23202614379084968</v>
      </c>
      <c r="F274" s="147"/>
      <c r="G274" s="151"/>
      <c r="H274" s="152"/>
      <c r="I274" s="110"/>
      <c r="J274" s="148"/>
      <c r="K274" s="147"/>
      <c r="L274" s="149">
        <v>158</v>
      </c>
      <c r="M274" s="150">
        <v>96</v>
      </c>
      <c r="N274" s="151"/>
      <c r="O274" s="148"/>
      <c r="P274" s="110"/>
      <c r="Q274" s="148"/>
      <c r="R274" s="152"/>
    </row>
    <row r="275" spans="1:18">
      <c r="A275" s="10">
        <v>4413</v>
      </c>
      <c r="B275" s="11" t="s">
        <v>797</v>
      </c>
      <c r="C275" s="43">
        <v>1067</v>
      </c>
      <c r="D275" s="45">
        <v>346</v>
      </c>
      <c r="E275" s="68">
        <f t="shared" si="4"/>
        <v>0.32427366447985007</v>
      </c>
      <c r="F275" s="147"/>
      <c r="G275" s="151"/>
      <c r="H275" s="152"/>
      <c r="I275" s="110"/>
      <c r="J275" s="148"/>
      <c r="K275" s="147"/>
      <c r="L275" s="149">
        <v>165</v>
      </c>
      <c r="M275" s="150">
        <v>125</v>
      </c>
      <c r="N275" s="151"/>
      <c r="O275" s="148"/>
      <c r="P275" s="110"/>
      <c r="Q275" s="148"/>
      <c r="R275" s="152"/>
    </row>
    <row r="276" spans="1:18">
      <c r="A276" s="10">
        <v>4421</v>
      </c>
      <c r="B276" s="11" t="s">
        <v>401</v>
      </c>
      <c r="C276" s="43">
        <v>1013</v>
      </c>
      <c r="D276" s="45">
        <v>375</v>
      </c>
      <c r="E276" s="68">
        <f t="shared" si="4"/>
        <v>0.37018756169792694</v>
      </c>
      <c r="F276" s="147"/>
      <c r="G276" s="151"/>
      <c r="H276" s="152"/>
      <c r="I276" s="110"/>
      <c r="J276" s="148"/>
      <c r="K276" s="147"/>
      <c r="L276" s="149">
        <v>231</v>
      </c>
      <c r="M276" s="150">
        <v>110</v>
      </c>
      <c r="N276" s="151"/>
      <c r="O276" s="148"/>
      <c r="P276" s="110"/>
      <c r="Q276" s="148"/>
      <c r="R276" s="152"/>
    </row>
    <row r="277" spans="1:18">
      <c r="A277" s="10">
        <v>4422</v>
      </c>
      <c r="B277" s="11" t="s">
        <v>402</v>
      </c>
      <c r="C277" s="43">
        <v>1210</v>
      </c>
      <c r="D277" s="45">
        <v>348</v>
      </c>
      <c r="E277" s="68">
        <f t="shared" si="4"/>
        <v>0.28760330578512394</v>
      </c>
      <c r="F277" s="147"/>
      <c r="G277" s="151"/>
      <c r="H277" s="152"/>
      <c r="I277" s="110"/>
      <c r="J277" s="148"/>
      <c r="K277" s="147"/>
      <c r="L277" s="149">
        <v>209</v>
      </c>
      <c r="M277" s="150">
        <v>96</v>
      </c>
      <c r="N277" s="151"/>
      <c r="O277" s="148"/>
      <c r="P277" s="110"/>
      <c r="Q277" s="148"/>
      <c r="R277" s="152"/>
    </row>
    <row r="278" spans="1:18">
      <c r="A278" s="10">
        <v>4423</v>
      </c>
      <c r="B278" s="11" t="s">
        <v>403</v>
      </c>
      <c r="C278" s="43">
        <v>968</v>
      </c>
      <c r="D278" s="45">
        <v>290</v>
      </c>
      <c r="E278" s="68">
        <f t="shared" si="4"/>
        <v>0.29958677685950413</v>
      </c>
      <c r="F278" s="147"/>
      <c r="G278" s="151"/>
      <c r="H278" s="152"/>
      <c r="I278" s="110"/>
      <c r="J278" s="148"/>
      <c r="K278" s="147"/>
      <c r="L278" s="149">
        <v>141</v>
      </c>
      <c r="M278" s="150">
        <v>109</v>
      </c>
      <c r="N278" s="151"/>
      <c r="O278" s="148"/>
      <c r="P278" s="110"/>
      <c r="Q278" s="148"/>
      <c r="R278" s="152"/>
    </row>
    <row r="279" spans="1:18">
      <c r="A279" s="10">
        <v>4431</v>
      </c>
      <c r="B279" s="11" t="s">
        <v>404</v>
      </c>
      <c r="C279" s="43">
        <v>887</v>
      </c>
      <c r="D279" s="45">
        <v>253</v>
      </c>
      <c r="E279" s="68">
        <f t="shared" si="4"/>
        <v>0.28523111612175872</v>
      </c>
      <c r="F279" s="147"/>
      <c r="G279" s="151"/>
      <c r="H279" s="152"/>
      <c r="I279" s="110"/>
      <c r="J279" s="148"/>
      <c r="K279" s="147"/>
      <c r="L279" s="149">
        <v>125</v>
      </c>
      <c r="M279" s="150">
        <v>99</v>
      </c>
      <c r="N279" s="151"/>
      <c r="O279" s="148"/>
      <c r="P279" s="110"/>
      <c r="Q279" s="148"/>
      <c r="R279" s="152"/>
    </row>
    <row r="280" spans="1:18">
      <c r="A280" s="10">
        <v>4432</v>
      </c>
      <c r="B280" s="11" t="s">
        <v>405</v>
      </c>
      <c r="C280" s="43">
        <v>801</v>
      </c>
      <c r="D280" s="45">
        <v>244</v>
      </c>
      <c r="E280" s="68">
        <f t="shared" si="4"/>
        <v>0.3046192259675406</v>
      </c>
      <c r="F280" s="147"/>
      <c r="G280" s="151"/>
      <c r="H280" s="152"/>
      <c r="I280" s="110"/>
      <c r="J280" s="148"/>
      <c r="K280" s="147"/>
      <c r="L280" s="149">
        <v>134</v>
      </c>
      <c r="M280" s="150">
        <v>81</v>
      </c>
      <c r="N280" s="151"/>
      <c r="O280" s="148"/>
      <c r="P280" s="110"/>
      <c r="Q280" s="148"/>
      <c r="R280" s="152"/>
    </row>
    <row r="281" spans="1:18">
      <c r="A281" s="10">
        <v>4433</v>
      </c>
      <c r="B281" s="11" t="s">
        <v>406</v>
      </c>
      <c r="C281" s="43">
        <v>1459</v>
      </c>
      <c r="D281" s="45">
        <v>519</v>
      </c>
      <c r="E281" s="68">
        <f t="shared" si="4"/>
        <v>0.3557230980123372</v>
      </c>
      <c r="F281" s="147"/>
      <c r="G281" s="151"/>
      <c r="H281" s="152"/>
      <c r="I281" s="110"/>
      <c r="J281" s="148"/>
      <c r="K281" s="147"/>
      <c r="L281" s="149">
        <v>311</v>
      </c>
      <c r="M281" s="150">
        <v>149</v>
      </c>
      <c r="N281" s="151"/>
      <c r="O281" s="148"/>
      <c r="P281" s="110"/>
      <c r="Q281" s="148"/>
      <c r="R281" s="152"/>
    </row>
    <row r="282" spans="1:18">
      <c r="A282" s="10">
        <v>4441</v>
      </c>
      <c r="B282" s="11" t="s">
        <v>407</v>
      </c>
      <c r="C282" s="43">
        <v>964</v>
      </c>
      <c r="D282" s="45">
        <v>227</v>
      </c>
      <c r="E282" s="68">
        <f t="shared" si="4"/>
        <v>0.23547717842323651</v>
      </c>
      <c r="F282" s="147"/>
      <c r="G282" s="151"/>
      <c r="H282" s="152"/>
      <c r="I282" s="110"/>
      <c r="J282" s="148"/>
      <c r="K282" s="147"/>
      <c r="L282" s="149">
        <v>108</v>
      </c>
      <c r="M282" s="150">
        <v>85</v>
      </c>
      <c r="N282" s="151"/>
      <c r="O282" s="148"/>
      <c r="P282" s="110"/>
      <c r="Q282" s="148"/>
      <c r="R282" s="152"/>
    </row>
    <row r="283" spans="1:18">
      <c r="A283" s="10">
        <v>4442</v>
      </c>
      <c r="B283" s="11" t="s">
        <v>408</v>
      </c>
      <c r="C283" s="43">
        <v>1099</v>
      </c>
      <c r="D283" s="45">
        <v>297</v>
      </c>
      <c r="E283" s="68">
        <f t="shared" si="4"/>
        <v>0.27024567788899001</v>
      </c>
      <c r="F283" s="147"/>
      <c r="G283" s="151"/>
      <c r="H283" s="152"/>
      <c r="I283" s="110"/>
      <c r="J283" s="148"/>
      <c r="K283" s="147"/>
      <c r="L283" s="149">
        <v>145</v>
      </c>
      <c r="M283" s="150">
        <v>108</v>
      </c>
      <c r="N283" s="151"/>
      <c r="O283" s="148"/>
      <c r="P283" s="110"/>
      <c r="Q283" s="148"/>
      <c r="R283" s="152"/>
    </row>
    <row r="284" spans="1:18">
      <c r="A284" s="10">
        <v>4443</v>
      </c>
      <c r="B284" s="11" t="s">
        <v>409</v>
      </c>
      <c r="C284" s="43">
        <v>1056</v>
      </c>
      <c r="D284" s="45">
        <v>381</v>
      </c>
      <c r="E284" s="68">
        <f t="shared" si="4"/>
        <v>0.36079545454545453</v>
      </c>
      <c r="F284" s="147"/>
      <c r="G284" s="151"/>
      <c r="H284" s="152"/>
      <c r="I284" s="110"/>
      <c r="J284" s="148"/>
      <c r="K284" s="147"/>
      <c r="L284" s="149">
        <v>214</v>
      </c>
      <c r="M284" s="150">
        <v>113</v>
      </c>
      <c r="N284" s="151"/>
      <c r="O284" s="148"/>
      <c r="P284" s="110"/>
      <c r="Q284" s="148"/>
      <c r="R284" s="152"/>
    </row>
    <row r="285" spans="1:18">
      <c r="A285" s="10">
        <v>4611</v>
      </c>
      <c r="B285" s="11" t="s">
        <v>410</v>
      </c>
      <c r="C285" s="43">
        <v>1259</v>
      </c>
      <c r="D285" s="45">
        <v>322</v>
      </c>
      <c r="E285" s="68">
        <f t="shared" si="4"/>
        <v>0.25575853852263702</v>
      </c>
      <c r="F285" s="153"/>
      <c r="G285" s="157"/>
      <c r="H285" s="203"/>
      <c r="I285" s="154"/>
      <c r="J285" s="156"/>
      <c r="K285" s="137"/>
      <c r="L285" s="135"/>
      <c r="M285" s="136"/>
      <c r="N285" s="139">
        <v>94</v>
      </c>
      <c r="O285" s="96">
        <v>169</v>
      </c>
      <c r="P285" s="95"/>
      <c r="Q285" s="148"/>
      <c r="R285" s="152"/>
    </row>
    <row r="286" spans="1:18">
      <c r="A286" s="10">
        <v>4612</v>
      </c>
      <c r="B286" s="11" t="s">
        <v>411</v>
      </c>
      <c r="C286" s="43">
        <v>575</v>
      </c>
      <c r="D286" s="45">
        <v>75</v>
      </c>
      <c r="E286" s="68">
        <f t="shared" si="4"/>
        <v>0.13043478260869565</v>
      </c>
      <c r="F286" s="153"/>
      <c r="G286" s="157"/>
      <c r="H286" s="203"/>
      <c r="I286" s="154"/>
      <c r="J286" s="156"/>
      <c r="K286" s="137"/>
      <c r="L286" s="135"/>
      <c r="M286" s="136"/>
      <c r="N286" s="139">
        <v>31</v>
      </c>
      <c r="O286" s="96">
        <v>35</v>
      </c>
      <c r="P286" s="95"/>
      <c r="Q286" s="148"/>
      <c r="R286" s="152"/>
    </row>
    <row r="287" spans="1:18">
      <c r="A287" s="10">
        <v>4621</v>
      </c>
      <c r="B287" s="11" t="s">
        <v>412</v>
      </c>
      <c r="C287" s="43">
        <v>943</v>
      </c>
      <c r="D287" s="45">
        <v>208</v>
      </c>
      <c r="E287" s="68">
        <f t="shared" si="4"/>
        <v>0.22057264050901379</v>
      </c>
      <c r="F287" s="153"/>
      <c r="G287" s="157"/>
      <c r="H287" s="203"/>
      <c r="I287" s="154"/>
      <c r="J287" s="156"/>
      <c r="K287" s="137"/>
      <c r="L287" s="135"/>
      <c r="M287" s="136"/>
      <c r="N287" s="139">
        <v>60</v>
      </c>
      <c r="O287" s="96">
        <v>104</v>
      </c>
      <c r="P287" s="95"/>
      <c r="Q287" s="148"/>
      <c r="R287" s="152"/>
    </row>
    <row r="288" spans="1:18">
      <c r="A288" s="10">
        <v>4622</v>
      </c>
      <c r="B288" s="11" t="s">
        <v>413</v>
      </c>
      <c r="C288" s="43">
        <v>533</v>
      </c>
      <c r="D288" s="45">
        <v>141</v>
      </c>
      <c r="E288" s="68">
        <f t="shared" si="4"/>
        <v>0.26454033771106944</v>
      </c>
      <c r="F288" s="153"/>
      <c r="G288" s="157"/>
      <c r="H288" s="203"/>
      <c r="I288" s="154"/>
      <c r="J288" s="156"/>
      <c r="K288" s="137"/>
      <c r="L288" s="135"/>
      <c r="M288" s="136"/>
      <c r="N288" s="139">
        <v>46</v>
      </c>
      <c r="O288" s="96">
        <v>73</v>
      </c>
      <c r="P288" s="95"/>
      <c r="Q288" s="148"/>
      <c r="R288" s="152"/>
    </row>
    <row r="289" spans="1:18">
      <c r="A289" s="10">
        <v>4631</v>
      </c>
      <c r="B289" s="11" t="s">
        <v>414</v>
      </c>
      <c r="C289" s="43">
        <v>1106</v>
      </c>
      <c r="D289" s="45">
        <v>255</v>
      </c>
      <c r="E289" s="68">
        <f t="shared" si="4"/>
        <v>0.23056057866184448</v>
      </c>
      <c r="F289" s="153"/>
      <c r="G289" s="157"/>
      <c r="H289" s="203"/>
      <c r="I289" s="154"/>
      <c r="J289" s="156"/>
      <c r="K289" s="137"/>
      <c r="L289" s="135"/>
      <c r="M289" s="136"/>
      <c r="N289" s="139">
        <v>65</v>
      </c>
      <c r="O289" s="96">
        <v>153</v>
      </c>
      <c r="P289" s="95"/>
      <c r="Q289" s="148"/>
      <c r="R289" s="152"/>
    </row>
    <row r="290" spans="1:18">
      <c r="A290" s="10">
        <v>4632</v>
      </c>
      <c r="B290" s="11" t="s">
        <v>415</v>
      </c>
      <c r="C290" s="43">
        <v>760</v>
      </c>
      <c r="D290" s="45">
        <v>242</v>
      </c>
      <c r="E290" s="68">
        <f t="shared" si="4"/>
        <v>0.31842105263157894</v>
      </c>
      <c r="F290" s="153"/>
      <c r="G290" s="157"/>
      <c r="H290" s="203"/>
      <c r="I290" s="154"/>
      <c r="J290" s="156"/>
      <c r="K290" s="137"/>
      <c r="L290" s="135"/>
      <c r="M290" s="136"/>
      <c r="N290" s="139">
        <v>52</v>
      </c>
      <c r="O290" s="96">
        <v>153</v>
      </c>
      <c r="P290" s="95"/>
      <c r="Q290" s="148"/>
      <c r="R290" s="152"/>
    </row>
    <row r="291" spans="1:18">
      <c r="A291" s="10">
        <v>4641</v>
      </c>
      <c r="B291" s="11" t="s">
        <v>416</v>
      </c>
      <c r="C291" s="43">
        <v>819</v>
      </c>
      <c r="D291" s="45">
        <v>258</v>
      </c>
      <c r="E291" s="68">
        <f t="shared" si="4"/>
        <v>0.31501831501831501</v>
      </c>
      <c r="F291" s="153"/>
      <c r="G291" s="157"/>
      <c r="H291" s="203"/>
      <c r="I291" s="154"/>
      <c r="J291" s="156"/>
      <c r="K291" s="137"/>
      <c r="L291" s="135"/>
      <c r="M291" s="136"/>
      <c r="N291" s="139">
        <v>64</v>
      </c>
      <c r="O291" s="96">
        <v>149</v>
      </c>
      <c r="P291" s="95"/>
      <c r="Q291" s="148"/>
      <c r="R291" s="152"/>
    </row>
    <row r="292" spans="1:18">
      <c r="A292" s="10">
        <v>4642</v>
      </c>
      <c r="B292" s="11" t="s">
        <v>417</v>
      </c>
      <c r="C292" s="43">
        <v>1062</v>
      </c>
      <c r="D292" s="45">
        <v>336</v>
      </c>
      <c r="E292" s="68">
        <f t="shared" si="4"/>
        <v>0.31638418079096048</v>
      </c>
      <c r="F292" s="153"/>
      <c r="G292" s="157"/>
      <c r="H292" s="203"/>
      <c r="I292" s="154"/>
      <c r="J292" s="156"/>
      <c r="K292" s="137"/>
      <c r="L292" s="135"/>
      <c r="M292" s="136"/>
      <c r="N292" s="139">
        <v>65</v>
      </c>
      <c r="O292" s="96">
        <v>206</v>
      </c>
      <c r="P292" s="95"/>
      <c r="Q292" s="148"/>
      <c r="R292" s="152"/>
    </row>
    <row r="293" spans="1:18">
      <c r="A293" s="10">
        <v>4911</v>
      </c>
      <c r="B293" s="11" t="s">
        <v>418</v>
      </c>
      <c r="C293" s="43">
        <v>988</v>
      </c>
      <c r="D293" s="45">
        <v>188</v>
      </c>
      <c r="E293" s="68">
        <f t="shared" si="4"/>
        <v>0.19028340080971659</v>
      </c>
      <c r="F293" s="153"/>
      <c r="G293" s="157"/>
      <c r="H293" s="203"/>
      <c r="I293" s="154"/>
      <c r="J293" s="156"/>
      <c r="K293" s="137"/>
      <c r="L293" s="135"/>
      <c r="M293" s="136"/>
      <c r="N293" s="139">
        <v>59</v>
      </c>
      <c r="O293" s="96">
        <v>79</v>
      </c>
      <c r="P293" s="95"/>
      <c r="Q293" s="148"/>
      <c r="R293" s="152"/>
    </row>
    <row r="294" spans="1:18">
      <c r="A294" s="10">
        <v>4912</v>
      </c>
      <c r="B294" s="11" t="s">
        <v>419</v>
      </c>
      <c r="C294" s="43">
        <v>892</v>
      </c>
      <c r="D294" s="45">
        <v>186</v>
      </c>
      <c r="E294" s="68">
        <f t="shared" si="4"/>
        <v>0.2085201793721973</v>
      </c>
      <c r="F294" s="153"/>
      <c r="G294" s="157"/>
      <c r="H294" s="203"/>
      <c r="I294" s="154"/>
      <c r="J294" s="156"/>
      <c r="K294" s="137"/>
      <c r="L294" s="135"/>
      <c r="M294" s="136"/>
      <c r="N294" s="139">
        <v>62</v>
      </c>
      <c r="O294" s="96">
        <v>96</v>
      </c>
      <c r="P294" s="95"/>
      <c r="Q294" s="148"/>
      <c r="R294" s="152"/>
    </row>
    <row r="295" spans="1:18">
      <c r="A295" s="10">
        <v>4921</v>
      </c>
      <c r="B295" s="11" t="s">
        <v>420</v>
      </c>
      <c r="C295" s="43">
        <v>1067</v>
      </c>
      <c r="D295" s="45">
        <v>426</v>
      </c>
      <c r="E295" s="68">
        <f t="shared" si="4"/>
        <v>0.39925023430178069</v>
      </c>
      <c r="F295" s="153"/>
      <c r="G295" s="157"/>
      <c r="H295" s="203"/>
      <c r="I295" s="154"/>
      <c r="J295" s="156"/>
      <c r="K295" s="137"/>
      <c r="L295" s="135"/>
      <c r="M295" s="136"/>
      <c r="N295" s="139">
        <v>123</v>
      </c>
      <c r="O295" s="96">
        <v>215</v>
      </c>
      <c r="P295" s="95"/>
      <c r="Q295" s="148"/>
      <c r="R295" s="152"/>
    </row>
    <row r="296" spans="1:18">
      <c r="A296" s="10">
        <v>4931</v>
      </c>
      <c r="B296" s="11" t="s">
        <v>421</v>
      </c>
      <c r="C296" s="43">
        <v>1403</v>
      </c>
      <c r="D296" s="45">
        <v>424</v>
      </c>
      <c r="E296" s="68">
        <f t="shared" si="4"/>
        <v>0.30220955096222379</v>
      </c>
      <c r="F296" s="153"/>
      <c r="G296" s="157"/>
      <c r="H296" s="203"/>
      <c r="I296" s="154"/>
      <c r="J296" s="156"/>
      <c r="K296" s="137"/>
      <c r="L296" s="135"/>
      <c r="M296" s="136"/>
      <c r="N296" s="139">
        <v>131</v>
      </c>
      <c r="O296" s="96">
        <v>205</v>
      </c>
      <c r="P296" s="95"/>
      <c r="Q296" s="148"/>
      <c r="R296" s="152"/>
    </row>
    <row r="297" spans="1:18">
      <c r="A297" s="10">
        <v>4932</v>
      </c>
      <c r="B297" s="11" t="s">
        <v>422</v>
      </c>
      <c r="C297" s="43">
        <v>1213</v>
      </c>
      <c r="D297" s="45">
        <v>426</v>
      </c>
      <c r="E297" s="68">
        <f t="shared" si="4"/>
        <v>0.3511953833470734</v>
      </c>
      <c r="F297" s="153"/>
      <c r="G297" s="157"/>
      <c r="H297" s="203"/>
      <c r="I297" s="154"/>
      <c r="J297" s="156"/>
      <c r="K297" s="137"/>
      <c r="L297" s="135"/>
      <c r="M297" s="136"/>
      <c r="N297" s="139">
        <v>106</v>
      </c>
      <c r="O297" s="96">
        <v>244</v>
      </c>
      <c r="P297" s="95"/>
      <c r="Q297" s="148"/>
      <c r="R297" s="152"/>
    </row>
    <row r="298" spans="1:18">
      <c r="A298" s="10">
        <v>4941</v>
      </c>
      <c r="B298" s="11" t="s">
        <v>423</v>
      </c>
      <c r="C298" s="43">
        <v>993</v>
      </c>
      <c r="D298" s="45">
        <v>400</v>
      </c>
      <c r="E298" s="68">
        <f t="shared" si="4"/>
        <v>0.4028197381671702</v>
      </c>
      <c r="F298" s="153"/>
      <c r="G298" s="157"/>
      <c r="H298" s="203"/>
      <c r="I298" s="154"/>
      <c r="J298" s="156"/>
      <c r="K298" s="137"/>
      <c r="L298" s="135"/>
      <c r="M298" s="136"/>
      <c r="N298" s="139">
        <v>114</v>
      </c>
      <c r="O298" s="96">
        <v>212</v>
      </c>
      <c r="P298" s="95"/>
      <c r="Q298" s="148"/>
      <c r="R298" s="152"/>
    </row>
    <row r="299" spans="1:18">
      <c r="A299" s="10">
        <v>4942</v>
      </c>
      <c r="B299" s="11" t="s">
        <v>424</v>
      </c>
      <c r="C299" s="43">
        <v>1041</v>
      </c>
      <c r="D299" s="45">
        <v>346</v>
      </c>
      <c r="E299" s="68">
        <f t="shared" si="4"/>
        <v>0.3323727185398655</v>
      </c>
      <c r="F299" s="153"/>
      <c r="G299" s="157"/>
      <c r="H299" s="203"/>
      <c r="I299" s="154"/>
      <c r="J299" s="156"/>
      <c r="K299" s="137"/>
      <c r="L299" s="135"/>
      <c r="M299" s="136"/>
      <c r="N299" s="139">
        <v>82</v>
      </c>
      <c r="O299" s="96">
        <v>203</v>
      </c>
      <c r="P299" s="95"/>
      <c r="Q299" s="148"/>
      <c r="R299" s="152"/>
    </row>
    <row r="300" spans="1:18">
      <c r="A300" s="10">
        <v>5201</v>
      </c>
      <c r="B300" s="11" t="s">
        <v>425</v>
      </c>
      <c r="C300" s="43">
        <v>716</v>
      </c>
      <c r="D300" s="45">
        <v>300</v>
      </c>
      <c r="E300" s="68">
        <f t="shared" si="4"/>
        <v>0.41899441340782123</v>
      </c>
      <c r="F300" s="153"/>
      <c r="G300" s="157"/>
      <c r="H300" s="203"/>
      <c r="I300" s="154"/>
      <c r="J300" s="156"/>
      <c r="K300" s="137"/>
      <c r="L300" s="135"/>
      <c r="M300" s="136"/>
      <c r="N300" s="139">
        <v>106</v>
      </c>
      <c r="O300" s="96">
        <v>141</v>
      </c>
      <c r="P300" s="95"/>
      <c r="Q300" s="148"/>
      <c r="R300" s="152"/>
    </row>
    <row r="301" spans="1:18">
      <c r="A301" s="10">
        <v>5202</v>
      </c>
      <c r="B301" s="11" t="s">
        <v>426</v>
      </c>
      <c r="C301" s="43">
        <v>908</v>
      </c>
      <c r="D301" s="45">
        <v>370</v>
      </c>
      <c r="E301" s="68">
        <f t="shared" si="4"/>
        <v>0.40748898678414097</v>
      </c>
      <c r="F301" s="153"/>
      <c r="G301" s="157"/>
      <c r="H301" s="203"/>
      <c r="I301" s="154"/>
      <c r="J301" s="156"/>
      <c r="K301" s="137"/>
      <c r="L301" s="135"/>
      <c r="M301" s="136"/>
      <c r="N301" s="139">
        <v>117</v>
      </c>
      <c r="O301" s="96">
        <v>209</v>
      </c>
      <c r="P301" s="95"/>
      <c r="Q301" s="148"/>
      <c r="R301" s="152"/>
    </row>
    <row r="302" spans="1:18">
      <c r="A302" s="10">
        <v>5203</v>
      </c>
      <c r="B302" s="11" t="s">
        <v>427</v>
      </c>
      <c r="C302" s="43">
        <v>1039</v>
      </c>
      <c r="D302" s="45">
        <v>298</v>
      </c>
      <c r="E302" s="68">
        <f t="shared" si="4"/>
        <v>0.28681424446583254</v>
      </c>
      <c r="F302" s="153"/>
      <c r="G302" s="157"/>
      <c r="H302" s="203"/>
      <c r="I302" s="154"/>
      <c r="J302" s="156"/>
      <c r="K302" s="137"/>
      <c r="L302" s="135"/>
      <c r="M302" s="136"/>
      <c r="N302" s="139">
        <v>91</v>
      </c>
      <c r="O302" s="96">
        <v>153</v>
      </c>
      <c r="P302" s="95"/>
      <c r="Q302" s="148"/>
      <c r="R302" s="152"/>
    </row>
    <row r="303" spans="1:18">
      <c r="A303" s="10">
        <v>5204</v>
      </c>
      <c r="B303" s="11" t="s">
        <v>428</v>
      </c>
      <c r="C303" s="43">
        <v>785</v>
      </c>
      <c r="D303" s="45">
        <v>330</v>
      </c>
      <c r="E303" s="68">
        <f t="shared" si="4"/>
        <v>0.42038216560509556</v>
      </c>
      <c r="F303" s="153"/>
      <c r="G303" s="157"/>
      <c r="H303" s="203"/>
      <c r="I303" s="154"/>
      <c r="J303" s="156"/>
      <c r="K303" s="137"/>
      <c r="L303" s="135"/>
      <c r="M303" s="136"/>
      <c r="N303" s="139">
        <v>75</v>
      </c>
      <c r="O303" s="96">
        <v>199</v>
      </c>
      <c r="P303" s="95"/>
      <c r="Q303" s="148"/>
      <c r="R303" s="152"/>
    </row>
    <row r="304" spans="1:18">
      <c r="A304" s="10">
        <v>5205</v>
      </c>
      <c r="B304" s="11" t="s">
        <v>429</v>
      </c>
      <c r="C304" s="43">
        <v>934</v>
      </c>
      <c r="D304" s="45">
        <v>257</v>
      </c>
      <c r="E304" s="68">
        <f t="shared" si="4"/>
        <v>0.2751605995717345</v>
      </c>
      <c r="F304" s="153"/>
      <c r="G304" s="157"/>
      <c r="H304" s="203"/>
      <c r="I304" s="154"/>
      <c r="J304" s="156"/>
      <c r="K304" s="137"/>
      <c r="L304" s="135"/>
      <c r="M304" s="136"/>
      <c r="N304" s="139">
        <v>90</v>
      </c>
      <c r="O304" s="96">
        <v>131</v>
      </c>
      <c r="P304" s="95"/>
      <c r="Q304" s="148"/>
      <c r="R304" s="152"/>
    </row>
    <row r="305" spans="1:18">
      <c r="A305" s="10">
        <v>5206</v>
      </c>
      <c r="B305" s="11" t="s">
        <v>430</v>
      </c>
      <c r="C305" s="43">
        <v>729</v>
      </c>
      <c r="D305" s="45">
        <v>267</v>
      </c>
      <c r="E305" s="68">
        <f t="shared" si="4"/>
        <v>0.36625514403292181</v>
      </c>
      <c r="F305" s="153"/>
      <c r="G305" s="157"/>
      <c r="H305" s="203"/>
      <c r="I305" s="154"/>
      <c r="J305" s="156"/>
      <c r="K305" s="137"/>
      <c r="L305" s="135"/>
      <c r="M305" s="136"/>
      <c r="N305" s="139">
        <v>69</v>
      </c>
      <c r="O305" s="96">
        <v>142</v>
      </c>
      <c r="P305" s="95"/>
      <c r="Q305" s="148"/>
      <c r="R305" s="152"/>
    </row>
    <row r="306" spans="1:18">
      <c r="A306" s="10">
        <v>5207</v>
      </c>
      <c r="B306" s="11" t="s">
        <v>431</v>
      </c>
      <c r="C306" s="43">
        <v>671</v>
      </c>
      <c r="D306" s="45">
        <v>174</v>
      </c>
      <c r="E306" s="68">
        <f t="shared" si="4"/>
        <v>0.25931445603576753</v>
      </c>
      <c r="F306" s="153"/>
      <c r="G306" s="157"/>
      <c r="H306" s="203"/>
      <c r="I306" s="154"/>
      <c r="J306" s="156"/>
      <c r="K306" s="137"/>
      <c r="L306" s="135"/>
      <c r="M306" s="136"/>
      <c r="N306" s="139">
        <v>75</v>
      </c>
      <c r="O306" s="96">
        <v>75</v>
      </c>
      <c r="P306" s="95"/>
      <c r="Q306" s="148"/>
      <c r="R306" s="152"/>
    </row>
    <row r="307" spans="1:18">
      <c r="A307" s="10">
        <v>5208</v>
      </c>
      <c r="B307" s="11" t="s">
        <v>432</v>
      </c>
      <c r="C307" s="43">
        <v>840</v>
      </c>
      <c r="D307" s="45">
        <v>365</v>
      </c>
      <c r="E307" s="68">
        <f t="shared" si="4"/>
        <v>0.43452380952380953</v>
      </c>
      <c r="F307" s="153"/>
      <c r="G307" s="157"/>
      <c r="H307" s="203"/>
      <c r="I307" s="154"/>
      <c r="J307" s="156"/>
      <c r="K307" s="137"/>
      <c r="L307" s="135"/>
      <c r="M307" s="136"/>
      <c r="N307" s="139">
        <v>138</v>
      </c>
      <c r="O307" s="96">
        <v>174</v>
      </c>
      <c r="P307" s="95"/>
      <c r="Q307" s="148"/>
      <c r="R307" s="152"/>
    </row>
    <row r="308" spans="1:18">
      <c r="A308" s="10">
        <v>5301</v>
      </c>
      <c r="B308" s="11" t="s">
        <v>433</v>
      </c>
      <c r="C308" s="43">
        <v>1439</v>
      </c>
      <c r="D308" s="45">
        <v>610</v>
      </c>
      <c r="E308" s="68">
        <f t="shared" si="4"/>
        <v>0.42390548992355803</v>
      </c>
      <c r="F308" s="153"/>
      <c r="G308" s="157"/>
      <c r="H308" s="203"/>
      <c r="I308" s="154"/>
      <c r="J308" s="156"/>
      <c r="K308" s="134">
        <v>406</v>
      </c>
      <c r="L308" s="135"/>
      <c r="M308" s="136"/>
      <c r="N308" s="157"/>
      <c r="O308" s="156"/>
      <c r="P308" s="154"/>
      <c r="Q308" s="148"/>
      <c r="R308" s="152"/>
    </row>
    <row r="309" spans="1:18">
      <c r="A309" s="10">
        <v>5302</v>
      </c>
      <c r="B309" s="11" t="s">
        <v>434</v>
      </c>
      <c r="C309" s="43">
        <v>1382</v>
      </c>
      <c r="D309" s="45">
        <v>560</v>
      </c>
      <c r="E309" s="68">
        <f t="shared" si="4"/>
        <v>0.40520984081041966</v>
      </c>
      <c r="F309" s="153"/>
      <c r="G309" s="157"/>
      <c r="H309" s="203"/>
      <c r="I309" s="154"/>
      <c r="J309" s="156"/>
      <c r="K309" s="134">
        <v>389</v>
      </c>
      <c r="L309" s="135"/>
      <c r="M309" s="136"/>
      <c r="N309" s="157"/>
      <c r="O309" s="156"/>
      <c r="P309" s="154"/>
      <c r="Q309" s="148"/>
      <c r="R309" s="152"/>
    </row>
    <row r="310" spans="1:18">
      <c r="A310" s="10">
        <v>5303</v>
      </c>
      <c r="B310" s="11" t="s">
        <v>435</v>
      </c>
      <c r="C310" s="43">
        <v>1215</v>
      </c>
      <c r="D310" s="45">
        <v>456</v>
      </c>
      <c r="E310" s="68">
        <f t="shared" si="4"/>
        <v>0.37530864197530867</v>
      </c>
      <c r="F310" s="153"/>
      <c r="G310" s="157"/>
      <c r="H310" s="203"/>
      <c r="I310" s="154"/>
      <c r="J310" s="156"/>
      <c r="K310" s="134">
        <v>326</v>
      </c>
      <c r="L310" s="135"/>
      <c r="M310" s="136"/>
      <c r="N310" s="157"/>
      <c r="O310" s="156"/>
      <c r="P310" s="154"/>
      <c r="Q310" s="148"/>
      <c r="R310" s="152"/>
    </row>
    <row r="311" spans="1:18">
      <c r="A311" s="10">
        <v>5304</v>
      </c>
      <c r="B311" s="11" t="s">
        <v>436</v>
      </c>
      <c r="C311" s="43">
        <v>1346</v>
      </c>
      <c r="D311" s="45">
        <v>462</v>
      </c>
      <c r="E311" s="68">
        <f t="shared" si="4"/>
        <v>0.34323922734026746</v>
      </c>
      <c r="F311" s="153"/>
      <c r="G311" s="157"/>
      <c r="H311" s="203"/>
      <c r="I311" s="154"/>
      <c r="J311" s="156"/>
      <c r="K311" s="134">
        <v>341</v>
      </c>
      <c r="L311" s="135"/>
      <c r="M311" s="136"/>
      <c r="N311" s="157"/>
      <c r="O311" s="156"/>
      <c r="P311" s="154"/>
      <c r="Q311" s="148"/>
      <c r="R311" s="152"/>
    </row>
    <row r="312" spans="1:18">
      <c r="A312" s="10">
        <v>5305</v>
      </c>
      <c r="B312" s="11" t="s">
        <v>437</v>
      </c>
      <c r="C312" s="43">
        <v>1431</v>
      </c>
      <c r="D312" s="45">
        <v>592</v>
      </c>
      <c r="E312" s="68">
        <f t="shared" si="4"/>
        <v>0.41369671558350801</v>
      </c>
      <c r="F312" s="153"/>
      <c r="G312" s="157"/>
      <c r="H312" s="203"/>
      <c r="I312" s="154"/>
      <c r="J312" s="156"/>
      <c r="K312" s="134">
        <v>382</v>
      </c>
      <c r="L312" s="135"/>
      <c r="M312" s="136"/>
      <c r="N312" s="157"/>
      <c r="O312" s="156"/>
      <c r="P312" s="154"/>
      <c r="Q312" s="148"/>
      <c r="R312" s="152"/>
    </row>
    <row r="313" spans="1:18">
      <c r="A313" s="10">
        <v>5501</v>
      </c>
      <c r="B313" s="11" t="s">
        <v>445</v>
      </c>
      <c r="C313" s="43">
        <v>765</v>
      </c>
      <c r="D313" s="45">
        <v>354</v>
      </c>
      <c r="E313" s="68">
        <f t="shared" si="4"/>
        <v>0.46274509803921571</v>
      </c>
      <c r="F313" s="153"/>
      <c r="G313" s="157"/>
      <c r="H313" s="203"/>
      <c r="I313" s="154"/>
      <c r="J313" s="156"/>
      <c r="K313" s="134">
        <v>199</v>
      </c>
      <c r="L313" s="135"/>
      <c r="M313" s="136"/>
      <c r="N313" s="157"/>
      <c r="O313" s="156"/>
      <c r="P313" s="154"/>
      <c r="Q313" s="148"/>
      <c r="R313" s="152"/>
    </row>
    <row r="314" spans="1:18">
      <c r="A314" s="10">
        <v>5502</v>
      </c>
      <c r="B314" s="11" t="s">
        <v>446</v>
      </c>
      <c r="C314" s="43">
        <v>777</v>
      </c>
      <c r="D314" s="45">
        <v>374</v>
      </c>
      <c r="E314" s="68">
        <f t="shared" si="4"/>
        <v>0.48133848133848134</v>
      </c>
      <c r="F314" s="153"/>
      <c r="G314" s="157"/>
      <c r="H314" s="203"/>
      <c r="I314" s="154"/>
      <c r="J314" s="156"/>
      <c r="K314" s="134">
        <v>212</v>
      </c>
      <c r="L314" s="135"/>
      <c r="M314" s="136"/>
      <c r="N314" s="157"/>
      <c r="O314" s="156"/>
      <c r="P314" s="154"/>
      <c r="Q314" s="148"/>
      <c r="R314" s="152"/>
    </row>
    <row r="315" spans="1:18">
      <c r="A315" s="10">
        <v>5503</v>
      </c>
      <c r="B315" s="11" t="s">
        <v>447</v>
      </c>
      <c r="C315" s="43">
        <v>631</v>
      </c>
      <c r="D315" s="45">
        <v>321</v>
      </c>
      <c r="E315" s="68">
        <f t="shared" si="4"/>
        <v>0.50871632329635497</v>
      </c>
      <c r="F315" s="153"/>
      <c r="G315" s="157"/>
      <c r="H315" s="203"/>
      <c r="I315" s="154"/>
      <c r="J315" s="156"/>
      <c r="K315" s="134">
        <v>187</v>
      </c>
      <c r="L315" s="135"/>
      <c r="M315" s="136"/>
      <c r="N315" s="157"/>
      <c r="O315" s="156"/>
      <c r="P315" s="154"/>
      <c r="Q315" s="148"/>
      <c r="R315" s="152"/>
    </row>
    <row r="316" spans="1:18">
      <c r="A316" s="10">
        <v>5504</v>
      </c>
      <c r="B316" s="11" t="s">
        <v>448</v>
      </c>
      <c r="C316" s="43">
        <v>844</v>
      </c>
      <c r="D316" s="45">
        <v>365</v>
      </c>
      <c r="E316" s="68">
        <f t="shared" si="4"/>
        <v>0.43246445497630331</v>
      </c>
      <c r="F316" s="153"/>
      <c r="G316" s="157"/>
      <c r="H316" s="203"/>
      <c r="I316" s="154"/>
      <c r="J316" s="156"/>
      <c r="K316" s="134">
        <v>234</v>
      </c>
      <c r="L316" s="135"/>
      <c r="M316" s="136"/>
      <c r="N316" s="157"/>
      <c r="O316" s="156"/>
      <c r="P316" s="154"/>
      <c r="Q316" s="148"/>
      <c r="R316" s="152"/>
    </row>
    <row r="317" spans="1:18">
      <c r="A317" s="10">
        <v>5601</v>
      </c>
      <c r="B317" s="11" t="s">
        <v>449</v>
      </c>
      <c r="C317" s="43">
        <v>1068</v>
      </c>
      <c r="D317" s="45">
        <v>493</v>
      </c>
      <c r="E317" s="68">
        <f t="shared" si="4"/>
        <v>0.46161048689138579</v>
      </c>
      <c r="F317" s="147"/>
      <c r="G317" s="151"/>
      <c r="H317" s="152"/>
      <c r="I317" s="110"/>
      <c r="J317" s="148"/>
      <c r="K317" s="147"/>
      <c r="L317" s="149">
        <v>295</v>
      </c>
      <c r="M317" s="150">
        <v>124</v>
      </c>
      <c r="N317" s="151"/>
      <c r="O317" s="148"/>
      <c r="P317" s="110"/>
      <c r="Q317" s="148"/>
      <c r="R317" s="152"/>
    </row>
    <row r="318" spans="1:18">
      <c r="A318" s="10">
        <v>5602</v>
      </c>
      <c r="B318" s="11" t="s">
        <v>450</v>
      </c>
      <c r="C318" s="43">
        <v>995</v>
      </c>
      <c r="D318" s="45">
        <v>467</v>
      </c>
      <c r="E318" s="68">
        <f t="shared" si="4"/>
        <v>0.46934673366834173</v>
      </c>
      <c r="F318" s="147"/>
      <c r="G318" s="151"/>
      <c r="H318" s="152"/>
      <c r="I318" s="110"/>
      <c r="J318" s="148"/>
      <c r="K318" s="147"/>
      <c r="L318" s="149">
        <v>265</v>
      </c>
      <c r="M318" s="150">
        <v>138</v>
      </c>
      <c r="N318" s="151"/>
      <c r="O318" s="148"/>
      <c r="P318" s="110"/>
      <c r="Q318" s="148"/>
      <c r="R318" s="152"/>
    </row>
    <row r="319" spans="1:18">
      <c r="A319" s="10">
        <v>5603</v>
      </c>
      <c r="B319" s="11" t="s">
        <v>451</v>
      </c>
      <c r="C319" s="43">
        <v>1341</v>
      </c>
      <c r="D319" s="45">
        <v>651</v>
      </c>
      <c r="E319" s="68">
        <f t="shared" si="4"/>
        <v>0.4854586129753915</v>
      </c>
      <c r="F319" s="147"/>
      <c r="G319" s="151"/>
      <c r="H319" s="152"/>
      <c r="I319" s="110"/>
      <c r="J319" s="148"/>
      <c r="K319" s="147"/>
      <c r="L319" s="149">
        <v>338</v>
      </c>
      <c r="M319" s="150">
        <v>199</v>
      </c>
      <c r="N319" s="151"/>
      <c r="O319" s="148"/>
      <c r="P319" s="110"/>
      <c r="Q319" s="148"/>
      <c r="R319" s="152"/>
    </row>
    <row r="320" spans="1:18">
      <c r="A320" s="10">
        <v>5604</v>
      </c>
      <c r="B320" s="11" t="s">
        <v>452</v>
      </c>
      <c r="C320" s="43">
        <v>1241</v>
      </c>
      <c r="D320" s="45">
        <v>649</v>
      </c>
      <c r="E320" s="68">
        <f t="shared" si="4"/>
        <v>0.52296535052377113</v>
      </c>
      <c r="F320" s="147"/>
      <c r="G320" s="151"/>
      <c r="H320" s="152"/>
      <c r="I320" s="110"/>
      <c r="J320" s="148"/>
      <c r="K320" s="147"/>
      <c r="L320" s="149">
        <v>423</v>
      </c>
      <c r="M320" s="150">
        <v>162</v>
      </c>
      <c r="N320" s="151"/>
      <c r="O320" s="148"/>
      <c r="P320" s="110"/>
      <c r="Q320" s="148"/>
      <c r="R320" s="152"/>
    </row>
    <row r="321" spans="1:18">
      <c r="A321" s="10">
        <v>5605</v>
      </c>
      <c r="B321" s="11" t="s">
        <v>453</v>
      </c>
      <c r="C321" s="43">
        <v>1224</v>
      </c>
      <c r="D321" s="45">
        <v>465</v>
      </c>
      <c r="E321" s="68">
        <f t="shared" si="4"/>
        <v>0.37990196078431371</v>
      </c>
      <c r="F321" s="147"/>
      <c r="G321" s="151"/>
      <c r="H321" s="152"/>
      <c r="I321" s="110"/>
      <c r="J321" s="148"/>
      <c r="K321" s="147"/>
      <c r="L321" s="149">
        <v>290</v>
      </c>
      <c r="M321" s="150">
        <v>103</v>
      </c>
      <c r="N321" s="151"/>
      <c r="O321" s="148"/>
      <c r="P321" s="110"/>
      <c r="Q321" s="148"/>
      <c r="R321" s="152"/>
    </row>
    <row r="322" spans="1:18">
      <c r="A322" s="10">
        <v>5606</v>
      </c>
      <c r="B322" s="11" t="s">
        <v>454</v>
      </c>
      <c r="C322" s="43">
        <v>1230</v>
      </c>
      <c r="D322" s="45">
        <v>561</v>
      </c>
      <c r="E322" s="68">
        <f t="shared" si="4"/>
        <v>0.45609756097560977</v>
      </c>
      <c r="F322" s="147"/>
      <c r="G322" s="151"/>
      <c r="H322" s="152"/>
      <c r="I322" s="110"/>
      <c r="J322" s="148"/>
      <c r="K322" s="147"/>
      <c r="L322" s="149">
        <v>312</v>
      </c>
      <c r="M322" s="150">
        <v>166</v>
      </c>
      <c r="N322" s="151"/>
      <c r="O322" s="148"/>
      <c r="P322" s="110"/>
      <c r="Q322" s="148"/>
      <c r="R322" s="152"/>
    </row>
    <row r="323" spans="1:18">
      <c r="A323" s="10">
        <v>5607</v>
      </c>
      <c r="B323" s="11" t="s">
        <v>455</v>
      </c>
      <c r="C323" s="43">
        <v>1304</v>
      </c>
      <c r="D323" s="45">
        <v>557</v>
      </c>
      <c r="E323" s="68">
        <f t="shared" si="4"/>
        <v>0.42714723926380366</v>
      </c>
      <c r="F323" s="147"/>
      <c r="G323" s="151"/>
      <c r="H323" s="152"/>
      <c r="I323" s="110"/>
      <c r="J323" s="148"/>
      <c r="K323" s="147"/>
      <c r="L323" s="149">
        <v>349</v>
      </c>
      <c r="M323" s="150">
        <v>145</v>
      </c>
      <c r="N323" s="151"/>
      <c r="O323" s="148"/>
      <c r="P323" s="110"/>
      <c r="Q323" s="148"/>
      <c r="R323" s="152"/>
    </row>
    <row r="324" spans="1:18">
      <c r="A324" s="10">
        <v>5608</v>
      </c>
      <c r="B324" s="11" t="s">
        <v>456</v>
      </c>
      <c r="C324" s="43">
        <v>1190</v>
      </c>
      <c r="D324" s="45">
        <v>533</v>
      </c>
      <c r="E324" s="68">
        <f t="shared" si="4"/>
        <v>0.44789915966386556</v>
      </c>
      <c r="F324" s="147"/>
      <c r="G324" s="151"/>
      <c r="H324" s="152"/>
      <c r="I324" s="110"/>
      <c r="J324" s="148"/>
      <c r="K324" s="147"/>
      <c r="L324" s="149">
        <v>303</v>
      </c>
      <c r="M324" s="150">
        <v>159</v>
      </c>
      <c r="N324" s="151"/>
      <c r="O324" s="148"/>
      <c r="P324" s="110"/>
      <c r="Q324" s="148"/>
      <c r="R324" s="152"/>
    </row>
    <row r="325" spans="1:18">
      <c r="A325" s="10">
        <v>5609</v>
      </c>
      <c r="B325" s="11" t="s">
        <v>457</v>
      </c>
      <c r="C325" s="43">
        <v>1326</v>
      </c>
      <c r="D325" s="45">
        <v>642</v>
      </c>
      <c r="E325" s="68">
        <f t="shared" si="4"/>
        <v>0.48416289592760181</v>
      </c>
      <c r="F325" s="147"/>
      <c r="G325" s="151"/>
      <c r="H325" s="152"/>
      <c r="I325" s="110"/>
      <c r="J325" s="148"/>
      <c r="K325" s="147"/>
      <c r="L325" s="149">
        <v>336</v>
      </c>
      <c r="M325" s="150">
        <v>219</v>
      </c>
      <c r="N325" s="151"/>
      <c r="O325" s="148"/>
      <c r="P325" s="110"/>
      <c r="Q325" s="148"/>
      <c r="R325" s="152"/>
    </row>
    <row r="326" spans="1:18">
      <c r="A326" s="10">
        <v>5610</v>
      </c>
      <c r="B326" s="11" t="s">
        <v>458</v>
      </c>
      <c r="C326" s="43">
        <v>1362</v>
      </c>
      <c r="D326" s="45">
        <v>671</v>
      </c>
      <c r="E326" s="68">
        <f t="shared" si="4"/>
        <v>0.49265785609397944</v>
      </c>
      <c r="F326" s="147"/>
      <c r="G326" s="151"/>
      <c r="H326" s="152"/>
      <c r="I326" s="110"/>
      <c r="J326" s="148"/>
      <c r="K326" s="147"/>
      <c r="L326" s="149">
        <v>447</v>
      </c>
      <c r="M326" s="150">
        <v>148</v>
      </c>
      <c r="N326" s="151"/>
      <c r="O326" s="148"/>
      <c r="P326" s="110"/>
      <c r="Q326" s="148"/>
      <c r="R326" s="152"/>
    </row>
    <row r="327" spans="1:18">
      <c r="A327" s="10">
        <v>5611</v>
      </c>
      <c r="B327" s="11" t="s">
        <v>459</v>
      </c>
      <c r="C327" s="43">
        <v>1273</v>
      </c>
      <c r="D327" s="45">
        <v>509</v>
      </c>
      <c r="E327" s="68">
        <f t="shared" si="4"/>
        <v>0.39984289080911234</v>
      </c>
      <c r="F327" s="147"/>
      <c r="G327" s="151"/>
      <c r="H327" s="152"/>
      <c r="I327" s="110"/>
      <c r="J327" s="148"/>
      <c r="K327" s="147"/>
      <c r="L327" s="149">
        <v>257</v>
      </c>
      <c r="M327" s="150">
        <v>153</v>
      </c>
      <c r="N327" s="151"/>
      <c r="O327" s="148"/>
      <c r="P327" s="110"/>
      <c r="Q327" s="148"/>
      <c r="R327" s="152"/>
    </row>
    <row r="328" spans="1:18">
      <c r="A328" s="10">
        <v>5612</v>
      </c>
      <c r="B328" s="11" t="s">
        <v>460</v>
      </c>
      <c r="C328" s="43">
        <v>987</v>
      </c>
      <c r="D328" s="45">
        <v>437</v>
      </c>
      <c r="E328" s="68">
        <f t="shared" si="4"/>
        <v>0.44275582573454914</v>
      </c>
      <c r="F328" s="147"/>
      <c r="G328" s="151"/>
      <c r="H328" s="152"/>
      <c r="I328" s="110"/>
      <c r="J328" s="148"/>
      <c r="K328" s="147"/>
      <c r="L328" s="149">
        <v>256</v>
      </c>
      <c r="M328" s="150">
        <v>119</v>
      </c>
      <c r="N328" s="151"/>
      <c r="O328" s="148"/>
      <c r="P328" s="110"/>
      <c r="Q328" s="148"/>
      <c r="R328" s="152"/>
    </row>
    <row r="329" spans="1:18">
      <c r="A329" s="10">
        <v>5613</v>
      </c>
      <c r="B329" s="11" t="s">
        <v>461</v>
      </c>
      <c r="C329" s="43">
        <v>765</v>
      </c>
      <c r="D329" s="45">
        <v>329</v>
      </c>
      <c r="E329" s="68">
        <f t="shared" ref="E329:E392" si="5">SUM(D329/C329)</f>
        <v>0.43006535947712421</v>
      </c>
      <c r="F329" s="147"/>
      <c r="G329" s="151"/>
      <c r="H329" s="152"/>
      <c r="I329" s="110"/>
      <c r="J329" s="148"/>
      <c r="K329" s="147"/>
      <c r="L329" s="149">
        <v>210</v>
      </c>
      <c r="M329" s="150">
        <v>73</v>
      </c>
      <c r="N329" s="151"/>
      <c r="O329" s="148"/>
      <c r="P329" s="110"/>
      <c r="Q329" s="148"/>
      <c r="R329" s="152"/>
    </row>
    <row r="330" spans="1:18">
      <c r="A330" s="10">
        <v>5614</v>
      </c>
      <c r="B330" s="11" t="s">
        <v>462</v>
      </c>
      <c r="C330" s="43">
        <v>1222</v>
      </c>
      <c r="D330" s="45">
        <v>576</v>
      </c>
      <c r="E330" s="68">
        <f t="shared" si="5"/>
        <v>0.47135842880523732</v>
      </c>
      <c r="F330" s="147"/>
      <c r="G330" s="151"/>
      <c r="H330" s="152"/>
      <c r="I330" s="110"/>
      <c r="J330" s="148"/>
      <c r="K330" s="147"/>
      <c r="L330" s="149">
        <v>283</v>
      </c>
      <c r="M330" s="150">
        <v>210</v>
      </c>
      <c r="N330" s="151"/>
      <c r="O330" s="148"/>
      <c r="P330" s="110"/>
      <c r="Q330" s="148"/>
      <c r="R330" s="152"/>
    </row>
    <row r="331" spans="1:18">
      <c r="A331" s="10">
        <v>5615</v>
      </c>
      <c r="B331" s="11" t="s">
        <v>463</v>
      </c>
      <c r="C331" s="43">
        <v>1258</v>
      </c>
      <c r="D331" s="45">
        <v>503</v>
      </c>
      <c r="E331" s="68">
        <f t="shared" si="5"/>
        <v>0.39984101748807632</v>
      </c>
      <c r="F331" s="147"/>
      <c r="G331" s="151"/>
      <c r="H331" s="152"/>
      <c r="I331" s="110"/>
      <c r="J331" s="148"/>
      <c r="K331" s="147"/>
      <c r="L331" s="149">
        <v>245</v>
      </c>
      <c r="M331" s="150">
        <v>181</v>
      </c>
      <c r="N331" s="151"/>
      <c r="O331" s="148"/>
      <c r="P331" s="110"/>
      <c r="Q331" s="148"/>
      <c r="R331" s="152"/>
    </row>
    <row r="332" spans="1:18">
      <c r="A332" s="10">
        <v>5616</v>
      </c>
      <c r="B332" s="11" t="s">
        <v>464</v>
      </c>
      <c r="C332" s="43">
        <v>509</v>
      </c>
      <c r="D332" s="45">
        <v>276</v>
      </c>
      <c r="E332" s="68">
        <f t="shared" si="5"/>
        <v>0.54223968565815328</v>
      </c>
      <c r="F332" s="147"/>
      <c r="G332" s="151"/>
      <c r="H332" s="152"/>
      <c r="I332" s="110"/>
      <c r="J332" s="148"/>
      <c r="K332" s="147"/>
      <c r="L332" s="149">
        <v>168</v>
      </c>
      <c r="M332" s="150">
        <v>77</v>
      </c>
      <c r="N332" s="151"/>
      <c r="O332" s="148"/>
      <c r="P332" s="110"/>
      <c r="Q332" s="148"/>
      <c r="R332" s="152"/>
    </row>
    <row r="333" spans="1:18">
      <c r="A333" s="10">
        <v>5617</v>
      </c>
      <c r="B333" s="11" t="s">
        <v>465</v>
      </c>
      <c r="C333" s="43">
        <v>1421</v>
      </c>
      <c r="D333" s="45">
        <v>694</v>
      </c>
      <c r="E333" s="68">
        <f t="shared" si="5"/>
        <v>0.48838845883180859</v>
      </c>
      <c r="F333" s="147"/>
      <c r="G333" s="151"/>
      <c r="H333" s="152"/>
      <c r="I333" s="110"/>
      <c r="J333" s="148"/>
      <c r="K333" s="147"/>
      <c r="L333" s="149">
        <v>385</v>
      </c>
      <c r="M333" s="150">
        <v>198</v>
      </c>
      <c r="N333" s="151"/>
      <c r="O333" s="148"/>
      <c r="P333" s="110"/>
      <c r="Q333" s="148"/>
      <c r="R333" s="152"/>
    </row>
    <row r="334" spans="1:18">
      <c r="A334" s="10">
        <v>5618</v>
      </c>
      <c r="B334" s="11" t="s">
        <v>466</v>
      </c>
      <c r="C334" s="43">
        <v>1112</v>
      </c>
      <c r="D334" s="45">
        <v>552</v>
      </c>
      <c r="E334" s="68">
        <f t="shared" si="5"/>
        <v>0.49640287769784175</v>
      </c>
      <c r="F334" s="147"/>
      <c r="G334" s="151"/>
      <c r="H334" s="152"/>
      <c r="I334" s="110"/>
      <c r="J334" s="148"/>
      <c r="K334" s="147"/>
      <c r="L334" s="149">
        <v>286</v>
      </c>
      <c r="M334" s="150">
        <v>159</v>
      </c>
      <c r="N334" s="151"/>
      <c r="O334" s="148"/>
      <c r="P334" s="110"/>
      <c r="Q334" s="148"/>
      <c r="R334" s="152"/>
    </row>
    <row r="335" spans="1:18">
      <c r="A335" s="10">
        <v>5619</v>
      </c>
      <c r="B335" s="11" t="s">
        <v>467</v>
      </c>
      <c r="C335" s="43">
        <v>700</v>
      </c>
      <c r="D335" s="45">
        <v>301</v>
      </c>
      <c r="E335" s="68">
        <f t="shared" si="5"/>
        <v>0.43</v>
      </c>
      <c r="F335" s="147"/>
      <c r="G335" s="151"/>
      <c r="H335" s="152"/>
      <c r="I335" s="110"/>
      <c r="J335" s="148"/>
      <c r="K335" s="147"/>
      <c r="L335" s="149">
        <v>132</v>
      </c>
      <c r="M335" s="150">
        <v>111</v>
      </c>
      <c r="N335" s="151"/>
      <c r="O335" s="148"/>
      <c r="P335" s="110"/>
      <c r="Q335" s="148"/>
      <c r="R335" s="152"/>
    </row>
    <row r="336" spans="1:18">
      <c r="A336" s="10">
        <v>5620</v>
      </c>
      <c r="B336" s="11" t="s">
        <v>468</v>
      </c>
      <c r="C336" s="43">
        <v>667</v>
      </c>
      <c r="D336" s="45">
        <v>343</v>
      </c>
      <c r="E336" s="68">
        <f t="shared" si="5"/>
        <v>0.5142428785607196</v>
      </c>
      <c r="F336" s="147"/>
      <c r="G336" s="151"/>
      <c r="H336" s="152"/>
      <c r="I336" s="110"/>
      <c r="J336" s="148"/>
      <c r="K336" s="147"/>
      <c r="L336" s="149">
        <v>219</v>
      </c>
      <c r="M336" s="150">
        <v>86</v>
      </c>
      <c r="N336" s="151"/>
      <c r="O336" s="148"/>
      <c r="P336" s="110"/>
      <c r="Q336" s="148"/>
      <c r="R336" s="152"/>
    </row>
    <row r="337" spans="1:18">
      <c r="A337" s="10">
        <v>5621</v>
      </c>
      <c r="B337" s="11" t="s">
        <v>469</v>
      </c>
      <c r="C337" s="43">
        <v>909</v>
      </c>
      <c r="D337" s="45">
        <v>465</v>
      </c>
      <c r="E337" s="68">
        <f t="shared" si="5"/>
        <v>0.51155115511551152</v>
      </c>
      <c r="F337" s="147"/>
      <c r="G337" s="151"/>
      <c r="H337" s="152"/>
      <c r="I337" s="110"/>
      <c r="J337" s="148"/>
      <c r="K337" s="147"/>
      <c r="L337" s="149">
        <v>272</v>
      </c>
      <c r="M337" s="150">
        <v>131</v>
      </c>
      <c r="N337" s="151"/>
      <c r="O337" s="148"/>
      <c r="P337" s="110"/>
      <c r="Q337" s="148"/>
      <c r="R337" s="152"/>
    </row>
    <row r="338" spans="1:18">
      <c r="A338" s="10">
        <v>5622</v>
      </c>
      <c r="B338" s="11" t="s">
        <v>470</v>
      </c>
      <c r="C338" s="43">
        <v>626</v>
      </c>
      <c r="D338" s="45">
        <v>297</v>
      </c>
      <c r="E338" s="68">
        <f t="shared" si="5"/>
        <v>0.4744408945686901</v>
      </c>
      <c r="F338" s="147"/>
      <c r="G338" s="151"/>
      <c r="H338" s="152"/>
      <c r="I338" s="110"/>
      <c r="J338" s="148"/>
      <c r="K338" s="147"/>
      <c r="L338" s="149">
        <v>149</v>
      </c>
      <c r="M338" s="150">
        <v>94</v>
      </c>
      <c r="N338" s="151"/>
      <c r="O338" s="148"/>
      <c r="P338" s="110"/>
      <c r="Q338" s="148"/>
      <c r="R338" s="152"/>
    </row>
    <row r="339" spans="1:18">
      <c r="A339" s="10">
        <v>5623</v>
      </c>
      <c r="B339" s="11" t="s">
        <v>471</v>
      </c>
      <c r="C339" s="43">
        <v>825</v>
      </c>
      <c r="D339" s="45">
        <v>339</v>
      </c>
      <c r="E339" s="68">
        <f t="shared" si="5"/>
        <v>0.41090909090909089</v>
      </c>
      <c r="F339" s="147"/>
      <c r="G339" s="151"/>
      <c r="H339" s="152"/>
      <c r="I339" s="110"/>
      <c r="J339" s="148"/>
      <c r="K339" s="147"/>
      <c r="L339" s="149">
        <v>169</v>
      </c>
      <c r="M339" s="150">
        <v>105</v>
      </c>
      <c r="N339" s="151"/>
      <c r="O339" s="148"/>
      <c r="P339" s="110"/>
      <c r="Q339" s="148"/>
      <c r="R339" s="152"/>
    </row>
    <row r="340" spans="1:18">
      <c r="A340" s="10">
        <v>5624</v>
      </c>
      <c r="B340" s="11" t="s">
        <v>472</v>
      </c>
      <c r="C340" s="43">
        <v>694</v>
      </c>
      <c r="D340" s="45">
        <v>302</v>
      </c>
      <c r="E340" s="68">
        <f t="shared" si="5"/>
        <v>0.43515850144092216</v>
      </c>
      <c r="F340" s="147"/>
      <c r="G340" s="151"/>
      <c r="H340" s="152"/>
      <c r="I340" s="110"/>
      <c r="J340" s="148"/>
      <c r="K340" s="147"/>
      <c r="L340" s="149">
        <v>161</v>
      </c>
      <c r="M340" s="150">
        <v>100</v>
      </c>
      <c r="N340" s="151"/>
      <c r="O340" s="148"/>
      <c r="P340" s="110"/>
      <c r="Q340" s="148"/>
      <c r="R340" s="152"/>
    </row>
    <row r="341" spans="1:18">
      <c r="A341" s="10">
        <v>5625</v>
      </c>
      <c r="B341" s="11" t="s">
        <v>473</v>
      </c>
      <c r="C341" s="43">
        <v>620</v>
      </c>
      <c r="D341" s="45">
        <v>186</v>
      </c>
      <c r="E341" s="68">
        <f t="shared" si="5"/>
        <v>0.3</v>
      </c>
      <c r="F341" s="147"/>
      <c r="G341" s="151"/>
      <c r="H341" s="152"/>
      <c r="I341" s="110"/>
      <c r="J341" s="148"/>
      <c r="K341" s="147"/>
      <c r="L341" s="149">
        <v>108</v>
      </c>
      <c r="M341" s="150">
        <v>49</v>
      </c>
      <c r="N341" s="151"/>
      <c r="O341" s="148"/>
      <c r="P341" s="110"/>
      <c r="Q341" s="148"/>
      <c r="R341" s="152"/>
    </row>
    <row r="342" spans="1:18">
      <c r="A342" s="10">
        <v>5626</v>
      </c>
      <c r="B342" s="11" t="s">
        <v>474</v>
      </c>
      <c r="C342" s="43">
        <v>1024</v>
      </c>
      <c r="D342" s="45">
        <v>461</v>
      </c>
      <c r="E342" s="68">
        <f t="shared" si="5"/>
        <v>0.4501953125</v>
      </c>
      <c r="F342" s="147"/>
      <c r="G342" s="151"/>
      <c r="H342" s="152"/>
      <c r="I342" s="110"/>
      <c r="J342" s="148"/>
      <c r="K342" s="147"/>
      <c r="L342" s="149">
        <v>289</v>
      </c>
      <c r="M342" s="150">
        <v>114</v>
      </c>
      <c r="N342" s="151"/>
      <c r="O342" s="148"/>
      <c r="P342" s="110"/>
      <c r="Q342" s="148"/>
      <c r="R342" s="152"/>
    </row>
    <row r="343" spans="1:18">
      <c r="A343" s="10">
        <v>5627</v>
      </c>
      <c r="B343" s="11" t="s">
        <v>475</v>
      </c>
      <c r="C343" s="43">
        <v>1110</v>
      </c>
      <c r="D343" s="45">
        <v>542</v>
      </c>
      <c r="E343" s="68">
        <f t="shared" si="5"/>
        <v>0.4882882882882883</v>
      </c>
      <c r="F343" s="147"/>
      <c r="G343" s="151"/>
      <c r="H343" s="152"/>
      <c r="I343" s="110"/>
      <c r="J343" s="148"/>
      <c r="K343" s="147"/>
      <c r="L343" s="149">
        <v>275</v>
      </c>
      <c r="M343" s="150">
        <v>193</v>
      </c>
      <c r="N343" s="151"/>
      <c r="O343" s="148"/>
      <c r="P343" s="110"/>
      <c r="Q343" s="148"/>
      <c r="R343" s="152"/>
    </row>
    <row r="344" spans="1:18">
      <c r="A344" s="10">
        <v>5628</v>
      </c>
      <c r="B344" s="11" t="s">
        <v>476</v>
      </c>
      <c r="C344" s="43">
        <v>870</v>
      </c>
      <c r="D344" s="45">
        <v>444</v>
      </c>
      <c r="E344" s="68">
        <f t="shared" si="5"/>
        <v>0.51034482758620692</v>
      </c>
      <c r="F344" s="147"/>
      <c r="G344" s="151"/>
      <c r="H344" s="152"/>
      <c r="I344" s="110"/>
      <c r="J344" s="148"/>
      <c r="K344" s="147"/>
      <c r="L344" s="149">
        <v>274</v>
      </c>
      <c r="M344" s="150">
        <v>119</v>
      </c>
      <c r="N344" s="151"/>
      <c r="O344" s="148"/>
      <c r="P344" s="110"/>
      <c r="Q344" s="148"/>
      <c r="R344" s="152"/>
    </row>
    <row r="345" spans="1:18">
      <c r="A345" s="10">
        <v>5629</v>
      </c>
      <c r="B345" s="11" t="s">
        <v>477</v>
      </c>
      <c r="C345" s="43">
        <v>631</v>
      </c>
      <c r="D345" s="45">
        <v>328</v>
      </c>
      <c r="E345" s="68">
        <f t="shared" si="5"/>
        <v>0.51980982567353406</v>
      </c>
      <c r="F345" s="147"/>
      <c r="G345" s="151"/>
      <c r="H345" s="152"/>
      <c r="I345" s="110"/>
      <c r="J345" s="148"/>
      <c r="K345" s="147"/>
      <c r="L345" s="149">
        <v>203</v>
      </c>
      <c r="M345" s="150">
        <v>84</v>
      </c>
      <c r="N345" s="151"/>
      <c r="O345" s="148"/>
      <c r="P345" s="110"/>
      <c r="Q345" s="148"/>
      <c r="R345" s="152"/>
    </row>
    <row r="346" spans="1:18">
      <c r="A346" s="10">
        <v>5630</v>
      </c>
      <c r="B346" s="11" t="s">
        <v>478</v>
      </c>
      <c r="C346" s="43">
        <v>1178</v>
      </c>
      <c r="D346" s="45">
        <v>594</v>
      </c>
      <c r="E346" s="68">
        <f t="shared" si="5"/>
        <v>0.50424448217317486</v>
      </c>
      <c r="F346" s="147"/>
      <c r="G346" s="151"/>
      <c r="H346" s="152"/>
      <c r="I346" s="110"/>
      <c r="J346" s="148"/>
      <c r="K346" s="147"/>
      <c r="L346" s="149">
        <v>349</v>
      </c>
      <c r="M346" s="150">
        <v>177</v>
      </c>
      <c r="N346" s="151"/>
      <c r="O346" s="148"/>
      <c r="P346" s="110"/>
      <c r="Q346" s="148"/>
      <c r="R346" s="152"/>
    </row>
    <row r="347" spans="1:18">
      <c r="A347" s="10">
        <v>5631</v>
      </c>
      <c r="B347" s="11" t="s">
        <v>479</v>
      </c>
      <c r="C347" s="43">
        <v>706</v>
      </c>
      <c r="D347" s="45">
        <v>338</v>
      </c>
      <c r="E347" s="68">
        <f t="shared" si="5"/>
        <v>0.47875354107648727</v>
      </c>
      <c r="F347" s="147"/>
      <c r="G347" s="151"/>
      <c r="H347" s="152"/>
      <c r="I347" s="110"/>
      <c r="J347" s="148"/>
      <c r="K347" s="147"/>
      <c r="L347" s="149">
        <v>154</v>
      </c>
      <c r="M347" s="150">
        <v>125</v>
      </c>
      <c r="N347" s="151"/>
      <c r="O347" s="148"/>
      <c r="P347" s="110"/>
      <c r="Q347" s="148"/>
      <c r="R347" s="152"/>
    </row>
    <row r="348" spans="1:18">
      <c r="A348" s="10">
        <v>5632</v>
      </c>
      <c r="B348" s="11" t="s">
        <v>480</v>
      </c>
      <c r="C348" s="43">
        <v>1216</v>
      </c>
      <c r="D348" s="45">
        <v>503</v>
      </c>
      <c r="E348" s="68">
        <f t="shared" si="5"/>
        <v>0.41365131578947367</v>
      </c>
      <c r="F348" s="147"/>
      <c r="G348" s="151"/>
      <c r="H348" s="152"/>
      <c r="I348" s="110"/>
      <c r="J348" s="148"/>
      <c r="K348" s="147"/>
      <c r="L348" s="149">
        <v>272</v>
      </c>
      <c r="M348" s="150">
        <v>172</v>
      </c>
      <c r="N348" s="151"/>
      <c r="O348" s="148"/>
      <c r="P348" s="110"/>
      <c r="Q348" s="148"/>
      <c r="R348" s="152"/>
    </row>
    <row r="349" spans="1:18">
      <c r="A349" s="10">
        <v>5801</v>
      </c>
      <c r="B349" s="11" t="s">
        <v>481</v>
      </c>
      <c r="C349" s="43">
        <v>487</v>
      </c>
      <c r="D349" s="45">
        <v>115</v>
      </c>
      <c r="E349" s="68">
        <f t="shared" si="5"/>
        <v>0.23613963039014374</v>
      </c>
      <c r="F349" s="153"/>
      <c r="G349" s="157"/>
      <c r="H349" s="203"/>
      <c r="I349" s="154"/>
      <c r="J349" s="156"/>
      <c r="K349" s="134">
        <v>72</v>
      </c>
      <c r="L349" s="135"/>
      <c r="M349" s="136"/>
      <c r="N349" s="157"/>
      <c r="O349" s="156"/>
      <c r="P349" s="154"/>
      <c r="Q349" s="148"/>
      <c r="R349" s="152"/>
    </row>
    <row r="350" spans="1:18">
      <c r="A350" s="10">
        <v>5901</v>
      </c>
      <c r="B350" s="11" t="s">
        <v>482</v>
      </c>
      <c r="C350" s="43">
        <v>1172</v>
      </c>
      <c r="D350" s="45">
        <v>606</v>
      </c>
      <c r="E350" s="68">
        <f t="shared" si="5"/>
        <v>0.51706484641638228</v>
      </c>
      <c r="F350" s="153"/>
      <c r="G350" s="157"/>
      <c r="H350" s="203"/>
      <c r="I350" s="154"/>
      <c r="J350" s="156"/>
      <c r="K350" s="137"/>
      <c r="L350" s="135"/>
      <c r="M350" s="136"/>
      <c r="N350" s="157"/>
      <c r="O350" s="156"/>
      <c r="P350" s="154">
        <v>429</v>
      </c>
      <c r="Q350" s="96">
        <v>86</v>
      </c>
      <c r="R350" s="152"/>
    </row>
    <row r="351" spans="1:18">
      <c r="A351" s="10">
        <v>5902</v>
      </c>
      <c r="B351" s="11" t="s">
        <v>483</v>
      </c>
      <c r="C351" s="43">
        <v>1099</v>
      </c>
      <c r="D351" s="45">
        <v>369</v>
      </c>
      <c r="E351" s="68">
        <f t="shared" si="5"/>
        <v>0.33575978161965425</v>
      </c>
      <c r="F351" s="153"/>
      <c r="G351" s="157"/>
      <c r="H351" s="203"/>
      <c r="I351" s="154"/>
      <c r="J351" s="156"/>
      <c r="K351" s="137"/>
      <c r="L351" s="135"/>
      <c r="M351" s="136"/>
      <c r="N351" s="157"/>
      <c r="O351" s="156"/>
      <c r="P351" s="154">
        <v>202</v>
      </c>
      <c r="Q351" s="96">
        <v>131</v>
      </c>
      <c r="R351" s="152"/>
    </row>
    <row r="352" spans="1:18">
      <c r="A352" s="10">
        <v>5903</v>
      </c>
      <c r="B352" s="11" t="s">
        <v>484</v>
      </c>
      <c r="C352" s="43">
        <v>1233</v>
      </c>
      <c r="D352" s="45">
        <v>347</v>
      </c>
      <c r="E352" s="68">
        <f t="shared" si="5"/>
        <v>0.28142741281427414</v>
      </c>
      <c r="F352" s="153"/>
      <c r="G352" s="157"/>
      <c r="H352" s="203"/>
      <c r="I352" s="154"/>
      <c r="J352" s="156"/>
      <c r="K352" s="137"/>
      <c r="L352" s="135"/>
      <c r="M352" s="136"/>
      <c r="N352" s="157"/>
      <c r="O352" s="156"/>
      <c r="P352" s="154">
        <v>201</v>
      </c>
      <c r="Q352" s="96">
        <v>102</v>
      </c>
      <c r="R352" s="152"/>
    </row>
    <row r="353" spans="1:18">
      <c r="A353" s="10">
        <v>5904</v>
      </c>
      <c r="B353" s="11" t="s">
        <v>485</v>
      </c>
      <c r="C353" s="43">
        <v>1069</v>
      </c>
      <c r="D353" s="45">
        <v>174</v>
      </c>
      <c r="E353" s="68">
        <f t="shared" si="5"/>
        <v>0.16276894293732461</v>
      </c>
      <c r="F353" s="153"/>
      <c r="G353" s="157"/>
      <c r="H353" s="203"/>
      <c r="I353" s="154"/>
      <c r="J353" s="156"/>
      <c r="K353" s="137"/>
      <c r="L353" s="135"/>
      <c r="M353" s="136"/>
      <c r="N353" s="157"/>
      <c r="O353" s="156"/>
      <c r="P353" s="154">
        <v>89</v>
      </c>
      <c r="Q353" s="96">
        <v>75</v>
      </c>
      <c r="R353" s="152"/>
    </row>
    <row r="354" spans="1:18">
      <c r="A354" s="10">
        <v>5905</v>
      </c>
      <c r="B354" s="11" t="s">
        <v>486</v>
      </c>
      <c r="C354" s="43">
        <v>1336</v>
      </c>
      <c r="D354" s="45">
        <v>599</v>
      </c>
      <c r="E354" s="68">
        <f t="shared" si="5"/>
        <v>0.44835329341317365</v>
      </c>
      <c r="F354" s="153"/>
      <c r="G354" s="157"/>
      <c r="H354" s="203"/>
      <c r="I354" s="154"/>
      <c r="J354" s="156"/>
      <c r="K354" s="137"/>
      <c r="L354" s="135"/>
      <c r="M354" s="136"/>
      <c r="N354" s="157"/>
      <c r="O354" s="156"/>
      <c r="P354" s="154">
        <v>387</v>
      </c>
      <c r="Q354" s="96">
        <v>119</v>
      </c>
      <c r="R354" s="152"/>
    </row>
    <row r="355" spans="1:18">
      <c r="A355" s="10">
        <v>5906</v>
      </c>
      <c r="B355" s="11" t="s">
        <v>487</v>
      </c>
      <c r="C355" s="43">
        <v>1214</v>
      </c>
      <c r="D355" s="45">
        <v>542</v>
      </c>
      <c r="E355" s="68">
        <f t="shared" si="5"/>
        <v>0.44645799011532128</v>
      </c>
      <c r="F355" s="153"/>
      <c r="G355" s="157"/>
      <c r="H355" s="203"/>
      <c r="I355" s="154"/>
      <c r="J355" s="156"/>
      <c r="K355" s="137"/>
      <c r="L355" s="135"/>
      <c r="M355" s="136"/>
      <c r="N355" s="157"/>
      <c r="O355" s="156"/>
      <c r="P355" s="154">
        <v>393</v>
      </c>
      <c r="Q355" s="96">
        <v>73</v>
      </c>
      <c r="R355" s="152"/>
    </row>
    <row r="356" spans="1:18">
      <c r="A356" s="10">
        <v>5907</v>
      </c>
      <c r="B356" s="11" t="s">
        <v>488</v>
      </c>
      <c r="C356" s="43">
        <v>1156</v>
      </c>
      <c r="D356" s="45">
        <v>528</v>
      </c>
      <c r="E356" s="68">
        <f t="shared" si="5"/>
        <v>0.45674740484429066</v>
      </c>
      <c r="F356" s="153"/>
      <c r="G356" s="157"/>
      <c r="H356" s="203"/>
      <c r="I356" s="154"/>
      <c r="J356" s="156"/>
      <c r="K356" s="137"/>
      <c r="L356" s="135"/>
      <c r="M356" s="136"/>
      <c r="N356" s="157"/>
      <c r="O356" s="156"/>
      <c r="P356" s="154">
        <v>388</v>
      </c>
      <c r="Q356" s="96">
        <v>74</v>
      </c>
      <c r="R356" s="152"/>
    </row>
    <row r="357" spans="1:18">
      <c r="A357" s="10">
        <v>5908</v>
      </c>
      <c r="B357" s="11" t="s">
        <v>489</v>
      </c>
      <c r="C357" s="43">
        <v>1492</v>
      </c>
      <c r="D357" s="45">
        <v>583</v>
      </c>
      <c r="E357" s="68">
        <f t="shared" si="5"/>
        <v>0.39075067024128685</v>
      </c>
      <c r="F357" s="153"/>
      <c r="G357" s="157"/>
      <c r="H357" s="203"/>
      <c r="I357" s="154"/>
      <c r="J357" s="156"/>
      <c r="K357" s="137"/>
      <c r="L357" s="135"/>
      <c r="M357" s="136"/>
      <c r="N357" s="157"/>
      <c r="O357" s="156"/>
      <c r="P357" s="154">
        <v>340</v>
      </c>
      <c r="Q357" s="96">
        <v>162</v>
      </c>
      <c r="R357" s="152"/>
    </row>
    <row r="358" spans="1:18">
      <c r="A358" s="10">
        <v>5909</v>
      </c>
      <c r="B358" s="11" t="s">
        <v>490</v>
      </c>
      <c r="C358" s="43">
        <v>862</v>
      </c>
      <c r="D358" s="45">
        <v>399</v>
      </c>
      <c r="E358" s="68">
        <f t="shared" si="5"/>
        <v>0.46287703016241299</v>
      </c>
      <c r="F358" s="153"/>
      <c r="G358" s="157"/>
      <c r="H358" s="203"/>
      <c r="I358" s="154"/>
      <c r="J358" s="156"/>
      <c r="K358" s="137"/>
      <c r="L358" s="135"/>
      <c r="M358" s="136"/>
      <c r="N358" s="157"/>
      <c r="O358" s="156"/>
      <c r="P358" s="154">
        <v>284</v>
      </c>
      <c r="Q358" s="96">
        <v>57</v>
      </c>
      <c r="R358" s="152"/>
    </row>
    <row r="359" spans="1:18">
      <c r="A359" s="10">
        <v>5910</v>
      </c>
      <c r="B359" s="11" t="s">
        <v>491</v>
      </c>
      <c r="C359" s="43">
        <v>1288</v>
      </c>
      <c r="D359" s="45">
        <v>390</v>
      </c>
      <c r="E359" s="68">
        <f t="shared" si="5"/>
        <v>0.30279503105590061</v>
      </c>
      <c r="F359" s="153"/>
      <c r="G359" s="157"/>
      <c r="H359" s="203"/>
      <c r="I359" s="154"/>
      <c r="J359" s="156"/>
      <c r="K359" s="137"/>
      <c r="L359" s="135"/>
      <c r="M359" s="136"/>
      <c r="N359" s="157"/>
      <c r="O359" s="156"/>
      <c r="P359" s="154">
        <v>243</v>
      </c>
      <c r="Q359" s="96">
        <v>100</v>
      </c>
      <c r="R359" s="152"/>
    </row>
    <row r="360" spans="1:18">
      <c r="A360" s="10">
        <v>5911</v>
      </c>
      <c r="B360" s="11" t="s">
        <v>492</v>
      </c>
      <c r="C360" s="43">
        <v>815</v>
      </c>
      <c r="D360" s="45">
        <v>262</v>
      </c>
      <c r="E360" s="68">
        <f t="shared" si="5"/>
        <v>0.32147239263803679</v>
      </c>
      <c r="F360" s="153"/>
      <c r="G360" s="157"/>
      <c r="H360" s="203"/>
      <c r="I360" s="154"/>
      <c r="J360" s="156"/>
      <c r="K360" s="137"/>
      <c r="L360" s="135"/>
      <c r="M360" s="136"/>
      <c r="N360" s="157"/>
      <c r="O360" s="156"/>
      <c r="P360" s="154">
        <v>156</v>
      </c>
      <c r="Q360" s="96">
        <v>68</v>
      </c>
      <c r="R360" s="152"/>
    </row>
    <row r="361" spans="1:18">
      <c r="A361" s="10">
        <v>5912</v>
      </c>
      <c r="B361" s="11" t="s">
        <v>493</v>
      </c>
      <c r="C361" s="43">
        <v>1178</v>
      </c>
      <c r="D361" s="45">
        <v>610</v>
      </c>
      <c r="E361" s="68">
        <f t="shared" si="5"/>
        <v>0.51782682512733447</v>
      </c>
      <c r="F361" s="153"/>
      <c r="G361" s="157"/>
      <c r="H361" s="203"/>
      <c r="I361" s="154"/>
      <c r="J361" s="156"/>
      <c r="K361" s="137"/>
      <c r="L361" s="135"/>
      <c r="M361" s="136"/>
      <c r="N361" s="157"/>
      <c r="O361" s="156"/>
      <c r="P361" s="154">
        <v>415</v>
      </c>
      <c r="Q361" s="96">
        <v>107</v>
      </c>
      <c r="R361" s="152"/>
    </row>
    <row r="362" spans="1:18">
      <c r="A362" s="10">
        <v>5913</v>
      </c>
      <c r="B362" s="11" t="s">
        <v>494</v>
      </c>
      <c r="C362" s="43">
        <v>1041</v>
      </c>
      <c r="D362" s="45">
        <v>263</v>
      </c>
      <c r="E362" s="68">
        <f t="shared" si="5"/>
        <v>0.25264169068203651</v>
      </c>
      <c r="F362" s="153"/>
      <c r="G362" s="157"/>
      <c r="H362" s="203"/>
      <c r="I362" s="154"/>
      <c r="J362" s="156"/>
      <c r="K362" s="137"/>
      <c r="L362" s="135"/>
      <c r="M362" s="136"/>
      <c r="N362" s="157"/>
      <c r="O362" s="156"/>
      <c r="P362" s="154">
        <v>161</v>
      </c>
      <c r="Q362" s="96">
        <v>79</v>
      </c>
      <c r="R362" s="152"/>
    </row>
    <row r="363" spans="1:18">
      <c r="A363" s="10">
        <v>5914</v>
      </c>
      <c r="B363" s="11" t="s">
        <v>495</v>
      </c>
      <c r="C363" s="43">
        <v>1354</v>
      </c>
      <c r="D363" s="45">
        <v>614</v>
      </c>
      <c r="E363" s="68">
        <f t="shared" si="5"/>
        <v>0.45347119645494832</v>
      </c>
      <c r="F363" s="153"/>
      <c r="G363" s="157"/>
      <c r="H363" s="203"/>
      <c r="I363" s="154"/>
      <c r="J363" s="156"/>
      <c r="K363" s="137"/>
      <c r="L363" s="135"/>
      <c r="M363" s="136"/>
      <c r="N363" s="157"/>
      <c r="O363" s="156"/>
      <c r="P363" s="154">
        <v>423</v>
      </c>
      <c r="Q363" s="96">
        <v>130</v>
      </c>
      <c r="R363" s="152"/>
    </row>
    <row r="364" spans="1:18">
      <c r="A364" s="10">
        <v>5915</v>
      </c>
      <c r="B364" s="11" t="s">
        <v>496</v>
      </c>
      <c r="C364" s="43">
        <v>592</v>
      </c>
      <c r="D364" s="45">
        <v>260</v>
      </c>
      <c r="E364" s="68">
        <f t="shared" si="5"/>
        <v>0.4391891891891892</v>
      </c>
      <c r="F364" s="153"/>
      <c r="G364" s="157"/>
      <c r="H364" s="203"/>
      <c r="I364" s="154"/>
      <c r="J364" s="156"/>
      <c r="K364" s="137"/>
      <c r="L364" s="135"/>
      <c r="M364" s="136"/>
      <c r="N364" s="157"/>
      <c r="O364" s="156"/>
      <c r="P364" s="154">
        <v>165</v>
      </c>
      <c r="Q364" s="96">
        <v>59</v>
      </c>
      <c r="R364" s="152"/>
    </row>
    <row r="365" spans="1:18">
      <c r="A365" s="10">
        <v>5916</v>
      </c>
      <c r="B365" s="11" t="s">
        <v>497</v>
      </c>
      <c r="C365" s="43">
        <v>477</v>
      </c>
      <c r="D365" s="45">
        <v>162</v>
      </c>
      <c r="E365" s="68">
        <f t="shared" si="5"/>
        <v>0.33962264150943394</v>
      </c>
      <c r="F365" s="153"/>
      <c r="G365" s="157"/>
      <c r="H365" s="203"/>
      <c r="I365" s="154"/>
      <c r="J365" s="156"/>
      <c r="K365" s="137"/>
      <c r="L365" s="135"/>
      <c r="M365" s="136"/>
      <c r="N365" s="157"/>
      <c r="O365" s="156"/>
      <c r="P365" s="154">
        <v>91</v>
      </c>
      <c r="Q365" s="96">
        <v>49</v>
      </c>
      <c r="R365" s="152"/>
    </row>
    <row r="366" spans="1:18">
      <c r="A366" s="10">
        <v>5917</v>
      </c>
      <c r="B366" s="11" t="s">
        <v>498</v>
      </c>
      <c r="C366" s="43">
        <v>1178</v>
      </c>
      <c r="D366" s="45">
        <v>603</v>
      </c>
      <c r="E366" s="68">
        <f t="shared" si="5"/>
        <v>0.51188455008488964</v>
      </c>
      <c r="F366" s="153"/>
      <c r="G366" s="157"/>
      <c r="H366" s="203"/>
      <c r="I366" s="154"/>
      <c r="J366" s="156"/>
      <c r="K366" s="137"/>
      <c r="L366" s="135"/>
      <c r="M366" s="136"/>
      <c r="N366" s="157"/>
      <c r="O366" s="156"/>
      <c r="P366" s="154">
        <v>454</v>
      </c>
      <c r="Q366" s="96">
        <v>65</v>
      </c>
      <c r="R366" s="152"/>
    </row>
    <row r="367" spans="1:18">
      <c r="A367" s="10">
        <v>5918</v>
      </c>
      <c r="B367" s="11" t="s">
        <v>499</v>
      </c>
      <c r="C367" s="43">
        <v>1187</v>
      </c>
      <c r="D367" s="45">
        <v>389</v>
      </c>
      <c r="E367" s="68">
        <f t="shared" si="5"/>
        <v>0.32771693344566133</v>
      </c>
      <c r="F367" s="153"/>
      <c r="G367" s="157"/>
      <c r="H367" s="203"/>
      <c r="I367" s="154"/>
      <c r="J367" s="156"/>
      <c r="K367" s="137"/>
      <c r="L367" s="135"/>
      <c r="M367" s="136"/>
      <c r="N367" s="157"/>
      <c r="O367" s="156"/>
      <c r="P367" s="154">
        <v>245</v>
      </c>
      <c r="Q367" s="96">
        <v>105</v>
      </c>
      <c r="R367" s="152"/>
    </row>
    <row r="368" spans="1:18">
      <c r="A368" s="10">
        <v>5919</v>
      </c>
      <c r="B368" s="11" t="s">
        <v>500</v>
      </c>
      <c r="C368" s="43">
        <v>919</v>
      </c>
      <c r="D368" s="45">
        <v>449</v>
      </c>
      <c r="E368" s="68">
        <f t="shared" si="5"/>
        <v>0.48857453754080521</v>
      </c>
      <c r="F368" s="153"/>
      <c r="G368" s="157"/>
      <c r="H368" s="203"/>
      <c r="I368" s="154"/>
      <c r="J368" s="156"/>
      <c r="K368" s="137"/>
      <c r="L368" s="135"/>
      <c r="M368" s="136"/>
      <c r="N368" s="157"/>
      <c r="O368" s="156"/>
      <c r="P368" s="154">
        <v>283</v>
      </c>
      <c r="Q368" s="96">
        <v>114</v>
      </c>
      <c r="R368" s="152"/>
    </row>
    <row r="369" spans="1:18">
      <c r="A369" s="10">
        <v>5920</v>
      </c>
      <c r="B369" s="11" t="s">
        <v>501</v>
      </c>
      <c r="C369" s="43">
        <v>1173</v>
      </c>
      <c r="D369" s="45">
        <v>322</v>
      </c>
      <c r="E369" s="68">
        <f t="shared" si="5"/>
        <v>0.27450980392156865</v>
      </c>
      <c r="F369" s="153"/>
      <c r="G369" s="157"/>
      <c r="H369" s="203"/>
      <c r="I369" s="154"/>
      <c r="J369" s="156"/>
      <c r="K369" s="137"/>
      <c r="L369" s="135"/>
      <c r="M369" s="136"/>
      <c r="N369" s="157"/>
      <c r="O369" s="156"/>
      <c r="P369" s="154">
        <v>176</v>
      </c>
      <c r="Q369" s="96">
        <v>129</v>
      </c>
      <c r="R369" s="152"/>
    </row>
    <row r="370" spans="1:18">
      <c r="A370" s="10">
        <v>5921</v>
      </c>
      <c r="B370" s="11" t="s">
        <v>502</v>
      </c>
      <c r="C370" s="43">
        <v>955</v>
      </c>
      <c r="D370" s="45">
        <v>346</v>
      </c>
      <c r="E370" s="68">
        <f t="shared" si="5"/>
        <v>0.36230366492146598</v>
      </c>
      <c r="F370" s="153"/>
      <c r="G370" s="157"/>
      <c r="H370" s="203"/>
      <c r="I370" s="154"/>
      <c r="J370" s="156"/>
      <c r="K370" s="137"/>
      <c r="L370" s="135"/>
      <c r="M370" s="136"/>
      <c r="N370" s="157"/>
      <c r="O370" s="156"/>
      <c r="P370" s="154">
        <v>165</v>
      </c>
      <c r="Q370" s="96">
        <v>142</v>
      </c>
      <c r="R370" s="152"/>
    </row>
    <row r="371" spans="1:18">
      <c r="A371" s="10">
        <v>5922</v>
      </c>
      <c r="B371" s="11" t="s">
        <v>503</v>
      </c>
      <c r="C371" s="43">
        <v>1060</v>
      </c>
      <c r="D371" s="45">
        <v>363</v>
      </c>
      <c r="E371" s="68">
        <f t="shared" si="5"/>
        <v>0.34245283018867922</v>
      </c>
      <c r="F371" s="153"/>
      <c r="G371" s="157"/>
      <c r="H371" s="203"/>
      <c r="I371" s="154"/>
      <c r="J371" s="156"/>
      <c r="K371" s="137"/>
      <c r="L371" s="135"/>
      <c r="M371" s="136"/>
      <c r="N371" s="157"/>
      <c r="O371" s="156"/>
      <c r="P371" s="154">
        <v>213</v>
      </c>
      <c r="Q371" s="96">
        <v>104</v>
      </c>
      <c r="R371" s="152"/>
    </row>
    <row r="372" spans="1:18">
      <c r="A372" s="10">
        <v>5923</v>
      </c>
      <c r="B372" s="11" t="s">
        <v>504</v>
      </c>
      <c r="C372" s="43">
        <v>707</v>
      </c>
      <c r="D372" s="45">
        <v>138</v>
      </c>
      <c r="E372" s="68">
        <f t="shared" si="5"/>
        <v>0.19519094766619519</v>
      </c>
      <c r="F372" s="153"/>
      <c r="G372" s="157"/>
      <c r="H372" s="203"/>
      <c r="I372" s="154"/>
      <c r="J372" s="156"/>
      <c r="K372" s="137"/>
      <c r="L372" s="135"/>
      <c r="M372" s="136"/>
      <c r="N372" s="157"/>
      <c r="O372" s="156"/>
      <c r="P372" s="154">
        <v>70</v>
      </c>
      <c r="Q372" s="96">
        <v>62</v>
      </c>
      <c r="R372" s="152"/>
    </row>
    <row r="373" spans="1:18">
      <c r="A373" s="10">
        <v>5924</v>
      </c>
      <c r="B373" s="11" t="s">
        <v>505</v>
      </c>
      <c r="C373" s="43">
        <v>1071</v>
      </c>
      <c r="D373" s="45">
        <v>321</v>
      </c>
      <c r="E373" s="68">
        <f t="shared" si="5"/>
        <v>0.29971988795518206</v>
      </c>
      <c r="F373" s="153"/>
      <c r="G373" s="157"/>
      <c r="H373" s="203"/>
      <c r="I373" s="154"/>
      <c r="J373" s="156"/>
      <c r="K373" s="137"/>
      <c r="L373" s="135"/>
      <c r="M373" s="136"/>
      <c r="N373" s="157"/>
      <c r="O373" s="156"/>
      <c r="P373" s="154">
        <v>172</v>
      </c>
      <c r="Q373" s="96">
        <v>112</v>
      </c>
      <c r="R373" s="152"/>
    </row>
    <row r="374" spans="1:18">
      <c r="A374" s="10">
        <v>5925</v>
      </c>
      <c r="B374" s="11" t="s">
        <v>506</v>
      </c>
      <c r="C374" s="43">
        <v>1206</v>
      </c>
      <c r="D374" s="45">
        <v>352</v>
      </c>
      <c r="E374" s="68">
        <f t="shared" si="5"/>
        <v>0.29187396351575456</v>
      </c>
      <c r="F374" s="153"/>
      <c r="G374" s="157"/>
      <c r="H374" s="203"/>
      <c r="I374" s="154"/>
      <c r="J374" s="156"/>
      <c r="K374" s="137"/>
      <c r="L374" s="135"/>
      <c r="M374" s="136"/>
      <c r="N374" s="157"/>
      <c r="O374" s="156"/>
      <c r="P374" s="154">
        <v>178</v>
      </c>
      <c r="Q374" s="96">
        <v>143</v>
      </c>
      <c r="R374" s="152"/>
    </row>
    <row r="375" spans="1:18">
      <c r="A375" s="10">
        <v>5926</v>
      </c>
      <c r="B375" s="11" t="s">
        <v>507</v>
      </c>
      <c r="C375" s="43">
        <v>1247</v>
      </c>
      <c r="D375" s="45">
        <v>312</v>
      </c>
      <c r="E375" s="68">
        <f t="shared" si="5"/>
        <v>0.25020048115477145</v>
      </c>
      <c r="F375" s="153"/>
      <c r="G375" s="157"/>
      <c r="H375" s="203"/>
      <c r="I375" s="154"/>
      <c r="J375" s="156"/>
      <c r="K375" s="137"/>
      <c r="L375" s="135"/>
      <c r="M375" s="136"/>
      <c r="N375" s="157"/>
      <c r="O375" s="156"/>
      <c r="P375" s="154">
        <v>150</v>
      </c>
      <c r="Q375" s="96">
        <v>147</v>
      </c>
      <c r="R375" s="152"/>
    </row>
    <row r="376" spans="1:18">
      <c r="A376" s="10">
        <v>5927</v>
      </c>
      <c r="B376" s="11" t="s">
        <v>508</v>
      </c>
      <c r="C376" s="43">
        <v>1158</v>
      </c>
      <c r="D376" s="45">
        <v>559</v>
      </c>
      <c r="E376" s="68">
        <f t="shared" si="5"/>
        <v>0.48272884283246975</v>
      </c>
      <c r="F376" s="153"/>
      <c r="G376" s="157"/>
      <c r="H376" s="203"/>
      <c r="I376" s="154"/>
      <c r="J376" s="156"/>
      <c r="K376" s="137"/>
      <c r="L376" s="135"/>
      <c r="M376" s="136"/>
      <c r="N376" s="157"/>
      <c r="O376" s="156"/>
      <c r="P376" s="154">
        <v>397</v>
      </c>
      <c r="Q376" s="96">
        <v>83</v>
      </c>
      <c r="R376" s="152"/>
    </row>
    <row r="377" spans="1:18">
      <c r="A377" s="10">
        <v>5928</v>
      </c>
      <c r="B377" s="11" t="s">
        <v>509</v>
      </c>
      <c r="C377" s="43">
        <v>1248</v>
      </c>
      <c r="D377" s="45">
        <v>528</v>
      </c>
      <c r="E377" s="68">
        <f t="shared" si="5"/>
        <v>0.42307692307692307</v>
      </c>
      <c r="F377" s="153"/>
      <c r="G377" s="157"/>
      <c r="H377" s="203"/>
      <c r="I377" s="154"/>
      <c r="J377" s="156"/>
      <c r="K377" s="137"/>
      <c r="L377" s="135"/>
      <c r="M377" s="136"/>
      <c r="N377" s="157"/>
      <c r="O377" s="156"/>
      <c r="P377" s="154">
        <v>385</v>
      </c>
      <c r="Q377" s="96">
        <v>71</v>
      </c>
      <c r="R377" s="152"/>
    </row>
    <row r="378" spans="1:18">
      <c r="A378" s="10">
        <v>5929</v>
      </c>
      <c r="B378" s="11" t="s">
        <v>510</v>
      </c>
      <c r="C378" s="43">
        <v>1154</v>
      </c>
      <c r="D378" s="45">
        <v>217</v>
      </c>
      <c r="E378" s="68">
        <f t="shared" si="5"/>
        <v>0.18804159445407279</v>
      </c>
      <c r="F378" s="153"/>
      <c r="G378" s="157"/>
      <c r="H378" s="203"/>
      <c r="I378" s="154"/>
      <c r="J378" s="156"/>
      <c r="K378" s="137"/>
      <c r="L378" s="135"/>
      <c r="M378" s="136"/>
      <c r="N378" s="157"/>
      <c r="O378" s="156"/>
      <c r="P378" s="154">
        <v>114</v>
      </c>
      <c r="Q378" s="96">
        <v>77</v>
      </c>
      <c r="R378" s="152"/>
    </row>
    <row r="379" spans="1:18">
      <c r="A379" s="10">
        <v>5930</v>
      </c>
      <c r="B379" s="11" t="s">
        <v>511</v>
      </c>
      <c r="C379" s="43">
        <v>914</v>
      </c>
      <c r="D379" s="45">
        <v>206</v>
      </c>
      <c r="E379" s="68">
        <f t="shared" si="5"/>
        <v>0.22538293216630198</v>
      </c>
      <c r="F379" s="153"/>
      <c r="G379" s="157"/>
      <c r="H379" s="203"/>
      <c r="I379" s="154"/>
      <c r="J379" s="156"/>
      <c r="K379" s="137"/>
      <c r="L379" s="135"/>
      <c r="M379" s="136"/>
      <c r="N379" s="157"/>
      <c r="O379" s="156"/>
      <c r="P379" s="154">
        <v>40</v>
      </c>
      <c r="Q379" s="96">
        <v>153</v>
      </c>
      <c r="R379" s="152"/>
    </row>
    <row r="380" spans="1:18">
      <c r="A380" s="10">
        <v>5931</v>
      </c>
      <c r="B380" s="11" t="s">
        <v>512</v>
      </c>
      <c r="C380" s="43">
        <v>1181</v>
      </c>
      <c r="D380" s="45">
        <v>401</v>
      </c>
      <c r="E380" s="68">
        <f t="shared" si="5"/>
        <v>0.33954276037256564</v>
      </c>
      <c r="F380" s="153"/>
      <c r="G380" s="157"/>
      <c r="H380" s="203"/>
      <c r="I380" s="154"/>
      <c r="J380" s="156"/>
      <c r="K380" s="137"/>
      <c r="L380" s="135"/>
      <c r="M380" s="136"/>
      <c r="N380" s="157"/>
      <c r="O380" s="156"/>
      <c r="P380" s="154">
        <v>192</v>
      </c>
      <c r="Q380" s="96">
        <v>150</v>
      </c>
      <c r="R380" s="152"/>
    </row>
    <row r="381" spans="1:18">
      <c r="A381" s="10">
        <v>5932</v>
      </c>
      <c r="B381" s="11" t="s">
        <v>513</v>
      </c>
      <c r="C381" s="43">
        <v>489</v>
      </c>
      <c r="D381" s="45">
        <v>134</v>
      </c>
      <c r="E381" s="68">
        <f t="shared" si="5"/>
        <v>0.27402862985685073</v>
      </c>
      <c r="F381" s="153"/>
      <c r="G381" s="157"/>
      <c r="H381" s="203"/>
      <c r="I381" s="154"/>
      <c r="J381" s="156"/>
      <c r="K381" s="137"/>
      <c r="L381" s="135"/>
      <c r="M381" s="136"/>
      <c r="N381" s="157"/>
      <c r="O381" s="156"/>
      <c r="P381" s="154">
        <v>77</v>
      </c>
      <c r="Q381" s="96">
        <v>36</v>
      </c>
      <c r="R381" s="152"/>
    </row>
    <row r="382" spans="1:18">
      <c r="A382" s="10">
        <v>5933</v>
      </c>
      <c r="B382" s="11" t="s">
        <v>514</v>
      </c>
      <c r="C382" s="43">
        <v>1139</v>
      </c>
      <c r="D382" s="45">
        <v>289</v>
      </c>
      <c r="E382" s="68">
        <f t="shared" si="5"/>
        <v>0.2537313432835821</v>
      </c>
      <c r="F382" s="153"/>
      <c r="G382" s="157"/>
      <c r="H382" s="203"/>
      <c r="I382" s="154"/>
      <c r="J382" s="156"/>
      <c r="K382" s="137"/>
      <c r="L382" s="135"/>
      <c r="M382" s="136"/>
      <c r="N382" s="157"/>
      <c r="O382" s="156"/>
      <c r="P382" s="154">
        <v>155</v>
      </c>
      <c r="Q382" s="96">
        <v>110</v>
      </c>
      <c r="R382" s="152"/>
    </row>
    <row r="383" spans="1:18">
      <c r="A383" s="10">
        <v>5934</v>
      </c>
      <c r="B383" s="11" t="s">
        <v>515</v>
      </c>
      <c r="C383" s="43">
        <v>993</v>
      </c>
      <c r="D383" s="45">
        <v>243</v>
      </c>
      <c r="E383" s="68">
        <f t="shared" si="5"/>
        <v>0.24471299093655588</v>
      </c>
      <c r="F383" s="153"/>
      <c r="G383" s="157"/>
      <c r="H383" s="203"/>
      <c r="I383" s="154"/>
      <c r="J383" s="156"/>
      <c r="K383" s="137"/>
      <c r="L383" s="135"/>
      <c r="M383" s="136"/>
      <c r="N383" s="157"/>
      <c r="O383" s="156"/>
      <c r="P383" s="154">
        <v>113</v>
      </c>
      <c r="Q383" s="96">
        <v>101</v>
      </c>
      <c r="R383" s="152"/>
    </row>
    <row r="384" spans="1:18">
      <c r="A384" s="10">
        <v>5935</v>
      </c>
      <c r="B384" s="11" t="s">
        <v>516</v>
      </c>
      <c r="C384" s="43">
        <v>490</v>
      </c>
      <c r="D384" s="45">
        <v>211</v>
      </c>
      <c r="E384" s="68">
        <f t="shared" si="5"/>
        <v>0.43061224489795918</v>
      </c>
      <c r="F384" s="153"/>
      <c r="G384" s="157"/>
      <c r="H384" s="203"/>
      <c r="I384" s="154"/>
      <c r="J384" s="156"/>
      <c r="K384" s="137"/>
      <c r="L384" s="135"/>
      <c r="M384" s="136"/>
      <c r="N384" s="157"/>
      <c r="O384" s="156"/>
      <c r="P384" s="154">
        <v>124</v>
      </c>
      <c r="Q384" s="96">
        <v>61</v>
      </c>
      <c r="R384" s="152"/>
    </row>
    <row r="385" spans="1:18">
      <c r="A385" s="10">
        <v>5936</v>
      </c>
      <c r="B385" s="11" t="s">
        <v>517</v>
      </c>
      <c r="C385" s="43">
        <v>1198</v>
      </c>
      <c r="D385" s="45">
        <v>377</v>
      </c>
      <c r="E385" s="68">
        <f t="shared" si="5"/>
        <v>0.31469115191986646</v>
      </c>
      <c r="F385" s="153"/>
      <c r="G385" s="157"/>
      <c r="H385" s="203"/>
      <c r="I385" s="154"/>
      <c r="J385" s="156"/>
      <c r="K385" s="137"/>
      <c r="L385" s="135"/>
      <c r="M385" s="136"/>
      <c r="N385" s="157"/>
      <c r="O385" s="156"/>
      <c r="P385" s="154">
        <v>186</v>
      </c>
      <c r="Q385" s="96">
        <v>139</v>
      </c>
      <c r="R385" s="152"/>
    </row>
    <row r="386" spans="1:18">
      <c r="A386" s="10">
        <v>5937</v>
      </c>
      <c r="B386" s="11" t="s">
        <v>518</v>
      </c>
      <c r="C386" s="43">
        <v>1309</v>
      </c>
      <c r="D386" s="45">
        <v>400</v>
      </c>
      <c r="E386" s="68">
        <f t="shared" si="5"/>
        <v>0.30557677616501144</v>
      </c>
      <c r="F386" s="153"/>
      <c r="G386" s="157"/>
      <c r="H386" s="203"/>
      <c r="I386" s="154"/>
      <c r="J386" s="156"/>
      <c r="K386" s="137"/>
      <c r="L386" s="135"/>
      <c r="M386" s="136"/>
      <c r="N386" s="157"/>
      <c r="O386" s="156"/>
      <c r="P386" s="154">
        <v>166</v>
      </c>
      <c r="Q386" s="96">
        <v>188</v>
      </c>
      <c r="R386" s="152"/>
    </row>
    <row r="387" spans="1:18">
      <c r="A387" s="10">
        <v>5938</v>
      </c>
      <c r="B387" s="11" t="s">
        <v>519</v>
      </c>
      <c r="C387" s="43">
        <v>689</v>
      </c>
      <c r="D387" s="45">
        <v>269</v>
      </c>
      <c r="E387" s="68">
        <f t="shared" si="5"/>
        <v>0.39042089985486211</v>
      </c>
      <c r="F387" s="153"/>
      <c r="G387" s="157"/>
      <c r="H387" s="203"/>
      <c r="I387" s="154"/>
      <c r="J387" s="156"/>
      <c r="K387" s="137"/>
      <c r="L387" s="135"/>
      <c r="M387" s="136"/>
      <c r="N387" s="157"/>
      <c r="O387" s="156"/>
      <c r="P387" s="154">
        <v>142</v>
      </c>
      <c r="Q387" s="96">
        <v>104</v>
      </c>
      <c r="R387" s="152"/>
    </row>
    <row r="388" spans="1:18">
      <c r="A388" s="10">
        <v>6201</v>
      </c>
      <c r="B388" s="11" t="s">
        <v>520</v>
      </c>
      <c r="C388" s="43">
        <v>160</v>
      </c>
      <c r="D388" s="45">
        <v>54</v>
      </c>
      <c r="E388" s="68">
        <f t="shared" si="5"/>
        <v>0.33750000000000002</v>
      </c>
      <c r="F388" s="153"/>
      <c r="G388" s="157"/>
      <c r="H388" s="203"/>
      <c r="I388" s="154"/>
      <c r="J388" s="156"/>
      <c r="K388" s="137"/>
      <c r="L388" s="135"/>
      <c r="M388" s="136"/>
      <c r="N388" s="139">
        <v>26</v>
      </c>
      <c r="O388" s="96">
        <v>23</v>
      </c>
      <c r="P388" s="95"/>
      <c r="Q388" s="148"/>
      <c r="R388" s="152"/>
    </row>
    <row r="389" spans="1:18">
      <c r="A389" s="10">
        <v>6202</v>
      </c>
      <c r="B389" s="11" t="s">
        <v>521</v>
      </c>
      <c r="C389" s="43">
        <v>371</v>
      </c>
      <c r="D389" s="45">
        <v>110</v>
      </c>
      <c r="E389" s="68">
        <f t="shared" si="5"/>
        <v>0.29649595687331537</v>
      </c>
      <c r="F389" s="153"/>
      <c r="G389" s="157"/>
      <c r="H389" s="203"/>
      <c r="I389" s="154">
        <v>32</v>
      </c>
      <c r="J389" s="96">
        <v>60</v>
      </c>
      <c r="K389" s="147"/>
      <c r="L389" s="110"/>
      <c r="M389" s="155"/>
      <c r="N389" s="151"/>
      <c r="O389" s="148"/>
      <c r="P389" s="110"/>
      <c r="Q389" s="148"/>
      <c r="R389" s="152"/>
    </row>
    <row r="390" spans="1:18">
      <c r="A390" s="10">
        <v>6203</v>
      </c>
      <c r="B390" s="11" t="s">
        <v>522</v>
      </c>
      <c r="C390" s="43">
        <v>425</v>
      </c>
      <c r="D390" s="45">
        <v>179</v>
      </c>
      <c r="E390" s="68">
        <f t="shared" si="5"/>
        <v>0.42117647058823532</v>
      </c>
      <c r="F390" s="153"/>
      <c r="G390" s="157"/>
      <c r="H390" s="203"/>
      <c r="I390" s="154">
        <v>40</v>
      </c>
      <c r="J390" s="96">
        <v>121</v>
      </c>
      <c r="K390" s="147"/>
      <c r="L390" s="110"/>
      <c r="M390" s="155"/>
      <c r="N390" s="151"/>
      <c r="O390" s="148"/>
      <c r="P390" s="110"/>
      <c r="Q390" s="148"/>
      <c r="R390" s="152"/>
    </row>
    <row r="391" spans="1:18">
      <c r="A391" s="10">
        <v>6204</v>
      </c>
      <c r="B391" s="11" t="s">
        <v>523</v>
      </c>
      <c r="C391" s="43">
        <v>564</v>
      </c>
      <c r="D391" s="45">
        <v>107</v>
      </c>
      <c r="E391" s="68">
        <f t="shared" si="5"/>
        <v>0.18971631205673758</v>
      </c>
      <c r="F391" s="153"/>
      <c r="G391" s="157"/>
      <c r="H391" s="203"/>
      <c r="I391" s="154">
        <v>21</v>
      </c>
      <c r="J391" s="96">
        <v>84</v>
      </c>
      <c r="K391" s="147"/>
      <c r="L391" s="110"/>
      <c r="M391" s="155"/>
      <c r="N391" s="151"/>
      <c r="O391" s="148"/>
      <c r="P391" s="110"/>
      <c r="Q391" s="148"/>
      <c r="R391" s="152"/>
    </row>
    <row r="392" spans="1:18">
      <c r="A392" s="10">
        <v>6205</v>
      </c>
      <c r="B392" s="11" t="s">
        <v>524</v>
      </c>
      <c r="C392" s="43">
        <v>325</v>
      </c>
      <c r="D392" s="45">
        <v>87</v>
      </c>
      <c r="E392" s="68">
        <f t="shared" si="5"/>
        <v>0.26769230769230767</v>
      </c>
      <c r="F392" s="153"/>
      <c r="G392" s="157"/>
      <c r="H392" s="203"/>
      <c r="I392" s="154">
        <v>24</v>
      </c>
      <c r="J392" s="96">
        <v>50</v>
      </c>
      <c r="K392" s="147"/>
      <c r="L392" s="110"/>
      <c r="M392" s="155"/>
      <c r="N392" s="151"/>
      <c r="O392" s="148"/>
      <c r="P392" s="110"/>
      <c r="Q392" s="148"/>
      <c r="R392" s="152"/>
    </row>
    <row r="393" spans="1:18">
      <c r="A393" s="10">
        <v>6206</v>
      </c>
      <c r="B393" s="11" t="s">
        <v>525</v>
      </c>
      <c r="C393" s="43">
        <v>612</v>
      </c>
      <c r="D393" s="45">
        <v>140</v>
      </c>
      <c r="E393" s="68">
        <f t="shared" ref="E393:E456" si="6">SUM(D393/C393)</f>
        <v>0.22875816993464052</v>
      </c>
      <c r="F393" s="153"/>
      <c r="G393" s="157"/>
      <c r="H393" s="203"/>
      <c r="I393" s="154">
        <v>37</v>
      </c>
      <c r="J393" s="96">
        <v>83</v>
      </c>
      <c r="K393" s="147"/>
      <c r="L393" s="110"/>
      <c r="M393" s="155"/>
      <c r="N393" s="151"/>
      <c r="O393" s="148"/>
      <c r="P393" s="110"/>
      <c r="Q393" s="148"/>
      <c r="R393" s="152"/>
    </row>
    <row r="394" spans="1:18">
      <c r="A394" s="10">
        <v>6207</v>
      </c>
      <c r="B394" s="11" t="s">
        <v>526</v>
      </c>
      <c r="C394" s="43">
        <v>758</v>
      </c>
      <c r="D394" s="45">
        <v>158</v>
      </c>
      <c r="E394" s="68">
        <f t="shared" si="6"/>
        <v>0.20844327176781002</v>
      </c>
      <c r="F394" s="147"/>
      <c r="G394" s="151"/>
      <c r="H394" s="152"/>
      <c r="I394" s="110"/>
      <c r="J394" s="148"/>
      <c r="K394" s="147"/>
      <c r="L394" s="149">
        <v>77</v>
      </c>
      <c r="M394" s="150">
        <v>63</v>
      </c>
      <c r="N394" s="151"/>
      <c r="O394" s="148"/>
      <c r="P394" s="110"/>
      <c r="Q394" s="148"/>
      <c r="R394" s="152"/>
    </row>
    <row r="395" spans="1:18">
      <c r="A395" s="10">
        <v>6208</v>
      </c>
      <c r="B395" s="11" t="s">
        <v>527</v>
      </c>
      <c r="C395" s="43">
        <v>2</v>
      </c>
      <c r="D395" s="45">
        <v>1</v>
      </c>
      <c r="E395" s="68">
        <f t="shared" si="6"/>
        <v>0.5</v>
      </c>
      <c r="F395" s="153"/>
      <c r="G395" s="157"/>
      <c r="H395" s="203"/>
      <c r="I395" s="154"/>
      <c r="J395" s="156"/>
      <c r="K395" s="137"/>
      <c r="L395" s="135"/>
      <c r="M395" s="136"/>
      <c r="N395" s="139">
        <v>1</v>
      </c>
      <c r="O395" s="96">
        <v>0</v>
      </c>
      <c r="P395" s="95"/>
      <c r="Q395" s="148"/>
      <c r="R395" s="152"/>
    </row>
    <row r="396" spans="1:18">
      <c r="A396" s="10">
        <v>6209</v>
      </c>
      <c r="B396" s="11" t="s">
        <v>528</v>
      </c>
      <c r="C396" s="43">
        <v>11</v>
      </c>
      <c r="D396" s="45">
        <v>5</v>
      </c>
      <c r="E396" s="68">
        <f t="shared" si="6"/>
        <v>0.45454545454545453</v>
      </c>
      <c r="F396" s="153"/>
      <c r="G396" s="157"/>
      <c r="H396" s="203"/>
      <c r="I396" s="154"/>
      <c r="J396" s="156"/>
      <c r="K396" s="137"/>
      <c r="L396" s="135"/>
      <c r="M396" s="136"/>
      <c r="N396" s="139">
        <v>3</v>
      </c>
      <c r="O396" s="96">
        <v>2</v>
      </c>
      <c r="P396" s="95"/>
      <c r="Q396" s="148"/>
      <c r="R396" s="152"/>
    </row>
    <row r="397" spans="1:18">
      <c r="A397" s="10">
        <v>6210</v>
      </c>
      <c r="B397" s="11" t="s">
        <v>529</v>
      </c>
      <c r="C397" s="43">
        <v>2</v>
      </c>
      <c r="D397" s="45">
        <v>0</v>
      </c>
      <c r="E397" s="68">
        <f t="shared" si="6"/>
        <v>0</v>
      </c>
      <c r="F397" s="153"/>
      <c r="G397" s="157"/>
      <c r="H397" s="203"/>
      <c r="I397" s="154"/>
      <c r="J397" s="156"/>
      <c r="K397" s="137"/>
      <c r="L397" s="135"/>
      <c r="M397" s="136"/>
      <c r="N397" s="139">
        <v>0</v>
      </c>
      <c r="O397" s="96">
        <v>0</v>
      </c>
      <c r="P397" s="95"/>
      <c r="Q397" s="148"/>
      <c r="R397" s="152"/>
    </row>
    <row r="398" spans="1:18">
      <c r="A398" s="10">
        <v>6211</v>
      </c>
      <c r="B398" s="11" t="s">
        <v>530</v>
      </c>
      <c r="C398" s="43">
        <v>11</v>
      </c>
      <c r="D398" s="45">
        <v>0</v>
      </c>
      <c r="E398" s="68">
        <f t="shared" si="6"/>
        <v>0</v>
      </c>
      <c r="F398" s="153"/>
      <c r="G398" s="157"/>
      <c r="H398" s="203"/>
      <c r="I398" s="154"/>
      <c r="J398" s="156"/>
      <c r="K398" s="137"/>
      <c r="L398" s="135"/>
      <c r="M398" s="136"/>
      <c r="N398" s="139">
        <v>0</v>
      </c>
      <c r="O398" s="96">
        <v>0</v>
      </c>
      <c r="P398" s="95"/>
      <c r="Q398" s="148"/>
      <c r="R398" s="152"/>
    </row>
    <row r="399" spans="1:18">
      <c r="A399" s="10">
        <v>6212</v>
      </c>
      <c r="B399" s="11" t="s">
        <v>531</v>
      </c>
      <c r="C399" s="43">
        <v>84</v>
      </c>
      <c r="D399" s="45">
        <v>16</v>
      </c>
      <c r="E399" s="68">
        <f t="shared" si="6"/>
        <v>0.19047619047619047</v>
      </c>
      <c r="F399" s="153"/>
      <c r="G399" s="157"/>
      <c r="H399" s="203"/>
      <c r="I399" s="154"/>
      <c r="J399" s="156"/>
      <c r="K399" s="137"/>
      <c r="L399" s="135"/>
      <c r="M399" s="136"/>
      <c r="N399" s="139">
        <v>5</v>
      </c>
      <c r="O399" s="96">
        <v>8</v>
      </c>
      <c r="P399" s="95"/>
      <c r="Q399" s="148"/>
      <c r="R399" s="152"/>
    </row>
    <row r="400" spans="1:18">
      <c r="A400" s="10">
        <v>6401</v>
      </c>
      <c r="B400" s="11" t="s">
        <v>532</v>
      </c>
      <c r="C400" s="43">
        <v>1065</v>
      </c>
      <c r="D400" s="45">
        <v>241</v>
      </c>
      <c r="E400" s="68">
        <f t="shared" si="6"/>
        <v>0.22629107981220659</v>
      </c>
      <c r="F400" s="153"/>
      <c r="G400" s="157"/>
      <c r="H400" s="203"/>
      <c r="I400" s="154"/>
      <c r="J400" s="156"/>
      <c r="K400" s="137"/>
      <c r="L400" s="135"/>
      <c r="M400" s="136"/>
      <c r="N400" s="157"/>
      <c r="O400" s="156"/>
      <c r="P400" s="154"/>
      <c r="Q400" s="148"/>
      <c r="R400" s="138">
        <v>174</v>
      </c>
    </row>
    <row r="401" spans="1:18">
      <c r="A401" s="10">
        <v>6402</v>
      </c>
      <c r="B401" s="11" t="s">
        <v>533</v>
      </c>
      <c r="C401" s="43">
        <v>1204</v>
      </c>
      <c r="D401" s="45">
        <v>421</v>
      </c>
      <c r="E401" s="68">
        <f t="shared" si="6"/>
        <v>0.34966777408637872</v>
      </c>
      <c r="F401" s="153"/>
      <c r="G401" s="157"/>
      <c r="H401" s="203"/>
      <c r="I401" s="154"/>
      <c r="J401" s="156"/>
      <c r="K401" s="137"/>
      <c r="L401" s="135"/>
      <c r="M401" s="136"/>
      <c r="N401" s="157"/>
      <c r="O401" s="156"/>
      <c r="P401" s="154"/>
      <c r="Q401" s="148"/>
      <c r="R401" s="138">
        <v>280</v>
      </c>
    </row>
    <row r="402" spans="1:18">
      <c r="A402" s="10">
        <v>6501</v>
      </c>
      <c r="B402" s="11" t="s">
        <v>534</v>
      </c>
      <c r="C402" s="43">
        <v>1173</v>
      </c>
      <c r="D402" s="45">
        <v>186</v>
      </c>
      <c r="E402" s="68">
        <f t="shared" si="6"/>
        <v>0.15856777493606139</v>
      </c>
      <c r="F402" s="153"/>
      <c r="G402" s="157"/>
      <c r="H402" s="203"/>
      <c r="I402" s="154"/>
      <c r="J402" s="156"/>
      <c r="K402" s="137"/>
      <c r="L402" s="135"/>
      <c r="M402" s="136"/>
      <c r="N402" s="157"/>
      <c r="O402" s="156"/>
      <c r="P402" s="154"/>
      <c r="Q402" s="148"/>
      <c r="R402" s="138">
        <v>127</v>
      </c>
    </row>
    <row r="403" spans="1:18">
      <c r="A403" s="10">
        <v>6502</v>
      </c>
      <c r="B403" s="11" t="s">
        <v>535</v>
      </c>
      <c r="C403" s="43">
        <v>1104</v>
      </c>
      <c r="D403" s="45">
        <v>223</v>
      </c>
      <c r="E403" s="68">
        <f t="shared" si="6"/>
        <v>0.20199275362318841</v>
      </c>
      <c r="F403" s="153"/>
      <c r="G403" s="157"/>
      <c r="H403" s="203"/>
      <c r="I403" s="154"/>
      <c r="J403" s="156"/>
      <c r="K403" s="137"/>
      <c r="L403" s="135"/>
      <c r="M403" s="136"/>
      <c r="N403" s="157"/>
      <c r="O403" s="156"/>
      <c r="P403" s="154"/>
      <c r="Q403" s="148"/>
      <c r="R403" s="138">
        <v>151</v>
      </c>
    </row>
    <row r="404" spans="1:18">
      <c r="A404" s="10">
        <v>6503</v>
      </c>
      <c r="B404" s="11" t="s">
        <v>536</v>
      </c>
      <c r="C404" s="43">
        <v>1090</v>
      </c>
      <c r="D404" s="45">
        <v>315</v>
      </c>
      <c r="E404" s="68">
        <f t="shared" si="6"/>
        <v>0.28899082568807338</v>
      </c>
      <c r="F404" s="153"/>
      <c r="G404" s="157"/>
      <c r="H404" s="203"/>
      <c r="I404" s="154"/>
      <c r="J404" s="156"/>
      <c r="K404" s="137"/>
      <c r="L404" s="135"/>
      <c r="M404" s="136"/>
      <c r="N404" s="157"/>
      <c r="O404" s="156"/>
      <c r="P404" s="154"/>
      <c r="Q404" s="148"/>
      <c r="R404" s="138">
        <v>199</v>
      </c>
    </row>
    <row r="405" spans="1:18">
      <c r="A405" s="10">
        <v>6504</v>
      </c>
      <c r="B405" s="11" t="s">
        <v>537</v>
      </c>
      <c r="C405" s="43">
        <v>899</v>
      </c>
      <c r="D405" s="45">
        <v>231</v>
      </c>
      <c r="E405" s="68">
        <f t="shared" si="6"/>
        <v>0.25695216907675195</v>
      </c>
      <c r="F405" s="153"/>
      <c r="G405" s="157"/>
      <c r="H405" s="203"/>
      <c r="I405" s="154"/>
      <c r="J405" s="156"/>
      <c r="K405" s="137"/>
      <c r="L405" s="135"/>
      <c r="M405" s="136"/>
      <c r="N405" s="157"/>
      <c r="O405" s="156"/>
      <c r="P405" s="154"/>
      <c r="Q405" s="148"/>
      <c r="R405" s="138">
        <v>165</v>
      </c>
    </row>
    <row r="406" spans="1:18">
      <c r="A406" s="10">
        <v>6505</v>
      </c>
      <c r="B406" s="11" t="s">
        <v>538</v>
      </c>
      <c r="C406" s="43">
        <v>968</v>
      </c>
      <c r="D406" s="45">
        <v>308</v>
      </c>
      <c r="E406" s="68">
        <f t="shared" si="6"/>
        <v>0.31818181818181818</v>
      </c>
      <c r="F406" s="153"/>
      <c r="G406" s="157"/>
      <c r="H406" s="203"/>
      <c r="I406" s="154"/>
      <c r="J406" s="156"/>
      <c r="K406" s="137"/>
      <c r="L406" s="135"/>
      <c r="M406" s="136"/>
      <c r="N406" s="157"/>
      <c r="O406" s="156"/>
      <c r="P406" s="154"/>
      <c r="Q406" s="148"/>
      <c r="R406" s="138">
        <v>187</v>
      </c>
    </row>
    <row r="407" spans="1:18">
      <c r="A407" s="10">
        <v>6506</v>
      </c>
      <c r="B407" s="11" t="s">
        <v>539</v>
      </c>
      <c r="C407" s="43">
        <v>1387</v>
      </c>
      <c r="D407" s="45">
        <v>329</v>
      </c>
      <c r="E407" s="68">
        <f t="shared" si="6"/>
        <v>0.23720259552992068</v>
      </c>
      <c r="F407" s="153"/>
      <c r="G407" s="157"/>
      <c r="H407" s="203"/>
      <c r="I407" s="154"/>
      <c r="J407" s="156"/>
      <c r="K407" s="137"/>
      <c r="L407" s="135"/>
      <c r="M407" s="136"/>
      <c r="N407" s="157"/>
      <c r="O407" s="156"/>
      <c r="P407" s="154"/>
      <c r="Q407" s="148"/>
      <c r="R407" s="138">
        <v>237</v>
      </c>
    </row>
    <row r="408" spans="1:18">
      <c r="A408" s="10">
        <v>6507</v>
      </c>
      <c r="B408" s="11" t="s">
        <v>540</v>
      </c>
      <c r="C408" s="43">
        <v>1093</v>
      </c>
      <c r="D408" s="45">
        <v>325</v>
      </c>
      <c r="E408" s="68">
        <f t="shared" si="6"/>
        <v>0.29734675205855443</v>
      </c>
      <c r="F408" s="153"/>
      <c r="G408" s="157"/>
      <c r="H408" s="203"/>
      <c r="I408" s="154"/>
      <c r="J408" s="156"/>
      <c r="K408" s="137"/>
      <c r="L408" s="135"/>
      <c r="M408" s="136"/>
      <c r="N408" s="157"/>
      <c r="O408" s="156"/>
      <c r="P408" s="154"/>
      <c r="Q408" s="148"/>
      <c r="R408" s="138">
        <v>232</v>
      </c>
    </row>
    <row r="409" spans="1:18">
      <c r="A409" s="10">
        <v>6508</v>
      </c>
      <c r="B409" s="11" t="s">
        <v>541</v>
      </c>
      <c r="C409" s="43">
        <v>1287</v>
      </c>
      <c r="D409" s="45">
        <v>356</v>
      </c>
      <c r="E409" s="68">
        <f t="shared" si="6"/>
        <v>0.27661227661227661</v>
      </c>
      <c r="F409" s="153"/>
      <c r="G409" s="157"/>
      <c r="H409" s="203"/>
      <c r="I409" s="154"/>
      <c r="J409" s="156"/>
      <c r="K409" s="137"/>
      <c r="L409" s="135"/>
      <c r="M409" s="136"/>
      <c r="N409" s="157"/>
      <c r="O409" s="156"/>
      <c r="P409" s="154"/>
      <c r="Q409" s="148"/>
      <c r="R409" s="138">
        <v>254</v>
      </c>
    </row>
    <row r="410" spans="1:18">
      <c r="A410" s="10">
        <v>6509</v>
      </c>
      <c r="B410" s="11" t="s">
        <v>542</v>
      </c>
      <c r="C410" s="43">
        <v>598</v>
      </c>
      <c r="D410" s="45">
        <v>173</v>
      </c>
      <c r="E410" s="68">
        <f t="shared" si="6"/>
        <v>0.28929765886287623</v>
      </c>
      <c r="F410" s="153"/>
      <c r="G410" s="157"/>
      <c r="H410" s="203"/>
      <c r="I410" s="154"/>
      <c r="J410" s="156"/>
      <c r="K410" s="137"/>
      <c r="L410" s="135"/>
      <c r="M410" s="136"/>
      <c r="N410" s="157"/>
      <c r="O410" s="156"/>
      <c r="P410" s="154"/>
      <c r="Q410" s="148"/>
      <c r="R410" s="138">
        <v>118</v>
      </c>
    </row>
    <row r="411" spans="1:18">
      <c r="A411" s="10">
        <v>6510</v>
      </c>
      <c r="B411" s="11" t="s">
        <v>543</v>
      </c>
      <c r="C411" s="43">
        <v>1343</v>
      </c>
      <c r="D411" s="45">
        <v>368</v>
      </c>
      <c r="E411" s="68">
        <f t="shared" si="6"/>
        <v>0.27401340282948622</v>
      </c>
      <c r="F411" s="153"/>
      <c r="G411" s="157"/>
      <c r="H411" s="203"/>
      <c r="I411" s="154"/>
      <c r="J411" s="156"/>
      <c r="K411" s="137"/>
      <c r="L411" s="135"/>
      <c r="M411" s="136"/>
      <c r="N411" s="157"/>
      <c r="O411" s="156"/>
      <c r="P411" s="154"/>
      <c r="Q411" s="148"/>
      <c r="R411" s="138">
        <v>257</v>
      </c>
    </row>
    <row r="412" spans="1:18">
      <c r="A412" s="10">
        <v>6511</v>
      </c>
      <c r="B412" s="11" t="s">
        <v>544</v>
      </c>
      <c r="C412" s="43">
        <v>771</v>
      </c>
      <c r="D412" s="45">
        <v>271</v>
      </c>
      <c r="E412" s="68">
        <f t="shared" si="6"/>
        <v>0.35149156939040205</v>
      </c>
      <c r="F412" s="153"/>
      <c r="G412" s="157"/>
      <c r="H412" s="203"/>
      <c r="I412" s="154"/>
      <c r="J412" s="156"/>
      <c r="K412" s="137"/>
      <c r="L412" s="135"/>
      <c r="M412" s="136"/>
      <c r="N412" s="157"/>
      <c r="O412" s="156"/>
      <c r="P412" s="154"/>
      <c r="Q412" s="148"/>
      <c r="R412" s="138">
        <v>212</v>
      </c>
    </row>
    <row r="413" spans="1:18">
      <c r="A413" s="10">
        <v>6512</v>
      </c>
      <c r="B413" s="11" t="s">
        <v>545</v>
      </c>
      <c r="C413" s="43">
        <v>771</v>
      </c>
      <c r="D413" s="45">
        <v>234</v>
      </c>
      <c r="E413" s="68">
        <f t="shared" si="6"/>
        <v>0.30350194552529181</v>
      </c>
      <c r="F413" s="153"/>
      <c r="G413" s="157"/>
      <c r="H413" s="203"/>
      <c r="I413" s="154"/>
      <c r="J413" s="156"/>
      <c r="K413" s="137"/>
      <c r="L413" s="135"/>
      <c r="M413" s="136"/>
      <c r="N413" s="157"/>
      <c r="O413" s="156"/>
      <c r="P413" s="154"/>
      <c r="Q413" s="148"/>
      <c r="R413" s="138">
        <v>170</v>
      </c>
    </row>
    <row r="414" spans="1:18">
      <c r="A414" s="10">
        <v>6513</v>
      </c>
      <c r="B414" s="11" t="s">
        <v>546</v>
      </c>
      <c r="C414" s="43">
        <v>1040</v>
      </c>
      <c r="D414" s="45">
        <v>265</v>
      </c>
      <c r="E414" s="68">
        <f t="shared" si="6"/>
        <v>0.25480769230769229</v>
      </c>
      <c r="F414" s="153"/>
      <c r="G414" s="157"/>
      <c r="H414" s="203"/>
      <c r="I414" s="154"/>
      <c r="J414" s="156"/>
      <c r="K414" s="137"/>
      <c r="L414" s="135"/>
      <c r="M414" s="136"/>
      <c r="N414" s="157"/>
      <c r="O414" s="156"/>
      <c r="P414" s="154"/>
      <c r="Q414" s="148"/>
      <c r="R414" s="138">
        <v>189</v>
      </c>
    </row>
    <row r="415" spans="1:18">
      <c r="A415" s="10">
        <v>6514</v>
      </c>
      <c r="B415" s="11" t="s">
        <v>547</v>
      </c>
      <c r="C415" s="43">
        <v>574</v>
      </c>
      <c r="D415" s="45">
        <v>137</v>
      </c>
      <c r="E415" s="68">
        <f t="shared" si="6"/>
        <v>0.23867595818815332</v>
      </c>
      <c r="F415" s="153"/>
      <c r="G415" s="157"/>
      <c r="H415" s="203"/>
      <c r="I415" s="154"/>
      <c r="J415" s="156"/>
      <c r="K415" s="137"/>
      <c r="L415" s="135"/>
      <c r="M415" s="136"/>
      <c r="N415" s="157"/>
      <c r="O415" s="156"/>
      <c r="P415" s="154"/>
      <c r="Q415" s="148"/>
      <c r="R415" s="138">
        <v>96</v>
      </c>
    </row>
    <row r="416" spans="1:18">
      <c r="A416" s="10">
        <v>6515</v>
      </c>
      <c r="B416" s="11" t="s">
        <v>548</v>
      </c>
      <c r="C416" s="43">
        <v>1186</v>
      </c>
      <c r="D416" s="45">
        <v>335</v>
      </c>
      <c r="E416" s="68">
        <f t="shared" si="6"/>
        <v>0.28246205733558177</v>
      </c>
      <c r="F416" s="153"/>
      <c r="G416" s="157"/>
      <c r="H416" s="203"/>
      <c r="I416" s="154"/>
      <c r="J416" s="156"/>
      <c r="K416" s="137"/>
      <c r="L416" s="135"/>
      <c r="M416" s="136"/>
      <c r="N416" s="157"/>
      <c r="O416" s="156"/>
      <c r="P416" s="154"/>
      <c r="Q416" s="148"/>
      <c r="R416" s="138">
        <v>227</v>
      </c>
    </row>
    <row r="417" spans="1:18">
      <c r="A417" s="10">
        <v>6516</v>
      </c>
      <c r="B417" s="11" t="s">
        <v>549</v>
      </c>
      <c r="C417" s="43">
        <v>1000</v>
      </c>
      <c r="D417" s="45">
        <v>298</v>
      </c>
      <c r="E417" s="68">
        <f t="shared" si="6"/>
        <v>0.29799999999999999</v>
      </c>
      <c r="F417" s="153"/>
      <c r="G417" s="157"/>
      <c r="H417" s="203"/>
      <c r="I417" s="154"/>
      <c r="J417" s="156"/>
      <c r="K417" s="137"/>
      <c r="L417" s="135"/>
      <c r="M417" s="136"/>
      <c r="N417" s="157"/>
      <c r="O417" s="156"/>
      <c r="P417" s="154"/>
      <c r="Q417" s="148"/>
      <c r="R417" s="138">
        <v>203</v>
      </c>
    </row>
    <row r="418" spans="1:18">
      <c r="A418" s="10">
        <v>6517</v>
      </c>
      <c r="B418" s="11" t="s">
        <v>550</v>
      </c>
      <c r="C418" s="43">
        <v>1128</v>
      </c>
      <c r="D418" s="45">
        <v>353</v>
      </c>
      <c r="E418" s="68">
        <f t="shared" si="6"/>
        <v>0.31294326241134751</v>
      </c>
      <c r="F418" s="153"/>
      <c r="G418" s="157"/>
      <c r="H418" s="203"/>
      <c r="I418" s="154"/>
      <c r="J418" s="156"/>
      <c r="K418" s="137"/>
      <c r="L418" s="135"/>
      <c r="M418" s="136"/>
      <c r="N418" s="157"/>
      <c r="O418" s="156"/>
      <c r="P418" s="154"/>
      <c r="Q418" s="148"/>
      <c r="R418" s="138">
        <v>243</v>
      </c>
    </row>
    <row r="419" spans="1:18">
      <c r="A419" s="10">
        <v>6518</v>
      </c>
      <c r="B419" s="11" t="s">
        <v>551</v>
      </c>
      <c r="C419" s="43">
        <v>911</v>
      </c>
      <c r="D419" s="45">
        <v>378</v>
      </c>
      <c r="E419" s="68">
        <f t="shared" si="6"/>
        <v>0.41492864983534578</v>
      </c>
      <c r="F419" s="153"/>
      <c r="G419" s="157"/>
      <c r="H419" s="203"/>
      <c r="I419" s="154"/>
      <c r="J419" s="156"/>
      <c r="K419" s="137"/>
      <c r="L419" s="135"/>
      <c r="M419" s="136"/>
      <c r="N419" s="157"/>
      <c r="O419" s="156"/>
      <c r="P419" s="154"/>
      <c r="Q419" s="148"/>
      <c r="R419" s="138">
        <v>279</v>
      </c>
    </row>
    <row r="420" spans="1:18">
      <c r="A420" s="10">
        <v>6519</v>
      </c>
      <c r="B420" s="11" t="s">
        <v>552</v>
      </c>
      <c r="C420" s="43">
        <v>1117</v>
      </c>
      <c r="D420" s="45">
        <v>316</v>
      </c>
      <c r="E420" s="68">
        <f t="shared" si="6"/>
        <v>0.28290062667860338</v>
      </c>
      <c r="F420" s="153"/>
      <c r="G420" s="157"/>
      <c r="H420" s="203"/>
      <c r="I420" s="154"/>
      <c r="J420" s="156"/>
      <c r="K420" s="137"/>
      <c r="L420" s="135"/>
      <c r="M420" s="136"/>
      <c r="N420" s="157"/>
      <c r="O420" s="156"/>
      <c r="P420" s="154"/>
      <c r="Q420" s="148"/>
      <c r="R420" s="138">
        <v>217</v>
      </c>
    </row>
    <row r="421" spans="1:18">
      <c r="A421" s="10">
        <v>6701</v>
      </c>
      <c r="B421" s="11" t="s">
        <v>553</v>
      </c>
      <c r="C421" s="43">
        <v>1181</v>
      </c>
      <c r="D421" s="45">
        <v>246</v>
      </c>
      <c r="E421" s="68">
        <f t="shared" si="6"/>
        <v>0.20829805249788316</v>
      </c>
      <c r="F421" s="153"/>
      <c r="G421" s="157"/>
      <c r="H421" s="203"/>
      <c r="I421" s="154">
        <v>121</v>
      </c>
      <c r="J421" s="96">
        <v>83</v>
      </c>
      <c r="K421" s="147"/>
      <c r="L421" s="110"/>
      <c r="M421" s="155"/>
      <c r="N421" s="151"/>
      <c r="O421" s="148"/>
      <c r="P421" s="110"/>
      <c r="Q421" s="148"/>
      <c r="R421" s="152"/>
    </row>
    <row r="422" spans="1:18">
      <c r="A422" s="10">
        <v>6801</v>
      </c>
      <c r="B422" s="11" t="s">
        <v>554</v>
      </c>
      <c r="C422" s="43">
        <v>1104</v>
      </c>
      <c r="D422" s="45">
        <v>678</v>
      </c>
      <c r="E422" s="68">
        <f t="shared" si="6"/>
        <v>0.61413043478260865</v>
      </c>
      <c r="F422" s="153"/>
      <c r="G422" s="157"/>
      <c r="H422" s="203"/>
      <c r="I422" s="154"/>
      <c r="J422" s="156"/>
      <c r="K422" s="137"/>
      <c r="L422" s="135"/>
      <c r="M422" s="136"/>
      <c r="N422" s="139">
        <v>218</v>
      </c>
      <c r="O422" s="96">
        <v>323</v>
      </c>
      <c r="P422" s="95"/>
      <c r="Q422" s="148"/>
      <c r="R422" s="152"/>
    </row>
    <row r="423" spans="1:18">
      <c r="A423" s="10">
        <v>6802</v>
      </c>
      <c r="B423" s="11" t="s">
        <v>555</v>
      </c>
      <c r="C423" s="43">
        <v>894</v>
      </c>
      <c r="D423" s="45">
        <v>499</v>
      </c>
      <c r="E423" s="68">
        <f t="shared" si="6"/>
        <v>0.55816554809843399</v>
      </c>
      <c r="F423" s="153"/>
      <c r="G423" s="157"/>
      <c r="H423" s="203"/>
      <c r="I423" s="154"/>
      <c r="J423" s="156"/>
      <c r="K423" s="137"/>
      <c r="L423" s="135"/>
      <c r="M423" s="136"/>
      <c r="N423" s="139">
        <v>99</v>
      </c>
      <c r="O423" s="96">
        <v>282</v>
      </c>
      <c r="P423" s="95"/>
      <c r="Q423" s="148"/>
      <c r="R423" s="152"/>
    </row>
    <row r="424" spans="1:18">
      <c r="A424" s="10">
        <v>6803</v>
      </c>
      <c r="B424" s="11" t="s">
        <v>556</v>
      </c>
      <c r="C424" s="43">
        <v>232</v>
      </c>
      <c r="D424" s="45">
        <v>126</v>
      </c>
      <c r="E424" s="68">
        <f t="shared" si="6"/>
        <v>0.5431034482758621</v>
      </c>
      <c r="F424" s="153"/>
      <c r="G424" s="157"/>
      <c r="H424" s="203"/>
      <c r="I424" s="154"/>
      <c r="J424" s="156"/>
      <c r="K424" s="137"/>
      <c r="L424" s="135"/>
      <c r="M424" s="136"/>
      <c r="N424" s="139">
        <v>33</v>
      </c>
      <c r="O424" s="96">
        <v>72</v>
      </c>
      <c r="P424" s="95"/>
      <c r="Q424" s="148"/>
      <c r="R424" s="152"/>
    </row>
    <row r="425" spans="1:18">
      <c r="A425" s="10">
        <v>6901</v>
      </c>
      <c r="B425" s="11" t="s">
        <v>557</v>
      </c>
      <c r="C425" s="43">
        <v>1241</v>
      </c>
      <c r="D425" s="45">
        <v>414</v>
      </c>
      <c r="E425" s="68">
        <f t="shared" si="6"/>
        <v>0.33360193392425463</v>
      </c>
      <c r="F425" s="147"/>
      <c r="G425" s="151"/>
      <c r="H425" s="152"/>
      <c r="I425" s="110"/>
      <c r="J425" s="148"/>
      <c r="K425" s="147"/>
      <c r="L425" s="149">
        <v>204</v>
      </c>
      <c r="M425" s="150">
        <v>157</v>
      </c>
      <c r="N425" s="151"/>
      <c r="O425" s="148"/>
      <c r="P425" s="110"/>
      <c r="Q425" s="148"/>
      <c r="R425" s="152"/>
    </row>
    <row r="426" spans="1:18">
      <c r="A426" s="10">
        <v>7001</v>
      </c>
      <c r="B426" s="11" t="s">
        <v>558</v>
      </c>
      <c r="C426" s="43">
        <v>947</v>
      </c>
      <c r="D426" s="45">
        <v>440</v>
      </c>
      <c r="E426" s="68">
        <f t="shared" si="6"/>
        <v>0.46462513199577615</v>
      </c>
      <c r="F426" s="153"/>
      <c r="G426" s="157"/>
      <c r="H426" s="203"/>
      <c r="I426" s="154"/>
      <c r="J426" s="156"/>
      <c r="K426" s="137"/>
      <c r="L426" s="135"/>
      <c r="M426" s="136"/>
      <c r="N426" s="139">
        <v>151</v>
      </c>
      <c r="O426" s="96">
        <v>183</v>
      </c>
      <c r="P426" s="95"/>
      <c r="Q426" s="148"/>
      <c r="R426" s="152"/>
    </row>
    <row r="427" spans="1:18">
      <c r="A427" s="10">
        <v>7002</v>
      </c>
      <c r="B427" s="11" t="s">
        <v>559</v>
      </c>
      <c r="C427" s="43">
        <v>1047</v>
      </c>
      <c r="D427" s="45">
        <v>484</v>
      </c>
      <c r="E427" s="68">
        <f t="shared" si="6"/>
        <v>0.46227316141356256</v>
      </c>
      <c r="F427" s="153"/>
      <c r="G427" s="157"/>
      <c r="H427" s="203"/>
      <c r="I427" s="154"/>
      <c r="J427" s="156"/>
      <c r="K427" s="137"/>
      <c r="L427" s="135"/>
      <c r="M427" s="136"/>
      <c r="N427" s="139">
        <v>178</v>
      </c>
      <c r="O427" s="96">
        <v>194</v>
      </c>
      <c r="P427" s="95"/>
      <c r="Q427" s="148"/>
      <c r="R427" s="152"/>
    </row>
    <row r="428" spans="1:18">
      <c r="A428" s="10">
        <v>7101</v>
      </c>
      <c r="B428" s="11" t="s">
        <v>560</v>
      </c>
      <c r="C428" s="43">
        <v>1398</v>
      </c>
      <c r="D428" s="45">
        <v>342</v>
      </c>
      <c r="E428" s="68">
        <f t="shared" si="6"/>
        <v>0.24463519313304721</v>
      </c>
      <c r="F428" s="153"/>
      <c r="G428" s="157"/>
      <c r="H428" s="203"/>
      <c r="I428" s="154"/>
      <c r="J428" s="156"/>
      <c r="K428" s="134">
        <v>250</v>
      </c>
      <c r="L428" s="135"/>
      <c r="M428" s="136"/>
      <c r="N428" s="157"/>
      <c r="O428" s="156"/>
      <c r="P428" s="154"/>
      <c r="Q428" s="148"/>
      <c r="R428" s="152"/>
    </row>
    <row r="429" spans="1:18">
      <c r="A429" s="10">
        <v>7102</v>
      </c>
      <c r="B429" s="11" t="s">
        <v>561</v>
      </c>
      <c r="C429" s="43">
        <v>1233</v>
      </c>
      <c r="D429" s="45">
        <v>281</v>
      </c>
      <c r="E429" s="68">
        <f t="shared" si="6"/>
        <v>0.22789943227899431</v>
      </c>
      <c r="F429" s="153"/>
      <c r="G429" s="157"/>
      <c r="H429" s="203"/>
      <c r="I429" s="154"/>
      <c r="J429" s="156"/>
      <c r="K429" s="134">
        <v>230</v>
      </c>
      <c r="L429" s="135"/>
      <c r="M429" s="136"/>
      <c r="N429" s="157"/>
      <c r="O429" s="156"/>
      <c r="P429" s="154"/>
      <c r="Q429" s="148"/>
      <c r="R429" s="152"/>
    </row>
    <row r="430" spans="1:18">
      <c r="A430" s="10">
        <v>7301</v>
      </c>
      <c r="B430" s="11" t="s">
        <v>562</v>
      </c>
      <c r="C430" s="43">
        <v>1131</v>
      </c>
      <c r="D430" s="45">
        <v>306</v>
      </c>
      <c r="E430" s="68">
        <f t="shared" si="6"/>
        <v>0.27055702917771884</v>
      </c>
      <c r="F430" s="153"/>
      <c r="G430" s="157"/>
      <c r="H430" s="203"/>
      <c r="I430" s="154"/>
      <c r="J430" s="156"/>
      <c r="K430" s="137"/>
      <c r="L430" s="135"/>
      <c r="M430" s="136"/>
      <c r="N430" s="157"/>
      <c r="O430" s="156"/>
      <c r="P430" s="154">
        <v>203</v>
      </c>
      <c r="Q430" s="96">
        <v>76</v>
      </c>
      <c r="R430" s="152"/>
    </row>
    <row r="431" spans="1:18">
      <c r="A431" s="10">
        <v>7302</v>
      </c>
      <c r="B431" s="11" t="s">
        <v>563</v>
      </c>
      <c r="C431" s="43">
        <v>1162</v>
      </c>
      <c r="D431" s="45">
        <v>387</v>
      </c>
      <c r="E431" s="68">
        <f t="shared" si="6"/>
        <v>0.33304647160068845</v>
      </c>
      <c r="F431" s="153"/>
      <c r="G431" s="157"/>
      <c r="H431" s="203"/>
      <c r="I431" s="154"/>
      <c r="J431" s="156"/>
      <c r="K431" s="137"/>
      <c r="L431" s="135"/>
      <c r="M431" s="136"/>
      <c r="N431" s="157"/>
      <c r="O431" s="156"/>
      <c r="P431" s="154">
        <v>222</v>
      </c>
      <c r="Q431" s="96">
        <v>125</v>
      </c>
      <c r="R431" s="152"/>
    </row>
    <row r="432" spans="1:18">
      <c r="A432" s="10">
        <v>7303</v>
      </c>
      <c r="B432" s="11" t="s">
        <v>564</v>
      </c>
      <c r="C432" s="43">
        <v>926</v>
      </c>
      <c r="D432" s="45">
        <v>395</v>
      </c>
      <c r="E432" s="68">
        <f t="shared" si="6"/>
        <v>0.42656587473002161</v>
      </c>
      <c r="F432" s="153"/>
      <c r="G432" s="157"/>
      <c r="H432" s="203"/>
      <c r="I432" s="154"/>
      <c r="J432" s="156"/>
      <c r="K432" s="137"/>
      <c r="L432" s="135"/>
      <c r="M432" s="136"/>
      <c r="N432" s="157"/>
      <c r="O432" s="156"/>
      <c r="P432" s="154">
        <v>249</v>
      </c>
      <c r="Q432" s="96">
        <v>111</v>
      </c>
      <c r="R432" s="152"/>
    </row>
    <row r="433" spans="1:18">
      <c r="A433" s="10">
        <v>7304</v>
      </c>
      <c r="B433" s="11" t="s">
        <v>565</v>
      </c>
      <c r="C433" s="43">
        <v>1286</v>
      </c>
      <c r="D433" s="45">
        <v>318</v>
      </c>
      <c r="E433" s="68">
        <f t="shared" si="6"/>
        <v>0.24727838258164853</v>
      </c>
      <c r="F433" s="153"/>
      <c r="G433" s="157"/>
      <c r="H433" s="203"/>
      <c r="I433" s="154"/>
      <c r="J433" s="156"/>
      <c r="K433" s="137"/>
      <c r="L433" s="135"/>
      <c r="M433" s="136"/>
      <c r="N433" s="157"/>
      <c r="O433" s="156"/>
      <c r="P433" s="154">
        <v>229</v>
      </c>
      <c r="Q433" s="96">
        <v>69</v>
      </c>
      <c r="R433" s="152"/>
    </row>
    <row r="434" spans="1:18">
      <c r="A434" s="10">
        <v>7305</v>
      </c>
      <c r="B434" s="11" t="s">
        <v>566</v>
      </c>
      <c r="C434" s="43">
        <v>1251</v>
      </c>
      <c r="D434" s="45">
        <v>377</v>
      </c>
      <c r="E434" s="68">
        <f t="shared" si="6"/>
        <v>0.30135891286970423</v>
      </c>
      <c r="F434" s="153"/>
      <c r="G434" s="157"/>
      <c r="H434" s="203"/>
      <c r="I434" s="154"/>
      <c r="J434" s="156"/>
      <c r="K434" s="137"/>
      <c r="L434" s="135"/>
      <c r="M434" s="136"/>
      <c r="N434" s="157"/>
      <c r="O434" s="156"/>
      <c r="P434" s="154">
        <v>286</v>
      </c>
      <c r="Q434" s="96">
        <v>65</v>
      </c>
      <c r="R434" s="152"/>
    </row>
    <row r="435" spans="1:18">
      <c r="A435" s="10">
        <v>7306</v>
      </c>
      <c r="B435" s="11" t="s">
        <v>567</v>
      </c>
      <c r="C435" s="43">
        <v>1092</v>
      </c>
      <c r="D435" s="45">
        <v>202</v>
      </c>
      <c r="E435" s="68">
        <f t="shared" si="6"/>
        <v>0.18498168498168499</v>
      </c>
      <c r="F435" s="153"/>
      <c r="G435" s="157"/>
      <c r="H435" s="203"/>
      <c r="I435" s="154"/>
      <c r="J435" s="156"/>
      <c r="K435" s="137"/>
      <c r="L435" s="135"/>
      <c r="M435" s="136"/>
      <c r="N435" s="157"/>
      <c r="O435" s="156"/>
      <c r="P435" s="154">
        <v>156</v>
      </c>
      <c r="Q435" s="96">
        <v>35</v>
      </c>
      <c r="R435" s="152"/>
    </row>
    <row r="436" spans="1:18">
      <c r="A436" s="10">
        <v>7307</v>
      </c>
      <c r="B436" s="11" t="s">
        <v>568</v>
      </c>
      <c r="C436" s="43">
        <v>816</v>
      </c>
      <c r="D436" s="45">
        <v>254</v>
      </c>
      <c r="E436" s="68">
        <f t="shared" si="6"/>
        <v>0.31127450980392157</v>
      </c>
      <c r="F436" s="153"/>
      <c r="G436" s="157"/>
      <c r="H436" s="203"/>
      <c r="I436" s="154"/>
      <c r="J436" s="156"/>
      <c r="K436" s="137"/>
      <c r="L436" s="135"/>
      <c r="M436" s="136"/>
      <c r="N436" s="157"/>
      <c r="O436" s="156"/>
      <c r="P436" s="154">
        <v>195</v>
      </c>
      <c r="Q436" s="96">
        <v>31</v>
      </c>
      <c r="R436" s="152"/>
    </row>
    <row r="437" spans="1:18">
      <c r="A437" s="10">
        <v>7308</v>
      </c>
      <c r="B437" s="11" t="s">
        <v>569</v>
      </c>
      <c r="C437" s="43">
        <v>805</v>
      </c>
      <c r="D437" s="45">
        <v>182</v>
      </c>
      <c r="E437" s="68">
        <f t="shared" si="6"/>
        <v>0.22608695652173913</v>
      </c>
      <c r="F437" s="153"/>
      <c r="G437" s="157"/>
      <c r="H437" s="203"/>
      <c r="I437" s="154"/>
      <c r="J437" s="156"/>
      <c r="K437" s="137"/>
      <c r="L437" s="135"/>
      <c r="M437" s="136"/>
      <c r="N437" s="157"/>
      <c r="O437" s="156"/>
      <c r="P437" s="154">
        <v>84</v>
      </c>
      <c r="Q437" s="96">
        <v>81</v>
      </c>
      <c r="R437" s="152"/>
    </row>
    <row r="438" spans="1:18">
      <c r="A438" s="10">
        <v>7309</v>
      </c>
      <c r="B438" s="11" t="s">
        <v>570</v>
      </c>
      <c r="C438" s="43">
        <v>1117</v>
      </c>
      <c r="D438" s="45">
        <v>220</v>
      </c>
      <c r="E438" s="68">
        <f t="shared" si="6"/>
        <v>0.19695613249776187</v>
      </c>
      <c r="F438" s="153"/>
      <c r="G438" s="157"/>
      <c r="H438" s="203"/>
      <c r="I438" s="154"/>
      <c r="J438" s="156"/>
      <c r="K438" s="137"/>
      <c r="L438" s="135"/>
      <c r="M438" s="136"/>
      <c r="N438" s="157"/>
      <c r="O438" s="156"/>
      <c r="P438" s="154">
        <v>143</v>
      </c>
      <c r="Q438" s="96">
        <v>63</v>
      </c>
      <c r="R438" s="152"/>
    </row>
    <row r="439" spans="1:18">
      <c r="A439" s="10">
        <v>7310</v>
      </c>
      <c r="B439" s="11" t="s">
        <v>571</v>
      </c>
      <c r="C439" s="43">
        <v>908</v>
      </c>
      <c r="D439" s="45">
        <v>410</v>
      </c>
      <c r="E439" s="68">
        <f t="shared" si="6"/>
        <v>0.45154185022026433</v>
      </c>
      <c r="F439" s="153"/>
      <c r="G439" s="157"/>
      <c r="H439" s="203"/>
      <c r="I439" s="154"/>
      <c r="J439" s="156"/>
      <c r="K439" s="137"/>
      <c r="L439" s="135"/>
      <c r="M439" s="136"/>
      <c r="N439" s="157"/>
      <c r="O439" s="156"/>
      <c r="P439" s="154">
        <v>301</v>
      </c>
      <c r="Q439" s="96">
        <v>68</v>
      </c>
      <c r="R439" s="152"/>
    </row>
    <row r="440" spans="1:18">
      <c r="A440" s="10">
        <v>7311</v>
      </c>
      <c r="B440" s="11" t="s">
        <v>572</v>
      </c>
      <c r="C440" s="43">
        <v>1170</v>
      </c>
      <c r="D440" s="45">
        <v>544</v>
      </c>
      <c r="E440" s="68">
        <f t="shared" si="6"/>
        <v>0.46495726495726497</v>
      </c>
      <c r="F440" s="153"/>
      <c r="G440" s="157"/>
      <c r="H440" s="203"/>
      <c r="I440" s="154"/>
      <c r="J440" s="156"/>
      <c r="K440" s="137"/>
      <c r="L440" s="135"/>
      <c r="M440" s="136"/>
      <c r="N440" s="157"/>
      <c r="O440" s="156"/>
      <c r="P440" s="154">
        <v>402</v>
      </c>
      <c r="Q440" s="96">
        <v>76</v>
      </c>
      <c r="R440" s="152"/>
    </row>
    <row r="441" spans="1:18">
      <c r="A441" s="10">
        <v>7312</v>
      </c>
      <c r="B441" s="11" t="s">
        <v>573</v>
      </c>
      <c r="C441" s="43">
        <v>1306</v>
      </c>
      <c r="D441" s="45">
        <v>347</v>
      </c>
      <c r="E441" s="68">
        <f t="shared" si="6"/>
        <v>0.26569678407350689</v>
      </c>
      <c r="F441" s="153"/>
      <c r="G441" s="157"/>
      <c r="H441" s="203"/>
      <c r="I441" s="154"/>
      <c r="J441" s="156"/>
      <c r="K441" s="137"/>
      <c r="L441" s="135"/>
      <c r="M441" s="136"/>
      <c r="N441" s="157"/>
      <c r="O441" s="156"/>
      <c r="P441" s="154">
        <v>248</v>
      </c>
      <c r="Q441" s="96">
        <v>69</v>
      </c>
      <c r="R441" s="152"/>
    </row>
    <row r="442" spans="1:18">
      <c r="A442" s="10">
        <v>7313</v>
      </c>
      <c r="B442" s="11" t="s">
        <v>574</v>
      </c>
      <c r="C442" s="43">
        <v>726</v>
      </c>
      <c r="D442" s="45">
        <v>242</v>
      </c>
      <c r="E442" s="68">
        <f t="shared" si="6"/>
        <v>0.33333333333333331</v>
      </c>
      <c r="F442" s="153"/>
      <c r="G442" s="157"/>
      <c r="H442" s="203"/>
      <c r="I442" s="154"/>
      <c r="J442" s="156"/>
      <c r="K442" s="137"/>
      <c r="L442" s="135"/>
      <c r="M442" s="136"/>
      <c r="N442" s="157"/>
      <c r="O442" s="156"/>
      <c r="P442" s="154">
        <v>194</v>
      </c>
      <c r="Q442" s="96">
        <v>29</v>
      </c>
      <c r="R442" s="152"/>
    </row>
    <row r="443" spans="1:18">
      <c r="A443" s="10">
        <v>7314</v>
      </c>
      <c r="B443" s="11" t="s">
        <v>575</v>
      </c>
      <c r="C443" s="43">
        <v>1260</v>
      </c>
      <c r="D443" s="45">
        <v>228</v>
      </c>
      <c r="E443" s="68">
        <f t="shared" si="6"/>
        <v>0.18095238095238095</v>
      </c>
      <c r="F443" s="153"/>
      <c r="G443" s="157"/>
      <c r="H443" s="203"/>
      <c r="I443" s="154"/>
      <c r="J443" s="156"/>
      <c r="K443" s="137"/>
      <c r="L443" s="135"/>
      <c r="M443" s="136"/>
      <c r="N443" s="157"/>
      <c r="O443" s="156"/>
      <c r="P443" s="154">
        <v>158</v>
      </c>
      <c r="Q443" s="96">
        <v>47</v>
      </c>
      <c r="R443" s="152"/>
    </row>
    <row r="444" spans="1:18">
      <c r="A444" s="10">
        <v>7315</v>
      </c>
      <c r="B444" s="11" t="s">
        <v>576</v>
      </c>
      <c r="C444" s="43">
        <v>1229</v>
      </c>
      <c r="D444" s="45">
        <v>476</v>
      </c>
      <c r="E444" s="68">
        <f t="shared" si="6"/>
        <v>0.38730675345809601</v>
      </c>
      <c r="F444" s="153"/>
      <c r="G444" s="157"/>
      <c r="H444" s="203"/>
      <c r="I444" s="154"/>
      <c r="J444" s="156"/>
      <c r="K444" s="137"/>
      <c r="L444" s="135"/>
      <c r="M444" s="136"/>
      <c r="N444" s="157"/>
      <c r="O444" s="156"/>
      <c r="P444" s="154">
        <v>277</v>
      </c>
      <c r="Q444" s="96">
        <v>128</v>
      </c>
      <c r="R444" s="152"/>
    </row>
    <row r="445" spans="1:18">
      <c r="A445" s="10">
        <v>7316</v>
      </c>
      <c r="B445" s="11" t="s">
        <v>577</v>
      </c>
      <c r="C445" s="43">
        <v>1037</v>
      </c>
      <c r="D445" s="45">
        <v>476</v>
      </c>
      <c r="E445" s="68">
        <f t="shared" si="6"/>
        <v>0.45901639344262296</v>
      </c>
      <c r="F445" s="153"/>
      <c r="G445" s="157"/>
      <c r="H445" s="203"/>
      <c r="I445" s="154"/>
      <c r="J445" s="156"/>
      <c r="K445" s="137"/>
      <c r="L445" s="135"/>
      <c r="M445" s="136"/>
      <c r="N445" s="157"/>
      <c r="O445" s="156"/>
      <c r="P445" s="154">
        <v>340</v>
      </c>
      <c r="Q445" s="96">
        <v>71</v>
      </c>
      <c r="R445" s="152"/>
    </row>
    <row r="446" spans="1:18">
      <c r="A446" s="10">
        <v>7317</v>
      </c>
      <c r="B446" s="11" t="s">
        <v>578</v>
      </c>
      <c r="C446" s="43">
        <v>1133</v>
      </c>
      <c r="D446" s="45">
        <v>377</v>
      </c>
      <c r="E446" s="68">
        <f t="shared" si="6"/>
        <v>0.33274492497793468</v>
      </c>
      <c r="F446" s="153"/>
      <c r="G446" s="157"/>
      <c r="H446" s="203"/>
      <c r="I446" s="154"/>
      <c r="J446" s="156"/>
      <c r="K446" s="137"/>
      <c r="L446" s="135"/>
      <c r="M446" s="136"/>
      <c r="N446" s="157"/>
      <c r="O446" s="156"/>
      <c r="P446" s="154">
        <v>302</v>
      </c>
      <c r="Q446" s="96">
        <v>42</v>
      </c>
      <c r="R446" s="152"/>
    </row>
    <row r="447" spans="1:18">
      <c r="A447" s="10">
        <v>7318</v>
      </c>
      <c r="B447" s="11" t="s">
        <v>579</v>
      </c>
      <c r="C447" s="43">
        <v>684</v>
      </c>
      <c r="D447" s="45">
        <v>227</v>
      </c>
      <c r="E447" s="68">
        <f t="shared" si="6"/>
        <v>0.33187134502923976</v>
      </c>
      <c r="F447" s="153"/>
      <c r="G447" s="157"/>
      <c r="H447" s="203"/>
      <c r="I447" s="154"/>
      <c r="J447" s="156"/>
      <c r="K447" s="137"/>
      <c r="L447" s="135"/>
      <c r="M447" s="136"/>
      <c r="N447" s="157"/>
      <c r="O447" s="156"/>
      <c r="P447" s="154">
        <v>171</v>
      </c>
      <c r="Q447" s="96">
        <v>32</v>
      </c>
      <c r="R447" s="152"/>
    </row>
    <row r="448" spans="1:18">
      <c r="A448" s="10">
        <v>7319</v>
      </c>
      <c r="B448" s="11" t="s">
        <v>580</v>
      </c>
      <c r="C448" s="43">
        <v>1195</v>
      </c>
      <c r="D448" s="45">
        <v>286</v>
      </c>
      <c r="E448" s="68">
        <f t="shared" si="6"/>
        <v>0.23933054393305439</v>
      </c>
      <c r="F448" s="153"/>
      <c r="G448" s="157"/>
      <c r="H448" s="203"/>
      <c r="I448" s="154"/>
      <c r="J448" s="156"/>
      <c r="K448" s="137"/>
      <c r="L448" s="135"/>
      <c r="M448" s="136"/>
      <c r="N448" s="157"/>
      <c r="O448" s="156"/>
      <c r="P448" s="154">
        <v>201</v>
      </c>
      <c r="Q448" s="96">
        <v>60</v>
      </c>
      <c r="R448" s="152"/>
    </row>
    <row r="449" spans="1:18">
      <c r="A449" s="10">
        <v>7320</v>
      </c>
      <c r="B449" s="11" t="s">
        <v>581</v>
      </c>
      <c r="C449" s="43">
        <v>526</v>
      </c>
      <c r="D449" s="45">
        <v>102</v>
      </c>
      <c r="E449" s="68">
        <f t="shared" si="6"/>
        <v>0.19391634980988592</v>
      </c>
      <c r="F449" s="153"/>
      <c r="G449" s="157"/>
      <c r="H449" s="203"/>
      <c r="I449" s="154"/>
      <c r="J449" s="156"/>
      <c r="K449" s="137"/>
      <c r="L449" s="135"/>
      <c r="M449" s="136"/>
      <c r="N449" s="157"/>
      <c r="O449" s="156"/>
      <c r="P449" s="154">
        <v>62</v>
      </c>
      <c r="Q449" s="96">
        <v>32</v>
      </c>
      <c r="R449" s="152"/>
    </row>
    <row r="450" spans="1:18">
      <c r="A450" s="10">
        <v>7321</v>
      </c>
      <c r="B450" s="11" t="s">
        <v>582</v>
      </c>
      <c r="C450" s="43">
        <v>659</v>
      </c>
      <c r="D450" s="45">
        <v>178</v>
      </c>
      <c r="E450" s="68">
        <f t="shared" si="6"/>
        <v>0.27010622154779967</v>
      </c>
      <c r="F450" s="153"/>
      <c r="G450" s="157"/>
      <c r="H450" s="203"/>
      <c r="I450" s="154"/>
      <c r="J450" s="156"/>
      <c r="K450" s="137"/>
      <c r="L450" s="135"/>
      <c r="M450" s="136"/>
      <c r="N450" s="157"/>
      <c r="O450" s="156"/>
      <c r="P450" s="154">
        <v>126</v>
      </c>
      <c r="Q450" s="96">
        <v>31</v>
      </c>
      <c r="R450" s="152"/>
    </row>
    <row r="451" spans="1:18">
      <c r="A451" s="10">
        <v>7322</v>
      </c>
      <c r="B451" s="11" t="s">
        <v>583</v>
      </c>
      <c r="C451" s="43">
        <v>1072</v>
      </c>
      <c r="D451" s="45">
        <v>398</v>
      </c>
      <c r="E451" s="68">
        <f t="shared" si="6"/>
        <v>0.3712686567164179</v>
      </c>
      <c r="F451" s="153"/>
      <c r="G451" s="157"/>
      <c r="H451" s="203"/>
      <c r="I451" s="154"/>
      <c r="J451" s="156"/>
      <c r="K451" s="137"/>
      <c r="L451" s="135"/>
      <c r="M451" s="136"/>
      <c r="N451" s="157"/>
      <c r="O451" s="156"/>
      <c r="P451" s="154">
        <v>266</v>
      </c>
      <c r="Q451" s="96">
        <v>56</v>
      </c>
      <c r="R451" s="152"/>
    </row>
    <row r="452" spans="1:18">
      <c r="A452" s="10">
        <v>7323</v>
      </c>
      <c r="B452" s="11" t="s">
        <v>584</v>
      </c>
      <c r="C452" s="43">
        <v>1239</v>
      </c>
      <c r="D452" s="45">
        <v>446</v>
      </c>
      <c r="E452" s="68">
        <f t="shared" si="6"/>
        <v>0.35996771589991927</v>
      </c>
      <c r="F452" s="153"/>
      <c r="G452" s="157"/>
      <c r="H452" s="203"/>
      <c r="I452" s="154"/>
      <c r="J452" s="156"/>
      <c r="K452" s="137"/>
      <c r="L452" s="135"/>
      <c r="M452" s="136"/>
      <c r="N452" s="157"/>
      <c r="O452" s="156"/>
      <c r="P452" s="154">
        <v>355</v>
      </c>
      <c r="Q452" s="96">
        <v>57</v>
      </c>
      <c r="R452" s="152"/>
    </row>
    <row r="453" spans="1:18">
      <c r="A453" s="10">
        <v>7324</v>
      </c>
      <c r="B453" s="11" t="s">
        <v>585</v>
      </c>
      <c r="C453" s="43">
        <v>1322</v>
      </c>
      <c r="D453" s="45">
        <v>478</v>
      </c>
      <c r="E453" s="68">
        <f t="shared" si="6"/>
        <v>0.36157337367624809</v>
      </c>
      <c r="F453" s="153"/>
      <c r="G453" s="157"/>
      <c r="H453" s="203"/>
      <c r="I453" s="154"/>
      <c r="J453" s="156"/>
      <c r="K453" s="137"/>
      <c r="L453" s="135"/>
      <c r="M453" s="136"/>
      <c r="N453" s="157"/>
      <c r="O453" s="156"/>
      <c r="P453" s="154">
        <v>356</v>
      </c>
      <c r="Q453" s="96">
        <v>80</v>
      </c>
      <c r="R453" s="152"/>
    </row>
    <row r="454" spans="1:18">
      <c r="A454" s="10">
        <v>7325</v>
      </c>
      <c r="B454" s="11" t="s">
        <v>586</v>
      </c>
      <c r="C454" s="43">
        <v>894</v>
      </c>
      <c r="D454" s="45">
        <v>427</v>
      </c>
      <c r="E454" s="68">
        <f t="shared" si="6"/>
        <v>0.47762863534675615</v>
      </c>
      <c r="F454" s="153"/>
      <c r="G454" s="157"/>
      <c r="H454" s="203"/>
      <c r="I454" s="154"/>
      <c r="J454" s="156"/>
      <c r="K454" s="137"/>
      <c r="L454" s="135"/>
      <c r="M454" s="136"/>
      <c r="N454" s="157"/>
      <c r="O454" s="156"/>
      <c r="P454" s="154">
        <v>315</v>
      </c>
      <c r="Q454" s="96">
        <v>62</v>
      </c>
      <c r="R454" s="152"/>
    </row>
    <row r="455" spans="1:18">
      <c r="A455" s="10">
        <v>7326</v>
      </c>
      <c r="B455" s="11" t="s">
        <v>587</v>
      </c>
      <c r="C455" s="43">
        <v>1493</v>
      </c>
      <c r="D455" s="45">
        <v>293</v>
      </c>
      <c r="E455" s="68">
        <f t="shared" si="6"/>
        <v>0.19624916275954454</v>
      </c>
      <c r="F455" s="153"/>
      <c r="G455" s="157"/>
      <c r="H455" s="203"/>
      <c r="I455" s="154"/>
      <c r="J455" s="156"/>
      <c r="K455" s="137"/>
      <c r="L455" s="135"/>
      <c r="M455" s="136"/>
      <c r="N455" s="157"/>
      <c r="O455" s="156"/>
      <c r="P455" s="154">
        <v>200</v>
      </c>
      <c r="Q455" s="96">
        <v>75</v>
      </c>
      <c r="R455" s="152"/>
    </row>
    <row r="456" spans="1:18">
      <c r="A456" s="10">
        <v>7327</v>
      </c>
      <c r="B456" s="11" t="s">
        <v>588</v>
      </c>
      <c r="C456" s="43">
        <v>950</v>
      </c>
      <c r="D456" s="45">
        <v>316</v>
      </c>
      <c r="E456" s="68">
        <f t="shared" si="6"/>
        <v>0.33263157894736844</v>
      </c>
      <c r="F456" s="153"/>
      <c r="G456" s="157"/>
      <c r="H456" s="203"/>
      <c r="I456" s="154"/>
      <c r="J456" s="156"/>
      <c r="K456" s="137"/>
      <c r="L456" s="135"/>
      <c r="M456" s="136"/>
      <c r="N456" s="157"/>
      <c r="O456" s="156"/>
      <c r="P456" s="154">
        <v>256</v>
      </c>
      <c r="Q456" s="96">
        <v>32</v>
      </c>
      <c r="R456" s="152"/>
    </row>
    <row r="457" spans="1:18">
      <c r="A457" s="10">
        <v>7328</v>
      </c>
      <c r="B457" s="11" t="s">
        <v>589</v>
      </c>
      <c r="C457" s="43">
        <v>1049</v>
      </c>
      <c r="D457" s="45">
        <v>272</v>
      </c>
      <c r="E457" s="68">
        <f t="shared" ref="E457:E520" si="7">SUM(D457/C457)</f>
        <v>0.25929456625357483</v>
      </c>
      <c r="F457" s="153"/>
      <c r="G457" s="157"/>
      <c r="H457" s="203"/>
      <c r="I457" s="154"/>
      <c r="J457" s="156"/>
      <c r="K457" s="137"/>
      <c r="L457" s="135"/>
      <c r="M457" s="136"/>
      <c r="N457" s="157"/>
      <c r="O457" s="156"/>
      <c r="P457" s="154">
        <v>196</v>
      </c>
      <c r="Q457" s="96">
        <v>55</v>
      </c>
      <c r="R457" s="152"/>
    </row>
    <row r="458" spans="1:18">
      <c r="A458" s="10">
        <v>7329</v>
      </c>
      <c r="B458" s="11" t="s">
        <v>590</v>
      </c>
      <c r="C458" s="43">
        <v>1111</v>
      </c>
      <c r="D458" s="45">
        <v>265</v>
      </c>
      <c r="E458" s="68">
        <f t="shared" si="7"/>
        <v>0.23852385238523852</v>
      </c>
      <c r="F458" s="153"/>
      <c r="G458" s="157"/>
      <c r="H458" s="203"/>
      <c r="I458" s="154"/>
      <c r="J458" s="156"/>
      <c r="K458" s="137"/>
      <c r="L458" s="135"/>
      <c r="M458" s="136"/>
      <c r="N458" s="157"/>
      <c r="O458" s="156"/>
      <c r="P458" s="154">
        <v>193</v>
      </c>
      <c r="Q458" s="96">
        <v>50</v>
      </c>
      <c r="R458" s="152"/>
    </row>
    <row r="459" spans="1:18">
      <c r="A459" s="10">
        <v>7330</v>
      </c>
      <c r="B459" s="11" t="s">
        <v>591</v>
      </c>
      <c r="C459" s="43">
        <v>881</v>
      </c>
      <c r="D459" s="45">
        <v>266</v>
      </c>
      <c r="E459" s="68">
        <f t="shared" si="7"/>
        <v>0.30192962542565266</v>
      </c>
      <c r="F459" s="153"/>
      <c r="G459" s="157"/>
      <c r="H459" s="203"/>
      <c r="I459" s="154"/>
      <c r="J459" s="156"/>
      <c r="K459" s="137"/>
      <c r="L459" s="135"/>
      <c r="M459" s="136"/>
      <c r="N459" s="157"/>
      <c r="O459" s="156"/>
      <c r="P459" s="154">
        <v>178</v>
      </c>
      <c r="Q459" s="96">
        <v>74</v>
      </c>
      <c r="R459" s="152"/>
    </row>
    <row r="460" spans="1:18">
      <c r="A460" s="10">
        <v>7331</v>
      </c>
      <c r="B460" s="11" t="s">
        <v>592</v>
      </c>
      <c r="C460" s="43">
        <v>1019</v>
      </c>
      <c r="D460" s="45">
        <v>394</v>
      </c>
      <c r="E460" s="68">
        <f t="shared" si="7"/>
        <v>0.38665358194308147</v>
      </c>
      <c r="F460" s="153"/>
      <c r="G460" s="157"/>
      <c r="H460" s="203"/>
      <c r="I460" s="154"/>
      <c r="J460" s="156"/>
      <c r="K460" s="137"/>
      <c r="L460" s="135"/>
      <c r="M460" s="136"/>
      <c r="N460" s="157"/>
      <c r="O460" s="156"/>
      <c r="P460" s="154">
        <v>277</v>
      </c>
      <c r="Q460" s="96">
        <v>74</v>
      </c>
      <c r="R460" s="152"/>
    </row>
    <row r="461" spans="1:18">
      <c r="A461" s="10">
        <v>7332</v>
      </c>
      <c r="B461" s="11" t="s">
        <v>593</v>
      </c>
      <c r="C461" s="43">
        <v>916</v>
      </c>
      <c r="D461" s="45">
        <v>349</v>
      </c>
      <c r="E461" s="68">
        <f t="shared" si="7"/>
        <v>0.38100436681222705</v>
      </c>
      <c r="F461" s="153"/>
      <c r="G461" s="157"/>
      <c r="H461" s="203"/>
      <c r="I461" s="154"/>
      <c r="J461" s="156"/>
      <c r="K461" s="137"/>
      <c r="L461" s="135"/>
      <c r="M461" s="136"/>
      <c r="N461" s="157"/>
      <c r="O461" s="156"/>
      <c r="P461" s="154">
        <v>221</v>
      </c>
      <c r="Q461" s="96">
        <v>84</v>
      </c>
      <c r="R461" s="152"/>
    </row>
    <row r="462" spans="1:18">
      <c r="A462" s="10">
        <v>7333</v>
      </c>
      <c r="B462" s="11" t="s">
        <v>594</v>
      </c>
      <c r="C462" s="43">
        <v>1239</v>
      </c>
      <c r="D462" s="45">
        <v>342</v>
      </c>
      <c r="E462" s="68">
        <f t="shared" si="7"/>
        <v>0.27602905569007263</v>
      </c>
      <c r="F462" s="153"/>
      <c r="G462" s="157"/>
      <c r="H462" s="203"/>
      <c r="I462" s="154"/>
      <c r="J462" s="156"/>
      <c r="K462" s="137"/>
      <c r="L462" s="135"/>
      <c r="M462" s="136"/>
      <c r="N462" s="157"/>
      <c r="O462" s="156"/>
      <c r="P462" s="154">
        <v>283</v>
      </c>
      <c r="Q462" s="96">
        <v>44</v>
      </c>
      <c r="R462" s="152"/>
    </row>
    <row r="463" spans="1:18">
      <c r="A463" s="10">
        <v>7334</v>
      </c>
      <c r="B463" s="11" t="s">
        <v>595</v>
      </c>
      <c r="C463" s="43">
        <v>1153</v>
      </c>
      <c r="D463" s="45">
        <v>433</v>
      </c>
      <c r="E463" s="68">
        <f t="shared" si="7"/>
        <v>0.37554206418039898</v>
      </c>
      <c r="F463" s="153"/>
      <c r="G463" s="157"/>
      <c r="H463" s="203"/>
      <c r="I463" s="154"/>
      <c r="J463" s="156"/>
      <c r="K463" s="137"/>
      <c r="L463" s="135"/>
      <c r="M463" s="136"/>
      <c r="N463" s="157"/>
      <c r="O463" s="156"/>
      <c r="P463" s="154">
        <v>282</v>
      </c>
      <c r="Q463" s="96">
        <v>92</v>
      </c>
      <c r="R463" s="152"/>
    </row>
    <row r="464" spans="1:18">
      <c r="A464" s="10">
        <v>7335</v>
      </c>
      <c r="B464" s="11" t="s">
        <v>596</v>
      </c>
      <c r="C464" s="43">
        <v>689</v>
      </c>
      <c r="D464" s="45">
        <v>210</v>
      </c>
      <c r="E464" s="68">
        <f t="shared" si="7"/>
        <v>0.30478955007256892</v>
      </c>
      <c r="F464" s="153"/>
      <c r="G464" s="157"/>
      <c r="H464" s="203"/>
      <c r="I464" s="154"/>
      <c r="J464" s="156"/>
      <c r="K464" s="137"/>
      <c r="L464" s="135"/>
      <c r="M464" s="136"/>
      <c r="N464" s="157"/>
      <c r="O464" s="156"/>
      <c r="P464" s="154">
        <v>97</v>
      </c>
      <c r="Q464" s="96">
        <v>82</v>
      </c>
      <c r="R464" s="152"/>
    </row>
    <row r="465" spans="1:18">
      <c r="A465" s="10">
        <v>7336</v>
      </c>
      <c r="B465" s="11" t="s">
        <v>597</v>
      </c>
      <c r="C465" s="43">
        <v>1150</v>
      </c>
      <c r="D465" s="45">
        <v>302</v>
      </c>
      <c r="E465" s="68">
        <f t="shared" si="7"/>
        <v>0.26260869565217393</v>
      </c>
      <c r="F465" s="153"/>
      <c r="G465" s="157"/>
      <c r="H465" s="203"/>
      <c r="I465" s="154"/>
      <c r="J465" s="156"/>
      <c r="K465" s="137"/>
      <c r="L465" s="135"/>
      <c r="M465" s="136"/>
      <c r="N465" s="157"/>
      <c r="O465" s="156"/>
      <c r="P465" s="154">
        <v>219</v>
      </c>
      <c r="Q465" s="96">
        <v>60</v>
      </c>
      <c r="R465" s="152"/>
    </row>
    <row r="466" spans="1:18">
      <c r="A466" s="10">
        <v>7337</v>
      </c>
      <c r="B466" s="11" t="s">
        <v>598</v>
      </c>
      <c r="C466" s="43">
        <v>1028</v>
      </c>
      <c r="D466" s="45">
        <v>285</v>
      </c>
      <c r="E466" s="68">
        <f t="shared" si="7"/>
        <v>0.27723735408560313</v>
      </c>
      <c r="F466" s="153"/>
      <c r="G466" s="157"/>
      <c r="H466" s="203"/>
      <c r="I466" s="154"/>
      <c r="J466" s="156"/>
      <c r="K466" s="137"/>
      <c r="L466" s="135"/>
      <c r="M466" s="136"/>
      <c r="N466" s="157"/>
      <c r="O466" s="156"/>
      <c r="P466" s="154">
        <v>222</v>
      </c>
      <c r="Q466" s="96">
        <v>41</v>
      </c>
      <c r="R466" s="152"/>
    </row>
    <row r="467" spans="1:18">
      <c r="A467" s="10">
        <v>7338</v>
      </c>
      <c r="B467" s="11" t="s">
        <v>599</v>
      </c>
      <c r="C467" s="43">
        <v>898</v>
      </c>
      <c r="D467" s="45">
        <v>351</v>
      </c>
      <c r="E467" s="68">
        <f t="shared" si="7"/>
        <v>0.39086859688195991</v>
      </c>
      <c r="F467" s="153"/>
      <c r="G467" s="157"/>
      <c r="H467" s="203"/>
      <c r="I467" s="154"/>
      <c r="J467" s="156"/>
      <c r="K467" s="137"/>
      <c r="L467" s="135"/>
      <c r="M467" s="136"/>
      <c r="N467" s="157"/>
      <c r="O467" s="156"/>
      <c r="P467" s="154">
        <v>246</v>
      </c>
      <c r="Q467" s="96">
        <v>55</v>
      </c>
      <c r="R467" s="152"/>
    </row>
    <row r="468" spans="1:18">
      <c r="A468" s="10">
        <v>7339</v>
      </c>
      <c r="B468" s="11" t="s">
        <v>600</v>
      </c>
      <c r="C468" s="43">
        <v>692</v>
      </c>
      <c r="D468" s="45">
        <v>207</v>
      </c>
      <c r="E468" s="68">
        <f t="shared" si="7"/>
        <v>0.29913294797687862</v>
      </c>
      <c r="F468" s="153"/>
      <c r="G468" s="157"/>
      <c r="H468" s="203"/>
      <c r="I468" s="154"/>
      <c r="J468" s="156"/>
      <c r="K468" s="137"/>
      <c r="L468" s="135"/>
      <c r="M468" s="136"/>
      <c r="N468" s="157"/>
      <c r="O468" s="156"/>
      <c r="P468" s="154">
        <v>165</v>
      </c>
      <c r="Q468" s="96">
        <v>20</v>
      </c>
      <c r="R468" s="152"/>
    </row>
    <row r="469" spans="1:18">
      <c r="A469" s="10">
        <v>7340</v>
      </c>
      <c r="B469" s="11" t="s">
        <v>601</v>
      </c>
      <c r="C469" s="43">
        <v>695</v>
      </c>
      <c r="D469" s="45">
        <v>203</v>
      </c>
      <c r="E469" s="68">
        <f t="shared" si="7"/>
        <v>0.29208633093525183</v>
      </c>
      <c r="F469" s="153"/>
      <c r="G469" s="157"/>
      <c r="H469" s="203"/>
      <c r="I469" s="154"/>
      <c r="J469" s="156"/>
      <c r="K469" s="137"/>
      <c r="L469" s="135"/>
      <c r="M469" s="136"/>
      <c r="N469" s="157"/>
      <c r="O469" s="156"/>
      <c r="P469" s="154">
        <v>165</v>
      </c>
      <c r="Q469" s="96">
        <v>25</v>
      </c>
      <c r="R469" s="152"/>
    </row>
    <row r="470" spans="1:18">
      <c r="A470" s="10">
        <v>7341</v>
      </c>
      <c r="B470" s="11" t="s">
        <v>602</v>
      </c>
      <c r="C470" s="43">
        <v>608</v>
      </c>
      <c r="D470" s="45">
        <v>171</v>
      </c>
      <c r="E470" s="68">
        <f t="shared" si="7"/>
        <v>0.28125</v>
      </c>
      <c r="F470" s="153"/>
      <c r="G470" s="157"/>
      <c r="H470" s="203"/>
      <c r="I470" s="154"/>
      <c r="J470" s="156"/>
      <c r="K470" s="137"/>
      <c r="L470" s="135"/>
      <c r="M470" s="136"/>
      <c r="N470" s="157"/>
      <c r="O470" s="156"/>
      <c r="P470" s="154">
        <v>136</v>
      </c>
      <c r="Q470" s="96">
        <v>23</v>
      </c>
      <c r="R470" s="152"/>
    </row>
    <row r="471" spans="1:18">
      <c r="A471" s="10">
        <v>7342</v>
      </c>
      <c r="B471" s="11" t="s">
        <v>603</v>
      </c>
      <c r="C471" s="43">
        <v>932</v>
      </c>
      <c r="D471" s="45">
        <v>287</v>
      </c>
      <c r="E471" s="68">
        <f t="shared" si="7"/>
        <v>0.30793991416309013</v>
      </c>
      <c r="F471" s="153"/>
      <c r="G471" s="157"/>
      <c r="H471" s="203"/>
      <c r="I471" s="154"/>
      <c r="J471" s="156"/>
      <c r="K471" s="137"/>
      <c r="L471" s="135"/>
      <c r="M471" s="136"/>
      <c r="N471" s="157"/>
      <c r="O471" s="156"/>
      <c r="P471" s="154">
        <v>216</v>
      </c>
      <c r="Q471" s="96">
        <v>47</v>
      </c>
      <c r="R471" s="152"/>
    </row>
    <row r="472" spans="1:18">
      <c r="A472" s="10">
        <v>7343</v>
      </c>
      <c r="B472" s="11" t="s">
        <v>604</v>
      </c>
      <c r="C472" s="43">
        <v>1107</v>
      </c>
      <c r="D472" s="45">
        <v>377</v>
      </c>
      <c r="E472" s="68">
        <f t="shared" si="7"/>
        <v>0.34056007226738932</v>
      </c>
      <c r="F472" s="153"/>
      <c r="G472" s="157"/>
      <c r="H472" s="203"/>
      <c r="I472" s="154"/>
      <c r="J472" s="156"/>
      <c r="K472" s="137"/>
      <c r="L472" s="135"/>
      <c r="M472" s="136"/>
      <c r="N472" s="157"/>
      <c r="O472" s="156"/>
      <c r="P472" s="154">
        <v>303</v>
      </c>
      <c r="Q472" s="96">
        <v>44</v>
      </c>
      <c r="R472" s="152"/>
    </row>
    <row r="473" spans="1:18">
      <c r="A473" s="10">
        <v>7401</v>
      </c>
      <c r="B473" s="11" t="s">
        <v>605</v>
      </c>
      <c r="C473" s="43">
        <v>528</v>
      </c>
      <c r="D473" s="45">
        <v>104</v>
      </c>
      <c r="E473" s="68">
        <f t="shared" si="7"/>
        <v>0.19696969696969696</v>
      </c>
      <c r="F473" s="153"/>
      <c r="G473" s="157"/>
      <c r="H473" s="203"/>
      <c r="I473" s="154"/>
      <c r="J473" s="156"/>
      <c r="K473" s="134">
        <v>69</v>
      </c>
      <c r="L473" s="135"/>
      <c r="M473" s="136"/>
      <c r="N473" s="157"/>
      <c r="O473" s="156"/>
      <c r="P473" s="154"/>
      <c r="Q473" s="148"/>
      <c r="R473" s="152"/>
    </row>
    <row r="474" spans="1:18">
      <c r="A474" s="10">
        <v>7402</v>
      </c>
      <c r="B474" s="11" t="s">
        <v>606</v>
      </c>
      <c r="C474" s="43">
        <v>1010</v>
      </c>
      <c r="D474" s="45">
        <v>250</v>
      </c>
      <c r="E474" s="68">
        <f t="shared" si="7"/>
        <v>0.24752475247524752</v>
      </c>
      <c r="F474" s="153"/>
      <c r="G474" s="157"/>
      <c r="H474" s="203"/>
      <c r="I474" s="154"/>
      <c r="J474" s="156"/>
      <c r="K474" s="134">
        <v>154</v>
      </c>
      <c r="L474" s="135"/>
      <c r="M474" s="136"/>
      <c r="N474" s="157"/>
      <c r="O474" s="156"/>
      <c r="P474" s="154"/>
      <c r="Q474" s="148"/>
      <c r="R474" s="152"/>
    </row>
    <row r="475" spans="1:18">
      <c r="A475" s="10">
        <v>7403</v>
      </c>
      <c r="B475" s="11" t="s">
        <v>607</v>
      </c>
      <c r="C475" s="43">
        <v>1008</v>
      </c>
      <c r="D475" s="45">
        <v>208</v>
      </c>
      <c r="E475" s="68">
        <f t="shared" si="7"/>
        <v>0.20634920634920634</v>
      </c>
      <c r="F475" s="153"/>
      <c r="G475" s="157"/>
      <c r="H475" s="203"/>
      <c r="I475" s="154"/>
      <c r="J475" s="156"/>
      <c r="K475" s="134">
        <v>126</v>
      </c>
      <c r="L475" s="135"/>
      <c r="M475" s="136"/>
      <c r="N475" s="157"/>
      <c r="O475" s="156"/>
      <c r="P475" s="154"/>
      <c r="Q475" s="148"/>
      <c r="R475" s="152"/>
    </row>
    <row r="476" spans="1:18">
      <c r="A476" s="10">
        <v>7601</v>
      </c>
      <c r="B476" s="11" t="s">
        <v>608</v>
      </c>
      <c r="C476" s="43">
        <v>685</v>
      </c>
      <c r="D476" s="45">
        <v>258</v>
      </c>
      <c r="E476" s="68">
        <f t="shared" si="7"/>
        <v>0.37664233576642336</v>
      </c>
      <c r="F476" s="153"/>
      <c r="G476" s="157"/>
      <c r="H476" s="203"/>
      <c r="I476" s="154"/>
      <c r="J476" s="156"/>
      <c r="K476" s="137"/>
      <c r="L476" s="135"/>
      <c r="M476" s="136"/>
      <c r="N476" s="157"/>
      <c r="O476" s="156"/>
      <c r="P476" s="154"/>
      <c r="Q476" s="148"/>
      <c r="R476" s="138">
        <v>161</v>
      </c>
    </row>
    <row r="477" spans="1:18">
      <c r="A477" s="10">
        <v>7602</v>
      </c>
      <c r="B477" s="11" t="s">
        <v>609</v>
      </c>
      <c r="C477" s="43">
        <v>1225</v>
      </c>
      <c r="D477" s="45">
        <v>376</v>
      </c>
      <c r="E477" s="68">
        <f t="shared" si="7"/>
        <v>0.3069387755102041</v>
      </c>
      <c r="F477" s="153"/>
      <c r="G477" s="157"/>
      <c r="H477" s="203"/>
      <c r="I477" s="154"/>
      <c r="J477" s="156"/>
      <c r="K477" s="137"/>
      <c r="L477" s="135"/>
      <c r="M477" s="136"/>
      <c r="N477" s="157"/>
      <c r="O477" s="156"/>
      <c r="P477" s="154"/>
      <c r="Q477" s="148"/>
      <c r="R477" s="138">
        <v>231</v>
      </c>
    </row>
    <row r="478" spans="1:18">
      <c r="A478" s="10">
        <v>7603</v>
      </c>
      <c r="B478" s="11" t="s">
        <v>610</v>
      </c>
      <c r="C478" s="43">
        <v>834</v>
      </c>
      <c r="D478" s="45">
        <v>150</v>
      </c>
      <c r="E478" s="68">
        <f t="shared" si="7"/>
        <v>0.17985611510791366</v>
      </c>
      <c r="F478" s="153"/>
      <c r="G478" s="157"/>
      <c r="H478" s="203"/>
      <c r="I478" s="154"/>
      <c r="J478" s="156"/>
      <c r="K478" s="137"/>
      <c r="L478" s="135"/>
      <c r="M478" s="136"/>
      <c r="N478" s="157"/>
      <c r="O478" s="156"/>
      <c r="P478" s="154"/>
      <c r="Q478" s="148"/>
      <c r="R478" s="138">
        <v>114</v>
      </c>
    </row>
    <row r="479" spans="1:18">
      <c r="A479" s="10">
        <v>7701</v>
      </c>
      <c r="B479" s="11" t="s">
        <v>611</v>
      </c>
      <c r="C479" s="43">
        <v>1355</v>
      </c>
      <c r="D479" s="45">
        <v>303</v>
      </c>
      <c r="E479" s="68">
        <f t="shared" si="7"/>
        <v>0.22361623616236162</v>
      </c>
      <c r="F479" s="153"/>
      <c r="G479" s="157"/>
      <c r="H479" s="203"/>
      <c r="I479" s="154"/>
      <c r="J479" s="156"/>
      <c r="K479" s="134">
        <v>257</v>
      </c>
      <c r="L479" s="135"/>
      <c r="M479" s="136"/>
      <c r="N479" s="157"/>
      <c r="O479" s="156"/>
      <c r="P479" s="154"/>
      <c r="Q479" s="148"/>
      <c r="R479" s="152"/>
    </row>
    <row r="480" spans="1:18">
      <c r="A480" s="10">
        <v>7702</v>
      </c>
      <c r="B480" s="11" t="s">
        <v>612</v>
      </c>
      <c r="C480" s="43">
        <v>837</v>
      </c>
      <c r="D480" s="45">
        <v>140</v>
      </c>
      <c r="E480" s="68">
        <f t="shared" si="7"/>
        <v>0.16726403823178015</v>
      </c>
      <c r="F480" s="153"/>
      <c r="G480" s="157"/>
      <c r="H480" s="203"/>
      <c r="I480" s="154"/>
      <c r="J480" s="156"/>
      <c r="K480" s="134">
        <v>122</v>
      </c>
      <c r="L480" s="135"/>
      <c r="M480" s="136"/>
      <c r="N480" s="157"/>
      <c r="O480" s="156"/>
      <c r="P480" s="154"/>
      <c r="Q480" s="148"/>
      <c r="R480" s="152"/>
    </row>
    <row r="481" spans="1:18">
      <c r="A481" s="10">
        <v>7901</v>
      </c>
      <c r="B481" s="11" t="s">
        <v>613</v>
      </c>
      <c r="C481" s="43">
        <v>883</v>
      </c>
      <c r="D481" s="45">
        <v>97</v>
      </c>
      <c r="E481" s="68">
        <f t="shared" si="7"/>
        <v>0.10985277463193659</v>
      </c>
      <c r="F481" s="153"/>
      <c r="G481" s="157"/>
      <c r="H481" s="203"/>
      <c r="I481" s="154"/>
      <c r="J481" s="156"/>
      <c r="K481" s="134">
        <v>64</v>
      </c>
      <c r="L481" s="135"/>
      <c r="M481" s="136"/>
      <c r="N481" s="157"/>
      <c r="O481" s="156"/>
      <c r="P481" s="154"/>
      <c r="Q481" s="148"/>
      <c r="R481" s="152"/>
    </row>
    <row r="482" spans="1:18">
      <c r="A482" s="10">
        <v>7902</v>
      </c>
      <c r="B482" s="11" t="s">
        <v>614</v>
      </c>
      <c r="C482" s="43">
        <v>1275</v>
      </c>
      <c r="D482" s="45">
        <v>134</v>
      </c>
      <c r="E482" s="68">
        <f t="shared" si="7"/>
        <v>0.10509803921568628</v>
      </c>
      <c r="F482" s="153"/>
      <c r="G482" s="157"/>
      <c r="H482" s="203"/>
      <c r="I482" s="154"/>
      <c r="J482" s="156"/>
      <c r="K482" s="134">
        <v>91</v>
      </c>
      <c r="L482" s="135"/>
      <c r="M482" s="136"/>
      <c r="N482" s="157"/>
      <c r="O482" s="156"/>
      <c r="P482" s="154"/>
      <c r="Q482" s="148"/>
      <c r="R482" s="152"/>
    </row>
    <row r="483" spans="1:18">
      <c r="A483" s="10">
        <v>8001</v>
      </c>
      <c r="B483" s="11" t="s">
        <v>615</v>
      </c>
      <c r="C483" s="43">
        <v>1228</v>
      </c>
      <c r="D483" s="45">
        <v>316</v>
      </c>
      <c r="E483" s="68">
        <f t="shared" si="7"/>
        <v>0.25732899022801303</v>
      </c>
      <c r="F483" s="147"/>
      <c r="G483" s="151"/>
      <c r="H483" s="152"/>
      <c r="I483" s="110"/>
      <c r="J483" s="148"/>
      <c r="K483" s="147"/>
      <c r="L483" s="149">
        <v>132</v>
      </c>
      <c r="M483" s="150">
        <v>135</v>
      </c>
      <c r="N483" s="151"/>
      <c r="O483" s="148"/>
      <c r="P483" s="110"/>
      <c r="Q483" s="148"/>
      <c r="R483" s="152"/>
    </row>
    <row r="484" spans="1:18">
      <c r="A484" s="10">
        <v>8002</v>
      </c>
      <c r="B484" s="11" t="s">
        <v>616</v>
      </c>
      <c r="C484" s="43">
        <v>1438</v>
      </c>
      <c r="D484" s="45">
        <v>482</v>
      </c>
      <c r="E484" s="68">
        <f t="shared" si="7"/>
        <v>0.33518776077885953</v>
      </c>
      <c r="F484" s="147"/>
      <c r="G484" s="151"/>
      <c r="H484" s="152"/>
      <c r="I484" s="110"/>
      <c r="J484" s="148"/>
      <c r="K484" s="147"/>
      <c r="L484" s="149">
        <v>228</v>
      </c>
      <c r="M484" s="150">
        <v>197</v>
      </c>
      <c r="N484" s="151"/>
      <c r="O484" s="148"/>
      <c r="P484" s="110"/>
      <c r="Q484" s="148"/>
      <c r="R484" s="152"/>
    </row>
    <row r="485" spans="1:18">
      <c r="A485" s="10">
        <v>8211</v>
      </c>
      <c r="B485" s="11" t="s">
        <v>617</v>
      </c>
      <c r="C485" s="43">
        <v>545</v>
      </c>
      <c r="D485" s="45">
        <v>133</v>
      </c>
      <c r="E485" s="68">
        <f t="shared" si="7"/>
        <v>0.24403669724770644</v>
      </c>
      <c r="F485" s="153"/>
      <c r="G485" s="157"/>
      <c r="H485" s="203"/>
      <c r="I485" s="154"/>
      <c r="J485" s="156"/>
      <c r="K485" s="137"/>
      <c r="L485" s="135"/>
      <c r="M485" s="136"/>
      <c r="N485" s="157"/>
      <c r="O485" s="156"/>
      <c r="P485" s="154"/>
      <c r="Q485" s="148"/>
      <c r="R485" s="138">
        <v>80</v>
      </c>
    </row>
    <row r="486" spans="1:18">
      <c r="A486" s="10">
        <v>8221</v>
      </c>
      <c r="B486" s="11" t="s">
        <v>618</v>
      </c>
      <c r="C486" s="43">
        <v>813</v>
      </c>
      <c r="D486" s="45">
        <v>155</v>
      </c>
      <c r="E486" s="68">
        <f t="shared" si="7"/>
        <v>0.19065190651906519</v>
      </c>
      <c r="F486" s="153"/>
      <c r="G486" s="157"/>
      <c r="H486" s="203"/>
      <c r="I486" s="154"/>
      <c r="J486" s="156"/>
      <c r="K486" s="137"/>
      <c r="L486" s="135"/>
      <c r="M486" s="136"/>
      <c r="N486" s="157"/>
      <c r="O486" s="156"/>
      <c r="P486" s="154"/>
      <c r="Q486" s="148"/>
      <c r="R486" s="138">
        <v>111</v>
      </c>
    </row>
    <row r="487" spans="1:18">
      <c r="A487" s="10">
        <v>8222</v>
      </c>
      <c r="B487" s="11" t="s">
        <v>619</v>
      </c>
      <c r="C487" s="43">
        <v>1292</v>
      </c>
      <c r="D487" s="45">
        <v>428</v>
      </c>
      <c r="E487" s="68">
        <f t="shared" si="7"/>
        <v>0.33126934984520123</v>
      </c>
      <c r="F487" s="153"/>
      <c r="G487" s="157"/>
      <c r="H487" s="203"/>
      <c r="I487" s="154"/>
      <c r="J487" s="156"/>
      <c r="K487" s="137"/>
      <c r="L487" s="135"/>
      <c r="M487" s="136"/>
      <c r="N487" s="157"/>
      <c r="O487" s="156"/>
      <c r="P487" s="154"/>
      <c r="Q487" s="148"/>
      <c r="R487" s="138">
        <v>270</v>
      </c>
    </row>
    <row r="488" spans="1:18">
      <c r="A488" s="10">
        <v>8231</v>
      </c>
      <c r="B488" s="11" t="s">
        <v>620</v>
      </c>
      <c r="C488" s="43">
        <v>743</v>
      </c>
      <c r="D488" s="45">
        <v>310</v>
      </c>
      <c r="E488" s="68">
        <f t="shared" si="7"/>
        <v>0.41722745625841184</v>
      </c>
      <c r="F488" s="153"/>
      <c r="G488" s="157"/>
      <c r="H488" s="203"/>
      <c r="I488" s="154"/>
      <c r="J488" s="156"/>
      <c r="K488" s="137"/>
      <c r="L488" s="135"/>
      <c r="M488" s="136"/>
      <c r="N488" s="157"/>
      <c r="O488" s="156"/>
      <c r="P488" s="154"/>
      <c r="Q488" s="148"/>
      <c r="R488" s="138">
        <v>202</v>
      </c>
    </row>
    <row r="489" spans="1:18">
      <c r="A489" s="10">
        <v>8301</v>
      </c>
      <c r="B489" s="11" t="s">
        <v>621</v>
      </c>
      <c r="C489" s="43">
        <v>1247</v>
      </c>
      <c r="D489" s="45">
        <v>471</v>
      </c>
      <c r="E489" s="68">
        <f t="shared" si="7"/>
        <v>0.3777064955894146</v>
      </c>
      <c r="F489" s="153"/>
      <c r="G489" s="157"/>
      <c r="H489" s="203"/>
      <c r="I489" s="154"/>
      <c r="J489" s="156"/>
      <c r="K489" s="137"/>
      <c r="L489" s="135"/>
      <c r="M489" s="136"/>
      <c r="N489" s="157"/>
      <c r="O489" s="156"/>
      <c r="P489" s="154"/>
      <c r="Q489" s="148"/>
      <c r="R489" s="138">
        <v>302</v>
      </c>
    </row>
    <row r="490" spans="1:18">
      <c r="A490" s="10">
        <v>8302</v>
      </c>
      <c r="B490" s="11" t="s">
        <v>622</v>
      </c>
      <c r="C490" s="43">
        <v>1354</v>
      </c>
      <c r="D490" s="45">
        <v>500</v>
      </c>
      <c r="E490" s="68">
        <f t="shared" si="7"/>
        <v>0.36927621861152143</v>
      </c>
      <c r="F490" s="153"/>
      <c r="G490" s="157"/>
      <c r="H490" s="203"/>
      <c r="I490" s="154"/>
      <c r="J490" s="156"/>
      <c r="K490" s="137"/>
      <c r="L490" s="135"/>
      <c r="M490" s="136"/>
      <c r="N490" s="157"/>
      <c r="O490" s="156"/>
      <c r="P490" s="154"/>
      <c r="Q490" s="148"/>
      <c r="R490" s="138">
        <v>324</v>
      </c>
    </row>
    <row r="491" spans="1:18">
      <c r="A491" s="10">
        <v>8303</v>
      </c>
      <c r="B491" s="11" t="s">
        <v>623</v>
      </c>
      <c r="C491" s="43">
        <v>1264</v>
      </c>
      <c r="D491" s="45">
        <v>362</v>
      </c>
      <c r="E491" s="68">
        <f t="shared" si="7"/>
        <v>0.28639240506329117</v>
      </c>
      <c r="F491" s="153"/>
      <c r="G491" s="157"/>
      <c r="H491" s="203"/>
      <c r="I491" s="154"/>
      <c r="J491" s="156"/>
      <c r="K491" s="137"/>
      <c r="L491" s="135"/>
      <c r="M491" s="136"/>
      <c r="N491" s="157"/>
      <c r="O491" s="156"/>
      <c r="P491" s="154"/>
      <c r="Q491" s="148"/>
      <c r="R491" s="138">
        <v>207</v>
      </c>
    </row>
    <row r="492" spans="1:18">
      <c r="A492" s="10">
        <v>8304</v>
      </c>
      <c r="B492" s="11" t="s">
        <v>624</v>
      </c>
      <c r="C492" s="43">
        <v>1343</v>
      </c>
      <c r="D492" s="45">
        <v>568</v>
      </c>
      <c r="E492" s="68">
        <f t="shared" si="7"/>
        <v>0.42293373045420701</v>
      </c>
      <c r="F492" s="153"/>
      <c r="G492" s="157"/>
      <c r="H492" s="203"/>
      <c r="I492" s="154"/>
      <c r="J492" s="156"/>
      <c r="K492" s="137"/>
      <c r="L492" s="135"/>
      <c r="M492" s="136"/>
      <c r="N492" s="157"/>
      <c r="O492" s="156"/>
      <c r="P492" s="154"/>
      <c r="Q492" s="148"/>
      <c r="R492" s="138">
        <v>389</v>
      </c>
    </row>
    <row r="493" spans="1:18">
      <c r="A493" s="10">
        <v>8305</v>
      </c>
      <c r="B493" s="11" t="s">
        <v>625</v>
      </c>
      <c r="C493" s="43">
        <v>831</v>
      </c>
      <c r="D493" s="45">
        <v>290</v>
      </c>
      <c r="E493" s="68">
        <f t="shared" si="7"/>
        <v>0.34897713598074609</v>
      </c>
      <c r="F493" s="153"/>
      <c r="G493" s="157"/>
      <c r="H493" s="203"/>
      <c r="I493" s="154"/>
      <c r="J493" s="156"/>
      <c r="K493" s="137"/>
      <c r="L493" s="135"/>
      <c r="M493" s="136"/>
      <c r="N493" s="157"/>
      <c r="O493" s="156"/>
      <c r="P493" s="154"/>
      <c r="Q493" s="148"/>
      <c r="R493" s="138">
        <v>198</v>
      </c>
    </row>
    <row r="494" spans="1:18">
      <c r="A494" s="10">
        <v>8306</v>
      </c>
      <c r="B494" s="11" t="s">
        <v>626</v>
      </c>
      <c r="C494" s="43">
        <v>593</v>
      </c>
      <c r="D494" s="45">
        <v>227</v>
      </c>
      <c r="E494" s="68">
        <f t="shared" si="7"/>
        <v>0.38279932546374368</v>
      </c>
      <c r="F494" s="153"/>
      <c r="G494" s="157"/>
      <c r="H494" s="203"/>
      <c r="I494" s="154"/>
      <c r="J494" s="156"/>
      <c r="K494" s="137"/>
      <c r="L494" s="135"/>
      <c r="M494" s="136"/>
      <c r="N494" s="157"/>
      <c r="O494" s="156"/>
      <c r="P494" s="154"/>
      <c r="Q494" s="148"/>
      <c r="R494" s="138">
        <v>136</v>
      </c>
    </row>
    <row r="495" spans="1:18">
      <c r="A495" s="10">
        <v>8307</v>
      </c>
      <c r="B495" s="11" t="s">
        <v>627</v>
      </c>
      <c r="C495" s="43">
        <v>980</v>
      </c>
      <c r="D495" s="45">
        <v>320</v>
      </c>
      <c r="E495" s="68">
        <f t="shared" si="7"/>
        <v>0.32653061224489793</v>
      </c>
      <c r="F495" s="153"/>
      <c r="G495" s="157"/>
      <c r="H495" s="203"/>
      <c r="I495" s="154"/>
      <c r="J495" s="156"/>
      <c r="K495" s="137"/>
      <c r="L495" s="135"/>
      <c r="M495" s="136"/>
      <c r="N495" s="157"/>
      <c r="O495" s="156"/>
      <c r="P495" s="154"/>
      <c r="Q495" s="148"/>
      <c r="R495" s="138">
        <v>208</v>
      </c>
    </row>
    <row r="496" spans="1:18">
      <c r="A496" s="10">
        <v>8308</v>
      </c>
      <c r="B496" s="11" t="s">
        <v>628</v>
      </c>
      <c r="C496" s="43">
        <v>459</v>
      </c>
      <c r="D496" s="45">
        <v>186</v>
      </c>
      <c r="E496" s="68">
        <f t="shared" si="7"/>
        <v>0.40522875816993464</v>
      </c>
      <c r="F496" s="153"/>
      <c r="G496" s="157"/>
      <c r="H496" s="203"/>
      <c r="I496" s="154"/>
      <c r="J496" s="156"/>
      <c r="K496" s="137"/>
      <c r="L496" s="135"/>
      <c r="M496" s="136"/>
      <c r="N496" s="157"/>
      <c r="O496" s="156"/>
      <c r="P496" s="154"/>
      <c r="Q496" s="148"/>
      <c r="R496" s="138">
        <v>126</v>
      </c>
    </row>
    <row r="497" spans="1:18">
      <c r="A497" s="10">
        <v>8401</v>
      </c>
      <c r="B497" s="11" t="s">
        <v>629</v>
      </c>
      <c r="C497" s="43">
        <v>828</v>
      </c>
      <c r="D497" s="45">
        <v>338</v>
      </c>
      <c r="E497" s="68">
        <f t="shared" si="7"/>
        <v>0.40821256038647341</v>
      </c>
      <c r="F497" s="147"/>
      <c r="G497" s="151"/>
      <c r="H497" s="152"/>
      <c r="I497" s="110"/>
      <c r="J497" s="148"/>
      <c r="K497" s="147"/>
      <c r="L497" s="149">
        <v>177</v>
      </c>
      <c r="M497" s="150">
        <v>103</v>
      </c>
      <c r="N497" s="151"/>
      <c r="O497" s="148"/>
      <c r="P497" s="110"/>
      <c r="Q497" s="148"/>
      <c r="R497" s="152"/>
    </row>
    <row r="498" spans="1:18">
      <c r="A498" s="10">
        <v>8402</v>
      </c>
      <c r="B498" s="11" t="s">
        <v>630</v>
      </c>
      <c r="C498" s="43">
        <v>1157</v>
      </c>
      <c r="D498" s="45">
        <v>432</v>
      </c>
      <c r="E498" s="68">
        <f t="shared" si="7"/>
        <v>0.37337942955920483</v>
      </c>
      <c r="F498" s="147"/>
      <c r="G498" s="151"/>
      <c r="H498" s="152"/>
      <c r="I498" s="110"/>
      <c r="J498" s="148"/>
      <c r="K498" s="147"/>
      <c r="L498" s="149">
        <v>227</v>
      </c>
      <c r="M498" s="150">
        <v>113</v>
      </c>
      <c r="N498" s="151"/>
      <c r="O498" s="148"/>
      <c r="P498" s="110"/>
      <c r="Q498" s="148"/>
      <c r="R498" s="152"/>
    </row>
    <row r="499" spans="1:18">
      <c r="A499" s="10">
        <v>8511</v>
      </c>
      <c r="B499" s="11" t="s">
        <v>631</v>
      </c>
      <c r="C499" s="43">
        <v>762</v>
      </c>
      <c r="D499" s="45">
        <v>297</v>
      </c>
      <c r="E499" s="68">
        <f t="shared" si="7"/>
        <v>0.38976377952755903</v>
      </c>
      <c r="F499" s="153"/>
      <c r="G499" s="157"/>
      <c r="H499" s="203"/>
      <c r="I499" s="154">
        <v>129</v>
      </c>
      <c r="J499" s="96">
        <v>107</v>
      </c>
      <c r="K499" s="147"/>
      <c r="L499" s="110"/>
      <c r="M499" s="155"/>
      <c r="N499" s="151"/>
      <c r="O499" s="148"/>
      <c r="P499" s="110"/>
      <c r="Q499" s="148"/>
      <c r="R499" s="152"/>
    </row>
    <row r="500" spans="1:18">
      <c r="A500" s="10">
        <v>8521</v>
      </c>
      <c r="B500" s="11" t="s">
        <v>632</v>
      </c>
      <c r="C500" s="43">
        <v>759</v>
      </c>
      <c r="D500" s="45">
        <v>292</v>
      </c>
      <c r="E500" s="68">
        <f t="shared" si="7"/>
        <v>0.38471673254281952</v>
      </c>
      <c r="F500" s="153"/>
      <c r="G500" s="157"/>
      <c r="H500" s="203"/>
      <c r="I500" s="154">
        <v>130</v>
      </c>
      <c r="J500" s="96">
        <v>110</v>
      </c>
      <c r="K500" s="147"/>
      <c r="L500" s="110"/>
      <c r="M500" s="155"/>
      <c r="N500" s="151"/>
      <c r="O500" s="148"/>
      <c r="P500" s="110"/>
      <c r="Q500" s="148"/>
      <c r="R500" s="152"/>
    </row>
    <row r="501" spans="1:18">
      <c r="A501" s="10">
        <v>8531</v>
      </c>
      <c r="B501" s="11" t="s">
        <v>633</v>
      </c>
      <c r="C501" s="43">
        <v>722</v>
      </c>
      <c r="D501" s="45">
        <v>293</v>
      </c>
      <c r="E501" s="68">
        <f t="shared" si="7"/>
        <v>0.40581717451523547</v>
      </c>
      <c r="F501" s="153"/>
      <c r="G501" s="157"/>
      <c r="H501" s="203"/>
      <c r="I501" s="154">
        <v>141</v>
      </c>
      <c r="J501" s="96">
        <v>97</v>
      </c>
      <c r="K501" s="147"/>
      <c r="L501" s="110"/>
      <c r="M501" s="155"/>
      <c r="N501" s="151"/>
      <c r="O501" s="148"/>
      <c r="P501" s="110"/>
      <c r="Q501" s="148"/>
      <c r="R501" s="152"/>
    </row>
    <row r="502" spans="1:18">
      <c r="A502" s="10">
        <v>8541</v>
      </c>
      <c r="B502" s="11" t="s">
        <v>634</v>
      </c>
      <c r="C502" s="43">
        <v>696</v>
      </c>
      <c r="D502" s="45">
        <v>257</v>
      </c>
      <c r="E502" s="68">
        <f t="shared" si="7"/>
        <v>0.3692528735632184</v>
      </c>
      <c r="F502" s="153"/>
      <c r="G502" s="157"/>
      <c r="H502" s="203"/>
      <c r="I502" s="154">
        <v>117</v>
      </c>
      <c r="J502" s="96">
        <v>99</v>
      </c>
      <c r="K502" s="147"/>
      <c r="L502" s="110"/>
      <c r="M502" s="155"/>
      <c r="N502" s="151"/>
      <c r="O502" s="148"/>
      <c r="P502" s="110"/>
      <c r="Q502" s="148"/>
      <c r="R502" s="152"/>
    </row>
    <row r="503" spans="1:18">
      <c r="A503" s="10">
        <v>8601</v>
      </c>
      <c r="B503" s="11" t="s">
        <v>635</v>
      </c>
      <c r="C503" s="43">
        <v>1119</v>
      </c>
      <c r="D503" s="45">
        <v>243</v>
      </c>
      <c r="E503" s="68">
        <f t="shared" si="7"/>
        <v>0.21715817694369974</v>
      </c>
      <c r="F503" s="153"/>
      <c r="G503" s="157"/>
      <c r="H503" s="203"/>
      <c r="I503" s="154"/>
      <c r="J503" s="156"/>
      <c r="K503" s="134">
        <v>171</v>
      </c>
      <c r="L503" s="135"/>
      <c r="M503" s="136"/>
      <c r="N503" s="157"/>
      <c r="O503" s="156"/>
      <c r="P503" s="154"/>
      <c r="Q503" s="148"/>
      <c r="R503" s="152"/>
    </row>
    <row r="504" spans="1:18">
      <c r="A504" s="10">
        <v>8602</v>
      </c>
      <c r="B504" s="11" t="s">
        <v>636</v>
      </c>
      <c r="C504" s="43">
        <v>1189</v>
      </c>
      <c r="D504" s="45">
        <v>343</v>
      </c>
      <c r="E504" s="68">
        <f t="shared" si="7"/>
        <v>0.28847771236333053</v>
      </c>
      <c r="F504" s="153"/>
      <c r="G504" s="157"/>
      <c r="H504" s="203"/>
      <c r="I504" s="154"/>
      <c r="J504" s="156"/>
      <c r="K504" s="134">
        <v>276</v>
      </c>
      <c r="L504" s="135"/>
      <c r="M504" s="136"/>
      <c r="N504" s="157"/>
      <c r="O504" s="156"/>
      <c r="P504" s="154"/>
      <c r="Q504" s="148"/>
      <c r="R504" s="152"/>
    </row>
    <row r="505" spans="1:18">
      <c r="A505" s="10">
        <v>8603</v>
      </c>
      <c r="B505" s="11" t="s">
        <v>637</v>
      </c>
      <c r="C505" s="43">
        <v>1281</v>
      </c>
      <c r="D505" s="45">
        <v>278</v>
      </c>
      <c r="E505" s="68">
        <f t="shared" si="7"/>
        <v>0.21701795472287275</v>
      </c>
      <c r="F505" s="153"/>
      <c r="G505" s="157"/>
      <c r="H505" s="203"/>
      <c r="I505" s="154"/>
      <c r="J505" s="156"/>
      <c r="K505" s="134">
        <v>215</v>
      </c>
      <c r="L505" s="135"/>
      <c r="M505" s="136"/>
      <c r="N505" s="157"/>
      <c r="O505" s="156"/>
      <c r="P505" s="154"/>
      <c r="Q505" s="148"/>
      <c r="R505" s="152"/>
    </row>
    <row r="506" spans="1:18">
      <c r="A506" s="10">
        <v>8701</v>
      </c>
      <c r="B506" s="11" t="s">
        <v>638</v>
      </c>
      <c r="C506" s="43">
        <v>840</v>
      </c>
      <c r="D506" s="45">
        <v>115</v>
      </c>
      <c r="E506" s="68">
        <f t="shared" si="7"/>
        <v>0.13690476190476192</v>
      </c>
      <c r="F506" s="153"/>
      <c r="G506" s="157"/>
      <c r="H506" s="203"/>
      <c r="I506" s="154"/>
      <c r="J506" s="156"/>
      <c r="K506" s="134">
        <v>99</v>
      </c>
      <c r="L506" s="135"/>
      <c r="M506" s="136"/>
      <c r="N506" s="157"/>
      <c r="O506" s="156"/>
      <c r="P506" s="154"/>
      <c r="Q506" s="148"/>
      <c r="R506" s="152"/>
    </row>
    <row r="507" spans="1:18">
      <c r="A507" s="10">
        <v>8702</v>
      </c>
      <c r="B507" s="11" t="s">
        <v>639</v>
      </c>
      <c r="C507" s="43">
        <v>670</v>
      </c>
      <c r="D507" s="45">
        <v>271</v>
      </c>
      <c r="E507" s="68">
        <f t="shared" si="7"/>
        <v>0.40447761194029852</v>
      </c>
      <c r="F507" s="153"/>
      <c r="G507" s="157"/>
      <c r="H507" s="203"/>
      <c r="I507" s="154"/>
      <c r="J507" s="156"/>
      <c r="K507" s="134">
        <v>201</v>
      </c>
      <c r="L507" s="135"/>
      <c r="M507" s="136"/>
      <c r="N507" s="157"/>
      <c r="O507" s="156"/>
      <c r="P507" s="154"/>
      <c r="Q507" s="148"/>
      <c r="R507" s="152"/>
    </row>
    <row r="508" spans="1:18">
      <c r="A508" s="10">
        <v>8703</v>
      </c>
      <c r="B508" s="11" t="s">
        <v>640</v>
      </c>
      <c r="C508" s="43">
        <v>1202</v>
      </c>
      <c r="D508" s="45">
        <v>413</v>
      </c>
      <c r="E508" s="68">
        <f t="shared" si="7"/>
        <v>0.34359400998336104</v>
      </c>
      <c r="F508" s="153"/>
      <c r="G508" s="157"/>
      <c r="H508" s="203"/>
      <c r="I508" s="154"/>
      <c r="J508" s="156"/>
      <c r="K508" s="134">
        <v>278</v>
      </c>
      <c r="L508" s="135"/>
      <c r="M508" s="136"/>
      <c r="N508" s="157"/>
      <c r="O508" s="156"/>
      <c r="P508" s="154"/>
      <c r="Q508" s="148"/>
      <c r="R508" s="152"/>
    </row>
    <row r="509" spans="1:18">
      <c r="A509" s="10">
        <v>8704</v>
      </c>
      <c r="B509" s="11" t="s">
        <v>641</v>
      </c>
      <c r="C509" s="43">
        <v>868</v>
      </c>
      <c r="D509" s="45">
        <v>338</v>
      </c>
      <c r="E509" s="68">
        <f t="shared" si="7"/>
        <v>0.38940092165898615</v>
      </c>
      <c r="F509" s="153"/>
      <c r="G509" s="157"/>
      <c r="H509" s="203"/>
      <c r="I509" s="154"/>
      <c r="J509" s="156"/>
      <c r="K509" s="137"/>
      <c r="L509" s="135"/>
      <c r="M509" s="136"/>
      <c r="N509" s="157"/>
      <c r="O509" s="156"/>
      <c r="P509" s="154">
        <v>115</v>
      </c>
      <c r="Q509" s="96">
        <v>184</v>
      </c>
      <c r="R509" s="152"/>
    </row>
    <row r="510" spans="1:18">
      <c r="A510" s="10">
        <v>8705</v>
      </c>
      <c r="B510" s="11" t="s">
        <v>642</v>
      </c>
      <c r="C510" s="43">
        <v>536</v>
      </c>
      <c r="D510" s="45">
        <v>153</v>
      </c>
      <c r="E510" s="68">
        <f t="shared" si="7"/>
        <v>0.28544776119402987</v>
      </c>
      <c r="F510" s="153"/>
      <c r="G510" s="157"/>
      <c r="H510" s="203"/>
      <c r="I510" s="154"/>
      <c r="J510" s="156"/>
      <c r="K510" s="134">
        <v>125</v>
      </c>
      <c r="L510" s="135"/>
      <c r="M510" s="136"/>
      <c r="N510" s="157"/>
      <c r="O510" s="156"/>
      <c r="P510" s="154"/>
      <c r="Q510" s="148"/>
      <c r="R510" s="152"/>
    </row>
    <row r="511" spans="1:18">
      <c r="A511" s="10">
        <v>8706</v>
      </c>
      <c r="B511" s="11" t="s">
        <v>643</v>
      </c>
      <c r="C511" s="43">
        <v>649</v>
      </c>
      <c r="D511" s="45">
        <v>179</v>
      </c>
      <c r="E511" s="68">
        <f t="shared" si="7"/>
        <v>0.27580893682588598</v>
      </c>
      <c r="F511" s="153"/>
      <c r="G511" s="157"/>
      <c r="H511" s="203"/>
      <c r="I511" s="154"/>
      <c r="J511" s="156"/>
      <c r="K511" s="134">
        <v>128</v>
      </c>
      <c r="L511" s="135"/>
      <c r="M511" s="136"/>
      <c r="N511" s="157"/>
      <c r="O511" s="156"/>
      <c r="P511" s="154"/>
      <c r="Q511" s="148"/>
      <c r="R511" s="152"/>
    </row>
    <row r="512" spans="1:18">
      <c r="A512" s="10">
        <v>8707</v>
      </c>
      <c r="B512" s="11" t="s">
        <v>644</v>
      </c>
      <c r="C512" s="43">
        <v>1543</v>
      </c>
      <c r="D512" s="45">
        <v>423</v>
      </c>
      <c r="E512" s="68">
        <f t="shared" si="7"/>
        <v>0.2741412832145172</v>
      </c>
      <c r="F512" s="153"/>
      <c r="G512" s="157"/>
      <c r="H512" s="203"/>
      <c r="I512" s="154"/>
      <c r="J512" s="156"/>
      <c r="K512" s="134">
        <v>318</v>
      </c>
      <c r="L512" s="135"/>
      <c r="M512" s="136"/>
      <c r="N512" s="157"/>
      <c r="O512" s="156"/>
      <c r="P512" s="154"/>
      <c r="Q512" s="148"/>
      <c r="R512" s="152"/>
    </row>
    <row r="513" spans="1:18">
      <c r="A513" s="10">
        <v>8708</v>
      </c>
      <c r="B513" s="11" t="s">
        <v>645</v>
      </c>
      <c r="C513" s="43">
        <v>1034</v>
      </c>
      <c r="D513" s="45">
        <v>356</v>
      </c>
      <c r="E513" s="68">
        <f t="shared" si="7"/>
        <v>0.34429400386847198</v>
      </c>
      <c r="F513" s="153"/>
      <c r="G513" s="157"/>
      <c r="H513" s="203"/>
      <c r="I513" s="154"/>
      <c r="J513" s="156"/>
      <c r="K513" s="134">
        <v>251</v>
      </c>
      <c r="L513" s="135"/>
      <c r="M513" s="136"/>
      <c r="N513" s="157"/>
      <c r="O513" s="156"/>
      <c r="P513" s="154"/>
      <c r="Q513" s="148"/>
      <c r="R513" s="152"/>
    </row>
    <row r="514" spans="1:18">
      <c r="A514" s="10">
        <v>8709</v>
      </c>
      <c r="B514" s="11" t="s">
        <v>646</v>
      </c>
      <c r="C514" s="43">
        <v>470</v>
      </c>
      <c r="D514" s="45">
        <v>105</v>
      </c>
      <c r="E514" s="68">
        <f t="shared" si="7"/>
        <v>0.22340425531914893</v>
      </c>
      <c r="F514" s="153"/>
      <c r="G514" s="157"/>
      <c r="H514" s="203"/>
      <c r="I514" s="154"/>
      <c r="J514" s="156"/>
      <c r="K514" s="134">
        <v>84</v>
      </c>
      <c r="L514" s="135"/>
      <c r="M514" s="136"/>
      <c r="N514" s="157"/>
      <c r="O514" s="156"/>
      <c r="P514" s="154"/>
      <c r="Q514" s="148"/>
      <c r="R514" s="152"/>
    </row>
    <row r="515" spans="1:18">
      <c r="A515" s="10">
        <v>8710</v>
      </c>
      <c r="B515" s="11" t="s">
        <v>647</v>
      </c>
      <c r="C515" s="43">
        <v>887</v>
      </c>
      <c r="D515" s="45">
        <v>254</v>
      </c>
      <c r="E515" s="68">
        <f t="shared" si="7"/>
        <v>0.28635851183765504</v>
      </c>
      <c r="F515" s="153"/>
      <c r="G515" s="157"/>
      <c r="H515" s="203"/>
      <c r="I515" s="154"/>
      <c r="J515" s="156"/>
      <c r="K515" s="134">
        <v>186</v>
      </c>
      <c r="L515" s="135"/>
      <c r="M515" s="136"/>
      <c r="N515" s="157"/>
      <c r="O515" s="156"/>
      <c r="P515" s="154"/>
      <c r="Q515" s="148"/>
      <c r="R515" s="152"/>
    </row>
    <row r="516" spans="1:18">
      <c r="A516" s="10">
        <v>8711</v>
      </c>
      <c r="B516" s="11" t="s">
        <v>648</v>
      </c>
      <c r="C516" s="43">
        <v>820</v>
      </c>
      <c r="D516" s="45">
        <v>161</v>
      </c>
      <c r="E516" s="68">
        <f t="shared" si="7"/>
        <v>0.19634146341463415</v>
      </c>
      <c r="F516" s="153"/>
      <c r="G516" s="157"/>
      <c r="H516" s="203"/>
      <c r="I516" s="154"/>
      <c r="J516" s="156"/>
      <c r="K516" s="134">
        <v>124</v>
      </c>
      <c r="L516" s="135"/>
      <c r="M516" s="136"/>
      <c r="N516" s="157"/>
      <c r="O516" s="156"/>
      <c r="P516" s="154"/>
      <c r="Q516" s="148"/>
      <c r="R516" s="152"/>
    </row>
    <row r="517" spans="1:18">
      <c r="A517" s="10">
        <v>8712</v>
      </c>
      <c r="B517" s="11" t="s">
        <v>649</v>
      </c>
      <c r="C517" s="43">
        <v>292</v>
      </c>
      <c r="D517" s="45">
        <v>62</v>
      </c>
      <c r="E517" s="68">
        <f t="shared" si="7"/>
        <v>0.21232876712328766</v>
      </c>
      <c r="F517" s="153"/>
      <c r="G517" s="157"/>
      <c r="H517" s="203"/>
      <c r="I517" s="154"/>
      <c r="J517" s="156"/>
      <c r="K517" s="134">
        <v>53</v>
      </c>
      <c r="L517" s="135"/>
      <c r="M517" s="136"/>
      <c r="N517" s="157"/>
      <c r="O517" s="156"/>
      <c r="P517" s="154"/>
      <c r="Q517" s="148"/>
      <c r="R517" s="152"/>
    </row>
    <row r="518" spans="1:18">
      <c r="A518" s="10">
        <v>8713</v>
      </c>
      <c r="B518" s="11" t="s">
        <v>650</v>
      </c>
      <c r="C518" s="43">
        <v>1155</v>
      </c>
      <c r="D518" s="45">
        <v>307</v>
      </c>
      <c r="E518" s="68">
        <f t="shared" si="7"/>
        <v>0.26580086580086582</v>
      </c>
      <c r="F518" s="153"/>
      <c r="G518" s="157"/>
      <c r="H518" s="203"/>
      <c r="I518" s="154"/>
      <c r="J518" s="156"/>
      <c r="K518" s="134">
        <v>217</v>
      </c>
      <c r="L518" s="135"/>
      <c r="M518" s="136"/>
      <c r="N518" s="157"/>
      <c r="O518" s="156"/>
      <c r="P518" s="154"/>
      <c r="Q518" s="148"/>
      <c r="R518" s="152"/>
    </row>
    <row r="519" spans="1:18">
      <c r="A519" s="10">
        <v>8714</v>
      </c>
      <c r="B519" s="11" t="s">
        <v>651</v>
      </c>
      <c r="C519" s="43">
        <v>1078</v>
      </c>
      <c r="D519" s="45">
        <v>498</v>
      </c>
      <c r="E519" s="68">
        <f t="shared" si="7"/>
        <v>0.46196660482374768</v>
      </c>
      <c r="F519" s="153"/>
      <c r="G519" s="157"/>
      <c r="H519" s="203"/>
      <c r="I519" s="154"/>
      <c r="J519" s="156"/>
      <c r="K519" s="134">
        <v>318</v>
      </c>
      <c r="L519" s="135"/>
      <c r="M519" s="136"/>
      <c r="N519" s="157"/>
      <c r="O519" s="156"/>
      <c r="P519" s="154"/>
      <c r="Q519" s="148"/>
      <c r="R519" s="152"/>
    </row>
    <row r="520" spans="1:18">
      <c r="A520" s="10">
        <v>8715</v>
      </c>
      <c r="B520" s="11" t="s">
        <v>652</v>
      </c>
      <c r="C520" s="43">
        <v>687</v>
      </c>
      <c r="D520" s="45">
        <v>151</v>
      </c>
      <c r="E520" s="68">
        <f t="shared" si="7"/>
        <v>0.2197962154294032</v>
      </c>
      <c r="F520" s="153"/>
      <c r="G520" s="157"/>
      <c r="H520" s="203"/>
      <c r="I520" s="154"/>
      <c r="J520" s="156"/>
      <c r="K520" s="134">
        <v>126</v>
      </c>
      <c r="L520" s="135"/>
      <c r="M520" s="136"/>
      <c r="N520" s="157"/>
      <c r="O520" s="156"/>
      <c r="P520" s="154"/>
      <c r="Q520" s="148"/>
      <c r="R520" s="152"/>
    </row>
    <row r="521" spans="1:18">
      <c r="A521" s="10">
        <v>8716</v>
      </c>
      <c r="B521" s="11" t="s">
        <v>653</v>
      </c>
      <c r="C521" s="43">
        <v>841</v>
      </c>
      <c r="D521" s="45">
        <v>218</v>
      </c>
      <c r="E521" s="68">
        <f t="shared" ref="E521:E566" si="8">SUM(D521/C521)</f>
        <v>0.25921521997621877</v>
      </c>
      <c r="F521" s="153"/>
      <c r="G521" s="157"/>
      <c r="H521" s="203"/>
      <c r="I521" s="154"/>
      <c r="J521" s="156"/>
      <c r="K521" s="134">
        <v>154</v>
      </c>
      <c r="L521" s="135"/>
      <c r="M521" s="136"/>
      <c r="N521" s="157"/>
      <c r="O521" s="156"/>
      <c r="P521" s="154"/>
      <c r="Q521" s="148"/>
      <c r="R521" s="152"/>
    </row>
    <row r="522" spans="1:18">
      <c r="A522" s="10">
        <v>8717</v>
      </c>
      <c r="B522" s="11" t="s">
        <v>654</v>
      </c>
      <c r="C522" s="43">
        <v>1302</v>
      </c>
      <c r="D522" s="45">
        <v>236</v>
      </c>
      <c r="E522" s="68">
        <f t="shared" si="8"/>
        <v>0.18125960061443933</v>
      </c>
      <c r="F522" s="153"/>
      <c r="G522" s="157"/>
      <c r="H522" s="203"/>
      <c r="I522" s="154"/>
      <c r="J522" s="156"/>
      <c r="K522" s="134">
        <v>177</v>
      </c>
      <c r="L522" s="135"/>
      <c r="M522" s="136"/>
      <c r="N522" s="157"/>
      <c r="O522" s="156"/>
      <c r="P522" s="154"/>
      <c r="Q522" s="148"/>
      <c r="R522" s="152"/>
    </row>
    <row r="523" spans="1:18">
      <c r="A523" s="10">
        <v>8718</v>
      </c>
      <c r="B523" s="11" t="s">
        <v>655</v>
      </c>
      <c r="C523" s="43">
        <v>1182</v>
      </c>
      <c r="D523" s="45">
        <v>407</v>
      </c>
      <c r="E523" s="68">
        <f t="shared" si="8"/>
        <v>0.344331641285956</v>
      </c>
      <c r="F523" s="153"/>
      <c r="G523" s="157"/>
      <c r="H523" s="203"/>
      <c r="I523" s="154"/>
      <c r="J523" s="156"/>
      <c r="K523" s="134">
        <v>296</v>
      </c>
      <c r="L523" s="135"/>
      <c r="M523" s="136"/>
      <c r="N523" s="157"/>
      <c r="O523" s="156"/>
      <c r="P523" s="154"/>
      <c r="Q523" s="148"/>
      <c r="R523" s="152"/>
    </row>
    <row r="524" spans="1:18">
      <c r="A524" s="10">
        <v>8719</v>
      </c>
      <c r="B524" s="11" t="s">
        <v>656</v>
      </c>
      <c r="C524" s="43">
        <v>1150</v>
      </c>
      <c r="D524" s="45">
        <v>520</v>
      </c>
      <c r="E524" s="68">
        <f t="shared" si="8"/>
        <v>0.45217391304347826</v>
      </c>
      <c r="F524" s="153"/>
      <c r="G524" s="157"/>
      <c r="H524" s="203"/>
      <c r="I524" s="154"/>
      <c r="J524" s="156"/>
      <c r="K524" s="134">
        <v>355</v>
      </c>
      <c r="L524" s="135"/>
      <c r="M524" s="136"/>
      <c r="N524" s="157"/>
      <c r="O524" s="156"/>
      <c r="P524" s="154"/>
      <c r="Q524" s="148"/>
      <c r="R524" s="152"/>
    </row>
    <row r="525" spans="1:18">
      <c r="A525" s="10">
        <v>8720</v>
      </c>
      <c r="B525" s="11" t="s">
        <v>657</v>
      </c>
      <c r="C525" s="43">
        <v>1384</v>
      </c>
      <c r="D525" s="45">
        <v>501</v>
      </c>
      <c r="E525" s="68">
        <f t="shared" si="8"/>
        <v>0.36199421965317918</v>
      </c>
      <c r="F525" s="153"/>
      <c r="G525" s="157"/>
      <c r="H525" s="203"/>
      <c r="I525" s="154"/>
      <c r="J525" s="156"/>
      <c r="K525" s="137"/>
      <c r="L525" s="135"/>
      <c r="M525" s="136"/>
      <c r="N525" s="157"/>
      <c r="O525" s="156"/>
      <c r="P525" s="154">
        <v>153</v>
      </c>
      <c r="Q525" s="96">
        <v>292</v>
      </c>
      <c r="R525" s="152"/>
    </row>
    <row r="526" spans="1:18">
      <c r="A526" s="10">
        <v>8721</v>
      </c>
      <c r="B526" s="11" t="s">
        <v>658</v>
      </c>
      <c r="C526" s="43">
        <v>1232</v>
      </c>
      <c r="D526" s="45">
        <v>638</v>
      </c>
      <c r="E526" s="68">
        <f t="shared" si="8"/>
        <v>0.5178571428571429</v>
      </c>
      <c r="F526" s="153"/>
      <c r="G526" s="157"/>
      <c r="H526" s="203"/>
      <c r="I526" s="154"/>
      <c r="J526" s="156"/>
      <c r="K526" s="134">
        <v>433</v>
      </c>
      <c r="L526" s="135"/>
      <c r="M526" s="136"/>
      <c r="N526" s="157"/>
      <c r="O526" s="156"/>
      <c r="P526" s="154"/>
      <c r="Q526" s="148"/>
      <c r="R526" s="152"/>
    </row>
    <row r="527" spans="1:18">
      <c r="A527" s="10">
        <v>8722</v>
      </c>
      <c r="B527" s="11" t="s">
        <v>659</v>
      </c>
      <c r="C527" s="43">
        <v>1053</v>
      </c>
      <c r="D527" s="45">
        <v>368</v>
      </c>
      <c r="E527" s="68">
        <f t="shared" si="8"/>
        <v>0.34947768281101615</v>
      </c>
      <c r="F527" s="153"/>
      <c r="G527" s="157"/>
      <c r="H527" s="203"/>
      <c r="I527" s="154"/>
      <c r="J527" s="156"/>
      <c r="K527" s="134">
        <v>237</v>
      </c>
      <c r="L527" s="135"/>
      <c r="M527" s="136"/>
      <c r="N527" s="157"/>
      <c r="O527" s="156"/>
      <c r="P527" s="154"/>
      <c r="Q527" s="148"/>
      <c r="R527" s="152"/>
    </row>
    <row r="528" spans="1:18">
      <c r="A528" s="10">
        <v>8723</v>
      </c>
      <c r="B528" s="11" t="s">
        <v>660</v>
      </c>
      <c r="C528" s="43">
        <v>1302</v>
      </c>
      <c r="D528" s="45">
        <v>567</v>
      </c>
      <c r="E528" s="68">
        <f t="shared" si="8"/>
        <v>0.43548387096774194</v>
      </c>
      <c r="F528" s="153"/>
      <c r="G528" s="157"/>
      <c r="H528" s="203"/>
      <c r="I528" s="154"/>
      <c r="J528" s="156"/>
      <c r="K528" s="134">
        <v>390</v>
      </c>
      <c r="L528" s="135"/>
      <c r="M528" s="136"/>
      <c r="N528" s="157"/>
      <c r="O528" s="156"/>
      <c r="P528" s="154"/>
      <c r="Q528" s="148"/>
      <c r="R528" s="152"/>
    </row>
    <row r="529" spans="1:18">
      <c r="A529" s="10">
        <v>8724</v>
      </c>
      <c r="B529" s="11" t="s">
        <v>661</v>
      </c>
      <c r="C529" s="43">
        <v>706</v>
      </c>
      <c r="D529" s="45">
        <v>218</v>
      </c>
      <c r="E529" s="68">
        <f t="shared" si="8"/>
        <v>0.30878186968838528</v>
      </c>
      <c r="F529" s="153"/>
      <c r="G529" s="157"/>
      <c r="H529" s="203"/>
      <c r="I529" s="154"/>
      <c r="J529" s="156"/>
      <c r="K529" s="134">
        <v>166</v>
      </c>
      <c r="L529" s="135"/>
      <c r="M529" s="136"/>
      <c r="N529" s="157"/>
      <c r="O529" s="156"/>
      <c r="P529" s="154"/>
      <c r="Q529" s="148"/>
      <c r="R529" s="152"/>
    </row>
    <row r="530" spans="1:18">
      <c r="A530" s="10">
        <v>8725</v>
      </c>
      <c r="B530" s="11" t="s">
        <v>662</v>
      </c>
      <c r="C530" s="43">
        <v>925</v>
      </c>
      <c r="D530" s="45">
        <v>215</v>
      </c>
      <c r="E530" s="68">
        <f t="shared" si="8"/>
        <v>0.23243243243243245</v>
      </c>
      <c r="F530" s="153"/>
      <c r="G530" s="157"/>
      <c r="H530" s="203"/>
      <c r="I530" s="154"/>
      <c r="J530" s="156"/>
      <c r="K530" s="134">
        <v>150</v>
      </c>
      <c r="L530" s="135"/>
      <c r="M530" s="136"/>
      <c r="N530" s="157"/>
      <c r="O530" s="156"/>
      <c r="P530" s="154"/>
      <c r="Q530" s="148"/>
      <c r="R530" s="152"/>
    </row>
    <row r="531" spans="1:18">
      <c r="A531" s="10">
        <v>8726</v>
      </c>
      <c r="B531" s="11" t="s">
        <v>663</v>
      </c>
      <c r="C531" s="43">
        <v>581</v>
      </c>
      <c r="D531" s="45">
        <v>284</v>
      </c>
      <c r="E531" s="68">
        <f t="shared" si="8"/>
        <v>0.48881239242685026</v>
      </c>
      <c r="F531" s="153"/>
      <c r="G531" s="157"/>
      <c r="H531" s="203"/>
      <c r="I531" s="154"/>
      <c r="J531" s="156"/>
      <c r="K531" s="134">
        <v>192</v>
      </c>
      <c r="L531" s="135"/>
      <c r="M531" s="136"/>
      <c r="N531" s="157"/>
      <c r="O531" s="156"/>
      <c r="P531" s="154"/>
      <c r="Q531" s="148"/>
      <c r="R531" s="152"/>
    </row>
    <row r="532" spans="1:18">
      <c r="A532" s="10">
        <v>8727</v>
      </c>
      <c r="B532" s="11" t="s">
        <v>664</v>
      </c>
      <c r="C532" s="43">
        <v>1096</v>
      </c>
      <c r="D532" s="45">
        <v>370</v>
      </c>
      <c r="E532" s="68">
        <f t="shared" si="8"/>
        <v>0.33759124087591241</v>
      </c>
      <c r="F532" s="153"/>
      <c r="G532" s="157"/>
      <c r="H532" s="203"/>
      <c r="I532" s="154"/>
      <c r="J532" s="156"/>
      <c r="K532" s="134">
        <v>276</v>
      </c>
      <c r="L532" s="135"/>
      <c r="M532" s="136"/>
      <c r="N532" s="157"/>
      <c r="O532" s="156"/>
      <c r="P532" s="154"/>
      <c r="Q532" s="148"/>
      <c r="R532" s="152"/>
    </row>
    <row r="533" spans="1:18">
      <c r="A533" s="10">
        <v>8728</v>
      </c>
      <c r="B533" s="11" t="s">
        <v>665</v>
      </c>
      <c r="C533" s="43">
        <v>659</v>
      </c>
      <c r="D533" s="45">
        <v>229</v>
      </c>
      <c r="E533" s="68">
        <f t="shared" si="8"/>
        <v>0.34749620637329287</v>
      </c>
      <c r="F533" s="153"/>
      <c r="G533" s="157"/>
      <c r="H533" s="203"/>
      <c r="I533" s="154"/>
      <c r="J533" s="156"/>
      <c r="K533" s="134">
        <v>154</v>
      </c>
      <c r="L533" s="135"/>
      <c r="M533" s="136"/>
      <c r="N533" s="157"/>
      <c r="O533" s="156"/>
      <c r="P533" s="154"/>
      <c r="Q533" s="148"/>
      <c r="R533" s="152"/>
    </row>
    <row r="534" spans="1:18">
      <c r="A534" s="10">
        <v>8901</v>
      </c>
      <c r="B534" s="11" t="s">
        <v>666</v>
      </c>
      <c r="C534" s="43">
        <v>117</v>
      </c>
      <c r="D534" s="45">
        <v>33</v>
      </c>
      <c r="E534" s="68">
        <f t="shared" si="8"/>
        <v>0.28205128205128205</v>
      </c>
      <c r="F534" s="153"/>
      <c r="G534" s="157"/>
      <c r="H534" s="203"/>
      <c r="I534" s="154"/>
      <c r="J534" s="156"/>
      <c r="K534" s="137"/>
      <c r="L534" s="135"/>
      <c r="M534" s="136"/>
      <c r="N534" s="139">
        <v>14</v>
      </c>
      <c r="O534" s="96">
        <v>17</v>
      </c>
      <c r="P534" s="95"/>
      <c r="Q534" s="148"/>
      <c r="R534" s="152"/>
    </row>
    <row r="535" spans="1:18">
      <c r="A535" s="10">
        <v>8902</v>
      </c>
      <c r="B535" s="11" t="s">
        <v>667</v>
      </c>
      <c r="C535" s="43">
        <v>1271</v>
      </c>
      <c r="D535" s="45">
        <v>390</v>
      </c>
      <c r="E535" s="68">
        <f t="shared" si="8"/>
        <v>0.30684500393391029</v>
      </c>
      <c r="F535" s="153"/>
      <c r="G535" s="157"/>
      <c r="H535" s="203"/>
      <c r="I535" s="154"/>
      <c r="J535" s="156"/>
      <c r="K535" s="137"/>
      <c r="L535" s="135"/>
      <c r="M535" s="136"/>
      <c r="N535" s="139">
        <v>108</v>
      </c>
      <c r="O535" s="96">
        <v>209</v>
      </c>
      <c r="P535" s="95"/>
      <c r="Q535" s="148"/>
      <c r="R535" s="152"/>
    </row>
    <row r="536" spans="1:18">
      <c r="A536" s="10">
        <v>8903</v>
      </c>
      <c r="B536" s="11" t="s">
        <v>668</v>
      </c>
      <c r="C536" s="43">
        <v>1423</v>
      </c>
      <c r="D536" s="45">
        <v>325</v>
      </c>
      <c r="E536" s="68">
        <f t="shared" si="8"/>
        <v>0.22839072382290934</v>
      </c>
      <c r="F536" s="153"/>
      <c r="G536" s="157"/>
      <c r="H536" s="203"/>
      <c r="I536" s="154"/>
      <c r="J536" s="156"/>
      <c r="K536" s="137"/>
      <c r="L536" s="135"/>
      <c r="M536" s="136"/>
      <c r="N536" s="139">
        <v>111</v>
      </c>
      <c r="O536" s="96">
        <v>196</v>
      </c>
      <c r="P536" s="95"/>
      <c r="Q536" s="148"/>
      <c r="R536" s="152"/>
    </row>
    <row r="537" spans="1:18">
      <c r="A537" s="10">
        <v>8904</v>
      </c>
      <c r="B537" s="11" t="s">
        <v>669</v>
      </c>
      <c r="C537" s="43">
        <v>730</v>
      </c>
      <c r="D537" s="45">
        <v>348</v>
      </c>
      <c r="E537" s="68">
        <f t="shared" si="8"/>
        <v>0.47671232876712327</v>
      </c>
      <c r="F537" s="153"/>
      <c r="G537" s="157"/>
      <c r="H537" s="203"/>
      <c r="I537" s="154"/>
      <c r="J537" s="156"/>
      <c r="K537" s="137"/>
      <c r="L537" s="135"/>
      <c r="M537" s="136"/>
      <c r="N537" s="139">
        <v>90</v>
      </c>
      <c r="O537" s="96">
        <v>211</v>
      </c>
      <c r="P537" s="95"/>
      <c r="Q537" s="148"/>
      <c r="R537" s="152"/>
    </row>
    <row r="538" spans="1:18">
      <c r="A538" s="10">
        <v>8905</v>
      </c>
      <c r="B538" s="11" t="s">
        <v>670</v>
      </c>
      <c r="C538" s="43">
        <v>1282</v>
      </c>
      <c r="D538" s="45">
        <v>564</v>
      </c>
      <c r="E538" s="68">
        <f t="shared" si="8"/>
        <v>0.43993759750390016</v>
      </c>
      <c r="F538" s="153"/>
      <c r="G538" s="157"/>
      <c r="H538" s="203"/>
      <c r="I538" s="154"/>
      <c r="J538" s="156"/>
      <c r="K538" s="137"/>
      <c r="L538" s="135"/>
      <c r="M538" s="136"/>
      <c r="N538" s="139">
        <v>145</v>
      </c>
      <c r="O538" s="96">
        <v>304</v>
      </c>
      <c r="P538" s="95"/>
      <c r="Q538" s="148"/>
      <c r="R538" s="152"/>
    </row>
    <row r="539" spans="1:18">
      <c r="A539" s="10">
        <v>8906</v>
      </c>
      <c r="B539" s="11" t="s">
        <v>671</v>
      </c>
      <c r="C539" s="43">
        <v>858</v>
      </c>
      <c r="D539" s="45">
        <v>341</v>
      </c>
      <c r="E539" s="68">
        <f t="shared" si="8"/>
        <v>0.39743589743589741</v>
      </c>
      <c r="F539" s="153"/>
      <c r="G539" s="157"/>
      <c r="H539" s="203"/>
      <c r="I539" s="154"/>
      <c r="J539" s="156"/>
      <c r="K539" s="137"/>
      <c r="L539" s="135"/>
      <c r="M539" s="136"/>
      <c r="N539" s="139">
        <v>101</v>
      </c>
      <c r="O539" s="96">
        <v>189</v>
      </c>
      <c r="P539" s="95"/>
      <c r="Q539" s="148"/>
      <c r="R539" s="152"/>
    </row>
    <row r="540" spans="1:18">
      <c r="A540" s="10">
        <v>8907</v>
      </c>
      <c r="B540" s="11" t="s">
        <v>672</v>
      </c>
      <c r="C540" s="43">
        <v>1089</v>
      </c>
      <c r="D540" s="45">
        <v>489</v>
      </c>
      <c r="E540" s="68">
        <f t="shared" si="8"/>
        <v>0.44903581267217629</v>
      </c>
      <c r="F540" s="153"/>
      <c r="G540" s="157"/>
      <c r="H540" s="203"/>
      <c r="I540" s="154"/>
      <c r="J540" s="156"/>
      <c r="K540" s="137"/>
      <c r="L540" s="135"/>
      <c r="M540" s="136"/>
      <c r="N540" s="139">
        <v>132</v>
      </c>
      <c r="O540" s="96">
        <v>286</v>
      </c>
      <c r="P540" s="95"/>
      <c r="Q540" s="148"/>
      <c r="R540" s="152"/>
    </row>
    <row r="541" spans="1:18">
      <c r="A541" s="10">
        <v>8908</v>
      </c>
      <c r="B541" s="11" t="s">
        <v>673</v>
      </c>
      <c r="C541" s="43">
        <v>889</v>
      </c>
      <c r="D541" s="45">
        <v>281</v>
      </c>
      <c r="E541" s="68">
        <f t="shared" si="8"/>
        <v>0.31608548931383579</v>
      </c>
      <c r="F541" s="153"/>
      <c r="G541" s="157"/>
      <c r="H541" s="203"/>
      <c r="I541" s="154"/>
      <c r="J541" s="156"/>
      <c r="K541" s="137"/>
      <c r="L541" s="135"/>
      <c r="M541" s="136"/>
      <c r="N541" s="139">
        <v>107</v>
      </c>
      <c r="O541" s="96">
        <v>130</v>
      </c>
      <c r="P541" s="95"/>
      <c r="Q541" s="148"/>
      <c r="R541" s="152"/>
    </row>
    <row r="542" spans="1:18">
      <c r="A542" s="10">
        <v>8909</v>
      </c>
      <c r="B542" s="11" t="s">
        <v>674</v>
      </c>
      <c r="C542" s="43">
        <v>1189</v>
      </c>
      <c r="D542" s="45">
        <v>395</v>
      </c>
      <c r="E542" s="68">
        <f t="shared" si="8"/>
        <v>0.33221194280908328</v>
      </c>
      <c r="F542" s="153"/>
      <c r="G542" s="157"/>
      <c r="H542" s="203"/>
      <c r="I542" s="154"/>
      <c r="J542" s="156"/>
      <c r="K542" s="137"/>
      <c r="L542" s="135"/>
      <c r="M542" s="136"/>
      <c r="N542" s="139">
        <v>89</v>
      </c>
      <c r="O542" s="96">
        <v>255</v>
      </c>
      <c r="P542" s="95"/>
      <c r="Q542" s="148"/>
      <c r="R542" s="152"/>
    </row>
    <row r="543" spans="1:18">
      <c r="A543" s="10">
        <v>8910</v>
      </c>
      <c r="B543" s="11" t="s">
        <v>675</v>
      </c>
      <c r="C543" s="43">
        <v>838</v>
      </c>
      <c r="D543" s="45">
        <v>205</v>
      </c>
      <c r="E543" s="68">
        <f t="shared" si="8"/>
        <v>0.24463007159904535</v>
      </c>
      <c r="F543" s="153"/>
      <c r="G543" s="157"/>
      <c r="H543" s="203"/>
      <c r="I543" s="154"/>
      <c r="J543" s="156"/>
      <c r="K543" s="137"/>
      <c r="L543" s="135"/>
      <c r="M543" s="136"/>
      <c r="N543" s="139">
        <v>75</v>
      </c>
      <c r="O543" s="96">
        <v>103</v>
      </c>
      <c r="P543" s="95"/>
      <c r="Q543" s="148"/>
      <c r="R543" s="152"/>
    </row>
    <row r="544" spans="1:18">
      <c r="A544" s="10">
        <v>8911</v>
      </c>
      <c r="B544" s="11" t="s">
        <v>676</v>
      </c>
      <c r="C544" s="43">
        <v>1100</v>
      </c>
      <c r="D544" s="45">
        <v>332</v>
      </c>
      <c r="E544" s="68">
        <f t="shared" si="8"/>
        <v>0.30181818181818182</v>
      </c>
      <c r="F544" s="153"/>
      <c r="G544" s="157"/>
      <c r="H544" s="203"/>
      <c r="I544" s="154"/>
      <c r="J544" s="156"/>
      <c r="K544" s="137"/>
      <c r="L544" s="135"/>
      <c r="M544" s="136"/>
      <c r="N544" s="139">
        <v>102</v>
      </c>
      <c r="O544" s="96">
        <v>185</v>
      </c>
      <c r="P544" s="95"/>
      <c r="Q544" s="148"/>
      <c r="R544" s="152"/>
    </row>
    <row r="545" spans="1:18">
      <c r="A545" s="10">
        <v>8912</v>
      </c>
      <c r="B545" s="11" t="s">
        <v>677</v>
      </c>
      <c r="C545" s="43">
        <v>1206</v>
      </c>
      <c r="D545" s="45">
        <v>311</v>
      </c>
      <c r="E545" s="68">
        <f t="shared" si="8"/>
        <v>0.25787728026533996</v>
      </c>
      <c r="F545" s="153"/>
      <c r="G545" s="157"/>
      <c r="H545" s="203"/>
      <c r="I545" s="154"/>
      <c r="J545" s="156"/>
      <c r="K545" s="137"/>
      <c r="L545" s="135"/>
      <c r="M545" s="136"/>
      <c r="N545" s="139">
        <v>114</v>
      </c>
      <c r="O545" s="96">
        <v>172</v>
      </c>
      <c r="P545" s="95"/>
      <c r="Q545" s="148"/>
      <c r="R545" s="152"/>
    </row>
    <row r="546" spans="1:18">
      <c r="A546" s="10">
        <v>8913</v>
      </c>
      <c r="B546" s="11" t="s">
        <v>678</v>
      </c>
      <c r="C546" s="43">
        <v>676</v>
      </c>
      <c r="D546" s="45">
        <v>241</v>
      </c>
      <c r="E546" s="68">
        <f t="shared" si="8"/>
        <v>0.35650887573964496</v>
      </c>
      <c r="F546" s="153"/>
      <c r="G546" s="157"/>
      <c r="H546" s="203"/>
      <c r="I546" s="154"/>
      <c r="J546" s="156"/>
      <c r="K546" s="137"/>
      <c r="L546" s="135"/>
      <c r="M546" s="136"/>
      <c r="N546" s="139">
        <v>56</v>
      </c>
      <c r="O546" s="96">
        <v>134</v>
      </c>
      <c r="P546" s="95"/>
      <c r="Q546" s="148"/>
      <c r="R546" s="152"/>
    </row>
    <row r="547" spans="1:18">
      <c r="A547" s="10">
        <v>8914</v>
      </c>
      <c r="B547" s="11" t="s">
        <v>679</v>
      </c>
      <c r="C547" s="43">
        <v>1223</v>
      </c>
      <c r="D547" s="45">
        <v>390</v>
      </c>
      <c r="E547" s="68">
        <f t="shared" si="8"/>
        <v>0.31888798037612426</v>
      </c>
      <c r="F547" s="153"/>
      <c r="G547" s="157"/>
      <c r="H547" s="203"/>
      <c r="I547" s="154"/>
      <c r="J547" s="156"/>
      <c r="K547" s="137"/>
      <c r="L547" s="135"/>
      <c r="M547" s="136"/>
      <c r="N547" s="139">
        <v>137</v>
      </c>
      <c r="O547" s="96">
        <v>213</v>
      </c>
      <c r="P547" s="95"/>
      <c r="Q547" s="148"/>
      <c r="R547" s="152"/>
    </row>
    <row r="548" spans="1:18">
      <c r="A548" s="10">
        <v>9101</v>
      </c>
      <c r="B548" s="11" t="s">
        <v>680</v>
      </c>
      <c r="C548" s="43">
        <v>295</v>
      </c>
      <c r="D548" s="45">
        <v>102</v>
      </c>
      <c r="E548" s="68">
        <f t="shared" si="8"/>
        <v>0.34576271186440677</v>
      </c>
      <c r="F548" s="153"/>
      <c r="G548" s="157"/>
      <c r="H548" s="203"/>
      <c r="I548" s="154"/>
      <c r="J548" s="156"/>
      <c r="K548" s="137"/>
      <c r="L548" s="135"/>
      <c r="M548" s="136"/>
      <c r="N548" s="139">
        <v>37</v>
      </c>
      <c r="O548" s="96">
        <v>54</v>
      </c>
      <c r="P548" s="95"/>
      <c r="Q548" s="148"/>
      <c r="R548" s="152"/>
    </row>
    <row r="549" spans="1:18">
      <c r="A549" s="10">
        <v>9102</v>
      </c>
      <c r="B549" s="11" t="s">
        <v>681</v>
      </c>
      <c r="C549" s="43">
        <v>1054</v>
      </c>
      <c r="D549" s="45">
        <v>428</v>
      </c>
      <c r="E549" s="68">
        <f t="shared" si="8"/>
        <v>0.40607210626185958</v>
      </c>
      <c r="F549" s="153"/>
      <c r="G549" s="157"/>
      <c r="H549" s="203"/>
      <c r="I549" s="154"/>
      <c r="J549" s="156"/>
      <c r="K549" s="137"/>
      <c r="L549" s="135"/>
      <c r="M549" s="136"/>
      <c r="N549" s="139">
        <v>155</v>
      </c>
      <c r="O549" s="96">
        <v>207</v>
      </c>
      <c r="P549" s="95"/>
      <c r="Q549" s="148"/>
      <c r="R549" s="152"/>
    </row>
    <row r="550" spans="1:18">
      <c r="A550" s="10">
        <v>9103</v>
      </c>
      <c r="B550" s="11" t="s">
        <v>682</v>
      </c>
      <c r="C550" s="43">
        <v>1293</v>
      </c>
      <c r="D550" s="45">
        <v>826</v>
      </c>
      <c r="E550" s="68">
        <f t="shared" si="8"/>
        <v>0.63882443928847643</v>
      </c>
      <c r="F550" s="153"/>
      <c r="G550" s="157"/>
      <c r="H550" s="203"/>
      <c r="I550" s="154"/>
      <c r="J550" s="156"/>
      <c r="K550" s="137"/>
      <c r="L550" s="135"/>
      <c r="M550" s="136"/>
      <c r="N550" s="139">
        <v>179</v>
      </c>
      <c r="O550" s="96">
        <v>469</v>
      </c>
      <c r="P550" s="95"/>
      <c r="Q550" s="148"/>
      <c r="R550" s="152"/>
    </row>
    <row r="551" spans="1:18">
      <c r="A551" s="10">
        <v>9104</v>
      </c>
      <c r="B551" s="11" t="s">
        <v>683</v>
      </c>
      <c r="C551" s="43">
        <v>1022</v>
      </c>
      <c r="D551" s="45">
        <v>374</v>
      </c>
      <c r="E551" s="68">
        <f t="shared" si="8"/>
        <v>0.36594911937377689</v>
      </c>
      <c r="F551" s="153"/>
      <c r="G551" s="157"/>
      <c r="H551" s="203"/>
      <c r="I551" s="154"/>
      <c r="J551" s="156"/>
      <c r="K551" s="137"/>
      <c r="L551" s="135"/>
      <c r="M551" s="136"/>
      <c r="N551" s="139">
        <v>121</v>
      </c>
      <c r="O551" s="96">
        <v>202</v>
      </c>
      <c r="P551" s="95"/>
      <c r="Q551" s="148"/>
      <c r="R551" s="152"/>
    </row>
    <row r="552" spans="1:18">
      <c r="A552" s="10">
        <v>9105</v>
      </c>
      <c r="B552" s="11" t="s">
        <v>684</v>
      </c>
      <c r="C552" s="43">
        <v>1066</v>
      </c>
      <c r="D552" s="45">
        <v>559</v>
      </c>
      <c r="E552" s="68">
        <f t="shared" si="8"/>
        <v>0.52439024390243905</v>
      </c>
      <c r="F552" s="153"/>
      <c r="G552" s="157"/>
      <c r="H552" s="203"/>
      <c r="I552" s="154"/>
      <c r="J552" s="156"/>
      <c r="K552" s="137"/>
      <c r="L552" s="135"/>
      <c r="M552" s="136"/>
      <c r="N552" s="139">
        <v>178</v>
      </c>
      <c r="O552" s="96">
        <v>265</v>
      </c>
      <c r="P552" s="95"/>
      <c r="Q552" s="148"/>
      <c r="R552" s="152"/>
    </row>
    <row r="553" spans="1:18">
      <c r="A553" s="10">
        <v>9106</v>
      </c>
      <c r="B553" s="11" t="s">
        <v>685</v>
      </c>
      <c r="C553" s="43">
        <v>1329</v>
      </c>
      <c r="D553" s="45">
        <v>383</v>
      </c>
      <c r="E553" s="68">
        <f t="shared" si="8"/>
        <v>0.28818660647103084</v>
      </c>
      <c r="F553" s="153"/>
      <c r="G553" s="157"/>
      <c r="H553" s="203"/>
      <c r="I553" s="154"/>
      <c r="J553" s="156"/>
      <c r="K553" s="137"/>
      <c r="L553" s="135"/>
      <c r="M553" s="136"/>
      <c r="N553" s="139">
        <v>127</v>
      </c>
      <c r="O553" s="96">
        <v>182</v>
      </c>
      <c r="P553" s="95"/>
      <c r="Q553" s="148"/>
      <c r="R553" s="152"/>
    </row>
    <row r="554" spans="1:18">
      <c r="A554" s="10">
        <v>9107</v>
      </c>
      <c r="B554" s="11" t="s">
        <v>686</v>
      </c>
      <c r="C554" s="43">
        <v>646</v>
      </c>
      <c r="D554" s="45">
        <v>286</v>
      </c>
      <c r="E554" s="68">
        <f t="shared" si="8"/>
        <v>0.44272445820433437</v>
      </c>
      <c r="F554" s="153"/>
      <c r="G554" s="157"/>
      <c r="H554" s="203"/>
      <c r="I554" s="154"/>
      <c r="J554" s="156"/>
      <c r="K554" s="137"/>
      <c r="L554" s="135"/>
      <c r="M554" s="136"/>
      <c r="N554" s="139">
        <v>78</v>
      </c>
      <c r="O554" s="96">
        <v>157</v>
      </c>
      <c r="P554" s="95"/>
      <c r="Q554" s="148"/>
      <c r="R554" s="152"/>
    </row>
    <row r="555" spans="1:18">
      <c r="A555" s="10">
        <v>9108</v>
      </c>
      <c r="B555" s="11" t="s">
        <v>687</v>
      </c>
      <c r="C555" s="43">
        <v>477</v>
      </c>
      <c r="D555" s="45">
        <v>298</v>
      </c>
      <c r="E555" s="68">
        <f t="shared" si="8"/>
        <v>0.62473794549266248</v>
      </c>
      <c r="F555" s="153"/>
      <c r="G555" s="157"/>
      <c r="H555" s="203"/>
      <c r="I555" s="154"/>
      <c r="J555" s="156"/>
      <c r="K555" s="137"/>
      <c r="L555" s="135"/>
      <c r="M555" s="136"/>
      <c r="N555" s="139">
        <v>92</v>
      </c>
      <c r="O555" s="96">
        <v>148</v>
      </c>
      <c r="P555" s="95"/>
      <c r="Q555" s="148"/>
      <c r="R555" s="152"/>
    </row>
    <row r="556" spans="1:18">
      <c r="A556" s="10">
        <v>9109</v>
      </c>
      <c r="B556" s="11" t="s">
        <v>688</v>
      </c>
      <c r="C556" s="43">
        <v>926</v>
      </c>
      <c r="D556" s="45">
        <v>239</v>
      </c>
      <c r="E556" s="68">
        <f t="shared" si="8"/>
        <v>0.25809935205183587</v>
      </c>
      <c r="F556" s="153"/>
      <c r="G556" s="157"/>
      <c r="H556" s="203"/>
      <c r="I556" s="154"/>
      <c r="J556" s="156"/>
      <c r="K556" s="137"/>
      <c r="L556" s="135"/>
      <c r="M556" s="136"/>
      <c r="N556" s="139">
        <v>86</v>
      </c>
      <c r="O556" s="96">
        <v>116</v>
      </c>
      <c r="P556" s="95"/>
      <c r="Q556" s="148"/>
      <c r="R556" s="152"/>
    </row>
    <row r="557" spans="1:18">
      <c r="A557" s="10">
        <v>9110</v>
      </c>
      <c r="B557" s="11" t="s">
        <v>689</v>
      </c>
      <c r="C557" s="43">
        <v>1236</v>
      </c>
      <c r="D557" s="45">
        <v>512</v>
      </c>
      <c r="E557" s="68">
        <f t="shared" si="8"/>
        <v>0.41423948220064727</v>
      </c>
      <c r="F557" s="153"/>
      <c r="G557" s="157"/>
      <c r="H557" s="203"/>
      <c r="I557" s="154"/>
      <c r="J557" s="156"/>
      <c r="K557" s="137"/>
      <c r="L557" s="135"/>
      <c r="M557" s="136"/>
      <c r="N557" s="139">
        <v>118</v>
      </c>
      <c r="O557" s="96">
        <v>292</v>
      </c>
      <c r="P557" s="95"/>
      <c r="Q557" s="148"/>
      <c r="R557" s="152"/>
    </row>
    <row r="558" spans="1:18">
      <c r="A558" s="10">
        <v>9111</v>
      </c>
      <c r="B558" s="11" t="s">
        <v>690</v>
      </c>
      <c r="C558" s="43">
        <v>411</v>
      </c>
      <c r="D558" s="45">
        <v>250</v>
      </c>
      <c r="E558" s="68">
        <f t="shared" si="8"/>
        <v>0.6082725060827251</v>
      </c>
      <c r="F558" s="153"/>
      <c r="G558" s="157"/>
      <c r="H558" s="203"/>
      <c r="I558" s="154"/>
      <c r="J558" s="156"/>
      <c r="K558" s="137"/>
      <c r="L558" s="135"/>
      <c r="M558" s="136"/>
      <c r="N558" s="139">
        <v>35</v>
      </c>
      <c r="O558" s="96">
        <v>165</v>
      </c>
      <c r="P558" s="95"/>
      <c r="Q558" s="148"/>
      <c r="R558" s="152"/>
    </row>
    <row r="559" spans="1:18">
      <c r="A559" s="10">
        <v>9112</v>
      </c>
      <c r="B559" s="11" t="s">
        <v>691</v>
      </c>
      <c r="C559" s="43">
        <v>1010</v>
      </c>
      <c r="D559" s="45">
        <v>565</v>
      </c>
      <c r="E559" s="68">
        <f t="shared" si="8"/>
        <v>0.55940594059405946</v>
      </c>
      <c r="F559" s="153"/>
      <c r="G559" s="157"/>
      <c r="H559" s="203"/>
      <c r="I559" s="154"/>
      <c r="J559" s="156"/>
      <c r="K559" s="137"/>
      <c r="L559" s="135"/>
      <c r="M559" s="136"/>
      <c r="N559" s="139">
        <v>159</v>
      </c>
      <c r="O559" s="96">
        <v>295</v>
      </c>
      <c r="P559" s="95"/>
      <c r="Q559" s="148"/>
      <c r="R559" s="152"/>
    </row>
    <row r="560" spans="1:18">
      <c r="A560" s="10">
        <v>9301</v>
      </c>
      <c r="B560" s="11" t="s">
        <v>692</v>
      </c>
      <c r="C560" s="43">
        <v>1173</v>
      </c>
      <c r="D560" s="45">
        <v>290</v>
      </c>
      <c r="E560" s="68">
        <f t="shared" si="8"/>
        <v>0.24722932651321397</v>
      </c>
      <c r="F560" s="153"/>
      <c r="G560" s="157"/>
      <c r="H560" s="203"/>
      <c r="I560" s="154"/>
      <c r="J560" s="156"/>
      <c r="K560" s="137"/>
      <c r="L560" s="135"/>
      <c r="M560" s="136"/>
      <c r="N560" s="139">
        <v>136</v>
      </c>
      <c r="O560" s="96">
        <v>131</v>
      </c>
      <c r="P560" s="95"/>
      <c r="Q560" s="148"/>
      <c r="R560" s="152"/>
    </row>
    <row r="561" spans="1:18">
      <c r="A561" s="10">
        <v>9302</v>
      </c>
      <c r="B561" s="11" t="s">
        <v>693</v>
      </c>
      <c r="C561" s="43">
        <v>663</v>
      </c>
      <c r="D561" s="45">
        <v>144</v>
      </c>
      <c r="E561" s="68">
        <f t="shared" si="8"/>
        <v>0.21719457013574661</v>
      </c>
      <c r="F561" s="153"/>
      <c r="G561" s="157"/>
      <c r="H561" s="203"/>
      <c r="I561" s="154"/>
      <c r="J561" s="156"/>
      <c r="K561" s="137"/>
      <c r="L561" s="135"/>
      <c r="M561" s="136"/>
      <c r="N561" s="139">
        <v>70</v>
      </c>
      <c r="O561" s="96">
        <v>64</v>
      </c>
      <c r="P561" s="95"/>
      <c r="Q561" s="148"/>
      <c r="R561" s="152"/>
    </row>
    <row r="562" spans="1:18">
      <c r="A562" s="10">
        <v>9501</v>
      </c>
      <c r="B562" s="11" t="s">
        <v>694</v>
      </c>
      <c r="C562" s="43">
        <v>1287</v>
      </c>
      <c r="D562" s="45">
        <v>268</v>
      </c>
      <c r="E562" s="68">
        <f t="shared" si="8"/>
        <v>0.20823620823620823</v>
      </c>
      <c r="F562" s="153"/>
      <c r="G562" s="157"/>
      <c r="H562" s="203"/>
      <c r="I562" s="154"/>
      <c r="J562" s="156"/>
      <c r="K562" s="137"/>
      <c r="L562" s="135"/>
      <c r="M562" s="136"/>
      <c r="N562" s="157"/>
      <c r="O562" s="156"/>
      <c r="P562" s="154"/>
      <c r="Q562" s="148"/>
      <c r="R562" s="138">
        <v>191</v>
      </c>
    </row>
    <row r="563" spans="1:18">
      <c r="A563" s="10">
        <v>9502</v>
      </c>
      <c r="B563" s="11" t="s">
        <v>695</v>
      </c>
      <c r="C563" s="43">
        <v>1348</v>
      </c>
      <c r="D563" s="45">
        <v>296</v>
      </c>
      <c r="E563" s="68">
        <f t="shared" si="8"/>
        <v>0.21958456973293769</v>
      </c>
      <c r="F563" s="153"/>
      <c r="G563" s="157"/>
      <c r="H563" s="203"/>
      <c r="I563" s="154"/>
      <c r="J563" s="156"/>
      <c r="K563" s="137"/>
      <c r="L563" s="135"/>
      <c r="M563" s="136"/>
      <c r="N563" s="157"/>
      <c r="O563" s="156"/>
      <c r="P563" s="154"/>
      <c r="Q563" s="148"/>
      <c r="R563" s="138">
        <v>200</v>
      </c>
    </row>
    <row r="564" spans="1:18">
      <c r="A564" s="10">
        <v>9503</v>
      </c>
      <c r="B564" s="11" t="s">
        <v>696</v>
      </c>
      <c r="C564" s="43">
        <v>1039</v>
      </c>
      <c r="D564" s="45">
        <v>142</v>
      </c>
      <c r="E564" s="68">
        <f t="shared" si="8"/>
        <v>0.13666987487969201</v>
      </c>
      <c r="F564" s="153"/>
      <c r="G564" s="157"/>
      <c r="H564" s="203"/>
      <c r="I564" s="154"/>
      <c r="J564" s="156"/>
      <c r="K564" s="137"/>
      <c r="L564" s="135"/>
      <c r="M564" s="136"/>
      <c r="N564" s="157"/>
      <c r="O564" s="156"/>
      <c r="P564" s="154"/>
      <c r="Q564" s="148"/>
      <c r="R564" s="138">
        <v>105</v>
      </c>
    </row>
    <row r="565" spans="1:18">
      <c r="A565" s="10">
        <v>9701</v>
      </c>
      <c r="B565" s="11" t="s">
        <v>697</v>
      </c>
      <c r="C565" s="43">
        <v>1058</v>
      </c>
      <c r="D565" s="45">
        <v>378</v>
      </c>
      <c r="E565" s="68">
        <f t="shared" si="8"/>
        <v>0.35727788279773159</v>
      </c>
      <c r="F565" s="153"/>
      <c r="G565" s="157"/>
      <c r="H565" s="203"/>
      <c r="I565" s="154"/>
      <c r="J565" s="156"/>
      <c r="K565" s="134">
        <v>302</v>
      </c>
      <c r="L565" s="135"/>
      <c r="M565" s="136"/>
      <c r="N565" s="157"/>
      <c r="O565" s="156"/>
      <c r="P565" s="154"/>
      <c r="Q565" s="148"/>
      <c r="R565" s="152"/>
    </row>
    <row r="566" spans="1:18">
      <c r="A566" s="10">
        <v>9702</v>
      </c>
      <c r="B566" s="11" t="s">
        <v>698</v>
      </c>
      <c r="C566" s="43">
        <v>1534</v>
      </c>
      <c r="D566" s="45">
        <v>338</v>
      </c>
      <c r="E566" s="68">
        <f t="shared" si="8"/>
        <v>0.22033898305084745</v>
      </c>
      <c r="F566" s="153"/>
      <c r="G566" s="157"/>
      <c r="H566" s="203"/>
      <c r="I566" s="154"/>
      <c r="J566" s="156"/>
      <c r="K566" s="134">
        <v>295</v>
      </c>
      <c r="L566" s="135"/>
      <c r="M566" s="136"/>
      <c r="N566" s="157"/>
      <c r="O566" s="156"/>
      <c r="P566" s="154"/>
      <c r="Q566" s="148"/>
      <c r="R566" s="152"/>
    </row>
    <row r="567" spans="1:18">
      <c r="A567" s="14"/>
      <c r="B567" s="14" t="s">
        <v>4</v>
      </c>
      <c r="C567" s="15">
        <f>SUM(C4:C566)</f>
        <v>576110</v>
      </c>
      <c r="D567" s="15">
        <f>SUM(D4:D566)</f>
        <v>168849</v>
      </c>
      <c r="E567" s="69">
        <f>SUM(D567/C567)</f>
        <v>0.29308465397233169</v>
      </c>
      <c r="F567" s="158">
        <f>SUM(F4:F566)</f>
        <v>7456</v>
      </c>
      <c r="G567" s="111">
        <f>SUM(G4:G566)</f>
        <v>6657</v>
      </c>
      <c r="H567" s="98">
        <f>SUM(H4:H566)</f>
        <v>2151</v>
      </c>
      <c r="I567" s="97">
        <f t="shared" ref="I567:R567" si="9">SUM(I4:I566)</f>
        <v>4754</v>
      </c>
      <c r="J567" s="98">
        <f t="shared" si="9"/>
        <v>13876</v>
      </c>
      <c r="K567" s="158">
        <f t="shared" si="9"/>
        <v>16462</v>
      </c>
      <c r="L567" s="97">
        <f t="shared" si="9"/>
        <v>15976</v>
      </c>
      <c r="M567" s="112">
        <f t="shared" si="9"/>
        <v>12172</v>
      </c>
      <c r="N567" s="111">
        <f t="shared" si="9"/>
        <v>10611</v>
      </c>
      <c r="O567" s="98">
        <f t="shared" si="9"/>
        <v>18308</v>
      </c>
      <c r="P567" s="97">
        <f t="shared" si="9"/>
        <v>19187</v>
      </c>
      <c r="Q567" s="98">
        <f t="shared" si="9"/>
        <v>7355</v>
      </c>
      <c r="R567" s="159">
        <f t="shared" si="9"/>
        <v>12012</v>
      </c>
    </row>
    <row r="568" spans="1:18">
      <c r="A568" s="14"/>
      <c r="B568" s="17" t="s">
        <v>5</v>
      </c>
      <c r="C568" s="15"/>
      <c r="D568" s="47">
        <v>146191</v>
      </c>
      <c r="E568" s="69">
        <f>SUM(D568/C567)</f>
        <v>0.25375535921959347</v>
      </c>
      <c r="F568" s="158">
        <f>F567-F569</f>
        <v>6167</v>
      </c>
      <c r="G568" s="111">
        <f t="shared" ref="G568:R568" si="10">G567-G569</f>
        <v>5591</v>
      </c>
      <c r="H568" s="98">
        <f t="shared" si="10"/>
        <v>1733</v>
      </c>
      <c r="I568" s="97">
        <f t="shared" si="10"/>
        <v>4045</v>
      </c>
      <c r="J568" s="98">
        <f t="shared" si="10"/>
        <v>11481</v>
      </c>
      <c r="K568" s="158">
        <f t="shared" si="10"/>
        <v>14174</v>
      </c>
      <c r="L568" s="97">
        <f t="shared" si="10"/>
        <v>13803</v>
      </c>
      <c r="M568" s="112">
        <f t="shared" si="10"/>
        <v>10362</v>
      </c>
      <c r="N568" s="111">
        <f t="shared" si="10"/>
        <v>9219</v>
      </c>
      <c r="O568" s="98">
        <f t="shared" si="10"/>
        <v>15664</v>
      </c>
      <c r="P568" s="97">
        <f t="shared" si="10"/>
        <v>17069</v>
      </c>
      <c r="Q568" s="98">
        <f t="shared" si="10"/>
        <v>6520</v>
      </c>
      <c r="R568" s="159">
        <f t="shared" si="10"/>
        <v>10588</v>
      </c>
    </row>
    <row r="569" spans="1:18">
      <c r="A569" s="14"/>
      <c r="B569" s="17" t="s">
        <v>6</v>
      </c>
      <c r="C569" s="15"/>
      <c r="D569" s="47">
        <v>22658</v>
      </c>
      <c r="E569" s="69">
        <f>SUM(D569/C567)</f>
        <v>3.9329294752738192E-2</v>
      </c>
      <c r="F569" s="158">
        <v>1289</v>
      </c>
      <c r="G569" s="111">
        <v>1066</v>
      </c>
      <c r="H569" s="98">
        <v>418</v>
      </c>
      <c r="I569" s="97">
        <v>709</v>
      </c>
      <c r="J569" s="98">
        <v>2395</v>
      </c>
      <c r="K569" s="158">
        <v>2288</v>
      </c>
      <c r="L569" s="97">
        <v>2173</v>
      </c>
      <c r="M569" s="112">
        <v>1810</v>
      </c>
      <c r="N569" s="111">
        <v>1392</v>
      </c>
      <c r="O569" s="98">
        <v>2644</v>
      </c>
      <c r="P569" s="97">
        <v>2118</v>
      </c>
      <c r="Q569" s="98">
        <v>835</v>
      </c>
      <c r="R569" s="159">
        <v>1424</v>
      </c>
    </row>
    <row r="570" spans="1:18">
      <c r="A570" s="31"/>
      <c r="B570" s="19"/>
      <c r="C570" s="20"/>
      <c r="D570" s="20"/>
      <c r="E570" s="68"/>
      <c r="F570" s="160"/>
      <c r="G570" s="161"/>
      <c r="H570" s="162"/>
      <c r="I570" s="105"/>
      <c r="J570" s="106"/>
      <c r="K570" s="160"/>
      <c r="L570" s="105"/>
      <c r="M570" s="113"/>
      <c r="N570" s="161"/>
      <c r="O570" s="106"/>
      <c r="P570" s="105"/>
      <c r="Q570" s="106"/>
      <c r="R570" s="162"/>
    </row>
    <row r="571" spans="1:18">
      <c r="A571" s="31"/>
      <c r="B571" s="7" t="s">
        <v>798</v>
      </c>
      <c r="C571" s="26">
        <f>SUM(C4:C193)</f>
        <v>213353</v>
      </c>
      <c r="D571" s="26">
        <f>SUM(D4:D193)</f>
        <v>46796</v>
      </c>
      <c r="E571" s="68">
        <f t="shared" ref="E571:E634" si="11">SUM(D571/C571)</f>
        <v>0.21933602995973808</v>
      </c>
      <c r="F571" s="163">
        <f>SUM(F4:F193)</f>
        <v>7456</v>
      </c>
      <c r="G571" s="167">
        <f>SUM(G4:G193)</f>
        <v>6657</v>
      </c>
      <c r="H571" s="168">
        <f>SUM(H4:H193)</f>
        <v>2151</v>
      </c>
      <c r="I571" s="164">
        <f>SUM(I4:I193)</f>
        <v>3962</v>
      </c>
      <c r="J571" s="165">
        <f t="shared" ref="J571:R571" si="12">SUM(J4:J193)</f>
        <v>12982</v>
      </c>
      <c r="K571" s="163">
        <f t="shared" si="12"/>
        <v>1845</v>
      </c>
      <c r="L571" s="164">
        <f t="shared" si="12"/>
        <v>4429</v>
      </c>
      <c r="M571" s="166">
        <f>SUM(M4:M193)</f>
        <v>5769</v>
      </c>
      <c r="N571" s="167">
        <f t="shared" si="12"/>
        <v>0</v>
      </c>
      <c r="O571" s="165">
        <f>SUM(O4:O193)</f>
        <v>0</v>
      </c>
      <c r="P571" s="164">
        <f>SUM(P4:P193)</f>
        <v>0</v>
      </c>
      <c r="Q571" s="165">
        <f>SUM(Q4:Q193)</f>
        <v>0</v>
      </c>
      <c r="R571" s="168">
        <f t="shared" si="12"/>
        <v>2789</v>
      </c>
    </row>
    <row r="572" spans="1:18">
      <c r="A572" s="31"/>
      <c r="B572" s="7" t="s">
        <v>699</v>
      </c>
      <c r="C572" s="22">
        <f>SUM(C4:C16)</f>
        <v>12316</v>
      </c>
      <c r="D572" s="22">
        <f>SUM(D4:D16)</f>
        <v>3512</v>
      </c>
      <c r="E572" s="68">
        <f t="shared" si="11"/>
        <v>0.28515751867489447</v>
      </c>
      <c r="F572" s="169">
        <f>SUM(F4:F16)</f>
        <v>0</v>
      </c>
      <c r="G572" s="118">
        <f>SUM(G4:G16)</f>
        <v>0</v>
      </c>
      <c r="H572" s="170">
        <f>SUM(H4:H16)</f>
        <v>0</v>
      </c>
      <c r="I572" s="99">
        <f>SUM(I4:I16)</f>
        <v>0</v>
      </c>
      <c r="J572" s="100">
        <f t="shared" ref="J572:R572" si="13">SUM(J4:J16)</f>
        <v>0</v>
      </c>
      <c r="K572" s="169">
        <f t="shared" si="13"/>
        <v>0</v>
      </c>
      <c r="L572" s="99">
        <f t="shared" si="13"/>
        <v>1485</v>
      </c>
      <c r="M572" s="119">
        <f>SUM(M4:M16)</f>
        <v>1687</v>
      </c>
      <c r="N572" s="118">
        <f t="shared" si="13"/>
        <v>0</v>
      </c>
      <c r="O572" s="100">
        <f>SUM(O4:O16)</f>
        <v>0</v>
      </c>
      <c r="P572" s="99">
        <f>SUM(P4:P16)</f>
        <v>0</v>
      </c>
      <c r="Q572" s="100">
        <f>SUM(Q4:Q16)</f>
        <v>0</v>
      </c>
      <c r="R572" s="170">
        <f t="shared" si="13"/>
        <v>0</v>
      </c>
    </row>
    <row r="573" spans="1:18">
      <c r="A573" s="31"/>
      <c r="B573" s="7" t="s">
        <v>700</v>
      </c>
      <c r="C573" s="22">
        <f>SUM(C17:C27)</f>
        <v>13796</v>
      </c>
      <c r="D573" s="22">
        <f>SUM(D17:D27)</f>
        <v>3356</v>
      </c>
      <c r="E573" s="68">
        <f t="shared" si="11"/>
        <v>0.24325891562771818</v>
      </c>
      <c r="F573" s="169">
        <f>SUM(F17:F27)</f>
        <v>0</v>
      </c>
      <c r="G573" s="118">
        <f>SUM(G17:G27)</f>
        <v>0</v>
      </c>
      <c r="H573" s="170">
        <f>SUM(H17:H27)</f>
        <v>0</v>
      </c>
      <c r="I573" s="99">
        <f>SUM(I17:I27)</f>
        <v>431</v>
      </c>
      <c r="J573" s="100">
        <f t="shared" ref="J573:R573" si="14">SUM(J17:J27)</f>
        <v>1194</v>
      </c>
      <c r="K573" s="169">
        <f t="shared" si="14"/>
        <v>0</v>
      </c>
      <c r="L573" s="99">
        <f t="shared" si="14"/>
        <v>578</v>
      </c>
      <c r="M573" s="119">
        <f>SUM(M17:M27)</f>
        <v>822</v>
      </c>
      <c r="N573" s="118">
        <f t="shared" si="14"/>
        <v>0</v>
      </c>
      <c r="O573" s="100">
        <f>SUM(O17:O27)</f>
        <v>0</v>
      </c>
      <c r="P573" s="99">
        <f>SUM(P17:P27)</f>
        <v>0</v>
      </c>
      <c r="Q573" s="100">
        <f>SUM(Q17:Q27)</f>
        <v>0</v>
      </c>
      <c r="R573" s="170">
        <f t="shared" si="14"/>
        <v>0</v>
      </c>
    </row>
    <row r="574" spans="1:18">
      <c r="A574" s="31"/>
      <c r="B574" s="7" t="s">
        <v>701</v>
      </c>
      <c r="C574" s="22">
        <f>SUM(C28:C32)</f>
        <v>6170</v>
      </c>
      <c r="D574" s="22">
        <f>SUM(D28:D32)</f>
        <v>1503</v>
      </c>
      <c r="E574" s="68">
        <f t="shared" si="11"/>
        <v>0.24359805510534846</v>
      </c>
      <c r="F574" s="169">
        <f>SUM(F28:F32)</f>
        <v>1166</v>
      </c>
      <c r="G574" s="118">
        <f>SUM(G28:G32)</f>
        <v>984</v>
      </c>
      <c r="H574" s="170">
        <f>SUM(H28:H32)</f>
        <v>369</v>
      </c>
      <c r="I574" s="99">
        <f>SUM(I28:I32)</f>
        <v>0</v>
      </c>
      <c r="J574" s="100">
        <f t="shared" ref="J574:R574" si="15">SUM(J28:J32)</f>
        <v>0</v>
      </c>
      <c r="K574" s="169">
        <f t="shared" si="15"/>
        <v>0</v>
      </c>
      <c r="L574" s="99">
        <f t="shared" si="15"/>
        <v>0</v>
      </c>
      <c r="M574" s="119">
        <f>SUM(M28:M32)</f>
        <v>0</v>
      </c>
      <c r="N574" s="118">
        <f t="shared" si="15"/>
        <v>0</v>
      </c>
      <c r="O574" s="100">
        <f>SUM(O28:O32)</f>
        <v>0</v>
      </c>
      <c r="P574" s="99">
        <f>SUM(P28:P32)</f>
        <v>0</v>
      </c>
      <c r="Q574" s="100">
        <f>SUM(Q28:Q32)</f>
        <v>0</v>
      </c>
      <c r="R574" s="170">
        <f t="shared" si="15"/>
        <v>0</v>
      </c>
    </row>
    <row r="575" spans="1:18">
      <c r="A575" s="31"/>
      <c r="B575" s="7" t="s">
        <v>702</v>
      </c>
      <c r="C575" s="22">
        <f>SUM(C33:C40)</f>
        <v>8588</v>
      </c>
      <c r="D575" s="22">
        <f>SUM(D33:D40)</f>
        <v>2692</v>
      </c>
      <c r="E575" s="68">
        <f t="shared" si="11"/>
        <v>0.31346064275733582</v>
      </c>
      <c r="F575" s="169">
        <f>SUM(F33:F40)</f>
        <v>0</v>
      </c>
      <c r="G575" s="118">
        <f>SUM(G33:G40)</f>
        <v>0</v>
      </c>
      <c r="H575" s="170">
        <f>SUM(H33:H40)</f>
        <v>0</v>
      </c>
      <c r="I575" s="99">
        <f>SUM(I33:I40)</f>
        <v>0</v>
      </c>
      <c r="J575" s="100">
        <f t="shared" ref="J575:R575" si="16">SUM(J33:J40)</f>
        <v>0</v>
      </c>
      <c r="K575" s="169">
        <f t="shared" si="16"/>
        <v>0</v>
      </c>
      <c r="L575" s="99">
        <f t="shared" si="16"/>
        <v>932</v>
      </c>
      <c r="M575" s="119">
        <f>SUM(M33:M40)</f>
        <v>1455</v>
      </c>
      <c r="N575" s="118">
        <f t="shared" si="16"/>
        <v>0</v>
      </c>
      <c r="O575" s="100">
        <f>SUM(O33:O40)</f>
        <v>0</v>
      </c>
      <c r="P575" s="99">
        <f>SUM(P33:P40)</f>
        <v>0</v>
      </c>
      <c r="Q575" s="100">
        <f>SUM(Q33:Q40)</f>
        <v>0</v>
      </c>
      <c r="R575" s="170">
        <f t="shared" si="16"/>
        <v>0</v>
      </c>
    </row>
    <row r="576" spans="1:18">
      <c r="A576" s="31"/>
      <c r="B576" s="7" t="s">
        <v>703</v>
      </c>
      <c r="C576" s="22">
        <f>SUM(C41:C49)</f>
        <v>10031</v>
      </c>
      <c r="D576" s="22">
        <f>SUM(D41:D49)</f>
        <v>3120</v>
      </c>
      <c r="E576" s="68">
        <f t="shared" si="11"/>
        <v>0.31103578905393281</v>
      </c>
      <c r="F576" s="169">
        <f>SUM(F41:F49)</f>
        <v>371</v>
      </c>
      <c r="G576" s="118">
        <f>SUM(G41:G49)</f>
        <v>344</v>
      </c>
      <c r="H576" s="170">
        <f>SUM(H41:H49)</f>
        <v>124</v>
      </c>
      <c r="I576" s="99">
        <f>SUM(I41:I49)</f>
        <v>0</v>
      </c>
      <c r="J576" s="100">
        <f t="shared" ref="J576:R576" si="17">SUM(J41:J49)</f>
        <v>0</v>
      </c>
      <c r="K576" s="169">
        <f t="shared" si="17"/>
        <v>0</v>
      </c>
      <c r="L576" s="99">
        <f t="shared" si="17"/>
        <v>1075</v>
      </c>
      <c r="M576" s="119">
        <f>SUM(M41:M49)</f>
        <v>1222</v>
      </c>
      <c r="N576" s="118">
        <f t="shared" si="17"/>
        <v>0</v>
      </c>
      <c r="O576" s="100">
        <f>SUM(O41:O49)</f>
        <v>0</v>
      </c>
      <c r="P576" s="99">
        <f>SUM(P41:P49)</f>
        <v>0</v>
      </c>
      <c r="Q576" s="100">
        <f>SUM(Q41:Q49)</f>
        <v>0</v>
      </c>
      <c r="R576" s="170">
        <f t="shared" si="17"/>
        <v>0</v>
      </c>
    </row>
    <row r="577" spans="1:18">
      <c r="A577" s="31"/>
      <c r="B577" s="7" t="s">
        <v>799</v>
      </c>
      <c r="C577" s="22">
        <f>SUM(C50:C53)</f>
        <v>5669</v>
      </c>
      <c r="D577" s="22">
        <f>SUM(D50:D54)</f>
        <v>1122</v>
      </c>
      <c r="E577" s="68">
        <f t="shared" si="11"/>
        <v>0.19791850414535192</v>
      </c>
      <c r="F577" s="169">
        <f>SUM(F50:F53)</f>
        <v>352</v>
      </c>
      <c r="G577" s="118">
        <f>SUM(G50:G53)</f>
        <v>317</v>
      </c>
      <c r="H577" s="170">
        <f>SUM(H50:H53)</f>
        <v>75</v>
      </c>
      <c r="I577" s="99">
        <f>SUM(I50:I53)</f>
        <v>0</v>
      </c>
      <c r="J577" s="100">
        <f t="shared" ref="J577:R577" si="18">SUM(J50:J53)</f>
        <v>0</v>
      </c>
      <c r="K577" s="169">
        <f t="shared" si="18"/>
        <v>0</v>
      </c>
      <c r="L577" s="99">
        <f t="shared" si="18"/>
        <v>117</v>
      </c>
      <c r="M577" s="119">
        <f>SUM(M50:M53)</f>
        <v>258</v>
      </c>
      <c r="N577" s="118">
        <f t="shared" si="18"/>
        <v>0</v>
      </c>
      <c r="O577" s="100">
        <f>SUM(O50:O53)</f>
        <v>0</v>
      </c>
      <c r="P577" s="99">
        <f>SUM(P50:P53)</f>
        <v>0</v>
      </c>
      <c r="Q577" s="100">
        <f>SUM(Q50:Q53)</f>
        <v>0</v>
      </c>
      <c r="R577" s="170">
        <f t="shared" si="18"/>
        <v>0</v>
      </c>
    </row>
    <row r="578" spans="1:18">
      <c r="A578" s="31"/>
      <c r="B578" s="7" t="s">
        <v>769</v>
      </c>
      <c r="C578" s="22">
        <f>SUM(C55:C65)</f>
        <v>10956</v>
      </c>
      <c r="D578" s="22">
        <f>SUM(D55:D65)</f>
        <v>2740</v>
      </c>
      <c r="E578" s="68">
        <f t="shared" si="11"/>
        <v>0.25009127418765975</v>
      </c>
      <c r="F578" s="169">
        <f>SUM(F55:F65)</f>
        <v>0</v>
      </c>
      <c r="G578" s="118">
        <f>SUM(G55:G65)</f>
        <v>0</v>
      </c>
      <c r="H578" s="170">
        <f>SUM(H55:H65)</f>
        <v>0</v>
      </c>
      <c r="I578" s="99">
        <f>SUM(I55:I65)</f>
        <v>373</v>
      </c>
      <c r="J578" s="100">
        <f t="shared" ref="J578:R578" si="19">SUM(J55:J65)</f>
        <v>1523</v>
      </c>
      <c r="K578" s="169">
        <f t="shared" si="19"/>
        <v>647</v>
      </c>
      <c r="L578" s="99">
        <f t="shared" si="19"/>
        <v>0</v>
      </c>
      <c r="M578" s="119">
        <f>SUM(M55:M65)</f>
        <v>0</v>
      </c>
      <c r="N578" s="118">
        <f t="shared" si="19"/>
        <v>0</v>
      </c>
      <c r="O578" s="100">
        <f>SUM(O55:O65)</f>
        <v>0</v>
      </c>
      <c r="P578" s="99">
        <f>SUM(P55:P65)</f>
        <v>0</v>
      </c>
      <c r="Q578" s="100">
        <f>SUM(Q55:Q65)</f>
        <v>0</v>
      </c>
      <c r="R578" s="170">
        <f t="shared" si="19"/>
        <v>0</v>
      </c>
    </row>
    <row r="579" spans="1:18">
      <c r="A579" s="31"/>
      <c r="B579" s="7" t="s">
        <v>704</v>
      </c>
      <c r="C579" s="22">
        <f>SUM(C66:C69)</f>
        <v>5700</v>
      </c>
      <c r="D579" s="22">
        <f>SUM(D66:D69)</f>
        <v>1156</v>
      </c>
      <c r="E579" s="68">
        <f t="shared" si="11"/>
        <v>0.20280701754385966</v>
      </c>
      <c r="F579" s="169">
        <f>SUM(F66:F69)</f>
        <v>571</v>
      </c>
      <c r="G579" s="118">
        <f>SUM(G66:G69)</f>
        <v>540</v>
      </c>
      <c r="H579" s="170">
        <f>SUM(H66:H69)</f>
        <v>126</v>
      </c>
      <c r="I579" s="99">
        <f>SUM(I66:I69)</f>
        <v>0</v>
      </c>
      <c r="J579" s="100">
        <f t="shared" ref="J579:R579" si="20">SUM(J66:J69)</f>
        <v>0</v>
      </c>
      <c r="K579" s="169">
        <f t="shared" si="20"/>
        <v>0</v>
      </c>
      <c r="L579" s="99">
        <f t="shared" si="20"/>
        <v>163</v>
      </c>
      <c r="M579" s="119">
        <f>SUM(M66:M69)</f>
        <v>195</v>
      </c>
      <c r="N579" s="118">
        <f t="shared" si="20"/>
        <v>0</v>
      </c>
      <c r="O579" s="100">
        <f>SUM(O66:O69)</f>
        <v>0</v>
      </c>
      <c r="P579" s="99">
        <f>SUM(P66:P69)</f>
        <v>0</v>
      </c>
      <c r="Q579" s="100">
        <f>SUM(Q66:Q69)</f>
        <v>0</v>
      </c>
      <c r="R579" s="170">
        <f t="shared" si="20"/>
        <v>0</v>
      </c>
    </row>
    <row r="580" spans="1:18">
      <c r="A580" s="31"/>
      <c r="B580" s="7" t="s">
        <v>770</v>
      </c>
      <c r="C580" s="22">
        <f>SUM(C70:C73)</f>
        <v>4867</v>
      </c>
      <c r="D580" s="22">
        <f>SUM(D70:D73)</f>
        <v>961</v>
      </c>
      <c r="E580" s="68">
        <f t="shared" si="11"/>
        <v>0.19745222929936307</v>
      </c>
      <c r="F580" s="169">
        <f>SUM(F70:F73)</f>
        <v>743</v>
      </c>
      <c r="G580" s="118">
        <f>SUM(G70:G73)</f>
        <v>646</v>
      </c>
      <c r="H580" s="170">
        <f>SUM(H70:H73)</f>
        <v>203</v>
      </c>
      <c r="I580" s="99">
        <f>SUM(I70:I73)</f>
        <v>0</v>
      </c>
      <c r="J580" s="100">
        <f t="shared" ref="J580:R580" si="21">SUM(J70:J73)</f>
        <v>0</v>
      </c>
      <c r="K580" s="169">
        <f t="shared" si="21"/>
        <v>0</v>
      </c>
      <c r="L580" s="99">
        <f t="shared" si="21"/>
        <v>0</v>
      </c>
      <c r="M580" s="119">
        <f>SUM(M70:M73)</f>
        <v>0</v>
      </c>
      <c r="N580" s="118">
        <f t="shared" si="21"/>
        <v>0</v>
      </c>
      <c r="O580" s="100">
        <f>SUM(O70:O73)</f>
        <v>0</v>
      </c>
      <c r="P580" s="99">
        <f>SUM(P70:P73)</f>
        <v>0</v>
      </c>
      <c r="Q580" s="100">
        <f>SUM(Q70:Q73)</f>
        <v>0</v>
      </c>
      <c r="R580" s="170">
        <f t="shared" si="21"/>
        <v>0</v>
      </c>
    </row>
    <row r="581" spans="1:18">
      <c r="A581" s="31"/>
      <c r="B581" s="7" t="s">
        <v>771</v>
      </c>
      <c r="C581" s="22">
        <f>SUM(C74:C76)</f>
        <v>3599</v>
      </c>
      <c r="D581" s="22">
        <f>SUM(D74:D76)</f>
        <v>611</v>
      </c>
      <c r="E581" s="68">
        <f t="shared" si="11"/>
        <v>0.16976938038343983</v>
      </c>
      <c r="F581" s="169">
        <f>SUM(F74:F76)</f>
        <v>429</v>
      </c>
      <c r="G581" s="118">
        <f>SUM(G74:G76)</f>
        <v>393</v>
      </c>
      <c r="H581" s="170">
        <f>SUM(H74:H76)</f>
        <v>156</v>
      </c>
      <c r="I581" s="99">
        <f>SUM(I74:I76)</f>
        <v>0</v>
      </c>
      <c r="J581" s="100">
        <f t="shared" ref="J581:R581" si="22">SUM(J74:J76)</f>
        <v>0</v>
      </c>
      <c r="K581" s="169">
        <f t="shared" si="22"/>
        <v>0</v>
      </c>
      <c r="L581" s="99">
        <f t="shared" si="22"/>
        <v>0</v>
      </c>
      <c r="M581" s="119">
        <f>SUM(M74:M76)</f>
        <v>0</v>
      </c>
      <c r="N581" s="118">
        <f t="shared" si="22"/>
        <v>0</v>
      </c>
      <c r="O581" s="100">
        <f>SUM(O74:O76)</f>
        <v>0</v>
      </c>
      <c r="P581" s="99">
        <f>SUM(P74:P76)</f>
        <v>0</v>
      </c>
      <c r="Q581" s="100">
        <f>SUM(Q74:Q76)</f>
        <v>0</v>
      </c>
      <c r="R581" s="170">
        <f t="shared" si="22"/>
        <v>0</v>
      </c>
    </row>
    <row r="582" spans="1:18">
      <c r="A582" s="31"/>
      <c r="B582" s="7" t="s">
        <v>800</v>
      </c>
      <c r="C582" s="22">
        <f>SUM(C77:C79)</f>
        <v>3935</v>
      </c>
      <c r="D582" s="22">
        <f>SUM(D77:D80)</f>
        <v>644</v>
      </c>
      <c r="E582" s="68">
        <f t="shared" si="11"/>
        <v>0.16365946632782719</v>
      </c>
      <c r="F582" s="169">
        <f>SUM(F77:F79)</f>
        <v>339</v>
      </c>
      <c r="G582" s="118">
        <f>SUM(G77:G79)</f>
        <v>304</v>
      </c>
      <c r="H582" s="170">
        <f>SUM(H77:H79)</f>
        <v>116</v>
      </c>
      <c r="I582" s="99">
        <f>SUM(I77:I79)</f>
        <v>0</v>
      </c>
      <c r="J582" s="100">
        <f t="shared" ref="J582:R582" si="23">SUM(J77:J79)</f>
        <v>0</v>
      </c>
      <c r="K582" s="169">
        <f t="shared" si="23"/>
        <v>0</v>
      </c>
      <c r="L582" s="99">
        <f t="shared" si="23"/>
        <v>0</v>
      </c>
      <c r="M582" s="119">
        <f>SUM(M77:M79)</f>
        <v>0</v>
      </c>
      <c r="N582" s="118">
        <f t="shared" si="23"/>
        <v>0</v>
      </c>
      <c r="O582" s="100">
        <f>SUM(O77:O79)</f>
        <v>0</v>
      </c>
      <c r="P582" s="99">
        <f>SUM(P77:P79)</f>
        <v>0</v>
      </c>
      <c r="Q582" s="100">
        <f>SUM(Q77:Q79)</f>
        <v>0</v>
      </c>
      <c r="R582" s="170">
        <f t="shared" si="23"/>
        <v>0</v>
      </c>
    </row>
    <row r="583" spans="1:18">
      <c r="A583" s="31"/>
      <c r="B583" s="7" t="s">
        <v>772</v>
      </c>
      <c r="C583" s="22">
        <f>SUM(C81:C85)</f>
        <v>7068</v>
      </c>
      <c r="D583" s="22">
        <f>SUM(D81:D85)</f>
        <v>626</v>
      </c>
      <c r="E583" s="68">
        <f t="shared" si="11"/>
        <v>8.8568194680249013E-2</v>
      </c>
      <c r="F583" s="169">
        <f>SUM(F81:F85)</f>
        <v>464</v>
      </c>
      <c r="G583" s="118">
        <f>SUM(G81:G85)</f>
        <v>429</v>
      </c>
      <c r="H583" s="170">
        <f>SUM(H81:H85)</f>
        <v>124</v>
      </c>
      <c r="I583" s="99">
        <f>SUM(I81:I85)</f>
        <v>0</v>
      </c>
      <c r="J583" s="100">
        <f t="shared" ref="J583:R583" si="24">SUM(J81:J85)</f>
        <v>0</v>
      </c>
      <c r="K583" s="169">
        <f t="shared" si="24"/>
        <v>0</v>
      </c>
      <c r="L583" s="99">
        <f t="shared" si="24"/>
        <v>0</v>
      </c>
      <c r="M583" s="119">
        <f>SUM(M81:M85)</f>
        <v>0</v>
      </c>
      <c r="N583" s="118">
        <f t="shared" si="24"/>
        <v>0</v>
      </c>
      <c r="O583" s="100">
        <f>SUM(O81:O85)</f>
        <v>0</v>
      </c>
      <c r="P583" s="99">
        <f>SUM(P81:P85)</f>
        <v>0</v>
      </c>
      <c r="Q583" s="100">
        <f>SUM(Q81:Q85)</f>
        <v>0</v>
      </c>
      <c r="R583" s="170">
        <f t="shared" si="24"/>
        <v>0</v>
      </c>
    </row>
    <row r="584" spans="1:18">
      <c r="A584" s="31"/>
      <c r="B584" s="7" t="s">
        <v>773</v>
      </c>
      <c r="C584" s="22">
        <f>SUM(C86:C93)</f>
        <v>9418</v>
      </c>
      <c r="D584" s="22">
        <f>SUM(D86:D93)</f>
        <v>1805</v>
      </c>
      <c r="E584" s="68">
        <f t="shared" si="11"/>
        <v>0.19165427904013591</v>
      </c>
      <c r="F584" s="169">
        <f>SUM(F86:F93)</f>
        <v>563</v>
      </c>
      <c r="G584" s="118">
        <f>SUM(G86:G93)</f>
        <v>561</v>
      </c>
      <c r="H584" s="170">
        <f>SUM(H86:H93)</f>
        <v>94</v>
      </c>
      <c r="I584" s="99">
        <f>SUM(I86:I93)</f>
        <v>229</v>
      </c>
      <c r="J584" s="100">
        <f t="shared" ref="J584:R584" si="25">SUM(J86:J93)</f>
        <v>819</v>
      </c>
      <c r="K584" s="169">
        <f t="shared" si="25"/>
        <v>0</v>
      </c>
      <c r="L584" s="99">
        <f t="shared" si="25"/>
        <v>0</v>
      </c>
      <c r="M584" s="119">
        <f>SUM(M86:M93)</f>
        <v>0</v>
      </c>
      <c r="N584" s="118">
        <f t="shared" si="25"/>
        <v>0</v>
      </c>
      <c r="O584" s="100">
        <f>SUM(O86:O93)</f>
        <v>0</v>
      </c>
      <c r="P584" s="99">
        <f>SUM(P86:P93)</f>
        <v>0</v>
      </c>
      <c r="Q584" s="100">
        <f>SUM(Q86:Q93)</f>
        <v>0</v>
      </c>
      <c r="R584" s="170">
        <f t="shared" si="25"/>
        <v>0</v>
      </c>
    </row>
    <row r="585" spans="1:18">
      <c r="A585" s="31"/>
      <c r="B585" s="7" t="s">
        <v>705</v>
      </c>
      <c r="C585" s="22">
        <f>SUM(C94:C102)</f>
        <v>10235</v>
      </c>
      <c r="D585" s="22">
        <f>SUM(D94:D102)</f>
        <v>3293</v>
      </c>
      <c r="E585" s="68">
        <f t="shared" si="11"/>
        <v>0.32173913043478258</v>
      </c>
      <c r="F585" s="169">
        <f>SUM(F94:F102)</f>
        <v>0</v>
      </c>
      <c r="G585" s="118">
        <f>SUM(G94:G102)</f>
        <v>0</v>
      </c>
      <c r="H585" s="170">
        <f>SUM(H94:H102)</f>
        <v>0</v>
      </c>
      <c r="I585" s="99">
        <f>SUM(I94:I102)</f>
        <v>641</v>
      </c>
      <c r="J585" s="100">
        <f t="shared" ref="J585:R585" si="26">SUM(J94:J102)</f>
        <v>2405</v>
      </c>
      <c r="K585" s="169">
        <f t="shared" si="26"/>
        <v>0</v>
      </c>
      <c r="L585" s="99">
        <f t="shared" si="26"/>
        <v>0</v>
      </c>
      <c r="M585" s="119">
        <f>SUM(M94:M102)</f>
        <v>0</v>
      </c>
      <c r="N585" s="118">
        <f t="shared" si="26"/>
        <v>0</v>
      </c>
      <c r="O585" s="100">
        <f>SUM(O94:O102)</f>
        <v>0</v>
      </c>
      <c r="P585" s="99">
        <f>SUM(P94:P102)</f>
        <v>0</v>
      </c>
      <c r="Q585" s="100">
        <f>SUM(Q94:Q102)</f>
        <v>0</v>
      </c>
      <c r="R585" s="170">
        <f t="shared" si="26"/>
        <v>0</v>
      </c>
    </row>
    <row r="586" spans="1:18">
      <c r="A586" s="31"/>
      <c r="B586" s="7" t="s">
        <v>706</v>
      </c>
      <c r="C586" s="22">
        <f>SUM(C103:C112)</f>
        <v>10457</v>
      </c>
      <c r="D586" s="22">
        <f>SUM(D103:D112)</f>
        <v>3049</v>
      </c>
      <c r="E586" s="68">
        <f t="shared" si="11"/>
        <v>0.2915750215166874</v>
      </c>
      <c r="F586" s="169">
        <f>SUM(F103:F112)</f>
        <v>435</v>
      </c>
      <c r="G586" s="118">
        <f>SUM(G103:G112)</f>
        <v>438</v>
      </c>
      <c r="H586" s="170">
        <f>SUM(H103:H112)</f>
        <v>62</v>
      </c>
      <c r="I586" s="99">
        <f>SUM(I103:I112)</f>
        <v>400</v>
      </c>
      <c r="J586" s="100">
        <f t="shared" ref="J586:R586" si="27">SUM(J103:J112)</f>
        <v>1867</v>
      </c>
      <c r="K586" s="169">
        <f t="shared" si="27"/>
        <v>0</v>
      </c>
      <c r="L586" s="99">
        <f t="shared" si="27"/>
        <v>0</v>
      </c>
      <c r="M586" s="119">
        <f>SUM(M103:M112)</f>
        <v>0</v>
      </c>
      <c r="N586" s="118">
        <f t="shared" si="27"/>
        <v>0</v>
      </c>
      <c r="O586" s="100">
        <f>SUM(O103:O112)</f>
        <v>0</v>
      </c>
      <c r="P586" s="99">
        <f>SUM(P103:P112)</f>
        <v>0</v>
      </c>
      <c r="Q586" s="100">
        <f>SUM(Q103:Q112)</f>
        <v>0</v>
      </c>
      <c r="R586" s="170">
        <f t="shared" si="27"/>
        <v>0</v>
      </c>
    </row>
    <row r="587" spans="1:18">
      <c r="A587" s="31"/>
      <c r="B587" s="7" t="s">
        <v>7</v>
      </c>
      <c r="C587" s="22">
        <f>SUM(C113)</f>
        <v>1321</v>
      </c>
      <c r="D587" s="22">
        <f>SUM(D113)</f>
        <v>152</v>
      </c>
      <c r="E587" s="68">
        <f t="shared" si="11"/>
        <v>0.11506434519303559</v>
      </c>
      <c r="F587" s="171">
        <f>SUM(F113)</f>
        <v>119</v>
      </c>
      <c r="G587" s="114">
        <f>SUM(G113)</f>
        <v>96</v>
      </c>
      <c r="H587" s="172">
        <f>SUM(H113)</f>
        <v>42</v>
      </c>
      <c r="I587" s="116">
        <f>SUM(I113)</f>
        <v>0</v>
      </c>
      <c r="J587" s="115">
        <f t="shared" ref="J587:R587" si="28">SUM(J113)</f>
        <v>0</v>
      </c>
      <c r="K587" s="171">
        <f t="shared" si="28"/>
        <v>0</v>
      </c>
      <c r="L587" s="116">
        <f t="shared" si="28"/>
        <v>0</v>
      </c>
      <c r="M587" s="117">
        <f>SUM(M113)</f>
        <v>0</v>
      </c>
      <c r="N587" s="114">
        <f t="shared" si="28"/>
        <v>0</v>
      </c>
      <c r="O587" s="115">
        <f>SUM(O113)</f>
        <v>0</v>
      </c>
      <c r="P587" s="116">
        <f>SUM(P113)</f>
        <v>0</v>
      </c>
      <c r="Q587" s="115">
        <f>SUM(Q113)</f>
        <v>0</v>
      </c>
      <c r="R587" s="172">
        <f t="shared" si="28"/>
        <v>0</v>
      </c>
    </row>
    <row r="588" spans="1:18">
      <c r="A588" s="31"/>
      <c r="B588" s="7" t="s">
        <v>707</v>
      </c>
      <c r="C588" s="22">
        <f>SUM(C114:C116)</f>
        <v>4212</v>
      </c>
      <c r="D588" s="22">
        <f>SUM(D114:D116)</f>
        <v>628</v>
      </c>
      <c r="E588" s="68">
        <f t="shared" si="11"/>
        <v>0.14909781576448244</v>
      </c>
      <c r="F588" s="169">
        <f>SUM(F114:F116)</f>
        <v>487</v>
      </c>
      <c r="G588" s="118">
        <f>SUM(G114:G116)</f>
        <v>451</v>
      </c>
      <c r="H588" s="170">
        <f>SUM(H114:H116)</f>
        <v>121</v>
      </c>
      <c r="I588" s="99">
        <f>SUM(I114:I116)</f>
        <v>0</v>
      </c>
      <c r="J588" s="100">
        <f t="shared" ref="J588:R588" si="29">SUM(J114:J116)</f>
        <v>0</v>
      </c>
      <c r="K588" s="169">
        <f t="shared" si="29"/>
        <v>0</v>
      </c>
      <c r="L588" s="99">
        <f t="shared" si="29"/>
        <v>0</v>
      </c>
      <c r="M588" s="119">
        <f>SUM(M114:M116)</f>
        <v>0</v>
      </c>
      <c r="N588" s="118">
        <f t="shared" si="29"/>
        <v>0</v>
      </c>
      <c r="O588" s="100">
        <f>SUM(O114:O116)</f>
        <v>0</v>
      </c>
      <c r="P588" s="99">
        <f>SUM(P114:P116)</f>
        <v>0</v>
      </c>
      <c r="Q588" s="100">
        <f>SUM(Q114:Q116)</f>
        <v>0</v>
      </c>
      <c r="R588" s="170">
        <f t="shared" si="29"/>
        <v>0</v>
      </c>
    </row>
    <row r="589" spans="1:18">
      <c r="A589" s="31"/>
      <c r="B589" s="7" t="s">
        <v>708</v>
      </c>
      <c r="C589" s="22">
        <f>SUM(C117:C118)</f>
        <v>1805</v>
      </c>
      <c r="D589" s="22">
        <f>SUM(D117:D118)</f>
        <v>234</v>
      </c>
      <c r="E589" s="68">
        <f t="shared" si="11"/>
        <v>0.12963988919667591</v>
      </c>
      <c r="F589" s="169">
        <f>SUM(F117:F118)</f>
        <v>175</v>
      </c>
      <c r="G589" s="118">
        <f>SUM(G117:G118)</f>
        <v>153</v>
      </c>
      <c r="H589" s="170">
        <f>SUM(H117:H118)</f>
        <v>64</v>
      </c>
      <c r="I589" s="99">
        <f>SUM(I117:I118)</f>
        <v>0</v>
      </c>
      <c r="J589" s="100">
        <f t="shared" ref="J589:R589" si="30">SUM(J117:J118)</f>
        <v>0</v>
      </c>
      <c r="K589" s="169">
        <f t="shared" si="30"/>
        <v>0</v>
      </c>
      <c r="L589" s="99">
        <f t="shared" si="30"/>
        <v>0</v>
      </c>
      <c r="M589" s="119">
        <f>SUM(M117:M118)</f>
        <v>0</v>
      </c>
      <c r="N589" s="118">
        <f t="shared" si="30"/>
        <v>0</v>
      </c>
      <c r="O589" s="100">
        <f>SUM(O117:O118)</f>
        <v>0</v>
      </c>
      <c r="P589" s="99">
        <f>SUM(P117:P118)</f>
        <v>0</v>
      </c>
      <c r="Q589" s="100">
        <f>SUM(Q117:Q118)</f>
        <v>0</v>
      </c>
      <c r="R589" s="170">
        <f t="shared" si="30"/>
        <v>0</v>
      </c>
    </row>
    <row r="590" spans="1:18">
      <c r="A590" s="31"/>
      <c r="B590" s="7" t="s">
        <v>709</v>
      </c>
      <c r="C590" s="22">
        <f>SUM(C119:C122)</f>
        <v>3838</v>
      </c>
      <c r="D590" s="22">
        <f>SUM(D119:D122)</f>
        <v>734</v>
      </c>
      <c r="E590" s="68">
        <f t="shared" si="11"/>
        <v>0.19124544033350704</v>
      </c>
      <c r="F590" s="169">
        <f>SUM(F119:F122)</f>
        <v>20</v>
      </c>
      <c r="G590" s="118">
        <f>SUM(G119:G122)</f>
        <v>14</v>
      </c>
      <c r="H590" s="170">
        <f>SUM(H119:H122)</f>
        <v>13</v>
      </c>
      <c r="I590" s="99">
        <f>SUM(I119:I122)</f>
        <v>0</v>
      </c>
      <c r="J590" s="100">
        <f t="shared" ref="J590:R590" si="31">SUM(J119:J122)</f>
        <v>0</v>
      </c>
      <c r="K590" s="169">
        <f t="shared" si="31"/>
        <v>0</v>
      </c>
      <c r="L590" s="99">
        <f t="shared" si="31"/>
        <v>0</v>
      </c>
      <c r="M590" s="119">
        <f>SUM(M119:M122)</f>
        <v>0</v>
      </c>
      <c r="N590" s="118">
        <f t="shared" si="31"/>
        <v>0</v>
      </c>
      <c r="O590" s="100">
        <f>SUM(O119:O122)</f>
        <v>0</v>
      </c>
      <c r="P590" s="99">
        <f>SUM(P119:P122)</f>
        <v>0</v>
      </c>
      <c r="Q590" s="100">
        <f>SUM(Q119:Q122)</f>
        <v>0</v>
      </c>
      <c r="R590" s="170">
        <f t="shared" si="31"/>
        <v>443</v>
      </c>
    </row>
    <row r="591" spans="1:18">
      <c r="A591" s="31"/>
      <c r="B591" s="7" t="s">
        <v>774</v>
      </c>
      <c r="C591" s="22">
        <f>SUM(C123:C127)</f>
        <v>6363</v>
      </c>
      <c r="D591" s="22">
        <f>SUM(D123:D127)</f>
        <v>858</v>
      </c>
      <c r="E591" s="68">
        <f t="shared" si="11"/>
        <v>0.13484205563413484</v>
      </c>
      <c r="F591" s="169">
        <f>SUM(F123:F127)</f>
        <v>0</v>
      </c>
      <c r="G591" s="118">
        <f>SUM(G123:G127)</f>
        <v>0</v>
      </c>
      <c r="H591" s="170">
        <f>SUM(H123:H127)</f>
        <v>0</v>
      </c>
      <c r="I591" s="99">
        <f>SUM(I123:I127)</f>
        <v>0</v>
      </c>
      <c r="J591" s="100">
        <f t="shared" ref="J591:R591" si="32">SUM(J123:J127)</f>
        <v>0</v>
      </c>
      <c r="K591" s="169">
        <f t="shared" si="32"/>
        <v>0</v>
      </c>
      <c r="L591" s="99">
        <f t="shared" si="32"/>
        <v>0</v>
      </c>
      <c r="M591" s="119">
        <f>SUM(M123:M127)</f>
        <v>0</v>
      </c>
      <c r="N591" s="118">
        <f t="shared" si="32"/>
        <v>0</v>
      </c>
      <c r="O591" s="100">
        <f>SUM(O123:O127)</f>
        <v>0</v>
      </c>
      <c r="P591" s="99">
        <f>SUM(P123:P127)</f>
        <v>0</v>
      </c>
      <c r="Q591" s="100">
        <f>SUM(Q123:Q127)</f>
        <v>0</v>
      </c>
      <c r="R591" s="170">
        <f t="shared" si="32"/>
        <v>469</v>
      </c>
    </row>
    <row r="592" spans="1:18">
      <c r="A592" s="31"/>
      <c r="B592" s="7" t="s">
        <v>775</v>
      </c>
      <c r="C592" s="22">
        <f>SUM(C128:C132)</f>
        <v>4323</v>
      </c>
      <c r="D592" s="22">
        <f>SUM(D128:D132)</f>
        <v>469</v>
      </c>
      <c r="E592" s="68">
        <f t="shared" si="11"/>
        <v>0.10848947490168864</v>
      </c>
      <c r="F592" s="169">
        <f>SUM(F128:F132)</f>
        <v>141</v>
      </c>
      <c r="G592" s="118">
        <f>SUM(G128:G132)</f>
        <v>108</v>
      </c>
      <c r="H592" s="170">
        <f>SUM(H128:H132)</f>
        <v>46</v>
      </c>
      <c r="I592" s="99">
        <f>SUM(I128:I132)</f>
        <v>0</v>
      </c>
      <c r="J592" s="100">
        <f t="shared" ref="J592:R592" si="33">SUM(J128:J132)</f>
        <v>0</v>
      </c>
      <c r="K592" s="169">
        <f t="shared" si="33"/>
        <v>0</v>
      </c>
      <c r="L592" s="99">
        <f t="shared" si="33"/>
        <v>0</v>
      </c>
      <c r="M592" s="119">
        <f>SUM(M128:M132)</f>
        <v>0</v>
      </c>
      <c r="N592" s="118">
        <f t="shared" si="33"/>
        <v>0</v>
      </c>
      <c r="O592" s="100">
        <f>SUM(O128:O132)</f>
        <v>0</v>
      </c>
      <c r="P592" s="99">
        <f>SUM(P128:P132)</f>
        <v>0</v>
      </c>
      <c r="Q592" s="100">
        <f>SUM(Q128:Q132)</f>
        <v>0</v>
      </c>
      <c r="R592" s="170">
        <f t="shared" si="33"/>
        <v>165</v>
      </c>
    </row>
    <row r="593" spans="1:18">
      <c r="A593" s="31"/>
      <c r="B593" s="7" t="s">
        <v>710</v>
      </c>
      <c r="C593" s="22">
        <f>SUM(C133:C135)</f>
        <v>3957</v>
      </c>
      <c r="D593" s="22">
        <f>SUM(D133:D135)</f>
        <v>611</v>
      </c>
      <c r="E593" s="68">
        <f t="shared" si="11"/>
        <v>0.15440990649481931</v>
      </c>
      <c r="F593" s="169">
        <f>SUM(F133:F135)</f>
        <v>221</v>
      </c>
      <c r="G593" s="118">
        <f>SUM(G133:G135)</f>
        <v>167</v>
      </c>
      <c r="H593" s="170">
        <f>SUM(H133:H135)</f>
        <v>87</v>
      </c>
      <c r="I593" s="99">
        <f>SUM(I133:I135)</f>
        <v>40</v>
      </c>
      <c r="J593" s="100">
        <f t="shared" ref="J593:R593" si="34">SUM(J133:J135)</f>
        <v>272</v>
      </c>
      <c r="K593" s="169">
        <f t="shared" si="34"/>
        <v>0</v>
      </c>
      <c r="L593" s="99">
        <f t="shared" si="34"/>
        <v>0</v>
      </c>
      <c r="M593" s="119">
        <f>SUM(M133:M135)</f>
        <v>0</v>
      </c>
      <c r="N593" s="118">
        <f t="shared" si="34"/>
        <v>0</v>
      </c>
      <c r="O593" s="100">
        <f>SUM(O133:O135)</f>
        <v>0</v>
      </c>
      <c r="P593" s="99">
        <f>SUM(P133:P135)</f>
        <v>0</v>
      </c>
      <c r="Q593" s="100">
        <f>SUM(Q133:Q135)</f>
        <v>0</v>
      </c>
      <c r="R593" s="170">
        <f t="shared" si="34"/>
        <v>0</v>
      </c>
    </row>
    <row r="594" spans="1:18">
      <c r="A594" s="31"/>
      <c r="B594" s="7" t="s">
        <v>711</v>
      </c>
      <c r="C594" s="22">
        <f>SUM(C136:C153)</f>
        <v>19157</v>
      </c>
      <c r="D594" s="22">
        <f>SUM(D136:D153)</f>
        <v>5261</v>
      </c>
      <c r="E594" s="68">
        <f t="shared" si="11"/>
        <v>0.27462546327713105</v>
      </c>
      <c r="F594" s="169">
        <f>SUM(F136:F153)</f>
        <v>0</v>
      </c>
      <c r="G594" s="118">
        <f>SUM(G136:G153)</f>
        <v>0</v>
      </c>
      <c r="H594" s="170">
        <f>SUM(H136:H153)</f>
        <v>0</v>
      </c>
      <c r="I594" s="99">
        <f>SUM(I136:I153)</f>
        <v>994</v>
      </c>
      <c r="J594" s="100">
        <f t="shared" ref="J594:R594" si="35">SUM(J136:J153)</f>
        <v>3078</v>
      </c>
      <c r="K594" s="169">
        <f t="shared" si="35"/>
        <v>631</v>
      </c>
      <c r="L594" s="99">
        <f t="shared" si="35"/>
        <v>0</v>
      </c>
      <c r="M594" s="119">
        <f>SUM(M136:M153)</f>
        <v>0</v>
      </c>
      <c r="N594" s="118">
        <f t="shared" si="35"/>
        <v>0</v>
      </c>
      <c r="O594" s="100">
        <f>SUM(O136:O153)</f>
        <v>0</v>
      </c>
      <c r="P594" s="99">
        <f>SUM(P136:P153)</f>
        <v>0</v>
      </c>
      <c r="Q594" s="100">
        <f>SUM(Q136:Q153)</f>
        <v>0</v>
      </c>
      <c r="R594" s="170">
        <f t="shared" si="35"/>
        <v>0</v>
      </c>
    </row>
    <row r="595" spans="1:18">
      <c r="A595" s="31"/>
      <c r="B595" s="7" t="s">
        <v>712</v>
      </c>
      <c r="C595" s="22">
        <f>SUM(C154:C162)</f>
        <v>10068</v>
      </c>
      <c r="D595" s="22">
        <f>SUM(D154:D162)</f>
        <v>1855</v>
      </c>
      <c r="E595" s="68">
        <f t="shared" si="11"/>
        <v>0.1842471195868097</v>
      </c>
      <c r="F595" s="169">
        <f>SUM(F154:F162)</f>
        <v>0</v>
      </c>
      <c r="G595" s="118">
        <f>SUM(G154:G162)</f>
        <v>0</v>
      </c>
      <c r="H595" s="170">
        <f>SUM(H154:H162)</f>
        <v>0</v>
      </c>
      <c r="I595" s="99">
        <f>SUM(I154:I162)</f>
        <v>211</v>
      </c>
      <c r="J595" s="100">
        <f t="shared" ref="J595:R595" si="36">SUM(J154:J162)</f>
        <v>799</v>
      </c>
      <c r="K595" s="169">
        <f t="shared" si="36"/>
        <v>567</v>
      </c>
      <c r="L595" s="99">
        <f t="shared" si="36"/>
        <v>0</v>
      </c>
      <c r="M595" s="119">
        <f>SUM(M154:M162)</f>
        <v>0</v>
      </c>
      <c r="N595" s="118">
        <f t="shared" si="36"/>
        <v>0</v>
      </c>
      <c r="O595" s="100">
        <f>SUM(O154:O162)</f>
        <v>0</v>
      </c>
      <c r="P595" s="99">
        <f>SUM(P154:P162)</f>
        <v>0</v>
      </c>
      <c r="Q595" s="100">
        <f>SUM(Q154:Q162)</f>
        <v>0</v>
      </c>
      <c r="R595" s="170">
        <f t="shared" si="36"/>
        <v>0</v>
      </c>
    </row>
    <row r="596" spans="1:18">
      <c r="A596" s="31"/>
      <c r="B596" s="7" t="s">
        <v>776</v>
      </c>
      <c r="C596" s="22">
        <f>SUM(C163:C174)</f>
        <v>13608</v>
      </c>
      <c r="D596" s="22">
        <f>SUM(D163:D174)</f>
        <v>2274</v>
      </c>
      <c r="E596" s="68">
        <f t="shared" si="11"/>
        <v>0.16710758377425045</v>
      </c>
      <c r="F596" s="169">
        <f>SUM(F163:F174)</f>
        <v>0</v>
      </c>
      <c r="G596" s="118">
        <f>SUM(G163:G174)</f>
        <v>0</v>
      </c>
      <c r="H596" s="170">
        <f>SUM(H163:H174)</f>
        <v>0</v>
      </c>
      <c r="I596" s="99">
        <f>SUM(I163:I174)</f>
        <v>0</v>
      </c>
      <c r="J596" s="100">
        <f t="shared" ref="J596:R596" si="37">SUM(J163:J174)</f>
        <v>0</v>
      </c>
      <c r="K596" s="169">
        <f t="shared" si="37"/>
        <v>0</v>
      </c>
      <c r="L596" s="99">
        <f t="shared" si="37"/>
        <v>0</v>
      </c>
      <c r="M596" s="119">
        <f>SUM(M163:M174)</f>
        <v>0</v>
      </c>
      <c r="N596" s="118">
        <f t="shared" si="37"/>
        <v>0</v>
      </c>
      <c r="O596" s="100">
        <f>SUM(O163:O174)</f>
        <v>0</v>
      </c>
      <c r="P596" s="99">
        <f>SUM(P163:P174)</f>
        <v>0</v>
      </c>
      <c r="Q596" s="100">
        <f>SUM(Q163:Q174)</f>
        <v>0</v>
      </c>
      <c r="R596" s="170">
        <f t="shared" si="37"/>
        <v>1365</v>
      </c>
    </row>
    <row r="597" spans="1:18">
      <c r="A597" s="31"/>
      <c r="B597" s="7" t="s">
        <v>768</v>
      </c>
      <c r="C597" s="22">
        <f>SUM(C175:C193)</f>
        <v>19640</v>
      </c>
      <c r="D597" s="22">
        <f>SUM(D175:D193)</f>
        <v>3530</v>
      </c>
      <c r="E597" s="68">
        <f t="shared" si="11"/>
        <v>0.17973523421588594</v>
      </c>
      <c r="F597" s="169">
        <f>SUM(F175:F193)</f>
        <v>750</v>
      </c>
      <c r="G597" s="118">
        <f>SUM(G175:G193)</f>
        <v>603</v>
      </c>
      <c r="H597" s="170">
        <f>SUM(H175:H193)</f>
        <v>303</v>
      </c>
      <c r="I597" s="99">
        <f>SUM(I175:I193)</f>
        <v>643</v>
      </c>
      <c r="J597" s="100">
        <f t="shared" ref="J597:R597" si="38">SUM(J175:J193)</f>
        <v>1025</v>
      </c>
      <c r="K597" s="169">
        <f t="shared" si="38"/>
        <v>0</v>
      </c>
      <c r="L597" s="99">
        <f t="shared" si="38"/>
        <v>0</v>
      </c>
      <c r="M597" s="119">
        <f>SUM(M175:M193)</f>
        <v>0</v>
      </c>
      <c r="N597" s="118">
        <f t="shared" si="38"/>
        <v>0</v>
      </c>
      <c r="O597" s="100">
        <f>SUM(O175:O193)</f>
        <v>0</v>
      </c>
      <c r="P597" s="99">
        <f>SUM(P175:P193)</f>
        <v>0</v>
      </c>
      <c r="Q597" s="100">
        <f>SUM(Q175:Q193)</f>
        <v>0</v>
      </c>
      <c r="R597" s="170">
        <f t="shared" si="38"/>
        <v>347</v>
      </c>
    </row>
    <row r="598" spans="1:18">
      <c r="A598" s="31"/>
      <c r="B598" s="28" t="s">
        <v>801</v>
      </c>
      <c r="C598" s="22">
        <f>SUM(C194:C204)</f>
        <v>9448</v>
      </c>
      <c r="D598" s="22">
        <f>SUM(D194:D204)</f>
        <v>3783</v>
      </c>
      <c r="E598" s="68">
        <f t="shared" si="11"/>
        <v>0.40040220152413208</v>
      </c>
      <c r="F598" s="169">
        <f>SUM(F194:F204)</f>
        <v>0</v>
      </c>
      <c r="G598" s="118">
        <f>SUM(G194:G204)</f>
        <v>0</v>
      </c>
      <c r="H598" s="170">
        <f>SUM(H194:H204)</f>
        <v>0</v>
      </c>
      <c r="I598" s="99">
        <f>SUM(I194:I204)</f>
        <v>0</v>
      </c>
      <c r="J598" s="100">
        <f t="shared" ref="J598:R598" si="39">SUM(J194:J204)</f>
        <v>0</v>
      </c>
      <c r="K598" s="169">
        <f t="shared" si="39"/>
        <v>0</v>
      </c>
      <c r="L598" s="99">
        <f t="shared" si="39"/>
        <v>0</v>
      </c>
      <c r="M598" s="119">
        <f>SUM(M194:M204)</f>
        <v>0</v>
      </c>
      <c r="N598" s="118">
        <f t="shared" si="39"/>
        <v>1361</v>
      </c>
      <c r="O598" s="100">
        <f>SUM(O194:O204)</f>
        <v>1867</v>
      </c>
      <c r="P598" s="99">
        <f>SUM(P194:P204)</f>
        <v>0</v>
      </c>
      <c r="Q598" s="100">
        <f>SUM(Q194:Q204)</f>
        <v>0</v>
      </c>
      <c r="R598" s="170">
        <f t="shared" si="39"/>
        <v>0</v>
      </c>
    </row>
    <row r="599" spans="1:18">
      <c r="A599" s="31"/>
      <c r="B599" s="28" t="s">
        <v>713</v>
      </c>
      <c r="C599" s="22">
        <f>SUM(C205:C208)</f>
        <v>5517</v>
      </c>
      <c r="D599" s="22">
        <f>SUM(D205:D208)</f>
        <v>1285</v>
      </c>
      <c r="E599" s="68">
        <f t="shared" si="11"/>
        <v>0.23291644009425413</v>
      </c>
      <c r="F599" s="169">
        <f>SUM(F205:F208)</f>
        <v>0</v>
      </c>
      <c r="G599" s="118">
        <f>SUM(G205:G208)</f>
        <v>0</v>
      </c>
      <c r="H599" s="170">
        <f>SUM(H205:H208)</f>
        <v>0</v>
      </c>
      <c r="I599" s="99">
        <f>SUM(I205:I208)</f>
        <v>0</v>
      </c>
      <c r="J599" s="100">
        <f t="shared" ref="J599:R599" si="40">SUM(J205:J208)</f>
        <v>0</v>
      </c>
      <c r="K599" s="169">
        <f t="shared" si="40"/>
        <v>0</v>
      </c>
      <c r="L599" s="99">
        <f t="shared" si="40"/>
        <v>0</v>
      </c>
      <c r="M599" s="119">
        <f>SUM(M205:M208)</f>
        <v>0</v>
      </c>
      <c r="N599" s="118">
        <f t="shared" si="40"/>
        <v>0</v>
      </c>
      <c r="O599" s="100">
        <f>SUM(O205:O208)</f>
        <v>0</v>
      </c>
      <c r="P599" s="99">
        <f>SUM(P205:P208)</f>
        <v>659</v>
      </c>
      <c r="Q599" s="100">
        <f>SUM(Q205:Q208)</f>
        <v>439</v>
      </c>
      <c r="R599" s="170">
        <f t="shared" si="40"/>
        <v>0</v>
      </c>
    </row>
    <row r="600" spans="1:18">
      <c r="A600" s="31"/>
      <c r="B600" s="28" t="s">
        <v>8</v>
      </c>
      <c r="C600" s="22">
        <f>SUM(C209:C212)</f>
        <v>3937</v>
      </c>
      <c r="D600" s="22">
        <f>SUM(D209:D212)</f>
        <v>1151</v>
      </c>
      <c r="E600" s="68">
        <f t="shared" si="11"/>
        <v>0.29235458470916942</v>
      </c>
      <c r="F600" s="169">
        <f>SUM(F209:F212)</f>
        <v>0</v>
      </c>
      <c r="G600" s="118">
        <f>SUM(G209:G212)</f>
        <v>0</v>
      </c>
      <c r="H600" s="170">
        <f>SUM(H209:H212)</f>
        <v>0</v>
      </c>
      <c r="I600" s="99">
        <f>SUM(I209:I212)</f>
        <v>0</v>
      </c>
      <c r="J600" s="100">
        <f t="shared" ref="J600:R600" si="41">SUM(J209:J212)</f>
        <v>0</v>
      </c>
      <c r="K600" s="169">
        <f t="shared" si="41"/>
        <v>0</v>
      </c>
      <c r="L600" s="99">
        <f t="shared" si="41"/>
        <v>0</v>
      </c>
      <c r="M600" s="119">
        <f>SUM(M209:M212)</f>
        <v>0</v>
      </c>
      <c r="N600" s="118">
        <f t="shared" si="41"/>
        <v>356</v>
      </c>
      <c r="O600" s="100">
        <f>SUM(O209:O212)</f>
        <v>590</v>
      </c>
      <c r="P600" s="99">
        <f>SUM(P209:P212)</f>
        <v>0</v>
      </c>
      <c r="Q600" s="100">
        <f>SUM(Q209:Q212)</f>
        <v>0</v>
      </c>
      <c r="R600" s="170">
        <f t="shared" si="41"/>
        <v>0</v>
      </c>
    </row>
    <row r="601" spans="1:18">
      <c r="A601" s="31"/>
      <c r="B601" s="28" t="s">
        <v>17</v>
      </c>
      <c r="C601" s="22">
        <f>SUM(C213:C225)</f>
        <v>12442</v>
      </c>
      <c r="D601" s="22">
        <f>SUM(D213:D225)</f>
        <v>2553</v>
      </c>
      <c r="E601" s="68">
        <f t="shared" si="11"/>
        <v>0.20519209130364893</v>
      </c>
      <c r="F601" s="169">
        <f>SUM(F213:F225)</f>
        <v>0</v>
      </c>
      <c r="G601" s="118">
        <f>SUM(G213:G225)</f>
        <v>0</v>
      </c>
      <c r="H601" s="170">
        <f>SUM(H213:H225)</f>
        <v>0</v>
      </c>
      <c r="I601" s="99">
        <f>SUM(I213:I225)</f>
        <v>0</v>
      </c>
      <c r="J601" s="100">
        <f t="shared" ref="J601:R601" si="42">SUM(J213:J225)</f>
        <v>0</v>
      </c>
      <c r="K601" s="169">
        <f t="shared" si="42"/>
        <v>2064</v>
      </c>
      <c r="L601" s="99">
        <f t="shared" si="42"/>
        <v>0</v>
      </c>
      <c r="M601" s="119">
        <f>SUM(M213:M225)</f>
        <v>0</v>
      </c>
      <c r="N601" s="118">
        <f t="shared" si="42"/>
        <v>0</v>
      </c>
      <c r="O601" s="100">
        <f>SUM(O213:O225)</f>
        <v>0</v>
      </c>
      <c r="P601" s="99">
        <f>SUM(P213:P225)</f>
        <v>0</v>
      </c>
      <c r="Q601" s="100">
        <f>SUM(Q213:Q225)</f>
        <v>0</v>
      </c>
      <c r="R601" s="170">
        <f t="shared" si="42"/>
        <v>0</v>
      </c>
    </row>
    <row r="602" spans="1:18">
      <c r="A602" s="31"/>
      <c r="B602" s="28" t="s">
        <v>767</v>
      </c>
      <c r="C602" s="22">
        <f>SUM(C226:C231)</f>
        <v>7947</v>
      </c>
      <c r="D602" s="22">
        <f>SUM(D226:D231)</f>
        <v>2223</v>
      </c>
      <c r="E602" s="68">
        <f t="shared" si="11"/>
        <v>0.27972819932049831</v>
      </c>
      <c r="F602" s="169">
        <f>SUM(F226:F231)</f>
        <v>0</v>
      </c>
      <c r="G602" s="118">
        <f>SUM(G226:G231)</f>
        <v>0</v>
      </c>
      <c r="H602" s="170">
        <f>SUM(H226:H231)</f>
        <v>0</v>
      </c>
      <c r="I602" s="99">
        <f>SUM(I226:I231)</f>
        <v>0</v>
      </c>
      <c r="J602" s="100">
        <f t="shared" ref="J602:R602" si="43">SUM(J226:J231)</f>
        <v>0</v>
      </c>
      <c r="K602" s="169">
        <f t="shared" si="43"/>
        <v>0</v>
      </c>
      <c r="L602" s="99">
        <f t="shared" si="43"/>
        <v>0</v>
      </c>
      <c r="M602" s="119">
        <f>SUM(M226:M231)</f>
        <v>0</v>
      </c>
      <c r="N602" s="118">
        <f t="shared" si="43"/>
        <v>0</v>
      </c>
      <c r="O602" s="100">
        <f>SUM(O226:O231)</f>
        <v>0</v>
      </c>
      <c r="P602" s="99">
        <f>SUM(P226:P231)</f>
        <v>0</v>
      </c>
      <c r="Q602" s="100">
        <f>SUM(Q226:Q231)</f>
        <v>0</v>
      </c>
      <c r="R602" s="170">
        <f t="shared" si="43"/>
        <v>1451</v>
      </c>
    </row>
    <row r="603" spans="1:18">
      <c r="A603" s="31"/>
      <c r="B603" s="28" t="s">
        <v>18</v>
      </c>
      <c r="C603" s="22">
        <f>SUM(C232:C237)</f>
        <v>5014</v>
      </c>
      <c r="D603" s="22">
        <f>SUM(D232:D237)</f>
        <v>1385</v>
      </c>
      <c r="E603" s="68">
        <f t="shared" si="11"/>
        <v>0.27622656561627446</v>
      </c>
      <c r="F603" s="169">
        <f>SUM(F232:F237)</f>
        <v>0</v>
      </c>
      <c r="G603" s="118">
        <f>SUM(G232:G237)</f>
        <v>0</v>
      </c>
      <c r="H603" s="170">
        <f>SUM(H232:H237)</f>
        <v>0</v>
      </c>
      <c r="I603" s="99">
        <f>SUM(I232:I237)</f>
        <v>0</v>
      </c>
      <c r="J603" s="100">
        <f t="shared" ref="J603:R603" si="44">SUM(J232:J237)</f>
        <v>0</v>
      </c>
      <c r="K603" s="169">
        <f t="shared" si="44"/>
        <v>0</v>
      </c>
      <c r="L603" s="99">
        <f t="shared" si="44"/>
        <v>0</v>
      </c>
      <c r="M603" s="119">
        <f>SUM(M232:M237)</f>
        <v>0</v>
      </c>
      <c r="N603" s="118">
        <f t="shared" si="44"/>
        <v>377</v>
      </c>
      <c r="O603" s="100">
        <f>SUM(O232:O237)</f>
        <v>782</v>
      </c>
      <c r="P603" s="99">
        <f>SUM(P232:P237)</f>
        <v>0</v>
      </c>
      <c r="Q603" s="100">
        <f>SUM(Q232:Q237)</f>
        <v>0</v>
      </c>
      <c r="R603" s="170">
        <f t="shared" si="44"/>
        <v>0</v>
      </c>
    </row>
    <row r="604" spans="1:18">
      <c r="A604" s="31"/>
      <c r="B604" s="28" t="s">
        <v>714</v>
      </c>
      <c r="C604" s="22">
        <f>SUM(C238:C244)</f>
        <v>6427</v>
      </c>
      <c r="D604" s="22">
        <f>SUM(D238:D244)</f>
        <v>3345</v>
      </c>
      <c r="E604" s="68">
        <f t="shared" si="11"/>
        <v>0.52046055702505056</v>
      </c>
      <c r="F604" s="169">
        <f>SUM(F238:F244)</f>
        <v>0</v>
      </c>
      <c r="G604" s="118">
        <f>SUM(G238:G244)</f>
        <v>0</v>
      </c>
      <c r="H604" s="170">
        <f>SUM(H238:H244)</f>
        <v>0</v>
      </c>
      <c r="I604" s="99">
        <f>SUM(I238:I244)</f>
        <v>0</v>
      </c>
      <c r="J604" s="100">
        <f t="shared" ref="J604:R604" si="45">SUM(J238:J244)</f>
        <v>0</v>
      </c>
      <c r="K604" s="169">
        <f t="shared" si="45"/>
        <v>0</v>
      </c>
      <c r="L604" s="99">
        <f t="shared" si="45"/>
        <v>0</v>
      </c>
      <c r="M604" s="119">
        <f>SUM(M238:M244)</f>
        <v>0</v>
      </c>
      <c r="N604" s="118">
        <f t="shared" si="45"/>
        <v>774</v>
      </c>
      <c r="O604" s="100">
        <f>SUM(O238:O244)</f>
        <v>1866</v>
      </c>
      <c r="P604" s="99">
        <f>SUM(P238:P244)</f>
        <v>0</v>
      </c>
      <c r="Q604" s="100">
        <f>SUM(Q238:Q244)</f>
        <v>0</v>
      </c>
      <c r="R604" s="170">
        <f t="shared" si="45"/>
        <v>0</v>
      </c>
    </row>
    <row r="605" spans="1:18">
      <c r="A605" s="31"/>
      <c r="B605" s="28" t="s">
        <v>715</v>
      </c>
      <c r="C605" s="22">
        <f>SUM(C245:C252)</f>
        <v>6847</v>
      </c>
      <c r="D605" s="22">
        <f>SUM(D245:D252)</f>
        <v>2408</v>
      </c>
      <c r="E605" s="68">
        <f t="shared" si="11"/>
        <v>0.35168687016211481</v>
      </c>
      <c r="F605" s="169">
        <f>SUM(F245:F252)</f>
        <v>0</v>
      </c>
      <c r="G605" s="118">
        <f>SUM(G245:G252)</f>
        <v>0</v>
      </c>
      <c r="H605" s="170">
        <f>SUM(H245:H252)</f>
        <v>0</v>
      </c>
      <c r="I605" s="99">
        <f>SUM(I245:I252)</f>
        <v>0</v>
      </c>
      <c r="J605" s="100">
        <f t="shared" ref="J605:R605" si="46">SUM(J245:J252)</f>
        <v>0</v>
      </c>
      <c r="K605" s="169">
        <f t="shared" si="46"/>
        <v>0</v>
      </c>
      <c r="L605" s="99">
        <f t="shared" si="46"/>
        <v>0</v>
      </c>
      <c r="M605" s="119">
        <f>SUM(M245:M252)</f>
        <v>0</v>
      </c>
      <c r="N605" s="118">
        <f t="shared" si="46"/>
        <v>802</v>
      </c>
      <c r="O605" s="100">
        <f>SUM(O245:O252)</f>
        <v>1219</v>
      </c>
      <c r="P605" s="99">
        <f>SUM(P245:P252)</f>
        <v>0</v>
      </c>
      <c r="Q605" s="100">
        <f>SUM(Q245:Q252)</f>
        <v>0</v>
      </c>
      <c r="R605" s="170">
        <f t="shared" si="46"/>
        <v>0</v>
      </c>
    </row>
    <row r="606" spans="1:18">
      <c r="A606" s="31"/>
      <c r="B606" s="28" t="s">
        <v>9</v>
      </c>
      <c r="C606" s="12">
        <f>SUM(C396:C398)</f>
        <v>24</v>
      </c>
      <c r="D606" s="12">
        <f>SUM(D396:D398)</f>
        <v>5</v>
      </c>
      <c r="E606" s="68">
        <f t="shared" si="11"/>
        <v>0.20833333333333334</v>
      </c>
      <c r="F606" s="171">
        <f>SUM(F396:F398)</f>
        <v>0</v>
      </c>
      <c r="G606" s="114">
        <f>SUM(G396:G398)</f>
        <v>0</v>
      </c>
      <c r="H606" s="172">
        <f>SUM(H396:H398)</f>
        <v>0</v>
      </c>
      <c r="I606" s="116">
        <f>SUM(I396:I398)</f>
        <v>0</v>
      </c>
      <c r="J606" s="115">
        <f t="shared" ref="J606:R606" si="47">SUM(J396:J398)</f>
        <v>0</v>
      </c>
      <c r="K606" s="171">
        <f t="shared" si="47"/>
        <v>0</v>
      </c>
      <c r="L606" s="116">
        <f t="shared" si="47"/>
        <v>0</v>
      </c>
      <c r="M606" s="117">
        <f>SUM(M396:M398)</f>
        <v>0</v>
      </c>
      <c r="N606" s="114">
        <f t="shared" si="47"/>
        <v>3</v>
      </c>
      <c r="O606" s="115">
        <f>SUM(O396:O398)</f>
        <v>2</v>
      </c>
      <c r="P606" s="116">
        <f>SUM(P396:P398)</f>
        <v>0</v>
      </c>
      <c r="Q606" s="115">
        <f>SUM(Q396:Q398)</f>
        <v>0</v>
      </c>
      <c r="R606" s="172">
        <f t="shared" si="47"/>
        <v>0</v>
      </c>
    </row>
    <row r="607" spans="1:18">
      <c r="A607" s="31"/>
      <c r="B607" s="28" t="s">
        <v>716</v>
      </c>
      <c r="C607" s="22">
        <f>SUM(C253:C261)</f>
        <v>8610</v>
      </c>
      <c r="D607" s="22">
        <f>SUM(D253:D261)</f>
        <v>4205</v>
      </c>
      <c r="E607" s="68">
        <f t="shared" si="11"/>
        <v>0.48838559814169569</v>
      </c>
      <c r="F607" s="169">
        <f>SUM(F253:F261)</f>
        <v>0</v>
      </c>
      <c r="G607" s="118">
        <f>SUM(G253:G261)</f>
        <v>0</v>
      </c>
      <c r="H607" s="170">
        <f>SUM(H253:H261)</f>
        <v>0</v>
      </c>
      <c r="I607" s="99">
        <f>SUM(I253:I261)</f>
        <v>0</v>
      </c>
      <c r="J607" s="100">
        <f t="shared" ref="J607:R607" si="48">SUM(J253:J261)</f>
        <v>0</v>
      </c>
      <c r="K607" s="169">
        <f t="shared" si="48"/>
        <v>0</v>
      </c>
      <c r="L607" s="99">
        <f t="shared" si="48"/>
        <v>0</v>
      </c>
      <c r="M607" s="119">
        <f>SUM(M253:M261)</f>
        <v>0</v>
      </c>
      <c r="N607" s="118">
        <f t="shared" si="48"/>
        <v>1360</v>
      </c>
      <c r="O607" s="100">
        <f>SUM(O253:O261)</f>
        <v>2026</v>
      </c>
      <c r="P607" s="99">
        <f>SUM(P253:P261)</f>
        <v>0</v>
      </c>
      <c r="Q607" s="100">
        <f>SUM(Q253:Q261)</f>
        <v>0</v>
      </c>
      <c r="R607" s="170">
        <f t="shared" si="48"/>
        <v>0</v>
      </c>
    </row>
    <row r="608" spans="1:18">
      <c r="A608" s="31"/>
      <c r="B608" s="28" t="s">
        <v>717</v>
      </c>
      <c r="C608" s="22">
        <f>SUM(C262:C265)</f>
        <v>4477</v>
      </c>
      <c r="D608" s="22">
        <f>SUM(D262:D265)</f>
        <v>945</v>
      </c>
      <c r="E608" s="68">
        <f t="shared" si="11"/>
        <v>0.21107884744248381</v>
      </c>
      <c r="F608" s="169">
        <f>SUM(F262:F265)</f>
        <v>0</v>
      </c>
      <c r="G608" s="118">
        <f>SUM(G262:G265)</f>
        <v>0</v>
      </c>
      <c r="H608" s="170">
        <f>SUM(H262:H265)</f>
        <v>0</v>
      </c>
      <c r="I608" s="99">
        <f>SUM(I262:I265)</f>
        <v>0</v>
      </c>
      <c r="J608" s="100">
        <f t="shared" ref="J608:R608" si="49">SUM(J262:J265)</f>
        <v>0</v>
      </c>
      <c r="K608" s="169">
        <f t="shared" si="49"/>
        <v>597</v>
      </c>
      <c r="L608" s="99">
        <f t="shared" si="49"/>
        <v>0</v>
      </c>
      <c r="M608" s="119">
        <f>SUM(M262:M265)</f>
        <v>0</v>
      </c>
      <c r="N608" s="118">
        <f t="shared" si="49"/>
        <v>0</v>
      </c>
      <c r="O608" s="100">
        <f>SUM(O262:O265)</f>
        <v>0</v>
      </c>
      <c r="P608" s="99">
        <f>SUM(P262:P265)</f>
        <v>0</v>
      </c>
      <c r="Q608" s="100">
        <f>SUM(Q262:Q265)</f>
        <v>0</v>
      </c>
      <c r="R608" s="170">
        <f t="shared" si="49"/>
        <v>0</v>
      </c>
    </row>
    <row r="609" spans="1:18">
      <c r="A609" s="31"/>
      <c r="B609" s="28" t="s">
        <v>19</v>
      </c>
      <c r="C609" s="22">
        <f>SUM(C266:C272)</f>
        <v>6259</v>
      </c>
      <c r="D609" s="22">
        <f>SUM(D266:D272)</f>
        <v>1624</v>
      </c>
      <c r="E609" s="68">
        <f t="shared" si="11"/>
        <v>0.25946636842946158</v>
      </c>
      <c r="F609" s="169">
        <f>SUM(F266:F272)</f>
        <v>0</v>
      </c>
      <c r="G609" s="118">
        <f>SUM(G266:G272)</f>
        <v>0</v>
      </c>
      <c r="H609" s="170">
        <f>SUM(H266:H272)</f>
        <v>0</v>
      </c>
      <c r="I609" s="99">
        <f>SUM(I266:I272)</f>
        <v>0</v>
      </c>
      <c r="J609" s="100">
        <f t="shared" ref="J609:R609" si="50">SUM(J266:J272)</f>
        <v>0</v>
      </c>
      <c r="K609" s="169">
        <f t="shared" si="50"/>
        <v>1098</v>
      </c>
      <c r="L609" s="99">
        <f t="shared" si="50"/>
        <v>0</v>
      </c>
      <c r="M609" s="119">
        <f>SUM(M266:M272)</f>
        <v>0</v>
      </c>
      <c r="N609" s="118">
        <f t="shared" si="50"/>
        <v>0</v>
      </c>
      <c r="O609" s="100">
        <f>SUM(O266:O272)</f>
        <v>0</v>
      </c>
      <c r="P609" s="99">
        <f>SUM(P266:P272)</f>
        <v>0</v>
      </c>
      <c r="Q609" s="100">
        <f>SUM(Q266:Q272)</f>
        <v>0</v>
      </c>
      <c r="R609" s="170">
        <f t="shared" si="50"/>
        <v>0</v>
      </c>
    </row>
    <row r="610" spans="1:18">
      <c r="A610" s="31"/>
      <c r="B610" s="28" t="s">
        <v>802</v>
      </c>
      <c r="C610" s="22">
        <f>SUM(C273:C284)</f>
        <v>12540</v>
      </c>
      <c r="D610" s="22">
        <f>SUM(D273:D284)</f>
        <v>3741</v>
      </c>
      <c r="E610" s="68">
        <f t="shared" si="11"/>
        <v>0.29832535885167466</v>
      </c>
      <c r="F610" s="169">
        <f>SUM(F273:F284)</f>
        <v>0</v>
      </c>
      <c r="G610" s="118">
        <f>SUM(G273:G284)</f>
        <v>0</v>
      </c>
      <c r="H610" s="170">
        <f>SUM(H273:H284)</f>
        <v>0</v>
      </c>
      <c r="I610" s="99">
        <f>SUM(I273:I284)</f>
        <v>0</v>
      </c>
      <c r="J610" s="100">
        <f t="shared" ref="J610:R610" si="51">SUM(J273:J284)</f>
        <v>0</v>
      </c>
      <c r="K610" s="169">
        <f t="shared" si="51"/>
        <v>0</v>
      </c>
      <c r="L610" s="99">
        <f t="shared" si="51"/>
        <v>2028</v>
      </c>
      <c r="M610" s="119">
        <f>SUM(M273:M284)</f>
        <v>1242</v>
      </c>
      <c r="N610" s="118">
        <f t="shared" si="51"/>
        <v>0</v>
      </c>
      <c r="O610" s="100">
        <f>SUM(O273:O284)</f>
        <v>0</v>
      </c>
      <c r="P610" s="99">
        <f>SUM(P273:P284)</f>
        <v>0</v>
      </c>
      <c r="Q610" s="100">
        <f>SUM(Q273:Q284)</f>
        <v>0</v>
      </c>
      <c r="R610" s="170">
        <f t="shared" si="51"/>
        <v>0</v>
      </c>
    </row>
    <row r="611" spans="1:18">
      <c r="A611" s="31"/>
      <c r="B611" s="28" t="s">
        <v>718</v>
      </c>
      <c r="C611" s="22">
        <f>SUM(C285:C292)</f>
        <v>7057</v>
      </c>
      <c r="D611" s="22">
        <f>SUM(D285:D292)</f>
        <v>1837</v>
      </c>
      <c r="E611" s="68">
        <f t="shared" si="11"/>
        <v>0.26030891313589344</v>
      </c>
      <c r="F611" s="169">
        <f>SUM(F285:F292)</f>
        <v>0</v>
      </c>
      <c r="G611" s="118">
        <f>SUM(G285:G292)</f>
        <v>0</v>
      </c>
      <c r="H611" s="170">
        <f>SUM(H285:H292)</f>
        <v>0</v>
      </c>
      <c r="I611" s="99">
        <f>SUM(I285:I292)</f>
        <v>0</v>
      </c>
      <c r="J611" s="100">
        <f t="shared" ref="J611:R611" si="52">SUM(J285:J292)</f>
        <v>0</v>
      </c>
      <c r="K611" s="169">
        <f t="shared" si="52"/>
        <v>0</v>
      </c>
      <c r="L611" s="99">
        <f t="shared" si="52"/>
        <v>0</v>
      </c>
      <c r="M611" s="119">
        <f>SUM(M285:M292)</f>
        <v>0</v>
      </c>
      <c r="N611" s="118">
        <f t="shared" si="52"/>
        <v>477</v>
      </c>
      <c r="O611" s="100">
        <f>SUM(O285:O292)</f>
        <v>1042</v>
      </c>
      <c r="P611" s="99">
        <f>SUM(P285:P292)</f>
        <v>0</v>
      </c>
      <c r="Q611" s="100">
        <f>SUM(Q285:Q292)</f>
        <v>0</v>
      </c>
      <c r="R611" s="170">
        <f t="shared" si="52"/>
        <v>0</v>
      </c>
    </row>
    <row r="612" spans="1:18">
      <c r="A612" s="31"/>
      <c r="B612" s="28" t="s">
        <v>719</v>
      </c>
      <c r="C612" s="22">
        <f>SUM(C293:C299)</f>
        <v>7597</v>
      </c>
      <c r="D612" s="22">
        <f>SUM(D293:D299)</f>
        <v>2396</v>
      </c>
      <c r="E612" s="68">
        <f t="shared" si="11"/>
        <v>0.3153876530209293</v>
      </c>
      <c r="F612" s="169">
        <f>SUM(F293:F299)</f>
        <v>0</v>
      </c>
      <c r="G612" s="118">
        <f>SUM(G293:G299)</f>
        <v>0</v>
      </c>
      <c r="H612" s="170">
        <f>SUM(H293:H299)</f>
        <v>0</v>
      </c>
      <c r="I612" s="99">
        <f>SUM(I293:I299)</f>
        <v>0</v>
      </c>
      <c r="J612" s="100">
        <f t="shared" ref="J612:R612" si="53">SUM(J293:J299)</f>
        <v>0</v>
      </c>
      <c r="K612" s="169">
        <f t="shared" si="53"/>
        <v>0</v>
      </c>
      <c r="L612" s="99">
        <f t="shared" si="53"/>
        <v>0</v>
      </c>
      <c r="M612" s="119">
        <f>SUM(M293:M299)</f>
        <v>0</v>
      </c>
      <c r="N612" s="118">
        <f t="shared" si="53"/>
        <v>677</v>
      </c>
      <c r="O612" s="100">
        <f>SUM(O293:O299)</f>
        <v>1254</v>
      </c>
      <c r="P612" s="99">
        <f>SUM(P293:P299)</f>
        <v>0</v>
      </c>
      <c r="Q612" s="100">
        <f>SUM(Q293:Q299)</f>
        <v>0</v>
      </c>
      <c r="R612" s="170">
        <f t="shared" si="53"/>
        <v>0</v>
      </c>
    </row>
    <row r="613" spans="1:18">
      <c r="A613" s="31"/>
      <c r="B613" s="28" t="s">
        <v>746</v>
      </c>
      <c r="C613" s="22">
        <f>SUM(C300:C307)</f>
        <v>6622</v>
      </c>
      <c r="D613" s="22">
        <f>SUM(D300:D307)</f>
        <v>2361</v>
      </c>
      <c r="E613" s="68">
        <f t="shared" si="11"/>
        <v>0.35653881002718213</v>
      </c>
      <c r="F613" s="169">
        <f>SUM(F300:F307)</f>
        <v>0</v>
      </c>
      <c r="G613" s="118">
        <f>SUM(G300:G307)</f>
        <v>0</v>
      </c>
      <c r="H613" s="170">
        <f>SUM(H300:H307)</f>
        <v>0</v>
      </c>
      <c r="I613" s="99">
        <f>SUM(I300:I307)</f>
        <v>0</v>
      </c>
      <c r="J613" s="100">
        <f t="shared" ref="J613:R613" si="54">SUM(J300:J307)</f>
        <v>0</v>
      </c>
      <c r="K613" s="169">
        <f t="shared" si="54"/>
        <v>0</v>
      </c>
      <c r="L613" s="99">
        <f t="shared" si="54"/>
        <v>0</v>
      </c>
      <c r="M613" s="119">
        <f>SUM(M300:M307)</f>
        <v>0</v>
      </c>
      <c r="N613" s="118">
        <f t="shared" si="54"/>
        <v>761</v>
      </c>
      <c r="O613" s="100">
        <f>SUM(O300:O307)</f>
        <v>1224</v>
      </c>
      <c r="P613" s="99">
        <f>SUM(P300:P307)</f>
        <v>0</v>
      </c>
      <c r="Q613" s="100">
        <f>SUM(Q300:Q307)</f>
        <v>0</v>
      </c>
      <c r="R613" s="170">
        <f t="shared" si="54"/>
        <v>0</v>
      </c>
    </row>
    <row r="614" spans="1:18">
      <c r="A614" s="31"/>
      <c r="B614" s="28" t="s">
        <v>20</v>
      </c>
      <c r="C614" s="22">
        <f>SUM(C308:C312)</f>
        <v>6813</v>
      </c>
      <c r="D614" s="22">
        <f>SUM(D308:D312)</f>
        <v>2680</v>
      </c>
      <c r="E614" s="68">
        <f t="shared" si="11"/>
        <v>0.39336562454131807</v>
      </c>
      <c r="F614" s="169">
        <f>SUM(F308:F312)</f>
        <v>0</v>
      </c>
      <c r="G614" s="118">
        <f>SUM(G308:G312)</f>
        <v>0</v>
      </c>
      <c r="H614" s="170">
        <f>SUM(H308:H312)</f>
        <v>0</v>
      </c>
      <c r="I614" s="99">
        <f>SUM(I308:I312)</f>
        <v>0</v>
      </c>
      <c r="J614" s="100">
        <f t="shared" ref="J614:R614" si="55">SUM(J308:J312)</f>
        <v>0</v>
      </c>
      <c r="K614" s="169">
        <f t="shared" si="55"/>
        <v>1844</v>
      </c>
      <c r="L614" s="99">
        <f t="shared" si="55"/>
        <v>0</v>
      </c>
      <c r="M614" s="119">
        <f>SUM(M308:M312)</f>
        <v>0</v>
      </c>
      <c r="N614" s="118">
        <f t="shared" si="55"/>
        <v>0</v>
      </c>
      <c r="O614" s="100">
        <f>SUM(O308:O312)</f>
        <v>0</v>
      </c>
      <c r="P614" s="99">
        <f>SUM(P308:P312)</f>
        <v>0</v>
      </c>
      <c r="Q614" s="100">
        <f>SUM(Q308:Q312)</f>
        <v>0</v>
      </c>
      <c r="R614" s="170">
        <f t="shared" si="55"/>
        <v>0</v>
      </c>
    </row>
    <row r="615" spans="1:18">
      <c r="A615" s="31"/>
      <c r="B615" s="28" t="s">
        <v>720</v>
      </c>
      <c r="C615" s="22">
        <f>SUM(C317:C348)</f>
        <v>32604</v>
      </c>
      <c r="D615" s="22">
        <f>SUM(D317:D348)</f>
        <v>15008</v>
      </c>
      <c r="E615" s="68">
        <f t="shared" si="11"/>
        <v>0.46031161820635502</v>
      </c>
      <c r="F615" s="169">
        <f>SUM(F317:F348)</f>
        <v>0</v>
      </c>
      <c r="G615" s="118">
        <f>SUM(G317:G348)</f>
        <v>0</v>
      </c>
      <c r="H615" s="170">
        <f>SUM(H317:H348)</f>
        <v>0</v>
      </c>
      <c r="I615" s="99">
        <f>SUM(I317:I348)</f>
        <v>0</v>
      </c>
      <c r="J615" s="100">
        <f t="shared" ref="J615:R615" si="56">SUM(J317:J348)</f>
        <v>0</v>
      </c>
      <c r="K615" s="169">
        <f t="shared" si="56"/>
        <v>0</v>
      </c>
      <c r="L615" s="99">
        <f t="shared" si="56"/>
        <v>8474</v>
      </c>
      <c r="M615" s="119">
        <f>SUM(M317:M348)</f>
        <v>4393</v>
      </c>
      <c r="N615" s="118">
        <f t="shared" si="56"/>
        <v>0</v>
      </c>
      <c r="O615" s="100">
        <f>SUM(O317:O348)</f>
        <v>0</v>
      </c>
      <c r="P615" s="99">
        <f>SUM(P317:P348)</f>
        <v>0</v>
      </c>
      <c r="Q615" s="100">
        <f>SUM(Q317:Q348)</f>
        <v>0</v>
      </c>
      <c r="R615" s="170">
        <f t="shared" si="56"/>
        <v>0</v>
      </c>
    </row>
    <row r="616" spans="1:18">
      <c r="A616" s="31"/>
      <c r="B616" s="28" t="s">
        <v>721</v>
      </c>
      <c r="C616" s="22">
        <f>SUM(C350:C387)</f>
        <v>40043</v>
      </c>
      <c r="D616" s="22">
        <f>SUM(D350:D387)</f>
        <v>14137</v>
      </c>
      <c r="E616" s="68">
        <f t="shared" si="11"/>
        <v>0.35304547611317832</v>
      </c>
      <c r="F616" s="169">
        <f>SUM(F350:F387)</f>
        <v>0</v>
      </c>
      <c r="G616" s="118">
        <f>SUM(G350:G387)</f>
        <v>0</v>
      </c>
      <c r="H616" s="170">
        <f>SUM(H350:H387)</f>
        <v>0</v>
      </c>
      <c r="I616" s="99">
        <f>SUM(I350:I387)</f>
        <v>0</v>
      </c>
      <c r="J616" s="100">
        <f t="shared" ref="J616:R616" si="57">SUM(J350:J387)</f>
        <v>0</v>
      </c>
      <c r="K616" s="169">
        <f t="shared" si="57"/>
        <v>0</v>
      </c>
      <c r="L616" s="99">
        <f t="shared" si="57"/>
        <v>0</v>
      </c>
      <c r="M616" s="119">
        <f>SUM(M350:M387)</f>
        <v>0</v>
      </c>
      <c r="N616" s="118">
        <f t="shared" si="57"/>
        <v>0</v>
      </c>
      <c r="O616" s="100">
        <f>SUM(O350:O387)</f>
        <v>0</v>
      </c>
      <c r="P616" s="99">
        <f>SUM(P350:P387)</f>
        <v>8564</v>
      </c>
      <c r="Q616" s="100">
        <f>SUM(Q350:Q387)</f>
        <v>3867</v>
      </c>
      <c r="R616" s="170">
        <f t="shared" si="57"/>
        <v>0</v>
      </c>
    </row>
    <row r="617" spans="1:18">
      <c r="A617" s="31"/>
      <c r="B617" s="28" t="s">
        <v>722</v>
      </c>
      <c r="C617" s="22">
        <f>SUM(C388:C395)+C399</f>
        <v>3301</v>
      </c>
      <c r="D617" s="22">
        <f>SUM(D388:D395)+D399</f>
        <v>852</v>
      </c>
      <c r="E617" s="68">
        <f t="shared" si="11"/>
        <v>0.25810360496819146</v>
      </c>
      <c r="F617" s="169">
        <f>SUM(F388:F395)+SUM(F399)</f>
        <v>0</v>
      </c>
      <c r="G617" s="118">
        <f>SUM(G388:G395)+SUM(G399)</f>
        <v>0</v>
      </c>
      <c r="H617" s="170">
        <f>SUM(H388:H395)+SUM(H399)</f>
        <v>0</v>
      </c>
      <c r="I617" s="99">
        <f>SUM(I388:I395)+SUM(I399)</f>
        <v>154</v>
      </c>
      <c r="J617" s="100">
        <f t="shared" ref="J617:R617" si="58">SUM(J388:J395)+SUM(J399)</f>
        <v>398</v>
      </c>
      <c r="K617" s="169">
        <f t="shared" si="58"/>
        <v>0</v>
      </c>
      <c r="L617" s="99">
        <f t="shared" si="58"/>
        <v>77</v>
      </c>
      <c r="M617" s="119">
        <f>SUM(M388:M395)+SUM(M399)</f>
        <v>63</v>
      </c>
      <c r="N617" s="118">
        <f t="shared" si="58"/>
        <v>32</v>
      </c>
      <c r="O617" s="100">
        <f>SUM(O388:O395)+SUM(O399)</f>
        <v>31</v>
      </c>
      <c r="P617" s="99">
        <f>SUM(P388:P395)+SUM(P399)</f>
        <v>0</v>
      </c>
      <c r="Q617" s="100">
        <f>SUM(Q388:Q395)+SUM(Q399)</f>
        <v>0</v>
      </c>
      <c r="R617" s="170">
        <f t="shared" si="58"/>
        <v>0</v>
      </c>
    </row>
    <row r="618" spans="1:18">
      <c r="A618" s="31"/>
      <c r="B618" s="28" t="s">
        <v>748</v>
      </c>
      <c r="C618" s="32">
        <f>SUM(C400:C401)+C231</f>
        <v>3345</v>
      </c>
      <c r="D618" s="32">
        <f>SUM(D400:D401)+D231</f>
        <v>1007</v>
      </c>
      <c r="E618" s="68">
        <f t="shared" si="11"/>
        <v>0.30104633781763829</v>
      </c>
      <c r="F618" s="169">
        <f>SUM(F231)+SUM(F400:F401)</f>
        <v>0</v>
      </c>
      <c r="G618" s="118">
        <f>SUM(G231)+SUM(G400:G401)</f>
        <v>0</v>
      </c>
      <c r="H618" s="170">
        <f>SUM(H231)+SUM(H400:H401)</f>
        <v>0</v>
      </c>
      <c r="I618" s="99">
        <f>SUM(I231)+SUM(I400:I401)</f>
        <v>0</v>
      </c>
      <c r="J618" s="100">
        <f t="shared" ref="J618:R618" si="59">SUM(J231)+SUM(J400:J401)</f>
        <v>0</v>
      </c>
      <c r="K618" s="169">
        <f t="shared" si="59"/>
        <v>0</v>
      </c>
      <c r="L618" s="99">
        <f t="shared" si="59"/>
        <v>0</v>
      </c>
      <c r="M618" s="119">
        <f>SUM(M231)+SUM(M400:M401)</f>
        <v>0</v>
      </c>
      <c r="N618" s="118">
        <f t="shared" si="59"/>
        <v>0</v>
      </c>
      <c r="O618" s="100">
        <f>SUM(O231)+SUM(O400:O401)</f>
        <v>0</v>
      </c>
      <c r="P618" s="99">
        <f>SUM(P231)+SUM(P400:P401)</f>
        <v>0</v>
      </c>
      <c r="Q618" s="100">
        <f>SUM(Q231)+SUM(Q400:Q401)</f>
        <v>0</v>
      </c>
      <c r="R618" s="170">
        <f t="shared" si="59"/>
        <v>695</v>
      </c>
    </row>
    <row r="619" spans="1:18">
      <c r="A619" s="31"/>
      <c r="B619" s="28" t="s">
        <v>21</v>
      </c>
      <c r="C619" s="22">
        <f>SUM(C402:C420)</f>
        <v>19440</v>
      </c>
      <c r="D619" s="22">
        <f>SUM(D402:D420)</f>
        <v>5401</v>
      </c>
      <c r="E619" s="68">
        <f t="shared" si="11"/>
        <v>0.2778292181069959</v>
      </c>
      <c r="F619" s="169">
        <f>SUM(F402:F420)</f>
        <v>0</v>
      </c>
      <c r="G619" s="118">
        <f>SUM(G402:G420)</f>
        <v>0</v>
      </c>
      <c r="H619" s="170">
        <f>SUM(H402:H420)</f>
        <v>0</v>
      </c>
      <c r="I619" s="99">
        <f>SUM(I402:I420)</f>
        <v>0</v>
      </c>
      <c r="J619" s="100">
        <f t="shared" ref="J619:R619" si="60">SUM(J402:J420)</f>
        <v>0</v>
      </c>
      <c r="K619" s="169">
        <f t="shared" si="60"/>
        <v>0</v>
      </c>
      <c r="L619" s="99">
        <f t="shared" si="60"/>
        <v>0</v>
      </c>
      <c r="M619" s="119">
        <f>SUM(M402:M420)</f>
        <v>0</v>
      </c>
      <c r="N619" s="118">
        <f t="shared" si="60"/>
        <v>0</v>
      </c>
      <c r="O619" s="100">
        <f>SUM(O402:O420)</f>
        <v>0</v>
      </c>
      <c r="P619" s="99">
        <f>SUM(P402:P420)</f>
        <v>0</v>
      </c>
      <c r="Q619" s="100">
        <f>SUM(Q402:Q420)</f>
        <v>0</v>
      </c>
      <c r="R619" s="170">
        <f t="shared" si="60"/>
        <v>3763</v>
      </c>
    </row>
    <row r="620" spans="1:18">
      <c r="A620" s="31"/>
      <c r="B620" s="28" t="s">
        <v>22</v>
      </c>
      <c r="C620" s="22">
        <f>SUM(C430:C472)</f>
        <v>43556</v>
      </c>
      <c r="D620" s="22">
        <f>SUM(D430:D472)</f>
        <v>13606</v>
      </c>
      <c r="E620" s="68">
        <f t="shared" si="11"/>
        <v>0.31237946551565798</v>
      </c>
      <c r="F620" s="169">
        <f>SUM(F430:F472)</f>
        <v>0</v>
      </c>
      <c r="G620" s="118">
        <f>SUM(G430:G472)</f>
        <v>0</v>
      </c>
      <c r="H620" s="170">
        <f>SUM(H430:H472)</f>
        <v>0</v>
      </c>
      <c r="I620" s="99">
        <f>SUM(I430:I472)</f>
        <v>0</v>
      </c>
      <c r="J620" s="100">
        <f t="shared" ref="J620:R620" si="61">SUM(J430:J472)</f>
        <v>0</v>
      </c>
      <c r="K620" s="169">
        <f t="shared" si="61"/>
        <v>0</v>
      </c>
      <c r="L620" s="99">
        <f t="shared" si="61"/>
        <v>0</v>
      </c>
      <c r="M620" s="119">
        <f>SUM(M430:M472)</f>
        <v>0</v>
      </c>
      <c r="N620" s="118">
        <f t="shared" si="61"/>
        <v>0</v>
      </c>
      <c r="O620" s="100">
        <f>SUM(O430:O472)</f>
        <v>0</v>
      </c>
      <c r="P620" s="99">
        <f>SUM(P430:P472)</f>
        <v>9696</v>
      </c>
      <c r="Q620" s="100">
        <f>SUM(Q430:Q472)</f>
        <v>2573</v>
      </c>
      <c r="R620" s="170">
        <f t="shared" si="61"/>
        <v>0</v>
      </c>
    </row>
    <row r="621" spans="1:18">
      <c r="A621" s="31"/>
      <c r="B621" s="28" t="s">
        <v>23</v>
      </c>
      <c r="C621" s="32">
        <f>SUM(C226:C230)+SUM(C476:C478)</f>
        <v>9615</v>
      </c>
      <c r="D621" s="32">
        <f>SUM(D226:D230)+SUM(D476:D478)</f>
        <v>2662</v>
      </c>
      <c r="E621" s="68">
        <f t="shared" si="11"/>
        <v>0.27685907436297452</v>
      </c>
      <c r="F621" s="169">
        <f>SUM(F226:F230)+SUM(F476:F478)</f>
        <v>0</v>
      </c>
      <c r="G621" s="118">
        <f>SUM(G226:G230)+SUM(G476:G478)</f>
        <v>0</v>
      </c>
      <c r="H621" s="170">
        <f>SUM(H226:H230)+SUM(H476:H478)</f>
        <v>0</v>
      </c>
      <c r="I621" s="99">
        <f>SUM(I226:I230)+SUM(I476:I478)</f>
        <v>0</v>
      </c>
      <c r="J621" s="100">
        <f t="shared" ref="J621:R621" si="62">SUM(J226:J230)+SUM(J476:J478)</f>
        <v>0</v>
      </c>
      <c r="K621" s="169">
        <f t="shared" si="62"/>
        <v>0</v>
      </c>
      <c r="L621" s="99">
        <f t="shared" si="62"/>
        <v>0</v>
      </c>
      <c r="M621" s="119">
        <f>SUM(M226:M230)+SUM(M476:M478)</f>
        <v>0</v>
      </c>
      <c r="N621" s="118">
        <f t="shared" si="62"/>
        <v>0</v>
      </c>
      <c r="O621" s="100">
        <f>SUM(O226:O230)+SUM(O476:O478)</f>
        <v>0</v>
      </c>
      <c r="P621" s="99">
        <f>SUM(P226:P230)+SUM(P476:P478)</f>
        <v>0</v>
      </c>
      <c r="Q621" s="100">
        <f>SUM(Q226:Q230)+SUM(Q476:Q478)</f>
        <v>0</v>
      </c>
      <c r="R621" s="170">
        <f t="shared" si="62"/>
        <v>1716</v>
      </c>
    </row>
    <row r="622" spans="1:18">
      <c r="A622" s="31"/>
      <c r="B622" s="28" t="s">
        <v>24</v>
      </c>
      <c r="C622" s="22">
        <f>SUM(C485:C496)</f>
        <v>11464</v>
      </c>
      <c r="D622" s="22">
        <f>SUM(D485:D496)</f>
        <v>3950</v>
      </c>
      <c r="E622" s="68">
        <f t="shared" si="11"/>
        <v>0.34455687369155619</v>
      </c>
      <c r="F622" s="169">
        <f>SUM(F485:F496)</f>
        <v>0</v>
      </c>
      <c r="G622" s="118">
        <f>SUM(G485:G496)</f>
        <v>0</v>
      </c>
      <c r="H622" s="170">
        <f>SUM(H485:H496)</f>
        <v>0</v>
      </c>
      <c r="I622" s="99">
        <f>SUM(I485:I496)</f>
        <v>0</v>
      </c>
      <c r="J622" s="100">
        <f t="shared" ref="J622:R622" si="63">SUM(J485:J496)</f>
        <v>0</v>
      </c>
      <c r="K622" s="169">
        <f t="shared" si="63"/>
        <v>0</v>
      </c>
      <c r="L622" s="99">
        <f t="shared" si="63"/>
        <v>0</v>
      </c>
      <c r="M622" s="119">
        <f>SUM(M485:M496)</f>
        <v>0</v>
      </c>
      <c r="N622" s="118">
        <f t="shared" si="63"/>
        <v>0</v>
      </c>
      <c r="O622" s="100">
        <f>SUM(O485:O496)</f>
        <v>0</v>
      </c>
      <c r="P622" s="99">
        <f>SUM(P485:P496)</f>
        <v>0</v>
      </c>
      <c r="Q622" s="100">
        <f>SUM(Q485:Q496)</f>
        <v>0</v>
      </c>
      <c r="R622" s="170">
        <f t="shared" si="63"/>
        <v>2553</v>
      </c>
    </row>
    <row r="623" spans="1:18">
      <c r="A623" s="31"/>
      <c r="B623" s="28" t="s">
        <v>25</v>
      </c>
      <c r="C623" s="22">
        <f>SUM(C506:C533)</f>
        <v>26144</v>
      </c>
      <c r="D623" s="22">
        <f>SUM(D506:D533)</f>
        <v>8557</v>
      </c>
      <c r="E623" s="68">
        <f t="shared" si="11"/>
        <v>0.32730263157894735</v>
      </c>
      <c r="F623" s="169">
        <f>SUM(F506:F533)</f>
        <v>0</v>
      </c>
      <c r="G623" s="118">
        <f>SUM(G506:G533)</f>
        <v>0</v>
      </c>
      <c r="H623" s="170">
        <f>SUM(H506:H533)</f>
        <v>0</v>
      </c>
      <c r="I623" s="99">
        <f>SUM(I506:I533)</f>
        <v>0</v>
      </c>
      <c r="J623" s="100">
        <f t="shared" ref="J623:R623" si="64">SUM(J506:J533)</f>
        <v>0</v>
      </c>
      <c r="K623" s="169">
        <f t="shared" si="64"/>
        <v>5488</v>
      </c>
      <c r="L623" s="99">
        <f t="shared" si="64"/>
        <v>0</v>
      </c>
      <c r="M623" s="119">
        <f>SUM(M506:M533)</f>
        <v>0</v>
      </c>
      <c r="N623" s="118">
        <f t="shared" si="64"/>
        <v>0</v>
      </c>
      <c r="O623" s="100">
        <f>SUM(O506:O533)</f>
        <v>0</v>
      </c>
      <c r="P623" s="99">
        <f>SUM(P506:P533)</f>
        <v>268</v>
      </c>
      <c r="Q623" s="100">
        <f>SUM(Q506:Q533)</f>
        <v>476</v>
      </c>
      <c r="R623" s="170">
        <f t="shared" si="64"/>
        <v>0</v>
      </c>
    </row>
    <row r="624" spans="1:18">
      <c r="A624" s="31"/>
      <c r="B624" s="28" t="s">
        <v>723</v>
      </c>
      <c r="C624" s="22">
        <f>SUM(C534:C547)</f>
        <v>13891</v>
      </c>
      <c r="D624" s="22">
        <f>SUM(D534:D547)</f>
        <v>4645</v>
      </c>
      <c r="E624" s="68">
        <f t="shared" si="11"/>
        <v>0.33438917284572744</v>
      </c>
      <c r="F624" s="169">
        <f>SUM(F534:F547)</f>
        <v>0</v>
      </c>
      <c r="G624" s="118">
        <f>SUM(G534:G547)</f>
        <v>0</v>
      </c>
      <c r="H624" s="170">
        <f>SUM(H534:H547)</f>
        <v>0</v>
      </c>
      <c r="I624" s="99">
        <f>SUM(I534:I547)</f>
        <v>0</v>
      </c>
      <c r="J624" s="100">
        <f t="shared" ref="J624:R624" si="65">SUM(J534:J547)</f>
        <v>0</v>
      </c>
      <c r="K624" s="169">
        <f t="shared" si="65"/>
        <v>0</v>
      </c>
      <c r="L624" s="99">
        <f t="shared" si="65"/>
        <v>0</v>
      </c>
      <c r="M624" s="119">
        <f>SUM(M534:M547)</f>
        <v>0</v>
      </c>
      <c r="N624" s="118">
        <f t="shared" si="65"/>
        <v>1381</v>
      </c>
      <c r="O624" s="100">
        <f>SUM(O534:O547)</f>
        <v>2604</v>
      </c>
      <c r="P624" s="99">
        <f>SUM(P534:P547)</f>
        <v>0</v>
      </c>
      <c r="Q624" s="100">
        <f>SUM(Q534:Q547)</f>
        <v>0</v>
      </c>
      <c r="R624" s="170">
        <f t="shared" si="65"/>
        <v>0</v>
      </c>
    </row>
    <row r="625" spans="1:18">
      <c r="A625" s="31"/>
      <c r="B625" s="28" t="s">
        <v>724</v>
      </c>
      <c r="C625" s="22">
        <f>SUM(C548:C559)</f>
        <v>10765</v>
      </c>
      <c r="D625" s="22">
        <f>SUM(D548:D559)</f>
        <v>4822</v>
      </c>
      <c r="E625" s="68">
        <f t="shared" si="11"/>
        <v>0.44793311658151419</v>
      </c>
      <c r="F625" s="169">
        <f>SUM(F548:F559)</f>
        <v>0</v>
      </c>
      <c r="G625" s="118">
        <f>SUM(G548:G559)</f>
        <v>0</v>
      </c>
      <c r="H625" s="170">
        <f>SUM(H548:H559)</f>
        <v>0</v>
      </c>
      <c r="I625" s="99">
        <f>SUM(I548:I559)</f>
        <v>0</v>
      </c>
      <c r="J625" s="100">
        <f t="shared" ref="J625:R625" si="66">SUM(J548:J559)</f>
        <v>0</v>
      </c>
      <c r="K625" s="169">
        <f t="shared" si="66"/>
        <v>0</v>
      </c>
      <c r="L625" s="99">
        <f t="shared" si="66"/>
        <v>0</v>
      </c>
      <c r="M625" s="119">
        <f>SUM(M548:M559)</f>
        <v>0</v>
      </c>
      <c r="N625" s="118">
        <f t="shared" si="66"/>
        <v>1365</v>
      </c>
      <c r="O625" s="100">
        <f>SUM(O548:O559)</f>
        <v>2552</v>
      </c>
      <c r="P625" s="99">
        <f>SUM(P548:P559)</f>
        <v>0</v>
      </c>
      <c r="Q625" s="100">
        <f>SUM(Q548:Q559)</f>
        <v>0</v>
      </c>
      <c r="R625" s="170">
        <f t="shared" si="66"/>
        <v>0</v>
      </c>
    </row>
    <row r="626" spans="1:18">
      <c r="A626" s="31"/>
      <c r="B626" s="28" t="s">
        <v>725</v>
      </c>
      <c r="C626" s="22">
        <f>SUM(C562:C564)</f>
        <v>3674</v>
      </c>
      <c r="D626" s="22">
        <f>SUM(D562:D564)</f>
        <v>706</v>
      </c>
      <c r="E626" s="68">
        <f t="shared" si="11"/>
        <v>0.19216113228089277</v>
      </c>
      <c r="F626" s="169">
        <f>SUM(F562:F564)</f>
        <v>0</v>
      </c>
      <c r="G626" s="118">
        <f>SUM(G562:G564)</f>
        <v>0</v>
      </c>
      <c r="H626" s="170">
        <f>SUM(H562:H564)</f>
        <v>0</v>
      </c>
      <c r="I626" s="99">
        <f>SUM(I562:I564)</f>
        <v>0</v>
      </c>
      <c r="J626" s="100">
        <f t="shared" ref="J626:R626" si="67">SUM(J562:J564)</f>
        <v>0</v>
      </c>
      <c r="K626" s="169">
        <f t="shared" si="67"/>
        <v>0</v>
      </c>
      <c r="L626" s="99">
        <f t="shared" si="67"/>
        <v>0</v>
      </c>
      <c r="M626" s="119">
        <f>SUM(M562:M564)</f>
        <v>0</v>
      </c>
      <c r="N626" s="118">
        <f t="shared" si="67"/>
        <v>0</v>
      </c>
      <c r="O626" s="100">
        <f>SUM(O562:O564)</f>
        <v>0</v>
      </c>
      <c r="P626" s="99">
        <f>SUM(P562:P564)</f>
        <v>0</v>
      </c>
      <c r="Q626" s="100">
        <f>SUM(Q562:Q564)</f>
        <v>0</v>
      </c>
      <c r="R626" s="170">
        <f t="shared" si="67"/>
        <v>496</v>
      </c>
    </row>
    <row r="627" spans="1:18">
      <c r="A627" s="31"/>
      <c r="B627" s="28" t="s">
        <v>10</v>
      </c>
      <c r="C627" s="22">
        <f>SUM(C485)</f>
        <v>545</v>
      </c>
      <c r="D627" s="22">
        <f>SUM(D485)</f>
        <v>133</v>
      </c>
      <c r="E627" s="68">
        <f t="shared" si="11"/>
        <v>0.24403669724770644</v>
      </c>
      <c r="F627" s="169">
        <f>SUM(F485)</f>
        <v>0</v>
      </c>
      <c r="G627" s="118">
        <f>SUM(G485)</f>
        <v>0</v>
      </c>
      <c r="H627" s="170">
        <f>SUM(H485)</f>
        <v>0</v>
      </c>
      <c r="I627" s="99">
        <f>SUM(I485)</f>
        <v>0</v>
      </c>
      <c r="J627" s="100">
        <f t="shared" ref="J627:R627" si="68">SUM(J485)</f>
        <v>0</v>
      </c>
      <c r="K627" s="169">
        <f t="shared" si="68"/>
        <v>0</v>
      </c>
      <c r="L627" s="99">
        <f t="shared" si="68"/>
        <v>0</v>
      </c>
      <c r="M627" s="119">
        <f>SUM(M485)</f>
        <v>0</v>
      </c>
      <c r="N627" s="118">
        <f t="shared" si="68"/>
        <v>0</v>
      </c>
      <c r="O627" s="100">
        <f>SUM(O485)</f>
        <v>0</v>
      </c>
      <c r="P627" s="99">
        <f>SUM(P485)</f>
        <v>0</v>
      </c>
      <c r="Q627" s="100">
        <f>SUM(Q485)</f>
        <v>0</v>
      </c>
      <c r="R627" s="170">
        <f t="shared" si="68"/>
        <v>80</v>
      </c>
    </row>
    <row r="628" spans="1:18">
      <c r="A628" s="31"/>
      <c r="B628" s="28" t="s">
        <v>11</v>
      </c>
      <c r="C628" s="22">
        <f>SUM(C313:C316)</f>
        <v>3017</v>
      </c>
      <c r="D628" s="22">
        <f>SUM(D313:D316)</f>
        <v>1414</v>
      </c>
      <c r="E628" s="68">
        <f t="shared" si="11"/>
        <v>0.46867749419953597</v>
      </c>
      <c r="F628" s="169">
        <f>SUM(F313:F316)</f>
        <v>0</v>
      </c>
      <c r="G628" s="118">
        <f>SUM(G313:G316)</f>
        <v>0</v>
      </c>
      <c r="H628" s="170">
        <f>SUM(H313:H316)</f>
        <v>0</v>
      </c>
      <c r="I628" s="99">
        <f>SUM(I313:I316)</f>
        <v>0</v>
      </c>
      <c r="J628" s="100">
        <f t="shared" ref="J628:R628" si="69">SUM(J313:J316)</f>
        <v>0</v>
      </c>
      <c r="K628" s="169">
        <f t="shared" si="69"/>
        <v>832</v>
      </c>
      <c r="L628" s="99">
        <f t="shared" si="69"/>
        <v>0</v>
      </c>
      <c r="M628" s="119">
        <f>SUM(M313:M316)</f>
        <v>0</v>
      </c>
      <c r="N628" s="118">
        <f t="shared" si="69"/>
        <v>0</v>
      </c>
      <c r="O628" s="100">
        <f>SUM(O313:O316)</f>
        <v>0</v>
      </c>
      <c r="P628" s="99">
        <f>SUM(P313:P316)</f>
        <v>0</v>
      </c>
      <c r="Q628" s="100">
        <f>SUM(Q313:Q316)</f>
        <v>0</v>
      </c>
      <c r="R628" s="170">
        <f t="shared" si="69"/>
        <v>0</v>
      </c>
    </row>
    <row r="629" spans="1:18">
      <c r="A629" s="31"/>
      <c r="B629" s="28" t="s">
        <v>12</v>
      </c>
      <c r="C629" s="22">
        <f>SUM(C349)</f>
        <v>487</v>
      </c>
      <c r="D629" s="22">
        <f>SUM(D349)</f>
        <v>115</v>
      </c>
      <c r="E629" s="68">
        <f t="shared" si="11"/>
        <v>0.23613963039014374</v>
      </c>
      <c r="F629" s="171">
        <f>SUM(F349)</f>
        <v>0</v>
      </c>
      <c r="G629" s="114">
        <f>SUM(G349)</f>
        <v>0</v>
      </c>
      <c r="H629" s="172">
        <f>SUM(H349)</f>
        <v>0</v>
      </c>
      <c r="I629" s="116">
        <f>SUM(I349)</f>
        <v>0</v>
      </c>
      <c r="J629" s="115">
        <f t="shared" ref="J629:R629" si="70">SUM(J349)</f>
        <v>0</v>
      </c>
      <c r="K629" s="171">
        <f t="shared" si="70"/>
        <v>72</v>
      </c>
      <c r="L629" s="116">
        <f t="shared" si="70"/>
        <v>0</v>
      </c>
      <c r="M629" s="117">
        <f>SUM(M349)</f>
        <v>0</v>
      </c>
      <c r="N629" s="114">
        <f t="shared" si="70"/>
        <v>0</v>
      </c>
      <c r="O629" s="115">
        <f>SUM(O349)</f>
        <v>0</v>
      </c>
      <c r="P629" s="116">
        <f>SUM(P349)</f>
        <v>0</v>
      </c>
      <c r="Q629" s="115">
        <f>SUM(Q349)</f>
        <v>0</v>
      </c>
      <c r="R629" s="172">
        <f t="shared" si="70"/>
        <v>0</v>
      </c>
    </row>
    <row r="630" spans="1:18">
      <c r="A630" s="31"/>
      <c r="B630" s="28" t="s">
        <v>13</v>
      </c>
      <c r="C630" s="22">
        <f>SUM(C486:C487)</f>
        <v>2105</v>
      </c>
      <c r="D630" s="22">
        <f>SUM(D486:D487)</f>
        <v>583</v>
      </c>
      <c r="E630" s="68">
        <f t="shared" si="11"/>
        <v>0.27695961995249407</v>
      </c>
      <c r="F630" s="169">
        <f>SUM(F486:F487)</f>
        <v>0</v>
      </c>
      <c r="G630" s="118">
        <f>SUM(G486:G487)</f>
        <v>0</v>
      </c>
      <c r="H630" s="170">
        <f>SUM(H486:H487)</f>
        <v>0</v>
      </c>
      <c r="I630" s="99">
        <f>SUM(I486:I487)</f>
        <v>0</v>
      </c>
      <c r="J630" s="100">
        <f t="shared" ref="J630:R630" si="71">SUM(J486:J487)</f>
        <v>0</v>
      </c>
      <c r="K630" s="169">
        <f t="shared" si="71"/>
        <v>0</v>
      </c>
      <c r="L630" s="99">
        <f t="shared" si="71"/>
        <v>0</v>
      </c>
      <c r="M630" s="119">
        <f>SUM(M486:M487)</f>
        <v>0</v>
      </c>
      <c r="N630" s="118">
        <f t="shared" si="71"/>
        <v>0</v>
      </c>
      <c r="O630" s="100">
        <f>SUM(O486:O487)</f>
        <v>0</v>
      </c>
      <c r="P630" s="99">
        <f>SUM(P486:P487)</f>
        <v>0</v>
      </c>
      <c r="Q630" s="100">
        <f>SUM(Q486:Q487)</f>
        <v>0</v>
      </c>
      <c r="R630" s="170">
        <f t="shared" si="71"/>
        <v>381</v>
      </c>
    </row>
    <row r="631" spans="1:18">
      <c r="A631" s="31"/>
      <c r="B631" s="28" t="s">
        <v>726</v>
      </c>
      <c r="C631" s="12">
        <f>SUM(C421)</f>
        <v>1181</v>
      </c>
      <c r="D631" s="12">
        <f>SUM(D421)</f>
        <v>246</v>
      </c>
      <c r="E631" s="68">
        <f t="shared" si="11"/>
        <v>0.20829805249788316</v>
      </c>
      <c r="F631" s="171">
        <f>SUM(F421)</f>
        <v>0</v>
      </c>
      <c r="G631" s="114">
        <f>SUM(G421)</f>
        <v>0</v>
      </c>
      <c r="H631" s="172">
        <f>SUM(H421)</f>
        <v>0</v>
      </c>
      <c r="I631" s="116">
        <f>SUM(I421)</f>
        <v>121</v>
      </c>
      <c r="J631" s="115">
        <f t="shared" ref="J631:R631" si="72">SUM(J421)</f>
        <v>83</v>
      </c>
      <c r="K631" s="171">
        <f t="shared" si="72"/>
        <v>0</v>
      </c>
      <c r="L631" s="116">
        <f t="shared" si="72"/>
        <v>0</v>
      </c>
      <c r="M631" s="117">
        <f>SUM(M421)</f>
        <v>0</v>
      </c>
      <c r="N631" s="114">
        <f t="shared" si="72"/>
        <v>0</v>
      </c>
      <c r="O631" s="115">
        <f>SUM(O421)</f>
        <v>0</v>
      </c>
      <c r="P631" s="116">
        <f>SUM(P421)</f>
        <v>0</v>
      </c>
      <c r="Q631" s="115">
        <f>SUM(Q421)</f>
        <v>0</v>
      </c>
      <c r="R631" s="172">
        <f t="shared" si="72"/>
        <v>0</v>
      </c>
    </row>
    <row r="632" spans="1:18">
      <c r="A632" s="31"/>
      <c r="B632" s="28" t="s">
        <v>26</v>
      </c>
      <c r="C632" s="24">
        <f>SUM(C422:C424)</f>
        <v>2230</v>
      </c>
      <c r="D632" s="24">
        <f>SUM(D422:D424)</f>
        <v>1303</v>
      </c>
      <c r="E632" s="68">
        <f t="shared" si="11"/>
        <v>0.58430493273542605</v>
      </c>
      <c r="F632" s="173">
        <f>SUM(F422:F424)</f>
        <v>0</v>
      </c>
      <c r="G632" s="120">
        <f>SUM(G422:G424)</f>
        <v>0</v>
      </c>
      <c r="H632" s="174">
        <f>SUM(H422:H424)</f>
        <v>0</v>
      </c>
      <c r="I632" s="122">
        <f>SUM(I422:I424)</f>
        <v>0</v>
      </c>
      <c r="J632" s="121">
        <f t="shared" ref="J632:R632" si="73">SUM(J422:J424)</f>
        <v>0</v>
      </c>
      <c r="K632" s="173">
        <f t="shared" si="73"/>
        <v>0</v>
      </c>
      <c r="L632" s="122">
        <f t="shared" si="73"/>
        <v>0</v>
      </c>
      <c r="M632" s="123">
        <f>SUM(M422:M424)</f>
        <v>0</v>
      </c>
      <c r="N632" s="120">
        <f t="shared" si="73"/>
        <v>350</v>
      </c>
      <c r="O632" s="121">
        <f>SUM(O422:O424)</f>
        <v>677</v>
      </c>
      <c r="P632" s="122">
        <f>SUM(P422:P424)</f>
        <v>0</v>
      </c>
      <c r="Q632" s="121">
        <f>SUM(Q422:Q424)</f>
        <v>0</v>
      </c>
      <c r="R632" s="174">
        <f t="shared" si="73"/>
        <v>0</v>
      </c>
    </row>
    <row r="633" spans="1:18">
      <c r="A633" s="31"/>
      <c r="B633" s="28" t="s">
        <v>27</v>
      </c>
      <c r="C633" s="24">
        <f>SUM(C425)</f>
        <v>1241</v>
      </c>
      <c r="D633" s="24">
        <f>SUM(D425)</f>
        <v>414</v>
      </c>
      <c r="E633" s="68">
        <f t="shared" si="11"/>
        <v>0.33360193392425463</v>
      </c>
      <c r="F633" s="173">
        <f>SUM(F425)</f>
        <v>0</v>
      </c>
      <c r="G633" s="120">
        <f>SUM(G425)</f>
        <v>0</v>
      </c>
      <c r="H633" s="174">
        <f>SUM(H425)</f>
        <v>0</v>
      </c>
      <c r="I633" s="122">
        <f>SUM(I425)</f>
        <v>0</v>
      </c>
      <c r="J633" s="121">
        <f t="shared" ref="J633:R633" si="74">SUM(J425)</f>
        <v>0</v>
      </c>
      <c r="K633" s="173">
        <f t="shared" si="74"/>
        <v>0</v>
      </c>
      <c r="L633" s="122">
        <f t="shared" si="74"/>
        <v>204</v>
      </c>
      <c r="M633" s="123">
        <f>SUM(M425)</f>
        <v>157</v>
      </c>
      <c r="N633" s="120">
        <f t="shared" si="74"/>
        <v>0</v>
      </c>
      <c r="O633" s="121">
        <f>SUM(O425)</f>
        <v>0</v>
      </c>
      <c r="P633" s="122">
        <f>SUM(P425)</f>
        <v>0</v>
      </c>
      <c r="Q633" s="121">
        <f>SUM(Q425)</f>
        <v>0</v>
      </c>
      <c r="R633" s="174">
        <f t="shared" si="74"/>
        <v>0</v>
      </c>
    </row>
    <row r="634" spans="1:18">
      <c r="A634" s="31"/>
      <c r="B634" s="28" t="s">
        <v>14</v>
      </c>
      <c r="C634" s="24">
        <f>SUM(C426:C427)</f>
        <v>1994</v>
      </c>
      <c r="D634" s="24">
        <f>SUM(D426:D427)</f>
        <v>924</v>
      </c>
      <c r="E634" s="68">
        <f t="shared" si="11"/>
        <v>0.46339017051153458</v>
      </c>
      <c r="F634" s="173">
        <f>SUM(F426:F427)</f>
        <v>0</v>
      </c>
      <c r="G634" s="120">
        <f>SUM(G426:G427)</f>
        <v>0</v>
      </c>
      <c r="H634" s="174">
        <f>SUM(H426:H427)</f>
        <v>0</v>
      </c>
      <c r="I634" s="122">
        <f>SUM(I426:I427)</f>
        <v>0</v>
      </c>
      <c r="J634" s="121">
        <f t="shared" ref="J634:R634" si="75">SUM(J426:J427)</f>
        <v>0</v>
      </c>
      <c r="K634" s="173">
        <f t="shared" si="75"/>
        <v>0</v>
      </c>
      <c r="L634" s="122">
        <f t="shared" si="75"/>
        <v>0</v>
      </c>
      <c r="M634" s="123">
        <f>SUM(M426:M427)</f>
        <v>0</v>
      </c>
      <c r="N634" s="120">
        <f t="shared" si="75"/>
        <v>329</v>
      </c>
      <c r="O634" s="121">
        <f>SUM(O426:O427)</f>
        <v>377</v>
      </c>
      <c r="P634" s="122">
        <f>SUM(P426:P427)</f>
        <v>0</v>
      </c>
      <c r="Q634" s="121">
        <f>SUM(Q426:Q427)</f>
        <v>0</v>
      </c>
      <c r="R634" s="174">
        <f t="shared" si="75"/>
        <v>0</v>
      </c>
    </row>
    <row r="635" spans="1:18">
      <c r="A635" s="31"/>
      <c r="B635" s="28" t="s">
        <v>28</v>
      </c>
      <c r="C635" s="24">
        <f>SUM(C428:C429)</f>
        <v>2631</v>
      </c>
      <c r="D635" s="24">
        <f>SUM(D428:D429)</f>
        <v>623</v>
      </c>
      <c r="E635" s="68">
        <f t="shared" ref="E635:E689" si="76">SUM(D635/C635)</f>
        <v>0.23679209426073736</v>
      </c>
      <c r="F635" s="173">
        <f>SUM(F428:F429)</f>
        <v>0</v>
      </c>
      <c r="G635" s="120">
        <f>SUM(G428:G429)</f>
        <v>0</v>
      </c>
      <c r="H635" s="174">
        <f>SUM(H428:H429)</f>
        <v>0</v>
      </c>
      <c r="I635" s="122">
        <f>SUM(I428:I429)</f>
        <v>0</v>
      </c>
      <c r="J635" s="121">
        <f t="shared" ref="J635:R635" si="77">SUM(J428:J429)</f>
        <v>0</v>
      </c>
      <c r="K635" s="173">
        <f t="shared" si="77"/>
        <v>480</v>
      </c>
      <c r="L635" s="122">
        <f t="shared" si="77"/>
        <v>0</v>
      </c>
      <c r="M635" s="123">
        <f>SUM(M428:M429)</f>
        <v>0</v>
      </c>
      <c r="N635" s="120">
        <f t="shared" si="77"/>
        <v>0</v>
      </c>
      <c r="O635" s="121">
        <f>SUM(O428:O429)</f>
        <v>0</v>
      </c>
      <c r="P635" s="122">
        <f>SUM(P428:P429)</f>
        <v>0</v>
      </c>
      <c r="Q635" s="121">
        <f>SUM(Q428:Q429)</f>
        <v>0</v>
      </c>
      <c r="R635" s="174">
        <f t="shared" si="77"/>
        <v>0</v>
      </c>
    </row>
    <row r="636" spans="1:18">
      <c r="A636" s="31"/>
      <c r="B636" s="28" t="s">
        <v>29</v>
      </c>
      <c r="C636" s="24">
        <f>SUM(C473:C475)</f>
        <v>2546</v>
      </c>
      <c r="D636" s="24">
        <f>SUM(D473:D475)</f>
        <v>562</v>
      </c>
      <c r="E636" s="68">
        <f t="shared" si="76"/>
        <v>0.22073841319717202</v>
      </c>
      <c r="F636" s="173">
        <f>SUM(F473:F475)</f>
        <v>0</v>
      </c>
      <c r="G636" s="120">
        <f>SUM(G473:G475)</f>
        <v>0</v>
      </c>
      <c r="H636" s="174">
        <f>SUM(H473:H475)</f>
        <v>0</v>
      </c>
      <c r="I636" s="122">
        <f>SUM(I473:I475)</f>
        <v>0</v>
      </c>
      <c r="J636" s="121">
        <f t="shared" ref="J636:R636" si="78">SUM(J473:J475)</f>
        <v>0</v>
      </c>
      <c r="K636" s="173">
        <f t="shared" si="78"/>
        <v>349</v>
      </c>
      <c r="L636" s="122">
        <f t="shared" si="78"/>
        <v>0</v>
      </c>
      <c r="M636" s="123">
        <f>SUM(M473:M475)</f>
        <v>0</v>
      </c>
      <c r="N636" s="120">
        <f t="shared" si="78"/>
        <v>0</v>
      </c>
      <c r="O636" s="121">
        <f>SUM(O473:O475)</f>
        <v>0</v>
      </c>
      <c r="P636" s="122">
        <f>SUM(P473:P475)</f>
        <v>0</v>
      </c>
      <c r="Q636" s="121">
        <f>SUM(Q473:Q475)</f>
        <v>0</v>
      </c>
      <c r="R636" s="174">
        <f t="shared" si="78"/>
        <v>0</v>
      </c>
    </row>
    <row r="637" spans="1:18">
      <c r="A637" s="31"/>
      <c r="B637" s="28" t="s">
        <v>727</v>
      </c>
      <c r="C637" s="24">
        <f>SUM(C479:C480)</f>
        <v>2192</v>
      </c>
      <c r="D637" s="24">
        <f>SUM(D479:D480)</f>
        <v>443</v>
      </c>
      <c r="E637" s="68">
        <f t="shared" si="76"/>
        <v>0.20209854014598541</v>
      </c>
      <c r="F637" s="173">
        <f>SUM(F479:F480)</f>
        <v>0</v>
      </c>
      <c r="G637" s="120">
        <f>SUM(G479:G480)</f>
        <v>0</v>
      </c>
      <c r="H637" s="174">
        <f>SUM(H479:H480)</f>
        <v>0</v>
      </c>
      <c r="I637" s="122">
        <f>SUM(I479:I480)</f>
        <v>0</v>
      </c>
      <c r="J637" s="121">
        <f t="shared" ref="J637:R637" si="79">SUM(J479:J480)</f>
        <v>0</v>
      </c>
      <c r="K637" s="173">
        <f t="shared" si="79"/>
        <v>379</v>
      </c>
      <c r="L637" s="122">
        <f t="shared" si="79"/>
        <v>0</v>
      </c>
      <c r="M637" s="123">
        <f>SUM(M479:M480)</f>
        <v>0</v>
      </c>
      <c r="N637" s="120">
        <f t="shared" si="79"/>
        <v>0</v>
      </c>
      <c r="O637" s="121">
        <f>SUM(O479:O480)</f>
        <v>0</v>
      </c>
      <c r="P637" s="122">
        <f>SUM(P479:P480)</f>
        <v>0</v>
      </c>
      <c r="Q637" s="121">
        <f>SUM(Q479:Q480)</f>
        <v>0</v>
      </c>
      <c r="R637" s="174">
        <f t="shared" si="79"/>
        <v>0</v>
      </c>
    </row>
    <row r="638" spans="1:18">
      <c r="A638" s="31"/>
      <c r="B638" s="28" t="s">
        <v>728</v>
      </c>
      <c r="C638" s="24">
        <f>SUM(C481:C482)</f>
        <v>2158</v>
      </c>
      <c r="D638" s="24">
        <f>SUM(D481:D482)</f>
        <v>231</v>
      </c>
      <c r="E638" s="68">
        <f t="shared" si="76"/>
        <v>0.10704355885078777</v>
      </c>
      <c r="F638" s="173">
        <f>SUM(F481:F482)</f>
        <v>0</v>
      </c>
      <c r="G638" s="120">
        <f>SUM(G481:G482)</f>
        <v>0</v>
      </c>
      <c r="H638" s="174">
        <f>SUM(H481:H482)</f>
        <v>0</v>
      </c>
      <c r="I638" s="122">
        <f>SUM(I481:I482)</f>
        <v>0</v>
      </c>
      <c r="J638" s="121">
        <f t="shared" ref="J638:R638" si="80">SUM(J481:J482)</f>
        <v>0</v>
      </c>
      <c r="K638" s="173">
        <f t="shared" si="80"/>
        <v>155</v>
      </c>
      <c r="L638" s="122">
        <f t="shared" si="80"/>
        <v>0</v>
      </c>
      <c r="M638" s="123">
        <f>SUM(M481:M482)</f>
        <v>0</v>
      </c>
      <c r="N638" s="120">
        <f t="shared" si="80"/>
        <v>0</v>
      </c>
      <c r="O638" s="121">
        <f>SUM(O481:O482)</f>
        <v>0</v>
      </c>
      <c r="P638" s="122">
        <f>SUM(P481:P482)</f>
        <v>0</v>
      </c>
      <c r="Q638" s="121">
        <f>SUM(Q481:Q482)</f>
        <v>0</v>
      </c>
      <c r="R638" s="174">
        <f t="shared" si="80"/>
        <v>0</v>
      </c>
    </row>
    <row r="639" spans="1:18">
      <c r="A639" s="31"/>
      <c r="B639" s="28" t="s">
        <v>30</v>
      </c>
      <c r="C639" s="24">
        <f>SUM(C483:C484)</f>
        <v>2666</v>
      </c>
      <c r="D639" s="24">
        <f>SUM(D483:D484)</f>
        <v>798</v>
      </c>
      <c r="E639" s="68">
        <f t="shared" si="76"/>
        <v>0.29932483120780196</v>
      </c>
      <c r="F639" s="173">
        <f>SUM(F483:F484)</f>
        <v>0</v>
      </c>
      <c r="G639" s="120">
        <f>SUM(G483:G484)</f>
        <v>0</v>
      </c>
      <c r="H639" s="174">
        <f>SUM(H483:H484)</f>
        <v>0</v>
      </c>
      <c r="I639" s="122">
        <f>SUM(I483:I484)</f>
        <v>0</v>
      </c>
      <c r="J639" s="121">
        <f t="shared" ref="J639:R639" si="81">SUM(J483:J484)</f>
        <v>0</v>
      </c>
      <c r="K639" s="173">
        <f t="shared" si="81"/>
        <v>0</v>
      </c>
      <c r="L639" s="122">
        <f t="shared" si="81"/>
        <v>360</v>
      </c>
      <c r="M639" s="123">
        <f>SUM(M483:M484)</f>
        <v>332</v>
      </c>
      <c r="N639" s="120">
        <f t="shared" si="81"/>
        <v>0</v>
      </c>
      <c r="O639" s="121">
        <f>SUM(O483:O484)</f>
        <v>0</v>
      </c>
      <c r="P639" s="122">
        <f>SUM(P483:P484)</f>
        <v>0</v>
      </c>
      <c r="Q639" s="121">
        <f>SUM(Q483:Q484)</f>
        <v>0</v>
      </c>
      <c r="R639" s="174">
        <f t="shared" si="81"/>
        <v>0</v>
      </c>
    </row>
    <row r="640" spans="1:18">
      <c r="A640" s="31"/>
      <c r="B640" s="28" t="s">
        <v>31</v>
      </c>
      <c r="C640" s="24">
        <f>SUM(C497:C498)</f>
        <v>1985</v>
      </c>
      <c r="D640" s="24">
        <f>SUM(D497:D498)</f>
        <v>770</v>
      </c>
      <c r="E640" s="68">
        <f t="shared" si="76"/>
        <v>0.38790931989924432</v>
      </c>
      <c r="F640" s="173">
        <f>SUM(F497:F498)</f>
        <v>0</v>
      </c>
      <c r="G640" s="120">
        <f>SUM(G497:G498)</f>
        <v>0</v>
      </c>
      <c r="H640" s="174">
        <f>SUM(H497:H498)</f>
        <v>0</v>
      </c>
      <c r="I640" s="122">
        <f>SUM(I497:I498)</f>
        <v>0</v>
      </c>
      <c r="J640" s="121">
        <f t="shared" ref="J640:R640" si="82">SUM(J497:J498)</f>
        <v>0</v>
      </c>
      <c r="K640" s="173">
        <f t="shared" si="82"/>
        <v>0</v>
      </c>
      <c r="L640" s="122">
        <f t="shared" si="82"/>
        <v>404</v>
      </c>
      <c r="M640" s="123">
        <f>SUM(M497:M498)</f>
        <v>216</v>
      </c>
      <c r="N640" s="120">
        <f t="shared" si="82"/>
        <v>0</v>
      </c>
      <c r="O640" s="121">
        <f>SUM(O497:O498)</f>
        <v>0</v>
      </c>
      <c r="P640" s="122">
        <f>SUM(P497:P498)</f>
        <v>0</v>
      </c>
      <c r="Q640" s="121">
        <f>SUM(Q497:Q498)</f>
        <v>0</v>
      </c>
      <c r="R640" s="174">
        <f t="shared" si="82"/>
        <v>0</v>
      </c>
    </row>
    <row r="641" spans="1:18">
      <c r="A641" s="31"/>
      <c r="B641" s="28" t="s">
        <v>15</v>
      </c>
      <c r="C641" s="24">
        <f>SUM(C488)</f>
        <v>743</v>
      </c>
      <c r="D641" s="24">
        <f>SUM(D488)</f>
        <v>310</v>
      </c>
      <c r="E641" s="68">
        <f t="shared" si="76"/>
        <v>0.41722745625841184</v>
      </c>
      <c r="F641" s="173">
        <f>SUM(F488)</f>
        <v>0</v>
      </c>
      <c r="G641" s="120">
        <f>SUM(G488)</f>
        <v>0</v>
      </c>
      <c r="H641" s="174">
        <f>SUM(H488)</f>
        <v>0</v>
      </c>
      <c r="I641" s="122">
        <f>SUM(I488)</f>
        <v>0</v>
      </c>
      <c r="J641" s="121">
        <f t="shared" ref="J641:R641" si="83">SUM(J488)</f>
        <v>0</v>
      </c>
      <c r="K641" s="173">
        <f t="shared" si="83"/>
        <v>0</v>
      </c>
      <c r="L641" s="122">
        <f t="shared" si="83"/>
        <v>0</v>
      </c>
      <c r="M641" s="123">
        <f>SUM(M488)</f>
        <v>0</v>
      </c>
      <c r="N641" s="120">
        <f t="shared" si="83"/>
        <v>0</v>
      </c>
      <c r="O641" s="121">
        <f>SUM(O488)</f>
        <v>0</v>
      </c>
      <c r="P641" s="122">
        <f>SUM(P488)</f>
        <v>0</v>
      </c>
      <c r="Q641" s="121">
        <f>SUM(Q488)</f>
        <v>0</v>
      </c>
      <c r="R641" s="174">
        <f t="shared" si="83"/>
        <v>202</v>
      </c>
    </row>
    <row r="642" spans="1:18">
      <c r="A642" s="31"/>
      <c r="B642" s="28" t="s">
        <v>729</v>
      </c>
      <c r="C642" s="24">
        <f>SUM(C499:C502)</f>
        <v>2939</v>
      </c>
      <c r="D642" s="24">
        <f>SUM(D499:D502)</f>
        <v>1139</v>
      </c>
      <c r="E642" s="68">
        <f t="shared" si="76"/>
        <v>0.38754678462061926</v>
      </c>
      <c r="F642" s="173">
        <f>SUM(F499:F502)</f>
        <v>0</v>
      </c>
      <c r="G642" s="120">
        <f>SUM(G499:G502)</f>
        <v>0</v>
      </c>
      <c r="H642" s="174">
        <f>SUM(H499:H502)</f>
        <v>0</v>
      </c>
      <c r="I642" s="122">
        <f>SUM(I499:I502)</f>
        <v>517</v>
      </c>
      <c r="J642" s="121">
        <f t="shared" ref="J642:R642" si="84">SUM(J499:J502)</f>
        <v>413</v>
      </c>
      <c r="K642" s="173">
        <f t="shared" si="84"/>
        <v>0</v>
      </c>
      <c r="L642" s="122">
        <f t="shared" si="84"/>
        <v>0</v>
      </c>
      <c r="M642" s="123">
        <f>SUM(M499:M502)</f>
        <v>0</v>
      </c>
      <c r="N642" s="120">
        <f t="shared" si="84"/>
        <v>0</v>
      </c>
      <c r="O642" s="121">
        <f>SUM(O499:O502)</f>
        <v>0</v>
      </c>
      <c r="P642" s="122">
        <f>SUM(P499:P502)</f>
        <v>0</v>
      </c>
      <c r="Q642" s="121">
        <f>SUM(Q499:Q502)</f>
        <v>0</v>
      </c>
      <c r="R642" s="174">
        <f t="shared" si="84"/>
        <v>0</v>
      </c>
    </row>
    <row r="643" spans="1:18">
      <c r="A643" s="31"/>
      <c r="B643" s="28" t="s">
        <v>730</v>
      </c>
      <c r="C643" s="24">
        <f>SUM(C503:C505)</f>
        <v>3589</v>
      </c>
      <c r="D643" s="24">
        <f>SUM(D503:D505)</f>
        <v>864</v>
      </c>
      <c r="E643" s="68">
        <f t="shared" si="76"/>
        <v>0.2407355809417665</v>
      </c>
      <c r="F643" s="175">
        <f>SUM(F503:F505)</f>
        <v>0</v>
      </c>
      <c r="G643" s="124">
        <f>SUM(G503:G505)</f>
        <v>0</v>
      </c>
      <c r="H643" s="176">
        <f>SUM(H503:H505)</f>
        <v>0</v>
      </c>
      <c r="I643" s="126">
        <f>SUM(I503:I505)</f>
        <v>0</v>
      </c>
      <c r="J643" s="125">
        <f t="shared" ref="J643:R643" si="85">SUM(J503:J505)</f>
        <v>0</v>
      </c>
      <c r="K643" s="175">
        <f t="shared" si="85"/>
        <v>662</v>
      </c>
      <c r="L643" s="126">
        <f t="shared" si="85"/>
        <v>0</v>
      </c>
      <c r="M643" s="127">
        <f>SUM(M503:M505)</f>
        <v>0</v>
      </c>
      <c r="N643" s="124">
        <f t="shared" si="85"/>
        <v>0</v>
      </c>
      <c r="O643" s="125">
        <f>SUM(O503:O505)</f>
        <v>0</v>
      </c>
      <c r="P643" s="126">
        <f>SUM(P503:P505)</f>
        <v>0</v>
      </c>
      <c r="Q643" s="125">
        <f>SUM(Q503:Q505)</f>
        <v>0</v>
      </c>
      <c r="R643" s="176">
        <f t="shared" si="85"/>
        <v>0</v>
      </c>
    </row>
    <row r="644" spans="1:18">
      <c r="A644" s="31"/>
      <c r="B644" s="28" t="s">
        <v>32</v>
      </c>
      <c r="C644" s="24">
        <f>SUM(C560:C561)</f>
        <v>1836</v>
      </c>
      <c r="D644" s="24">
        <f>SUM(D560:D561)</f>
        <v>434</v>
      </c>
      <c r="E644" s="68">
        <f t="shared" si="76"/>
        <v>0.23638344226579522</v>
      </c>
      <c r="F644" s="173">
        <f>SUM(F560:F561)</f>
        <v>0</v>
      </c>
      <c r="G644" s="120">
        <f>SUM(G560:G561)</f>
        <v>0</v>
      </c>
      <c r="H644" s="174">
        <f>SUM(H560:H561)</f>
        <v>0</v>
      </c>
      <c r="I644" s="122">
        <f>SUM(I560:I561)</f>
        <v>0</v>
      </c>
      <c r="J644" s="121">
        <f t="shared" ref="J644:R644" si="86">SUM(J560:J561)</f>
        <v>0</v>
      </c>
      <c r="K644" s="173">
        <f t="shared" si="86"/>
        <v>0</v>
      </c>
      <c r="L644" s="122">
        <f t="shared" si="86"/>
        <v>0</v>
      </c>
      <c r="M644" s="123">
        <f>SUM(M560:M561)</f>
        <v>0</v>
      </c>
      <c r="N644" s="120">
        <f t="shared" si="86"/>
        <v>206</v>
      </c>
      <c r="O644" s="121">
        <f>SUM(O560:O561)</f>
        <v>195</v>
      </c>
      <c r="P644" s="122">
        <f>SUM(P560:P561)</f>
        <v>0</v>
      </c>
      <c r="Q644" s="121">
        <f>SUM(Q560:Q561)</f>
        <v>0</v>
      </c>
      <c r="R644" s="174">
        <f t="shared" si="86"/>
        <v>0</v>
      </c>
    </row>
    <row r="645" spans="1:18">
      <c r="A645" s="31"/>
      <c r="B645" s="28" t="s">
        <v>731</v>
      </c>
      <c r="C645" s="24">
        <f>SUM(C565:C566)</f>
        <v>2592</v>
      </c>
      <c r="D645" s="24">
        <f>SUM(D565:D566)</f>
        <v>716</v>
      </c>
      <c r="E645" s="68">
        <f t="shared" si="76"/>
        <v>0.27623456790123457</v>
      </c>
      <c r="F645" s="173">
        <f>SUM(F565:F566)</f>
        <v>0</v>
      </c>
      <c r="G645" s="120">
        <f>SUM(G565:G566)</f>
        <v>0</v>
      </c>
      <c r="H645" s="174">
        <f>SUM(H565:H566)</f>
        <v>0</v>
      </c>
      <c r="I645" s="122">
        <f>SUM(I565:I566)</f>
        <v>0</v>
      </c>
      <c r="J645" s="121">
        <f t="shared" ref="J645:R645" si="87">SUM(J565:J566)</f>
        <v>0</v>
      </c>
      <c r="K645" s="173">
        <f t="shared" si="87"/>
        <v>597</v>
      </c>
      <c r="L645" s="122">
        <f t="shared" si="87"/>
        <v>0</v>
      </c>
      <c r="M645" s="123">
        <f>SUM(M565:M566)</f>
        <v>0</v>
      </c>
      <c r="N645" s="120">
        <f t="shared" si="87"/>
        <v>0</v>
      </c>
      <c r="O645" s="121">
        <f>SUM(O565:O566)</f>
        <v>0</v>
      </c>
      <c r="P645" s="122">
        <f>SUM(P565:P566)</f>
        <v>0</v>
      </c>
      <c r="Q645" s="121">
        <f>SUM(Q565:Q566)</f>
        <v>0</v>
      </c>
      <c r="R645" s="174">
        <f t="shared" si="87"/>
        <v>0</v>
      </c>
    </row>
    <row r="646" spans="1:18">
      <c r="A646" s="31"/>
      <c r="B646" s="28" t="s">
        <v>888</v>
      </c>
      <c r="C646" s="22">
        <f>SUM(C28)+SUM(C31:C32)+SUM(C50:C66)+SUM(C69:C70)+SUM(C72:C93)+SUM(C103:C155)+SUM(C157:C159)+SUM(C161:C193)+SUM(C205:C208)+SUM(C213:C237)+SUM(C253:C261)+SUM(C293:C299)+SUM(C300:C307)+SUM(C350:C387)+SUM(C400:C401)+SUM(C402:C424)+SUM(C426:C427)+SUM(C430:C472)+SUM(C476:C478)+SUM(C479:C480)+SUM(C485:C496)+SUM(C499:C502)+SUM(C509)+SUM(C525)+SUM(C532)+SUM(C517)+SUM(C535)+SUM(C537)+SUM(C542:C543)+SUM(C548:C559)+SUM(C562:C564)</f>
        <v>355255</v>
      </c>
      <c r="D646" s="22">
        <f>SUM(D28)+SUM(D31:D32)+SUM(D50:D66)+SUM(D69:D70)+SUM(D72:D93)+SUM(D103:D155)+SUM(D157:D159)+SUM(D161:D193)+SUM(D205:D208)+SUM(D213:D237)+SUM(D253:D261)+SUM(D293:D299)+SUM(D300:D307)+SUM(D350:D387)+SUM(D400:D401)+SUM(D402:D424)+SUM(D426:D427)+SUM(D430:D472)+SUM(D476:D478)+SUM(D479:D480)+SUM(D485:D496)+SUM(D499:D502)+SUM(D509)+SUM(D525)+SUM(D532)+SUM(D517)+SUM(D535)+SUM(D537)+SUM(D542:D543)+SUM(D548:D559)+SUM(D562:D564)</f>
        <v>95652</v>
      </c>
      <c r="E646" s="68">
        <f t="shared" si="76"/>
        <v>0.26924884941802368</v>
      </c>
      <c r="F646" s="169">
        <f>SUM(F28)+SUM(F31:F32)+SUM(F50:F66)+SUM(F69:F70)+SUM(F72:F93)+SUM(F103:F155)+SUM(F157:F159)+SUM(F161:F193)+SUM(F205:F208)+SUM(F213:F237)+SUM(F253:F261)+SUM(F293:F307)+SUM(F350:F387)+SUM(F400:F424)+SUM(F426:F427)+SUM(F430:F472)+SUM(F476:F480)+SUM(F485:F496)+SUM(F499:F502)+F509+F517+F525+F532+F535+F537+SUM(F542:F543)+SUM(F548:F559)+SUM(F562:F564)</f>
        <v>6134</v>
      </c>
      <c r="G646" s="118">
        <f>SUM(G28)+SUM(G31:G32)+SUM(G50:G66)+SUM(G69:G70)+SUM(G72:G93)+SUM(G103:G155)+SUM(G157:G159)+SUM(G161:G193)+SUM(G205:G208)+SUM(G213:G237)+SUM(G253:G261)+SUM(G293:G307)+SUM(G350:G387)+SUM(G400:G424)+SUM(G426:G427)+SUM(G430:G472)+SUM(G476:G480)+SUM(G485:G496)+SUM(G499:G502)+G509+G517+G525+G532+G535+G537+SUM(G542:G543)+SUM(G548:G559)+SUM(G562:G564)</f>
        <v>5540</v>
      </c>
      <c r="H646" s="170">
        <f>SUM(H28)+SUM(H31:H32)+SUM(H50:H66)+SUM(H69:H70)+SUM(H72:H93)+SUM(H103:H155)+SUM(H157:H159)+SUM(H161:H193)+SUM(H205:H208)+SUM(H213:H237)+SUM(H253:H261)+SUM(H293:H307)+SUM(H350:H387)+SUM(H400:H424)+SUM(H426:H427)+SUM(H430:H472)+SUM(H476:H480)+SUM(H485:H496)+SUM(H499:H502)+H509+H517+H525+H532+H535+H537+SUM(H542:H543)+SUM(H548:H559)+SUM(H562:H564)</f>
        <v>1685</v>
      </c>
      <c r="I646" s="99">
        <f>SUM(I28)+SUM(I31:I32)+SUM(I50:I66)+SUM(I69:I70)+SUM(I72:I93)+SUM(I103:I155)+SUM(I157:I159)+SUM(I161:I193)+SUM(I205:I208)+SUM(I213:I237)+SUM(I253:I261)+SUM(I293:I307)+SUM(I350:I387)+SUM(I400:I424)+SUM(I426:I427)+SUM(I430:I472)+SUM(I476:I480)+SUM(I485:I496)+SUM(I499:I502)+I509+I517+I525+I532+I535+I537+SUM(I542:I543)+SUM(I548:I559)+SUM(I562:I564)</f>
        <v>3528</v>
      </c>
      <c r="J646" s="100">
        <f t="shared" ref="J646:R646" si="88">SUM(J28)+SUM(J31:J32)+SUM(J50:J66)+SUM(J69:J70)+SUM(J72:J93)+SUM(J103:J155)+SUM(J157:J159)+SUM(J161:J193)+SUM(J205:J208)+SUM(J213:J237)+SUM(J253:J261)+SUM(J293:J307)+SUM(J350:J387)+SUM(J400:J424)+SUM(J426:J427)+SUM(J430:J472)+SUM(J476:J480)+SUM(J485:J496)+SUM(J499:J502)+J509+J517+J525+J532+J535+J537+SUM(J542:J543)+SUM(J548:J559)+SUM(J562:J564)</f>
        <v>9879</v>
      </c>
      <c r="K646" s="169">
        <f t="shared" si="88"/>
        <v>4208</v>
      </c>
      <c r="L646" s="99">
        <f t="shared" si="88"/>
        <v>196</v>
      </c>
      <c r="M646" s="119">
        <f>SUM(M28)+SUM(M31:M32)+SUM(M50:M66)+SUM(M69:M70)+SUM(M72:M93)+SUM(M103:M155)+SUM(M157:M159)+SUM(M161:M193)+SUM(M205:M208)+SUM(M213:M237)+SUM(M253:M261)+SUM(M293:M307)+SUM(M350:M387)+SUM(M400:M424)+SUM(M426:M427)+SUM(M430:M472)+SUM(M476:M480)+SUM(M485:M496)+SUM(M499:M502)+M509+M517+M525+M532+M535+M537+SUM(M542:M543)+SUM(M548:M559)+SUM(M562:M564)</f>
        <v>388</v>
      </c>
      <c r="N646" s="118">
        <f t="shared" si="88"/>
        <v>5581</v>
      </c>
      <c r="O646" s="100">
        <f>SUM(O28)+SUM(O31:O32)+SUM(O50:O66)+SUM(O69:O70)+SUM(O72:O93)+SUM(O103:O155)+SUM(O157:O159)+SUM(O161:O193)+SUM(O205:O208)+SUM(O213:O237)+SUM(O253:O261)+SUM(O293:O307)+SUM(O350:O387)+SUM(O400:O424)+SUM(O426:O427)+SUM(O430:O472)+SUM(O476:O480)+SUM(O485:O496)+SUM(O499:O502)+O509+O517+O525+O532+O535+O537+SUM(O542:O543)+SUM(O548:O559)+SUM(O562:O564)</f>
        <v>9670</v>
      </c>
      <c r="P646" s="99">
        <f>SUM(P28)+SUM(P31:P32)+SUM(P50:P66)+SUM(P69:P70)+SUM(P72:P93)+SUM(P103:P155)+SUM(P157:P159)+SUM(P161:P193)+SUM(P205:P208)+SUM(P213:P237)+SUM(P253:P261)+SUM(P293:P307)+SUM(P350:P387)+SUM(P400:P424)+SUM(P426:P427)+SUM(P430:P472)+SUM(P476:P480)+SUM(P485:P496)+SUM(P499:P502)+P509+P517+P525+P532+P535+P537+SUM(P542:P543)+SUM(P548:P559)+SUM(P562:P564)</f>
        <v>19187</v>
      </c>
      <c r="Q646" s="100">
        <f>SUM(Q28)+SUM(Q31:Q32)+SUM(Q50:Q66)+SUM(Q69:Q70)+SUM(Q72:Q93)+SUM(Q103:Q155)+SUM(Q157:Q159)+SUM(Q161:Q193)+SUM(Q205:Q208)+SUM(Q213:Q237)+SUM(Q253:Q261)+SUM(Q293:Q307)+SUM(Q350:Q387)+SUM(Q400:Q424)+SUM(Q426:Q427)+SUM(Q430:Q472)+SUM(Q476:Q480)+SUM(Q485:Q496)+SUM(Q499:Q502)+Q509+Q517+Q525+Q532+Q535+Q537+SUM(Q542:Q543)+SUM(Q548:Q559)+SUM(Q562:Q564)</f>
        <v>7355</v>
      </c>
      <c r="R646" s="170">
        <f t="shared" si="88"/>
        <v>12012</v>
      </c>
    </row>
    <row r="647" spans="1:18">
      <c r="A647" s="31"/>
      <c r="B647" s="28" t="s">
        <v>889</v>
      </c>
      <c r="C647" s="22">
        <f>SUM(C4:C27)+SUM(C29:C30)+SUM(C33:C49)+SUM(C94:C102)+SUM(C156)+SUM(C160)+SUM(C194:C204)+SUM(C209:C212)+SUM(C238:C244)+SUM(C245:C252)+SUM(C262:C292)+SUM(C308:C312)+SUM(C313:C349)+SUM(C388:C399)+SUM(C425)+SUM(C428:C429)+SUM(C473:C475)+SUM(C481:C484)+SUM(C497:C498)+SUM(C503:C505)+SUM(C506:C508)+SUM(C510:C516)+SUM(C518:C524)+SUM(C526:C531)+SUM(C533)+SUM(C534)+SUM(C536)+SUM(C538:C541)+SUM(C544:C547)+SUM(C560:C561)+SUM(C565:C566)</f>
        <v>216741</v>
      </c>
      <c r="D647" s="22">
        <f>SUM(D4:D27)+SUM(D29:D30)+SUM(D33:D49)+SUM(D94:D102)+SUM(D156)+SUM(D160)+SUM(D194:D204)+SUM(D209:D212)+SUM(D238:D244)+SUM(D245:D252)+SUM(D262:D292)+SUM(D308:D312)+SUM(D313:D349)+SUM(D388:D399)+SUM(D425)+SUM(D428:D429)+SUM(D473:D475)+SUM(D481:D484)+SUM(D497:D498)+SUM(D503:D505)+SUM(D506:D508)+SUM(D510:D516)+SUM(D518:D524)+SUM(D526:D531)+SUM(D533)+SUM(D534)+SUM(D536)+SUM(D538:D541)+SUM(D544:D547)+SUM(D560:D561)+SUM(D565:D566)</f>
        <v>72088</v>
      </c>
      <c r="E647" s="68">
        <f t="shared" si="76"/>
        <v>0.33259973885882227</v>
      </c>
      <c r="F647" s="169">
        <f>SUM(F4:F27)+SUM(F29:F30)+SUM(F33:F49)+SUM(F67:F68)+F71+SUM(F94:F102)+F156+F160+SUM(F194:F204)+SUM(F209:F212)+SUM(F238:F252)+SUM(F262:F292)+SUM(F308:F349)+SUM(F388:F399)+F425+SUM(F428:F429)+SUM(F473:F475)+SUM(F481:F484)+SUM(F497:F498)+SUM(F503:F508)+SUM(F510:F516)+SUM(F518:F524)+SUM(F526:F531)+SUM(F533:F534)+F536+SUM(F538:F541)+SUM(F544:F547)+SUM(F560:F561)+SUM(F565:F566)</f>
        <v>1322</v>
      </c>
      <c r="G647" s="118">
        <f>SUM(G4:G27)+SUM(G29:G30)+SUM(G33:G49)+SUM(G67:G68)+G71+SUM(G94:G102)+G156+G160+SUM(G194:G204)+SUM(G209:G212)+SUM(G238:G252)+SUM(G262:G292)+SUM(G308:G349)+SUM(G388:G399)+G425+SUM(G428:G429)+SUM(G473:G475)+SUM(G481:G484)+SUM(G497:G498)+SUM(G503:G508)+SUM(G510:G516)+SUM(G518:G524)+SUM(G526:G531)+SUM(G533:G534)+G536+SUM(G538:G541)+SUM(G544:G547)+SUM(G560:G561)+SUM(G565:G566)</f>
        <v>1117</v>
      </c>
      <c r="H647" s="170">
        <f>SUM(H4:H27)+SUM(H29:H30)+SUM(H33:H49)+SUM(H67:H68)+H71+SUM(H94:H102)+H156+H160+SUM(H194:H204)+SUM(H209:H212)+SUM(H238:H252)+SUM(H262:H292)+SUM(H308:H349)+SUM(H388:H399)+H425+SUM(H428:H429)+SUM(H473:H475)+SUM(H481:H484)+SUM(H497:H498)+SUM(H503:H508)+SUM(H510:H516)+SUM(H518:H524)+SUM(H526:H531)+SUM(H533:H534)+H536+SUM(H538:H541)+SUM(H544:H547)+SUM(H560:H561)+SUM(H565:H566)</f>
        <v>466</v>
      </c>
      <c r="I647" s="99">
        <f>SUM(I4:I27)+SUM(I29:I30)+SUM(I33:I49)+SUM(I67:I68)+I71+SUM(I94:I102)+I156+I160+SUM(I194:I204)+SUM(I209:I212)+SUM(I238:I252)+SUM(I262:I292)+SUM(I308:I349)+SUM(I388:I399)+I425+SUM(I428:I429)+SUM(I473:I475)+SUM(I481:I484)+SUM(I497:I498)+SUM(I503:I508)+SUM(I510:I516)+SUM(I518:I524)+SUM(I526:I531)+SUM(I533:I534)+I536+SUM(I538:I541)+SUM(I544:I547)+SUM(I560:I561)+SUM(I565:I566)</f>
        <v>1226</v>
      </c>
      <c r="J647" s="100">
        <f t="shared" ref="J647:R647" si="89">SUM(J4:J27)+SUM(J29:J30)+SUM(J33:J49)+SUM(J67:J68)+J71+SUM(J94:J102)+J156+J160+SUM(J194:J204)+SUM(J209:J212)+SUM(J238:J252)+SUM(J262:J292)+SUM(J308:J349)+SUM(J388:J399)+J425+SUM(J428:J429)+SUM(J473:J475)+SUM(J481:J484)+SUM(J497:J498)+SUM(J503:J508)+SUM(J510:J516)+SUM(J518:J524)+SUM(J526:J531)+SUM(J533:J534)+J536+SUM(J538:J541)+SUM(J544:J547)+SUM(J560:J561)+SUM(J565:J566)</f>
        <v>3997</v>
      </c>
      <c r="K647" s="169">
        <f t="shared" si="89"/>
        <v>12254</v>
      </c>
      <c r="L647" s="99">
        <f t="shared" si="89"/>
        <v>15780</v>
      </c>
      <c r="M647" s="119">
        <f>SUM(M4:M27)+SUM(M29:M30)+SUM(M33:M49)+SUM(M67:M68)+M71+SUM(M94:M102)+M156+M160+SUM(M194:M204)+SUM(M209:M212)+SUM(M238:M252)+SUM(M262:M292)+SUM(M308:M349)+SUM(M388:M399)+M425+SUM(M428:M429)+SUM(M473:M475)+SUM(M481:M484)+SUM(M497:M498)+SUM(M503:M508)+SUM(M510:M516)+SUM(M518:M524)+SUM(M526:M531)+SUM(M533:M534)+M536+SUM(M538:M541)+SUM(M544:M547)+SUM(M560:M561)+SUM(M565:M566)</f>
        <v>11784</v>
      </c>
      <c r="N647" s="118">
        <f t="shared" si="89"/>
        <v>5030</v>
      </c>
      <c r="O647" s="100">
        <f>SUM(O4:O27)+SUM(O29:O30)+SUM(O33:O49)+SUM(O67:O68)+O71+SUM(O94:O102)+O156+O160+SUM(O194:O204)+SUM(O209:O212)+SUM(O238:O252)+SUM(O262:O292)+SUM(O308:O349)+SUM(O388:O399)+O425+SUM(O428:O429)+SUM(O473:O475)+SUM(O481:O484)+SUM(O497:O498)+SUM(O503:O508)+SUM(O510:O516)+SUM(O518:O524)+SUM(O526:O531)+SUM(O533:O534)+O536+SUM(O538:O541)+SUM(O544:O547)+SUM(O560:O561)+SUM(O565:O566)</f>
        <v>8638</v>
      </c>
      <c r="P647" s="99">
        <f>SUM(P4:P27)+SUM(P29:P30)+SUM(P33:P49)+SUM(P67:P68)+P71+SUM(P94:P102)+P156+P160+SUM(P194:P204)+SUM(P209:P212)+SUM(P238:P252)+SUM(P262:P292)+SUM(P308:P349)+SUM(P388:P399)+P425+SUM(P428:P429)+SUM(P473:P475)+SUM(P481:P484)+SUM(P497:P498)+SUM(P503:P508)+SUM(P510:P516)+SUM(P518:P524)+SUM(P526:P531)+SUM(P533:P534)+P536+SUM(P538:P541)+SUM(P544:P547)+SUM(P560:P561)+SUM(P565:P566)</f>
        <v>0</v>
      </c>
      <c r="Q647" s="100">
        <f>SUM(Q4:Q27)+SUM(Q29:Q30)+SUM(Q33:Q49)+SUM(Q67:Q68)+Q71+SUM(Q94:Q102)+Q156+Q160+SUM(Q194:Q204)+SUM(Q209:Q212)+SUM(Q238:Q252)+SUM(Q262:Q292)+SUM(Q308:Q349)+SUM(Q388:Q399)+Q425+SUM(Q428:Q429)+SUM(Q473:Q475)+SUM(Q481:Q484)+SUM(Q497:Q498)+SUM(Q503:Q508)+SUM(Q510:Q516)+SUM(Q518:Q524)+SUM(Q526:Q531)+SUM(Q533:Q534)+Q536+SUM(Q538:Q541)+SUM(Q544:Q547)+SUM(Q560:Q561)+SUM(Q565:Q566)</f>
        <v>0</v>
      </c>
      <c r="R647" s="170">
        <f t="shared" si="89"/>
        <v>0</v>
      </c>
    </row>
    <row r="648" spans="1:18">
      <c r="A648" s="31"/>
      <c r="B648" s="28" t="s">
        <v>732</v>
      </c>
      <c r="C648" s="22">
        <f>SUM(C4:C16)+SUM(C41:C49)+SUM(C232:C237)+SUM(C238:C244)+SUM(C317:C348)+SUM(C394:C398)+SUM(C425)+SUM(C483:C484)+SUM(C497:C498)+SUM(C548:C559)+SUM(C560:C561)</f>
        <v>85669</v>
      </c>
      <c r="D648" s="22">
        <f>SUM(D4:D16)+SUM(D41:D49)+SUM(D232:D237)+SUM(D238:D244)+SUM(D317:D348)+SUM(D394:D398)+SUM(D425)+SUM(D483:D484)+SUM(D497:D498)+SUM(D548:D559)+SUM(D560:D561)</f>
        <v>33772</v>
      </c>
      <c r="E648" s="68">
        <f t="shared" si="76"/>
        <v>0.3942149435618485</v>
      </c>
      <c r="F648" s="169">
        <f>SUM(F4:F16)+SUM(F41:F49)+SUM(F232:F244)+SUM(F317:F348)+SUM(F394:F398)+F425+SUM(F483:F484)+SUM(F497:F498)+SUM(F548:F561)</f>
        <v>371</v>
      </c>
      <c r="G648" s="118">
        <f>SUM(G4:G16)+SUM(G41:G49)+SUM(G232:G244)+SUM(G317:G348)+SUM(G394:G398)+G425+SUM(G483:G484)+SUM(G497:G498)+SUM(G548:G561)</f>
        <v>344</v>
      </c>
      <c r="H648" s="170">
        <f>SUM(H4:H16)+SUM(H41:H49)+SUM(H232:H244)+SUM(H317:H348)+SUM(H394:H398)+H425+SUM(H483:H484)+SUM(H497:H498)+SUM(H548:H561)</f>
        <v>124</v>
      </c>
      <c r="I648" s="99">
        <f>SUM(I4:I16)+SUM(I41:I49)+SUM(I232:I244)+SUM(I317:I348)+SUM(I394:I398)+I425+SUM(I483:I484)+SUM(I497:I498)+SUM(I548:I561)</f>
        <v>0</v>
      </c>
      <c r="J648" s="100">
        <f t="shared" ref="J648:R648" si="90">SUM(J4:J16)+SUM(J41:J49)+SUM(J232:J244)+SUM(J317:J348)+SUM(J394:J398)+J425+SUM(J483:J484)+SUM(J497:J498)+SUM(J548:J561)</f>
        <v>0</v>
      </c>
      <c r="K648" s="169">
        <f t="shared" si="90"/>
        <v>0</v>
      </c>
      <c r="L648" s="99">
        <f t="shared" si="90"/>
        <v>12079</v>
      </c>
      <c r="M648" s="119">
        <f>SUM(M4:M16)+SUM(M41:M49)+SUM(M232:M244)+SUM(M317:M348)+SUM(M394:M398)+M425+SUM(M483:M484)+SUM(M497:M498)+SUM(M548:M561)</f>
        <v>8070</v>
      </c>
      <c r="N648" s="118">
        <f t="shared" si="90"/>
        <v>2726</v>
      </c>
      <c r="O648" s="100">
        <f>SUM(O4:O16)+SUM(O41:O49)+SUM(O232:O244)+SUM(O317:O348)+SUM(O394:O398)+O425+SUM(O483:O484)+SUM(O497:O498)+SUM(O548:O561)</f>
        <v>5397</v>
      </c>
      <c r="P648" s="99">
        <f>SUM(P4:P16)+SUM(P41:P49)+SUM(P232:P244)+SUM(P317:P348)+SUM(P394:P398)+P425+SUM(P483:P484)+SUM(P497:P498)+SUM(P548:P561)</f>
        <v>0</v>
      </c>
      <c r="Q648" s="100">
        <f>SUM(Q4:Q16)+SUM(Q41:Q49)+SUM(Q232:Q244)+SUM(Q317:Q348)+SUM(Q394:Q398)+Q425+SUM(Q483:Q484)+SUM(Q497:Q498)+SUM(Q548:Q561)</f>
        <v>0</v>
      </c>
      <c r="R648" s="170">
        <f t="shared" si="90"/>
        <v>0</v>
      </c>
    </row>
    <row r="649" spans="1:18">
      <c r="A649" s="31"/>
      <c r="B649" s="28" t="s">
        <v>778</v>
      </c>
      <c r="C649" s="26">
        <f>SUM(C119:C127)+SUM(C165:C171)+SUM(C173)+SUM(C194:C204)+SUM(C205:C231)+SUM(C245:C261)+SUM(C285:C307)+SUM(C350:C387)+SUM(C400:C420)+SUM(C422:C424)+SUM(C426:C427)+SUM(C430:C478)+SUM(C485:C496)+SUM(C509)+SUM(C525)+SUM(C532)+SUM(C535:C547)+SUM(C562:C564)</f>
        <v>242555</v>
      </c>
      <c r="D649" s="26">
        <f>SUM(D119:D127)+SUM(D165:D171)+SUM(D173)+SUM(D194:D204)+SUM(D205:D231)+SUM(D245:D261)+SUM(D285:D307)+SUM(D350:D387)+SUM(D400:D420)+SUM(D422:D424)+SUM(D426:D427)+SUM(D430:D478)+SUM(D485:D496)+SUM(D509)+SUM(D525)+SUM(D532)+SUM(D535:D547)+SUM(D562:D564)</f>
        <v>75405</v>
      </c>
      <c r="E649" s="68">
        <f t="shared" si="76"/>
        <v>0.31087794520830325</v>
      </c>
      <c r="F649" s="177">
        <f>SUM(F119:F127)+SUM(F165:F171)+F173+SUM(F194:F231)+SUM(F245:F261)+SUM(F285:F307)+SUM(F350:F387)+SUM(F400:F420)+SUM(F422:F424)+SUM(F426:F427)+SUM(F430:F478)+SUM(F485:F496)+F509+F525+F532+SUM(F535:F547)+SUM(F562:F564)</f>
        <v>20</v>
      </c>
      <c r="G649" s="178">
        <f>SUM(G119:G127)+SUM(G165:G171)+G173+SUM(G194:G231)+SUM(G245:G261)+SUM(G285:G307)+SUM(G350:G387)+SUM(G400:G420)+SUM(G422:G424)+SUM(G426:G427)+SUM(G430:G478)+SUM(G485:G496)+G509+G525+G532+SUM(G535:G547)+SUM(G562:G564)</f>
        <v>14</v>
      </c>
      <c r="H649" s="179">
        <f>SUM(H119:H127)+SUM(H165:H171)+H173+SUM(H194:H231)+SUM(H245:H261)+SUM(H285:H307)+SUM(H350:H387)+SUM(H400:H420)+SUM(H422:H424)+SUM(H426:H427)+SUM(H430:H478)+SUM(H485:H496)+H509+H525+H532+SUM(H535:H547)+SUM(H562:H564)</f>
        <v>13</v>
      </c>
      <c r="I649" s="131">
        <f>SUM(I119:I127)+SUM(I165:I171)+I173+SUM(I194:I231)+SUM(I245:I261)+SUM(I285:I307)+SUM(I350:I387)+SUM(I400:I420)+SUM(I422:I424)+SUM(I426:I427)+SUM(I430:I478)+SUM(I485:I496)+I509+I525+I532+SUM(I535:I547)+SUM(I562:I564)</f>
        <v>0</v>
      </c>
      <c r="J649" s="132">
        <f t="shared" ref="J649:R649" si="91">SUM(J119:J127)+SUM(J165:J171)+J173+SUM(J194:J231)+SUM(J245:J261)+SUM(J285:J307)+SUM(J350:J387)+SUM(J400:J420)+SUM(J422:J424)+SUM(J426:J427)+SUM(J430:J478)+SUM(J485:J496)+J509+J525+J532+SUM(J535:J547)+SUM(J562:J564)</f>
        <v>0</v>
      </c>
      <c r="K649" s="177">
        <f t="shared" si="91"/>
        <v>2689</v>
      </c>
      <c r="L649" s="131">
        <f t="shared" si="91"/>
        <v>0</v>
      </c>
      <c r="M649" s="133">
        <f>SUM(M119:M127)+SUM(M165:M171)+M173+SUM(M194:M231)+SUM(M245:M261)+SUM(M285:M307)+SUM(M350:M387)+SUM(M400:M420)+SUM(M422:M424)+SUM(M426:M427)+SUM(M430:M478)+SUM(M485:M496)+M509+M525+M532+SUM(M535:M547)+SUM(M562:M564)</f>
        <v>0</v>
      </c>
      <c r="N649" s="178">
        <f t="shared" si="91"/>
        <v>7840</v>
      </c>
      <c r="O649" s="132">
        <f>SUM(O119:O127)+SUM(O165:O171)+O173+SUM(O194:O231)+SUM(O245:O261)+SUM(O285:O307)+SUM(O350:O387)+SUM(O400:O420)+SUM(O422:O424)+SUM(O426:O427)+SUM(O430:O478)+SUM(O485:O496)+O509+O525+O532+SUM(O535:O547)+SUM(O562:O564)</f>
        <v>12863</v>
      </c>
      <c r="P649" s="131">
        <f>SUM(P119:P127)+SUM(P165:P171)+P173+SUM(P194:P231)+SUM(P245:P261)+SUM(P285:P307)+SUM(P350:P387)+SUM(P400:P420)+SUM(P422:P424)+SUM(P426:P427)+SUM(P430:P478)+SUM(P485:P496)+P509+P525+P532+SUM(P535:P547)+SUM(P562:P564)</f>
        <v>19187</v>
      </c>
      <c r="Q649" s="132">
        <f>SUM(Q119:Q127)+SUM(Q165:Q171)+Q173+SUM(Q194:Q231)+SUM(Q245:Q261)+SUM(Q285:Q307)+SUM(Q350:Q387)+SUM(Q400:Q420)+SUM(Q422:Q424)+SUM(Q426:Q427)+SUM(Q430:Q478)+SUM(Q485:Q496)+Q509+Q525+Q532+SUM(Q535:Q547)+SUM(Q562:Q564)</f>
        <v>7355</v>
      </c>
      <c r="R649" s="179">
        <f t="shared" si="91"/>
        <v>11156</v>
      </c>
    </row>
    <row r="650" spans="1:18">
      <c r="A650" s="31"/>
      <c r="B650" s="28" t="s">
        <v>777</v>
      </c>
      <c r="C650" s="26">
        <f>SUM(C17:C27)+SUM(C28:C40)+SUM(C50:C118)+SUM(C128:C164)+SUM(C172)+SUM(C174)+SUM(C175:C193)+SUM(C262:C284)+SUM(C308:C316)+SUM(C349)+SUM(C388:C393)+SUM(C399)+SUM(C421)+SUM(C428:C429)+SUM(C479:C480)+SUM(C481:C482)+SUM(C499:C508)+SUM(C510:C524)+SUM(C526:C531)+SUM(C533:C534)+SUM(C565:C566)</f>
        <v>247886</v>
      </c>
      <c r="D650" s="26">
        <f>SUM(D17:D27)+SUM(D28:D40)+SUM(D50:D118)+SUM(D128:D164)+SUM(D172)+SUM(D174)+SUM(D175:D193)+SUM(D262:D284)+SUM(D308:D316)+SUM(D349)+SUM(D388:D393)+SUM(D399)+SUM(D421)+SUM(D428:D429)+SUM(D479:D480)+SUM(D481:D482)+SUM(D499:D508)+SUM(D510:D524)+SUM(D526:D531)+SUM(D533:D534)+SUM(D565:D566)</f>
        <v>59672</v>
      </c>
      <c r="E650" s="68">
        <f t="shared" si="76"/>
        <v>0.24072355840991425</v>
      </c>
      <c r="F650" s="169">
        <f>SUM(F17:F40)+SUM(F50:F118)+SUM(F128:F164)+F172+SUM(F174:F193)+SUM(F262:F284)+SUM(F308:F316)+F349+SUM(F388:F393)+F399+F421+SUM(F428:F429)+SUM(F479:F482)+SUM(F499:F508)+SUM(F510:F524)+SUM(F526:F531)+SUM(F533:F534)+SUM(F565:F566)</f>
        <v>7065</v>
      </c>
      <c r="G650" s="118">
        <f>SUM(G17:G40)+SUM(G50:G118)+SUM(G128:G164)+G172+SUM(G174:G193)+SUM(G262:G284)+SUM(G308:G316)+G349+SUM(G388:G393)+G399+G421+SUM(G428:G429)+SUM(G479:G482)+SUM(G499:G508)+SUM(G510:G524)+SUM(G526:G531)+SUM(G533:G534)+SUM(G565:G566)</f>
        <v>6299</v>
      </c>
      <c r="H650" s="170">
        <f>SUM(H17:H40)+SUM(H50:H118)+SUM(H128:H164)+H172+SUM(H174:H193)+SUM(H262:H284)+SUM(H308:H316)+H349+SUM(H388:H393)+H399+H421+SUM(H428:H429)+SUM(H479:H482)+SUM(H499:H508)+SUM(H510:H524)+SUM(H526:H531)+SUM(H533:H534)+SUM(H565:H566)</f>
        <v>2014</v>
      </c>
      <c r="I650" s="99">
        <f>SUM(I17:I40)+SUM(I50:I118)+SUM(I128:I164)+I172+SUM(I174:I193)+SUM(I262:I284)+SUM(I308:I316)+I349+SUM(I388:I393)+I399+I421+SUM(I428:I429)+SUM(I479:I482)+SUM(I499:I508)+SUM(I510:I524)+SUM(I526:I531)+SUM(I533:I534)+SUM(I565:I566)</f>
        <v>4754</v>
      </c>
      <c r="J650" s="100">
        <f t="shared" ref="J650:R650" si="92">SUM(J17:J40)+SUM(J50:J118)+SUM(J128:J164)+J172+SUM(J174:J193)+SUM(J262:J284)+SUM(J308:J316)+J349+SUM(J388:J393)+J399+J421+SUM(J428:J429)+SUM(J479:J482)+SUM(J499:J508)+SUM(J510:J524)+SUM(J526:J531)+SUM(J533:J534)+SUM(J565:J566)</f>
        <v>13876</v>
      </c>
      <c r="K650" s="169">
        <f t="shared" si="92"/>
        <v>13773</v>
      </c>
      <c r="L650" s="99">
        <f t="shared" si="92"/>
        <v>3897</v>
      </c>
      <c r="M650" s="119">
        <f>SUM(M17:M40)+SUM(M50:M118)+SUM(M128:M164)+M172+SUM(M174:M193)+SUM(M262:M284)+SUM(M308:M316)+M349+SUM(M388:M393)+M399+M421+SUM(M428:M429)+SUM(M479:M482)+SUM(M499:M508)+SUM(M510:M524)+SUM(M526:M531)+SUM(M533:M534)+SUM(M565:M566)</f>
        <v>4102</v>
      </c>
      <c r="N650" s="118">
        <f t="shared" si="92"/>
        <v>45</v>
      </c>
      <c r="O650" s="100">
        <f>SUM(O17:O40)+SUM(O50:O118)+SUM(O128:O164)+O172+SUM(O174:O193)+SUM(O262:O284)+SUM(O308:O316)+O349+SUM(O388:O393)+O399+O421+SUM(O428:O429)+SUM(O479:O482)+SUM(O499:O508)+SUM(O510:O524)+SUM(O526:O531)+SUM(O533:O534)+SUM(O565:O566)</f>
        <v>48</v>
      </c>
      <c r="P650" s="99">
        <f>SUM(P17:P40)+SUM(P50:P118)+SUM(P128:P164)+P172+SUM(P174:P193)+SUM(P262:P284)+SUM(P308:P316)+P349+SUM(P388:P393)+P399+P421+SUM(P428:P429)+SUM(P479:P482)+SUM(P499:P508)+SUM(P510:P524)+SUM(P526:P531)+SUM(P533:P534)+SUM(P565:P566)</f>
        <v>0</v>
      </c>
      <c r="Q650" s="100">
        <f>SUM(Q17:Q40)+SUM(Q50:Q118)+SUM(Q128:Q164)+Q172+SUM(Q174:Q193)+SUM(Q262:Q284)+SUM(Q308:Q316)+Q349+SUM(Q388:Q393)+Q399+Q421+SUM(Q428:Q429)+SUM(Q479:Q482)+SUM(Q499:Q508)+SUM(Q510:Q524)+SUM(Q526:Q531)+SUM(Q533:Q534)+SUM(Q565:Q566)</f>
        <v>0</v>
      </c>
      <c r="R650" s="170">
        <f t="shared" si="92"/>
        <v>856</v>
      </c>
    </row>
    <row r="651" spans="1:18">
      <c r="A651" s="31"/>
      <c r="B651" s="28" t="s">
        <v>733</v>
      </c>
      <c r="C651" s="22">
        <f>SUM(C4:C16)+SUM(C41:C49)+SUM(C232:C244)+SUM(C317:C348)+SUM(C394:C398)+SUM(C425)+SUM(C483:C484)+SUM(C497:C498)+SUM(C548:C561)</f>
        <v>85669</v>
      </c>
      <c r="D651" s="22">
        <f>SUM(D4:D16)+SUM(D41:D49)+SUM(D232:D244)+SUM(D317:D348)+SUM(D394:D398)+SUM(D425)+SUM(D483:D484)+SUM(D497:D498)+SUM(D548:D561)</f>
        <v>33772</v>
      </c>
      <c r="E651" s="68">
        <f t="shared" si="76"/>
        <v>0.3942149435618485</v>
      </c>
      <c r="F651" s="169">
        <f>SUM(F4:F16)+SUM(F41:F49)+SUM(F232:F244)+SUM(F317:F348)+SUM(F394:F398)+F425+SUM(F483:F484)+SUM(F497:F498)+SUM(F548:F561)</f>
        <v>371</v>
      </c>
      <c r="G651" s="118">
        <f>SUM(G4:G16)+SUM(G41:G49)+SUM(G232:G244)+SUM(G317:G348)+SUM(G394:G398)+G425+SUM(G483:G484)+SUM(G497:G498)+SUM(G548:G561)</f>
        <v>344</v>
      </c>
      <c r="H651" s="170">
        <f>SUM(H4:H16)+SUM(H41:H49)+SUM(H232:H244)+SUM(H317:H348)+SUM(H394:H398)+H425+SUM(H483:H484)+SUM(H497:H498)+SUM(H548:H561)</f>
        <v>124</v>
      </c>
      <c r="I651" s="99">
        <f>SUM(I4:I16)+SUM(I41:I49)+SUM(I232:I244)+SUM(I317:I348)+SUM(I394:I398)+I425+SUM(I483:I484)+SUM(I497:I498)+SUM(I548:I561)</f>
        <v>0</v>
      </c>
      <c r="J651" s="100">
        <f t="shared" ref="J651:R651" si="93">SUM(J4:J16)+SUM(J41:J49)+SUM(J232:J244)+SUM(J317:J348)+SUM(J394:J398)+J425+SUM(J483:J484)+SUM(J497:J498)+SUM(J548:J561)</f>
        <v>0</v>
      </c>
      <c r="K651" s="169">
        <f t="shared" si="93"/>
        <v>0</v>
      </c>
      <c r="L651" s="99">
        <f t="shared" si="93"/>
        <v>12079</v>
      </c>
      <c r="M651" s="119">
        <f>SUM(M4:M16)+SUM(M41:M49)+SUM(M232:M244)+SUM(M317:M348)+SUM(M394:M398)+M425+SUM(M483:M484)+SUM(M497:M498)+SUM(M548:M561)</f>
        <v>8070</v>
      </c>
      <c r="N651" s="118">
        <f t="shared" si="93"/>
        <v>2726</v>
      </c>
      <c r="O651" s="100">
        <f>SUM(O4:O16)+SUM(O41:O49)+SUM(O232:O244)+SUM(O317:O348)+SUM(O394:O398)+O425+SUM(O483:O484)+SUM(O497:O498)+SUM(O548:O561)</f>
        <v>5397</v>
      </c>
      <c r="P651" s="99">
        <f>SUM(P4:P16)+SUM(P41:P49)+SUM(P232:P244)+SUM(P317:P348)+SUM(P394:P398)+P425+SUM(P483:P484)+SUM(P497:P498)+SUM(P548:P561)</f>
        <v>0</v>
      </c>
      <c r="Q651" s="100">
        <f>SUM(Q4:Q16)+SUM(Q41:Q49)+SUM(Q232:Q244)+SUM(Q317:Q348)+SUM(Q394:Q398)+Q425+SUM(Q483:Q484)+SUM(Q497:Q498)+SUM(Q548:Q561)</f>
        <v>0</v>
      </c>
      <c r="R651" s="170">
        <f t="shared" si="93"/>
        <v>0</v>
      </c>
    </row>
    <row r="652" spans="1:18">
      <c r="A652" s="31"/>
      <c r="B652" s="28" t="s">
        <v>890</v>
      </c>
      <c r="C652" s="22">
        <f>SUM(C194:C204)+SUM(C209:C212)+SUM(C213:C225)+SUM(C245:C261)+SUM(C285:C307)+SUM(C422:C424)+SUM(C426:C427)+SUM(C473:C475)+SUM(C509)+C525+C532+SUM(C535:C547)</f>
        <v>86452</v>
      </c>
      <c r="D652" s="22">
        <f>SUM(D194:D204)+SUM(D209:D212)+SUM(D213:D225)+SUM(D245:D261)+SUM(D285:D307)+SUM(D422:D424)+SUM(D426:D427)+SUM(D473:D475)+SUM(D509)+D525+D532+SUM(D535:D547)</f>
        <v>29304</v>
      </c>
      <c r="E652" s="68">
        <f t="shared" si="76"/>
        <v>0.33896266136121778</v>
      </c>
      <c r="F652" s="169">
        <f>SUM(F194:F204)+SUM(F209:F225)+SUM(F245:F261)+SUM(F285:F307)+SUM(F422:F424)+SUM(F426:F427)+SUM(F473:F475)+F509+F525+F532+SUM(F535:F547)</f>
        <v>0</v>
      </c>
      <c r="G652" s="118">
        <f>SUM(G194:G204)+SUM(G209:G225)+SUM(G245:G261)+SUM(G285:G307)+SUM(G422:G424)+SUM(G426:G427)+SUM(G473:G475)+G509+G525+G532+SUM(G535:G547)</f>
        <v>0</v>
      </c>
      <c r="H652" s="170">
        <f>SUM(H194:H204)+SUM(H209:H225)+SUM(H245:H261)+SUM(H285:H307)+SUM(H422:H424)+SUM(H426:H427)+SUM(H473:H475)+H509+H525+H532+SUM(H535:H547)</f>
        <v>0</v>
      </c>
      <c r="I652" s="99">
        <f>SUM(I194:I204)+SUM(I209:I225)+SUM(I245:I261)+SUM(I285:I307)+SUM(I422:I424)+SUM(I426:I427)+SUM(I473:I475)+I509+I525+I532+SUM(I535:I547)</f>
        <v>0</v>
      </c>
      <c r="J652" s="100">
        <f t="shared" ref="J652:R652" si="94">SUM(J194:J204)+SUM(J209:J225)+SUM(J245:J261)+SUM(J285:J307)+SUM(J422:J424)+SUM(J426:J427)+SUM(J473:J475)+J509+J525+J532+SUM(J535:J547)</f>
        <v>0</v>
      </c>
      <c r="K652" s="169">
        <f t="shared" si="94"/>
        <v>2689</v>
      </c>
      <c r="L652" s="99">
        <f t="shared" si="94"/>
        <v>0</v>
      </c>
      <c r="M652" s="119">
        <f>SUM(M194:M204)+SUM(M209:M225)+SUM(M245:M261)+SUM(M285:M307)+SUM(M422:M424)+SUM(M426:M427)+SUM(M473:M475)+M509+M525+M532+SUM(M535:M547)</f>
        <v>0</v>
      </c>
      <c r="N652" s="118">
        <f t="shared" si="94"/>
        <v>7840</v>
      </c>
      <c r="O652" s="100">
        <f>SUM(O194:O204)+SUM(O209:O225)+SUM(O245:O261)+SUM(O285:O307)+SUM(O422:O424)+SUM(O426:O427)+SUM(O473:O475)+O509+O525+O532+SUM(O535:O547)</f>
        <v>12863</v>
      </c>
      <c r="P652" s="99">
        <f>SUM(P194:P204)+SUM(P209:P225)+SUM(P245:P261)+SUM(P285:P307)+SUM(P422:P424)+SUM(P426:P427)+SUM(P473:P475)+P509+P525+P532+SUM(P535:P547)</f>
        <v>268</v>
      </c>
      <c r="Q652" s="100">
        <f>SUM(Q194:Q204)+SUM(Q209:Q225)+SUM(Q245:Q261)+SUM(Q285:Q307)+SUM(Q422:Q424)+SUM(Q426:Q427)+SUM(Q473:Q475)+Q509+Q525+Q532+SUM(Q535:Q547)</f>
        <v>476</v>
      </c>
      <c r="R652" s="170">
        <f t="shared" si="94"/>
        <v>0</v>
      </c>
    </row>
    <row r="653" spans="1:18">
      <c r="A653" s="31"/>
      <c r="B653" s="28" t="s">
        <v>779</v>
      </c>
      <c r="C653" s="22">
        <f>SUM(C119:C127)+SUM(C226:C231)+SUM(C350:C387)+SUM(C400:C401)+SUM(C476:C478)+SUM(C485:C496)+SUM(C562:C564)</f>
        <v>78342</v>
      </c>
      <c r="D653" s="22">
        <f>SUM(D119:D127)+SUM(D226:D231)+SUM(D350:D387)+SUM(D400:D401)+SUM(D476:D478)+SUM(D485:D496)+SUM(D562:D564)</f>
        <v>24054</v>
      </c>
      <c r="E653" s="68">
        <f t="shared" si="76"/>
        <v>0.30703837022286895</v>
      </c>
      <c r="F653" s="169">
        <f>SUM(F119:F127)+SUM(F226:F231)+SUM(F350:F387)+SUM(F400:F401)+SUM(F476:F478)+SUM(F485:F496)+SUM(F562:F564)</f>
        <v>20</v>
      </c>
      <c r="G653" s="118">
        <f>SUM(G119:G127)+SUM(G226:G231)+SUM(G350:G387)+SUM(G400:G401)+SUM(G476:G478)+SUM(G485:G496)+SUM(G562:G564)</f>
        <v>14</v>
      </c>
      <c r="H653" s="170">
        <f>SUM(H119:H127)+SUM(H226:H231)+SUM(H350:H387)+SUM(H400:H401)+SUM(H476:H478)+SUM(H485:H496)+SUM(H562:H564)</f>
        <v>13</v>
      </c>
      <c r="I653" s="99">
        <f>SUM(I119:I127)+SUM(I226:I231)+SUM(I350:I387)+SUM(I400:I401)+SUM(I476:I478)+SUM(I485:I496)+SUM(I562:I564)</f>
        <v>0</v>
      </c>
      <c r="J653" s="100">
        <f t="shared" ref="J653:R653" si="95">SUM(J119:J127)+SUM(J226:J231)+SUM(J350:J387)+SUM(J400:J401)+SUM(J476:J478)+SUM(J485:J496)+SUM(J562:J564)</f>
        <v>0</v>
      </c>
      <c r="K653" s="169">
        <f t="shared" si="95"/>
        <v>0</v>
      </c>
      <c r="L653" s="99">
        <f t="shared" si="95"/>
        <v>0</v>
      </c>
      <c r="M653" s="119">
        <f>SUM(M119:M127)+SUM(M226:M231)+SUM(M350:M387)+SUM(M400:M401)+SUM(M476:M478)+SUM(M485:M496)+SUM(M562:M564)</f>
        <v>0</v>
      </c>
      <c r="N653" s="118">
        <f t="shared" si="95"/>
        <v>0</v>
      </c>
      <c r="O653" s="100">
        <f>SUM(O119:O127)+SUM(O226:O231)+SUM(O350:O387)+SUM(O400:O401)+SUM(O476:O478)+SUM(O485:O496)+SUM(O562:O564)</f>
        <v>0</v>
      </c>
      <c r="P653" s="99">
        <f>SUM(P119:P127)+SUM(P226:P231)+SUM(P350:P387)+SUM(P400:P401)+SUM(P476:P478)+SUM(P485:P496)+SUM(P562:P564)</f>
        <v>8564</v>
      </c>
      <c r="Q653" s="100">
        <f>SUM(Q119:Q127)+SUM(Q226:Q231)+SUM(Q350:Q387)+SUM(Q400:Q401)+SUM(Q476:Q478)+SUM(Q485:Q496)+SUM(Q562:Q564)</f>
        <v>3867</v>
      </c>
      <c r="R653" s="170">
        <f t="shared" si="95"/>
        <v>6372</v>
      </c>
    </row>
    <row r="654" spans="1:18">
      <c r="A654" s="31"/>
      <c r="B654" s="28" t="s">
        <v>734</v>
      </c>
      <c r="C654" s="22">
        <f>SUM(C165:C171)+C173+SUM(C205:C208)+SUM(C402:C420)+SUM(C430:C472)</f>
        <v>77761</v>
      </c>
      <c r="D654" s="22">
        <f>SUM(D165:D171)+D173+SUM(D205:D208)+SUM(D402:D420)+SUM(D430:D472)</f>
        <v>22047</v>
      </c>
      <c r="E654" s="68">
        <f t="shared" si="76"/>
        <v>0.28352258844407863</v>
      </c>
      <c r="F654" s="169">
        <f>SUM(F165:F171)+F173+SUM(F205:F208)+SUM(F402:F420)+SUM(F430:F472)</f>
        <v>0</v>
      </c>
      <c r="G654" s="118">
        <f>SUM(G165:G171)+G173+SUM(G205:G208)+SUM(G402:G420)+SUM(G430:G472)</f>
        <v>0</v>
      </c>
      <c r="H654" s="170">
        <f>SUM(H165:H171)+H173+SUM(H205:H208)+SUM(H402:H420)+SUM(H430:H472)</f>
        <v>0</v>
      </c>
      <c r="I654" s="99">
        <f>SUM(I165:I171)+I173+SUM(I205:I208)+SUM(I402:I420)+SUM(I430:I472)</f>
        <v>0</v>
      </c>
      <c r="J654" s="100">
        <f t="shared" ref="J654:R654" si="96">SUM(J165:J171)+J173+SUM(J205:J208)+SUM(J402:J420)+SUM(J430:J472)</f>
        <v>0</v>
      </c>
      <c r="K654" s="169">
        <f t="shared" si="96"/>
        <v>0</v>
      </c>
      <c r="L654" s="99">
        <f t="shared" si="96"/>
        <v>0</v>
      </c>
      <c r="M654" s="119">
        <f>SUM(M165:M171)+M173+SUM(M205:M208)+SUM(M402:M420)+SUM(M430:M472)</f>
        <v>0</v>
      </c>
      <c r="N654" s="118">
        <f t="shared" si="96"/>
        <v>0</v>
      </c>
      <c r="O654" s="100">
        <f>SUM(O165:O171)+O173+SUM(O205:O208)+SUM(O402:O420)+SUM(O430:O472)</f>
        <v>0</v>
      </c>
      <c r="P654" s="99">
        <f>SUM(P165:P171)+P173+SUM(P205:P208)+SUM(P402:P420)+SUM(P430:P472)</f>
        <v>10355</v>
      </c>
      <c r="Q654" s="100">
        <f>SUM(Q165:Q171)+Q173+SUM(Q205:Q208)+SUM(Q402:Q420)+SUM(Q430:Q472)</f>
        <v>3012</v>
      </c>
      <c r="R654" s="170">
        <f t="shared" si="96"/>
        <v>4784</v>
      </c>
    </row>
    <row r="655" spans="1:18">
      <c r="A655" s="31"/>
      <c r="B655" s="28" t="s">
        <v>892</v>
      </c>
      <c r="C655" s="22">
        <f>SUM(C17:C40)+SUM(C70:C73)+SUM(C77:C85)+SUM(C103:C112)+SUM(C273:C284)+SUM(C313:C316)+SUM(C388:C393)+C399+SUM(C499:C502)+SUM(C503:C505)</f>
        <v>80643</v>
      </c>
      <c r="D655" s="22">
        <f>SUM(D17:D40)+SUM(D70:D73)+SUM(D77:D85)+SUM(D103:D112)+SUM(D273:D284)+SUM(D313:D316)+SUM(D388:D393)+D399+SUM(D499:D502)+SUM(D503:D505)</f>
        <v>20682</v>
      </c>
      <c r="E655" s="68">
        <f t="shared" si="76"/>
        <v>0.25646367322644248</v>
      </c>
      <c r="F655" s="169">
        <f>SUM(F17:F40)+SUM(F70:F73)+SUM(F77:F85)+SUM(F103:F112)+SUM(F273:F284)+SUM(F313:F316)+SUM(F388:F393)+F399+SUM(F499:F505)</f>
        <v>3257</v>
      </c>
      <c r="G655" s="118">
        <f>SUM(G17:G40)+SUM(G70:G73)+SUM(G77:G85)+SUM(G103:G112)+SUM(G273:G284)+SUM(G313:G316)+SUM(G388:G393)+G399+SUM(G499:G505)</f>
        <v>2910</v>
      </c>
      <c r="H655" s="170">
        <f>SUM(H17:H40)+SUM(H70:H73)+SUM(H77:H85)+SUM(H103:H112)+SUM(H273:H284)+SUM(H313:H316)+SUM(H388:H393)+H399+SUM(H499:H505)</f>
        <v>900</v>
      </c>
      <c r="I655" s="99">
        <f>SUM(I17:I40)+SUM(I70:I73)+SUM(I77:I85)+SUM(I103:I112)+SUM(I273:I284)+SUM(I313:I316)+SUM(I388:I393)+I399+SUM(I499:I505)</f>
        <v>1502</v>
      </c>
      <c r="J655" s="100">
        <f t="shared" ref="J655:R655" si="97">SUM(J17:J40)+SUM(J70:J73)+SUM(J77:J85)+SUM(J103:J112)+SUM(J273:J284)+SUM(J313:J316)+SUM(J388:J393)+J399+SUM(J499:J505)</f>
        <v>3872</v>
      </c>
      <c r="K655" s="169">
        <f t="shared" si="97"/>
        <v>1494</v>
      </c>
      <c r="L655" s="99">
        <f t="shared" si="97"/>
        <v>3538</v>
      </c>
      <c r="M655" s="119">
        <f>SUM(M17:M40)+SUM(M70:M73)+SUM(M77:M85)+SUM(M103:M112)+SUM(M273:M284)+SUM(M313:M316)+SUM(M388:M393)+M399+SUM(M499:M505)</f>
        <v>3519</v>
      </c>
      <c r="N655" s="118">
        <f t="shared" si="97"/>
        <v>31</v>
      </c>
      <c r="O655" s="100">
        <f>SUM(O17:O40)+SUM(O70:O73)+SUM(O77:O85)+SUM(O103:O112)+SUM(O273:O284)+SUM(O313:O316)+SUM(O388:O393)+O399+SUM(O499:O505)</f>
        <v>31</v>
      </c>
      <c r="P655" s="99">
        <f>SUM(P17:P40)+SUM(P70:P73)+SUM(P77:P85)+SUM(P103:P112)+SUM(P273:P284)+SUM(P313:P316)+SUM(P388:P393)+P399+SUM(P499:P505)</f>
        <v>0</v>
      </c>
      <c r="Q655" s="100">
        <f>SUM(Q17:Q40)+SUM(Q70:Q73)+SUM(Q77:Q85)+SUM(Q103:Q112)+SUM(Q273:Q284)+SUM(Q313:Q316)+SUM(Q388:Q393)+Q399+SUM(Q499:Q505)</f>
        <v>0</v>
      </c>
      <c r="R655" s="170">
        <f t="shared" si="97"/>
        <v>0</v>
      </c>
    </row>
    <row r="656" spans="1:18">
      <c r="A656" s="31"/>
      <c r="B656" s="28" t="s">
        <v>891</v>
      </c>
      <c r="C656" s="22">
        <f>SUM(C50:C54)+SUM(C66:C69)+SUM(C74:C76)+SUM(C113:C118)+SUM(C128:C153)+SUM(C163:C164)+C172+C174+SUM(C175:C193)+SUM(C262:C272)+C516</f>
        <v>86419</v>
      </c>
      <c r="D656" s="22">
        <f>SUM(D50:D54)+SUM(D66:D69)+SUM(D74:D76)+SUM(D113:D118)+SUM(D128:D153)+SUM(D163:D164)+D172+D174+SUM(D175:D193)+SUM(D262:D272)+D516</f>
        <v>17023</v>
      </c>
      <c r="E656" s="68">
        <f t="shared" si="76"/>
        <v>0.19698214513012186</v>
      </c>
      <c r="F656" s="169">
        <f>SUM(F50:F53)+SUM(F66:F69)+SUM(F74:F76)+SUM(F113:F118)+SUM(F128:F153)+SUM(F163:F164)+F172+SUM(F174:F193)+SUM(F262:F272)+F516</f>
        <v>3245</v>
      </c>
      <c r="G656" s="118">
        <f>SUM(G50:G53)+SUM(G66:G69)+SUM(G74:G76)+SUM(G113:G118)+SUM(G128:G153)+SUM(G163:G164)+G172+SUM(G174:G193)+SUM(G262:G272)+G516</f>
        <v>2828</v>
      </c>
      <c r="H656" s="170">
        <f>SUM(H50:H53)+SUM(H66:H69)+SUM(H74:H76)+SUM(H113:H118)+SUM(H128:H153)+SUM(H163:H164)+H172+SUM(H174:H193)+SUM(H262:H272)+H516</f>
        <v>1020</v>
      </c>
      <c r="I656" s="99">
        <f>SUM(I50:I53)+SUM(I66:I69)+SUM(I74:I76)+SUM(I113:I118)+SUM(I128:I153)+SUM(I163:I164)+I172+SUM(I174:I193)+SUM(I262:I272)+I516</f>
        <v>1677</v>
      </c>
      <c r="J656" s="100">
        <f t="shared" ref="J656:R656" si="98">SUM(J50:J53)+SUM(J66:J69)+SUM(J74:J76)+SUM(J113:J118)+SUM(J128:J153)+SUM(J163:J164)+J172+SUM(J174:J193)+SUM(J262:J272)+J516</f>
        <v>4375</v>
      </c>
      <c r="K656" s="169">
        <f t="shared" si="98"/>
        <v>2450</v>
      </c>
      <c r="L656" s="99">
        <f t="shared" si="98"/>
        <v>280</v>
      </c>
      <c r="M656" s="119">
        <f>SUM(M50:M53)+SUM(M66:M69)+SUM(M74:M76)+SUM(M113:M118)+SUM(M128:M153)+SUM(M163:M164)+M172+SUM(M174:M193)+SUM(M262:M272)+M516</f>
        <v>453</v>
      </c>
      <c r="N656" s="118">
        <f t="shared" si="98"/>
        <v>0</v>
      </c>
      <c r="O656" s="100">
        <f>SUM(O50:O53)+SUM(O66:O69)+SUM(O74:O76)+SUM(O113:O118)+SUM(O128:O153)+SUM(O163:O164)+O172+SUM(O174:O193)+SUM(O262:O272)+O516</f>
        <v>0</v>
      </c>
      <c r="P656" s="99">
        <f>SUM(P50:P53)+SUM(P66:P69)+SUM(P74:P76)+SUM(P113:P118)+SUM(P128:P153)+SUM(P163:P164)+P172+SUM(P174:P193)+SUM(P262:P272)+P516</f>
        <v>0</v>
      </c>
      <c r="Q656" s="100">
        <f>SUM(Q50:Q53)+SUM(Q66:Q69)+SUM(Q74:Q76)+SUM(Q113:Q118)+SUM(Q128:Q153)+SUM(Q163:Q164)+Q172+SUM(Q174:Q193)+SUM(Q262:Q272)+Q516</f>
        <v>0</v>
      </c>
      <c r="R656" s="170">
        <f t="shared" si="98"/>
        <v>856</v>
      </c>
    </row>
    <row r="657" spans="1:18">
      <c r="A657" s="31"/>
      <c r="B657" s="28" t="s">
        <v>780</v>
      </c>
      <c r="C657" s="22">
        <f>SUM(C55:C65)+SUM(C86:C102)+SUM(C154:C162)+SUM(C308:C312)+C349+C421+SUM(C428:C429)+SUM(C479:C482)+SUM(C506:C508)+SUM(C510:C524)+SUM(C526:C531)+C533+C534+SUM(C565:C566)</f>
        <v>81644</v>
      </c>
      <c r="D657" s="22">
        <f>SUM(D55:D65)+SUM(D86:D102)+SUM(D154:D162)+SUM(D308:D312)+D349+D421+SUM(D428:D429)+SUM(D479:D482)+SUM(D506:D508)+SUM(D510:D524)+SUM(D526:D531)+D533+D534+SUM(D565:D566)</f>
        <v>22128</v>
      </c>
      <c r="E657" s="68">
        <f t="shared" si="76"/>
        <v>0.27103032678457695</v>
      </c>
      <c r="F657" s="169">
        <f>SUM(F55:F65)+SUM(F86:F102)+SUM(F154:F162)+SUM(F308:F312)+F349+F421+SUM(F428:F429)+SUM(F479:F482)+SUM(F506:F508)+SUM(F510:F515)+SUM(F517:F524)+SUM(F526:F531)+SUM(F533:F534)+SUM(F565:F566)</f>
        <v>563</v>
      </c>
      <c r="G657" s="118">
        <f>SUM(G55:G65)+SUM(G86:G102)+SUM(G154:G162)+SUM(G308:G312)+G349+G421+SUM(G428:G429)+SUM(G479:G482)+SUM(G506:G508)+SUM(G510:G515)+SUM(G517:G524)+SUM(G526:G531)+SUM(G533:G534)+SUM(G565:G566)</f>
        <v>561</v>
      </c>
      <c r="H657" s="170">
        <f>SUM(H55:H65)+SUM(H86:H102)+SUM(H154:H162)+SUM(H308:H312)+H349+H421+SUM(H428:H429)+SUM(H479:H482)+SUM(H506:H508)+SUM(H510:H515)+SUM(H517:H524)+SUM(H526:H531)+SUM(H533:H534)+SUM(H565:H566)</f>
        <v>94</v>
      </c>
      <c r="I657" s="99">
        <f>SUM(I55:I65)+SUM(I86:I102)+SUM(I154:I162)+SUM(I308:I312)+I349+I421+SUM(I428:I429)+SUM(I479:I482)+SUM(I506:I508)+SUM(I510:I515)+SUM(I517:I524)+SUM(I526:I531)+SUM(I533:I534)+SUM(I565:I566)</f>
        <v>1575</v>
      </c>
      <c r="J657" s="100">
        <f t="shared" ref="J657:R657" si="99">SUM(J55:J65)+SUM(J86:J102)+SUM(J154:J162)+SUM(J308:J312)+J349+J421+SUM(J428:J429)+SUM(J479:J482)+SUM(J506:J508)+SUM(J510:J515)+SUM(J517:J524)+SUM(J526:J531)+SUM(J533:J534)+SUM(J565:J566)</f>
        <v>5629</v>
      </c>
      <c r="K657" s="169">
        <f t="shared" si="99"/>
        <v>9829</v>
      </c>
      <c r="L657" s="99">
        <f t="shared" si="99"/>
        <v>0</v>
      </c>
      <c r="M657" s="119">
        <f>SUM(M55:M65)+SUM(M86:M102)+SUM(M154:M162)+SUM(M308:M312)+M349+M421+SUM(M428:M429)+SUM(M479:M482)+SUM(M506:M508)+SUM(M510:M515)+SUM(M517:M524)+SUM(M526:M531)+SUM(M533:M534)+SUM(M565:M566)</f>
        <v>0</v>
      </c>
      <c r="N657" s="118">
        <f t="shared" si="99"/>
        <v>14</v>
      </c>
      <c r="O657" s="100">
        <f>SUM(O55:O65)+SUM(O86:O102)+SUM(O154:O162)+SUM(O308:O312)+O349+O421+SUM(O428:O429)+SUM(O479:O482)+SUM(O506:O508)+SUM(O510:O515)+SUM(O517:O524)+SUM(O526:O531)+SUM(O533:O534)+SUM(O565:O566)</f>
        <v>17</v>
      </c>
      <c r="P657" s="99">
        <f>SUM(P55:P65)+SUM(P86:P102)+SUM(P154:P162)+SUM(P308:P312)+P349+P421+SUM(P428:P429)+SUM(P479:P482)+SUM(P506:P508)+SUM(P510:P515)+SUM(P517:P524)+SUM(P526:P531)+SUM(P533:P534)+SUM(P565:P566)</f>
        <v>0</v>
      </c>
      <c r="Q657" s="100">
        <f>SUM(Q55:Q65)+SUM(Q86:Q102)+SUM(Q154:Q162)+SUM(Q308:Q312)+Q349+Q421+SUM(Q428:Q429)+SUM(Q479:Q482)+SUM(Q506:Q508)+SUM(Q510:Q515)+SUM(Q517:Q524)+SUM(Q526:Q531)+SUM(Q533:Q534)+SUM(Q565:Q566)</f>
        <v>0</v>
      </c>
      <c r="R657" s="170">
        <f t="shared" si="99"/>
        <v>0</v>
      </c>
    </row>
    <row r="658" spans="1:18">
      <c r="A658" s="31"/>
      <c r="B658" s="29" t="s">
        <v>893</v>
      </c>
      <c r="C658" s="22">
        <f>SUM(C28:C32)+C43+C48+SUM(C52:C53)+SUM(C66:C67)+SUM(C69:C86)+SUM(C88:C89)+C92+SUM(C105:C106)+SUM(C112:C118)+C122+C129+C132+SUM(C134:C135)+C176+SUM(C178:C179)+C182+SUM(C187:C188)+SUM(C191:C192)</f>
        <v>64180</v>
      </c>
      <c r="D658" s="22">
        <f>SUM(D28:D32)+D43+D48+SUM(D52:D53)+SUM(D66:D67)+SUM(D69:D86)+SUM(D88:D89)+D92+SUM(D105:D106)+SUM(D112:D118)+D122+D129+D132+SUM(D134:D135)+D176+SUM(D178:D179)+D182+SUM(D187:D188)+SUM(D191:D192)</f>
        <v>9877</v>
      </c>
      <c r="E658" s="68">
        <f t="shared" si="76"/>
        <v>0.15389529448426301</v>
      </c>
      <c r="F658" s="169">
        <f>SUM(F28:F32)+F43+F48+SUM(F52:F53)+SUM(F66:F67)+SUM(F69:F86)+SUM(F88:F89)+F92+SUM(F105:F106)+SUM(F112:F118)+F122+F129+F132+SUM(F134:F135)+F176+SUM(F178:F179)+F182+SUM(F187:F188)+SUM(F191:F192)</f>
        <v>7456</v>
      </c>
      <c r="G658" s="118">
        <f>SUM(G28:G32)+G43+G48+SUM(G52:G53)+SUM(G66:G67)+SUM(G69:G86)+SUM(G88:G89)+G92+SUM(G105:G106)+SUM(G112:G118)+G122+G129+G132+SUM(G134:G135)+G176+SUM(G178:G179)+G182+SUM(G187:G188)+SUM(G191:G192)</f>
        <v>6657</v>
      </c>
      <c r="H658" s="170">
        <f>SUM(H28:H32)+H43+H48+SUM(H52:H53)+SUM(H66:H67)+SUM(H69:H86)+SUM(H88:H89)+H92+SUM(H105:H106)+SUM(H112:H118)+H122+H129+H132+SUM(H134:H135)+H176+SUM(H178:H179)+H182+SUM(H187:H188)+SUM(H191:H192)</f>
        <v>2151</v>
      </c>
      <c r="I658" s="99">
        <f>SUM(I28:I32)+I43+I48+SUM(I52:I53)+SUM(I66:I67)+SUM(I69:I86)+SUM(I88:I89)+I92+SUM(I105:I106)+SUM(I112:I118)+I122+I129+I132+SUM(I134:I135)+I176+SUM(I178:I179)+I182+SUM(I187:I188)+SUM(I191:I192)</f>
        <v>0</v>
      </c>
      <c r="J658" s="100">
        <f t="shared" ref="J658:R658" si="100">SUM(J28:J32)+J43+J48+SUM(J52:J53)+SUM(J66:J67)+SUM(J69:J86)+SUM(J88:J89)+J92+SUM(J105:J106)+SUM(J112:J118)+J122+J129+J132+SUM(J134:J135)+J176+SUM(J178:J179)+J182+SUM(J187:J188)+SUM(J191:J192)</f>
        <v>0</v>
      </c>
      <c r="K658" s="169">
        <f t="shared" si="100"/>
        <v>0</v>
      </c>
      <c r="L658" s="99">
        <f t="shared" si="100"/>
        <v>0</v>
      </c>
      <c r="M658" s="119">
        <f>SUM(M28:M32)+M43+M48+SUM(M52:M53)+SUM(M66:M67)+SUM(M69:M86)+SUM(M88:M89)+M92+SUM(M105:M106)+SUM(M112:M118)+M122+M129+M132+SUM(M134:M135)+M176+SUM(M178:M179)+M182+SUM(M187:M188)+SUM(M191:M192)</f>
        <v>0</v>
      </c>
      <c r="N658" s="118">
        <f t="shared" si="100"/>
        <v>0</v>
      </c>
      <c r="O658" s="100">
        <f>SUM(O28:O32)+O43+O48+SUM(O52:O53)+SUM(O66:O67)+SUM(O69:O86)+SUM(O88:O89)+O92+SUM(O105:O106)+SUM(O112:O118)+O122+O129+O132+SUM(O134:O135)+O176+SUM(O178:O179)+O182+SUM(O187:O188)+SUM(O191:O192)</f>
        <v>0</v>
      </c>
      <c r="P658" s="99">
        <f>SUM(P28:P32)+P43+P48+SUM(P52:P53)+SUM(P66:P67)+SUM(P69:P86)+SUM(P88:P89)+P92+SUM(P105:P106)+SUM(P112:P118)+P122+P129+P132+SUM(P134:P135)+P176+SUM(P178:P179)+P182+SUM(P187:P188)+SUM(P191:P192)</f>
        <v>0</v>
      </c>
      <c r="Q658" s="100">
        <f>SUM(Q28:Q32)+Q43+Q48+SUM(Q52:Q53)+SUM(Q66:Q67)+SUM(Q69:Q86)+SUM(Q88:Q89)+Q92+SUM(Q105:Q106)+SUM(Q112:Q118)+Q122+Q129+Q132+SUM(Q134:Q135)+Q176+SUM(Q178:Q179)+Q182+SUM(Q187:Q188)+SUM(Q191:Q192)</f>
        <v>0</v>
      </c>
      <c r="R658" s="170">
        <f t="shared" si="100"/>
        <v>0</v>
      </c>
    </row>
    <row r="659" spans="1:18">
      <c r="A659" s="31"/>
      <c r="B659" s="29" t="s">
        <v>781</v>
      </c>
      <c r="C659" s="22">
        <f>SUM(C17:C18)+C20+C22+SUM(C24:C25)+SUM(C55:C61)+C64+C87+SUM(C90:C91)+C93+SUM(C94:C102)+SUM(C103:C104)+SUM(C107:C111)+C133+SUM(C136:C141)+SUM(C144:C149)+SUM(C151:C153)+SUM(C154:C155)+SUM(C158:C159)+SUM(C161:C162)+C175+C177+SUM(C180:C181)+SUM(C183:C185)+C189+SUM(C389:C393)+C421+SUM(C499:C502)</f>
        <v>75891</v>
      </c>
      <c r="D659" s="22">
        <f>SUM(D17:D18)+D20+D22+SUM(D24:D25)+SUM(D55:D61)+D64+D87+SUM(D90:D91)+D93+SUM(D94:D102)+SUM(D103:D104)+SUM(D107:D111)+D133+SUM(D136:D141)+SUM(D144:D149)+SUM(D151:D153)+SUM(D154:D155)+SUM(D158:D159)+SUM(D161:D162)+D175+D177+SUM(D180:D181)+SUM(D183:D185)+D189+SUM(D389:D393)+D421+SUM(D499:D502)</f>
        <v>20277</v>
      </c>
      <c r="E659" s="68">
        <f t="shared" si="76"/>
        <v>0.26718583231213189</v>
      </c>
      <c r="F659" s="169">
        <f>SUM(F17:F18)+F20+F22+SUM(F24:F25)+SUM(F55:F61)+F64+F87+SUM(F90:F91)+SUM(F93:F104)+SUM(F107:F111)+SUM(F133)+SUM(F136:F141)+SUM(F144:F149)+SUM(F151:F155)+SUM(F158:F159)+SUM(F161:F162)+F175+F177+SUM(F180:F181)+SUM(F183:F185)+F189+SUM(F389:F393)+F421+SUM(F499:F502)</f>
        <v>0</v>
      </c>
      <c r="G659" s="118">
        <f>SUM(G17:G18)+G20+G22+SUM(G24:G25)+SUM(G55:G61)+G64+G87+SUM(G90:G91)+SUM(G93:G104)+SUM(G107:G111)+SUM(G133)+SUM(G136:G141)+SUM(G144:G149)+SUM(G151:G155)+SUM(G158:G159)+SUM(G161:G162)+G175+G177+SUM(G180:G181)+SUM(G183:G185)+G189+SUM(G389:G393)+G421+SUM(G499:G502)</f>
        <v>0</v>
      </c>
      <c r="H659" s="170">
        <f>SUM(H17:H18)+H20+H22+SUM(H24:H25)+SUM(H55:H61)+H64+H87+SUM(H90:H91)+SUM(H93:H104)+SUM(H107:H111)+SUM(H133)+SUM(H136:H141)+SUM(H144:H149)+SUM(H151:H155)+SUM(H158:H159)+SUM(H161:H162)+H175+H177+SUM(H180:H181)+SUM(H183:H185)+H189+SUM(H389:H393)+H421+SUM(H499:H502)</f>
        <v>0</v>
      </c>
      <c r="I659" s="99">
        <f>SUM(I17:I18)+I20+I22+SUM(I24:I25)+SUM(I55:I61)+I64+I87+SUM(I90:I91)+SUM(I93:I104)+SUM(I107:I111)+SUM(I133)+SUM(I136:I141)+SUM(I144:I149)+SUM(I151:I155)+SUM(I158:I159)+SUM(I161:I162)+I175+I177+SUM(I180:I181)+SUM(I183:I185)+I189+SUM(I389:I393)+I421+SUM(I499:I502)</f>
        <v>4754</v>
      </c>
      <c r="J659" s="100">
        <f t="shared" ref="J659:R659" si="101">SUM(J17:J18)+J20+J22+SUM(J24:J25)+SUM(J55:J61)+J64+J87+SUM(J90:J91)+SUM(J93:J104)+SUM(J107:J111)+SUM(J133)+SUM(J136:J141)+SUM(J144:J149)+SUM(J151:J155)+SUM(J158:J159)+SUM(J161:J162)+J175+J177+SUM(J180:J181)+SUM(J183:J185)+J189+SUM(J389:J393)+J421+SUM(J499:J502)</f>
        <v>13876</v>
      </c>
      <c r="K659" s="169">
        <f t="shared" si="101"/>
        <v>0</v>
      </c>
      <c r="L659" s="99">
        <f t="shared" si="101"/>
        <v>0</v>
      </c>
      <c r="M659" s="119">
        <f>SUM(M17:M18)+M20+M22+SUM(M24:M25)+SUM(M55:M61)+M64+M87+SUM(M90:M91)+SUM(M93:M104)+SUM(M107:M111)+SUM(M133)+SUM(M136:M141)+SUM(M144:M149)+SUM(M151:M155)+SUM(M158:M159)+SUM(M161:M162)+M175+M177+SUM(M180:M181)+SUM(M183:M185)+M189+SUM(M389:M393)+M421+SUM(M499:M502)</f>
        <v>0</v>
      </c>
      <c r="N659" s="118">
        <f t="shared" si="101"/>
        <v>0</v>
      </c>
      <c r="O659" s="100">
        <f>SUM(O17:O18)+O20+O22+SUM(O24:O25)+SUM(O55:O61)+O64+O87+SUM(O90:O91)+SUM(O93:O104)+SUM(O107:O111)+SUM(O133)+SUM(O136:O141)+SUM(O144:O149)+SUM(O151:O155)+SUM(O158:O159)+SUM(O161:O162)+O175+O177+SUM(O180:O181)+SUM(O183:O185)+O189+SUM(O389:O393)+O421+SUM(O499:O502)</f>
        <v>0</v>
      </c>
      <c r="P659" s="99">
        <f>SUM(P17:P18)+P20+P22+SUM(P24:P25)+SUM(P55:P61)+P64+P87+SUM(P90:P91)+SUM(P93:P104)+SUM(P107:P111)+SUM(P133)+SUM(P136:P141)+SUM(P144:P149)+SUM(P151:P155)+SUM(P158:P159)+SUM(P161:P162)+P175+P177+SUM(P180:P181)+SUM(P183:P185)+P189+SUM(P389:P393)+P421+SUM(P499:P502)</f>
        <v>0</v>
      </c>
      <c r="Q659" s="100">
        <f>SUM(Q17:Q18)+Q20+Q22+SUM(Q24:Q25)+SUM(Q55:Q61)+Q64+Q87+SUM(Q90:Q91)+SUM(Q93:Q104)+SUM(Q107:Q111)+SUM(Q133)+SUM(Q136:Q141)+SUM(Q144:Q149)+SUM(Q151:Q155)+SUM(Q158:Q159)+SUM(Q161:Q162)+Q175+Q177+SUM(Q180:Q181)+SUM(Q183:Q185)+Q189+SUM(Q389:Q393)+Q421+SUM(Q499:Q502)</f>
        <v>0</v>
      </c>
      <c r="R659" s="170">
        <f t="shared" si="101"/>
        <v>0</v>
      </c>
    </row>
    <row r="660" spans="1:18">
      <c r="A660" s="31"/>
      <c r="B660" s="29" t="s">
        <v>782</v>
      </c>
      <c r="C660" s="22">
        <f>SUM(C62:C63)+C65+SUM(C142:C143)+C150+SUM(C156:C157)+C160+SUM(C213:C225)+SUM(C262:C272)+SUM(C308:C312)+SUM(C313:C316)+C349+SUM(C428:C429)+SUM(C473:C475)+SUM(C479:C482)+SUM(C503:C505)+SUM(C506:C508)+SUM(C510:C524)+SUM(C526:C533)+SUM(C565:C566)</f>
        <v>83204</v>
      </c>
      <c r="D660" s="22">
        <f>SUM(D62:D63)+D65+SUM(D142:D143)+D150+SUM(D156:D157)+D160+SUM(D213:D225)+SUM(D262:D272)+SUM(D308:D312)+SUM(D313:D316)+D349+SUM(D428:D429)+SUM(D473:D475)+SUM(D479:D482)+SUM(D503:D505)+SUM(D506:D508)+SUM(D510:D524)+SUM(D526:D533)+SUM(D565:D566)</f>
        <v>22970</v>
      </c>
      <c r="E660" s="68">
        <f t="shared" si="76"/>
        <v>0.27606845824719967</v>
      </c>
      <c r="F660" s="169">
        <f>SUM(F62:F63)+F65+SUM(F142:F143)+F150+SUM(F156:F157)+F160+SUM(F213:F225)+SUM(F262:F272)+SUM(F308:F316)+F349+SUM(F428:F429)+SUM(F473:F475)+SUM(F479:F482)+SUM(F503:F508)+SUM(F510:F524)+SUM(F526:F533)+SUM(F565:F566)</f>
        <v>0</v>
      </c>
      <c r="G660" s="118">
        <f>SUM(G62:G63)+G65+SUM(G142:G143)+G150+SUM(G156:G157)+G160+SUM(G213:G225)+SUM(G262:G272)+SUM(G308:G316)+G349+SUM(G428:G429)+SUM(G473:G475)+SUM(G479:G482)+SUM(G503:G508)+SUM(G510:G524)+SUM(G526:G533)+SUM(G565:G566)</f>
        <v>0</v>
      </c>
      <c r="H660" s="170">
        <f>SUM(H62:H63)+H65+SUM(H142:H143)+H150+SUM(H156:H157)+H160+SUM(H213:H225)+SUM(H262:H272)+SUM(H308:H316)+H349+SUM(H428:H429)+SUM(H473:H475)+SUM(H479:H482)+SUM(H503:H508)+SUM(H510:H524)+SUM(H526:H533)+SUM(H565:H566)</f>
        <v>0</v>
      </c>
      <c r="I660" s="99">
        <f>SUM(I62:I63)+I65+SUM(I142:I143)+I150+SUM(I156:I157)+I160+SUM(I213:I225)+SUM(I262:I272)+SUM(I308:I316)+I349+SUM(I428:I429)+SUM(I473:I475)+SUM(I479:I482)+SUM(I503:I508)+SUM(I510:I524)+SUM(I526:I533)+SUM(I565:I566)</f>
        <v>0</v>
      </c>
      <c r="J660" s="100">
        <f t="shared" ref="J660:R660" si="102">SUM(J62:J63)+J65+SUM(J142:J143)+J150+SUM(J156:J157)+J160+SUM(J213:J225)+SUM(J262:J272)+SUM(J308:J316)+J349+SUM(J428:J429)+SUM(J473:J475)+SUM(J479:J482)+SUM(J503:J508)+SUM(J510:J524)+SUM(J526:J533)+SUM(J565:J566)</f>
        <v>0</v>
      </c>
      <c r="K660" s="169">
        <f t="shared" si="102"/>
        <v>16462</v>
      </c>
      <c r="L660" s="99">
        <f t="shared" si="102"/>
        <v>0</v>
      </c>
      <c r="M660" s="119">
        <f>SUM(M62:M63)+M65+SUM(M142:M143)+M150+SUM(M156:M157)+M160+SUM(M213:M225)+SUM(M262:M272)+SUM(M308:M316)+M349+SUM(M428:M429)+SUM(M473:M475)+SUM(M479:M482)+SUM(M503:M508)+SUM(M510:M524)+SUM(M526:M533)+SUM(M565:M566)</f>
        <v>0</v>
      </c>
      <c r="N660" s="118">
        <f t="shared" si="102"/>
        <v>0</v>
      </c>
      <c r="O660" s="100">
        <f>SUM(O62:O63)+O65+SUM(O142:O143)+O150+SUM(O156:O157)+O160+SUM(O213:O225)+SUM(O262:O272)+SUM(O308:O316)+O349+SUM(O428:O429)+SUM(O473:O475)+SUM(O479:O482)+SUM(O503:O508)+SUM(O510:O524)+SUM(O526:O533)+SUM(O565:O566)</f>
        <v>0</v>
      </c>
      <c r="P660" s="99">
        <f>SUM(P62:P63)+P65+SUM(P142:P143)+P150+SUM(P156:P157)+P160+SUM(P213:P225)+SUM(P262:P272)+SUM(P308:P316)+P349+SUM(P428:P429)+SUM(P473:P475)+SUM(P479:P482)+SUM(P503:P508)+SUM(P510:P524)+SUM(P526:P533)+SUM(P565:P566)</f>
        <v>0</v>
      </c>
      <c r="Q660" s="100">
        <f>SUM(Q62:Q63)+Q65+SUM(Q142:Q143)+Q150+SUM(Q156:Q157)+Q160+SUM(Q213:Q225)+SUM(Q262:Q272)+SUM(Q308:Q316)+Q349+SUM(Q428:Q429)+SUM(Q473:Q475)+SUM(Q479:Q482)+SUM(Q503:Q508)+SUM(Q510:Q524)+SUM(Q526:Q533)+SUM(Q565:Q566)</f>
        <v>0</v>
      </c>
      <c r="R660" s="170">
        <f t="shared" si="102"/>
        <v>0</v>
      </c>
    </row>
    <row r="661" spans="1:18">
      <c r="A661" s="31"/>
      <c r="B661" s="29" t="s">
        <v>894</v>
      </c>
      <c r="C661" s="22">
        <f>SUM(C4:C16)+C19+C21+C23+C26+C27+SUM(C33:C42)+SUM(C44:C47)+SUM(C49:C51)+C54+C68+SUM(C273:C284)+SUM(C317:C348)+C394+C425+SUM(C483:C484)+SUM(C497:C498)</f>
        <v>92399</v>
      </c>
      <c r="D661" s="22">
        <f>SUM(D4:D16)+D19+D21+D23+D26+D27+SUM(D33:D42)+SUM(D44:D47)+SUM(D49:D51)+D54+D68+SUM(D273:D284)+SUM(D317:D348)+D394+D425+SUM(D483:D484)+SUM(D497:D498)</f>
        <v>32340</v>
      </c>
      <c r="E661" s="68">
        <f t="shared" si="76"/>
        <v>0.35000378791978271</v>
      </c>
      <c r="F661" s="169">
        <f>SUM(F4:F16)+F19+F21+F23+SUM(F26:F27)+SUM(F33:F42)+SUM(F44:F47)+SUM(F49:F51)+F68+SUM(F273:F284)+SUM(F317:F348)+F394+F425+SUM(F483:F484)+SUM(F497:F498)</f>
        <v>0</v>
      </c>
      <c r="G661" s="118">
        <f>SUM(G4:G16)+G19+G21+G23+SUM(G26:G27)+SUM(G33:G42)+SUM(G44:G47)+SUM(G49:G51)+G68+SUM(G273:G284)+SUM(G317:G348)+G394+G425+SUM(G483:G484)+SUM(G497:G498)</f>
        <v>0</v>
      </c>
      <c r="H661" s="170">
        <f>SUM(H4:H16)+H19+H21+H23+SUM(H26:H27)+SUM(H33:H42)+SUM(H44:H47)+SUM(H49:H51)+H68+SUM(H273:H284)+SUM(H317:H348)+H394+H425+SUM(H483:H484)+SUM(H497:H498)</f>
        <v>0</v>
      </c>
      <c r="I661" s="99">
        <f>SUM(I4:I16)+I19+I21+I23+SUM(I26:I27)+SUM(I33:I42)+SUM(I44:I47)+SUM(I49:I51)+I68+SUM(I273:I284)+SUM(I317:I348)+I394+I425+SUM(I483:I484)+SUM(I497:I498)</f>
        <v>0</v>
      </c>
      <c r="J661" s="100">
        <f t="shared" ref="J661:R661" si="103">SUM(J4:J16)+J19+J21+J23+SUM(J26:J27)+SUM(J33:J42)+SUM(J44:J47)+SUM(J49:J51)+J68+SUM(J273:J284)+SUM(J317:J348)+J394+J425+SUM(J483:J484)+SUM(J497:J498)</f>
        <v>0</v>
      </c>
      <c r="K661" s="169">
        <f t="shared" si="103"/>
        <v>0</v>
      </c>
      <c r="L661" s="99">
        <f t="shared" si="103"/>
        <v>15897</v>
      </c>
      <c r="M661" s="119">
        <f>SUM(M4:M16)+M19+M21+M23+SUM(M26:M27)+SUM(M33:M42)+SUM(M44:M47)+SUM(M49:M51)+M68+SUM(M273:M284)+SUM(M317:M348)+M394+M425+SUM(M483:M484)+SUM(M497:M498)</f>
        <v>12042</v>
      </c>
      <c r="N661" s="118">
        <f t="shared" si="103"/>
        <v>0</v>
      </c>
      <c r="O661" s="100">
        <f>SUM(O4:O16)+O19+O21+O23+SUM(O26:O27)+SUM(O33:O42)+SUM(O44:O47)+SUM(O49:O51)+O68+SUM(O273:O284)+SUM(O317:O348)+O394+O425+SUM(O483:O484)+SUM(O497:O498)</f>
        <v>0</v>
      </c>
      <c r="P661" s="99">
        <f>SUM(P4:P16)+P19+P21+P23+SUM(P26:P27)+SUM(P33:P42)+SUM(P44:P47)+SUM(P49:P51)+P68+SUM(P273:P284)+SUM(P317:P348)+P394+P425+SUM(P483:P484)+SUM(P497:P498)</f>
        <v>0</v>
      </c>
      <c r="Q661" s="100">
        <f>SUM(Q4:Q16)+Q19+Q21+Q23+SUM(Q26:Q27)+SUM(Q33:Q42)+SUM(Q44:Q47)+SUM(Q49:Q51)+Q68+SUM(Q273:Q284)+SUM(Q317:Q348)+Q394+Q425+SUM(Q483:Q484)+SUM(Q497:Q498)</f>
        <v>0</v>
      </c>
      <c r="R661" s="170">
        <f t="shared" si="103"/>
        <v>0</v>
      </c>
    </row>
    <row r="662" spans="1:18">
      <c r="A662" s="31"/>
      <c r="B662" s="29" t="s">
        <v>895</v>
      </c>
      <c r="C662" s="22">
        <f>SUM(C194:C204)+SUM(C209:C212)+SUM(C232:C237)+SUM(C238:C261)+SUM(C285:C307)+C388+SUM(C395:C399)+SUM(C422:C424)+SUM(C426:C427)+SUM(C534:C561)</f>
        <v>92545</v>
      </c>
      <c r="D662" s="22">
        <f>SUM(D194:D204)+SUM(D209:D212)+SUM(D232:D237)+SUM(D238:D261)+SUM(D285:D307)+D388+SUM(D395:D399)+SUM(D422:D424)+SUM(D426:D427)+SUM(D534:D561)</f>
        <v>35075</v>
      </c>
      <c r="E662" s="68">
        <f t="shared" si="76"/>
        <v>0.37900480847155438</v>
      </c>
      <c r="F662" s="169">
        <f>SUM(F194:F204)+SUM(F209:F212)+SUM(F232:F261)+SUM(F285:F307)+F388+SUM(F395:F399)+SUM(F422:F424)+SUM(F426:F427)+SUM(F534:F561)</f>
        <v>0</v>
      </c>
      <c r="G662" s="118">
        <f>SUM(G194:G204)+SUM(G209:G212)+SUM(G232:G261)+SUM(G285:G307)+G388+SUM(G395:G399)+SUM(G422:G424)+SUM(G426:G427)+SUM(G534:G561)</f>
        <v>0</v>
      </c>
      <c r="H662" s="170">
        <f>SUM(H194:H204)+SUM(H209:H212)+SUM(H232:H261)+SUM(H285:H307)+H388+SUM(H395:H399)+SUM(H422:H424)+SUM(H426:H427)+SUM(H534:H561)</f>
        <v>0</v>
      </c>
      <c r="I662" s="99">
        <f>SUM(I194:I204)+SUM(I209:I212)+SUM(I232:I261)+SUM(I285:I307)+I388+SUM(I395:I399)+SUM(I422:I424)+SUM(I426:I427)+SUM(I534:I561)</f>
        <v>0</v>
      </c>
      <c r="J662" s="100">
        <f t="shared" ref="J662:R662" si="104">SUM(J194:J204)+SUM(J209:J212)+SUM(J232:J261)+SUM(J285:J307)+J388+SUM(J395:J399)+SUM(J422:J424)+SUM(J426:J427)+SUM(J534:J561)</f>
        <v>0</v>
      </c>
      <c r="K662" s="169">
        <f t="shared" si="104"/>
        <v>0</v>
      </c>
      <c r="L662" s="99">
        <f t="shared" si="104"/>
        <v>0</v>
      </c>
      <c r="M662" s="119">
        <f>SUM(M194:M204)+SUM(M209:M212)+SUM(M232:M261)+SUM(M285:M307)+M388+SUM(M395:M399)+SUM(M422:M424)+SUM(M426:M427)+SUM(M534:M561)</f>
        <v>0</v>
      </c>
      <c r="N662" s="118">
        <f t="shared" si="104"/>
        <v>10611</v>
      </c>
      <c r="O662" s="100">
        <f>SUM(O194:O204)+SUM(O209:O212)+SUM(O232:O261)+SUM(O285:O307)+O388+SUM(O395:O399)+SUM(O422:O424)+SUM(O426:O427)+SUM(O534:O561)</f>
        <v>18308</v>
      </c>
      <c r="P662" s="99">
        <f>SUM(P194:P204)+SUM(P209:P212)+SUM(P232:P261)+SUM(P285:P307)+P388+SUM(P395:P399)+SUM(P422:P424)+SUM(P426:P427)+SUM(P534:P561)</f>
        <v>0</v>
      </c>
      <c r="Q662" s="100">
        <f>SUM(Q194:Q204)+SUM(Q209:Q212)+SUM(Q232:Q261)+SUM(Q285:Q307)+Q388+SUM(Q395:Q399)+SUM(Q422:Q424)+SUM(Q426:Q427)+SUM(Q534:Q561)</f>
        <v>0</v>
      </c>
      <c r="R662" s="170">
        <f t="shared" si="104"/>
        <v>0</v>
      </c>
    </row>
    <row r="663" spans="1:18">
      <c r="A663" s="31"/>
      <c r="B663" s="29" t="s">
        <v>735</v>
      </c>
      <c r="C663" s="22">
        <f>SUM(C205:C208)+SUM(C350:C387)+SUM(C430:C472)+C509+C525</f>
        <v>91368</v>
      </c>
      <c r="D663" s="22">
        <f>SUM(D205:D208)+SUM(D350:D387)+SUM(D430:D472)+D509+D525</f>
        <v>29867</v>
      </c>
      <c r="E663" s="68">
        <f t="shared" si="76"/>
        <v>0.32688687505472375</v>
      </c>
      <c r="F663" s="169">
        <f>SUM(F205:F208)+SUM(F350:F387)+SUM(F430:F472)+F509+F525</f>
        <v>0</v>
      </c>
      <c r="G663" s="118">
        <f>SUM(G205:G208)+SUM(G350:G387)+SUM(G430:G472)+G509+G525</f>
        <v>0</v>
      </c>
      <c r="H663" s="170">
        <f>SUM(H205:H208)+SUM(H350:H387)+SUM(H430:H472)+H509+H525</f>
        <v>0</v>
      </c>
      <c r="I663" s="99">
        <f>SUM(I205:I208)+SUM(I350:I387)+SUM(I430:I472)+I509+I525</f>
        <v>0</v>
      </c>
      <c r="J663" s="100">
        <f t="shared" ref="J663:R663" si="105">SUM(J205:J208)+SUM(J350:J387)+SUM(J430:J472)+J509+J525</f>
        <v>0</v>
      </c>
      <c r="K663" s="169">
        <f t="shared" si="105"/>
        <v>0</v>
      </c>
      <c r="L663" s="99">
        <f t="shared" si="105"/>
        <v>0</v>
      </c>
      <c r="M663" s="119">
        <f>SUM(M205:M208)+SUM(M350:M387)+SUM(M430:M472)+M509+M525</f>
        <v>0</v>
      </c>
      <c r="N663" s="118">
        <f t="shared" si="105"/>
        <v>0</v>
      </c>
      <c r="O663" s="100">
        <f>SUM(O205:O208)+SUM(O350:O387)+SUM(O430:O472)+O509+O525</f>
        <v>0</v>
      </c>
      <c r="P663" s="99">
        <f>SUM(P205:P208)+SUM(P350:P387)+SUM(P430:P472)+P509+P525</f>
        <v>19187</v>
      </c>
      <c r="Q663" s="100">
        <f>SUM(Q205:Q208)+SUM(Q350:Q387)+SUM(Q430:Q472)+Q509+Q525</f>
        <v>7355</v>
      </c>
      <c r="R663" s="170">
        <f t="shared" si="105"/>
        <v>0</v>
      </c>
    </row>
    <row r="664" spans="1:18">
      <c r="A664" s="31"/>
      <c r="B664" s="29" t="s">
        <v>783</v>
      </c>
      <c r="C664" s="22">
        <f>SUM(C119:C121)+SUM(C123:C128)+C130+C131+SUM(C163:C174)+C186+C190+C193+SUM(C226:C231)+SUM(C400:C420)+SUM(C476:C478)+SUM(C485:C496)+SUM(C562:C564)</f>
        <v>76523</v>
      </c>
      <c r="D664" s="22">
        <f>SUM(D119:D121)+SUM(D123:D128)+D130+D131+SUM(D163:D174)+D186+D190+D193+SUM(D226:D231)+SUM(D400:D420)+SUM(D476:D478)+SUM(D485:D496)+SUM(D562:D564)</f>
        <v>18443</v>
      </c>
      <c r="E664" s="68">
        <f t="shared" si="76"/>
        <v>0.24101250604393451</v>
      </c>
      <c r="F664" s="169">
        <f>SUM(F119:F121)+SUM(F123:F128)+SUM(F130:F131)+SUM(F163:F174)+F186+F190+F193+SUM(F226:F231)+SUM(F400:F420)+SUM(F476:F478)+SUM(F485:F496)+SUM(F562:F564)</f>
        <v>0</v>
      </c>
      <c r="G664" s="118">
        <f>SUM(G119:G121)+SUM(G123:G128)+SUM(G130:G131)+SUM(G163:G174)+G186+G190+G193+SUM(G226:G231)+SUM(G400:G420)+SUM(G476:G478)+SUM(G485:G496)+SUM(G562:G564)</f>
        <v>0</v>
      </c>
      <c r="H664" s="170">
        <f>SUM(H119:H121)+SUM(H123:H128)+SUM(H130:H131)+SUM(H163:H174)+H186+H190+H193+SUM(H226:H231)+SUM(H400:H420)+SUM(H476:H478)+SUM(H485:H496)+SUM(H562:H564)</f>
        <v>0</v>
      </c>
      <c r="I664" s="99">
        <f>SUM(I119:I121)+SUM(I123:I128)+SUM(I130:I131)+SUM(I163:I174)+I186+I190+I193+SUM(I226:I231)+SUM(I400:I420)+SUM(I476:I478)+SUM(I485:I496)+SUM(I562:I564)</f>
        <v>0</v>
      </c>
      <c r="J664" s="100">
        <f t="shared" ref="J664:R664" si="106">SUM(J119:J121)+SUM(J123:J128)+SUM(J130:J131)+SUM(J163:J174)+J186+J190+J193+SUM(J226:J231)+SUM(J400:J420)+SUM(J476:J478)+SUM(J485:J496)+SUM(J562:J564)</f>
        <v>0</v>
      </c>
      <c r="K664" s="169">
        <f t="shared" si="106"/>
        <v>0</v>
      </c>
      <c r="L664" s="99">
        <f t="shared" si="106"/>
        <v>0</v>
      </c>
      <c r="M664" s="119">
        <f>SUM(M119:M121)+SUM(M123:M128)+SUM(M130:M131)+SUM(M163:M174)+M186+M190+M193+SUM(M226:M231)+SUM(M400:M420)+SUM(M476:M478)+SUM(M485:M496)+SUM(M562:M564)</f>
        <v>0</v>
      </c>
      <c r="N664" s="118">
        <f t="shared" si="106"/>
        <v>0</v>
      </c>
      <c r="O664" s="100">
        <f>SUM(O119:O121)+SUM(O123:O128)+SUM(O130:O131)+SUM(O163:O174)+O186+O190+O193+SUM(O226:O231)+SUM(O400:O420)+SUM(O476:O478)+SUM(O485:O496)+SUM(O562:O564)</f>
        <v>0</v>
      </c>
      <c r="P664" s="99">
        <f>SUM(P119:P121)+SUM(P123:P128)+SUM(P130:P131)+SUM(P163:P174)+P186+P190+P193+SUM(P226:P231)+SUM(P400:P420)+SUM(P476:P478)+SUM(P485:P496)+SUM(P562:P564)</f>
        <v>0</v>
      </c>
      <c r="Q664" s="100">
        <f>SUM(Q119:Q121)+SUM(Q123:Q128)+SUM(Q130:Q131)+SUM(Q163:Q174)+Q186+Q190+Q193+SUM(Q226:Q231)+SUM(Q400:Q420)+SUM(Q476:Q478)+SUM(Q485:Q496)+SUM(Q562:Q564)</f>
        <v>0</v>
      </c>
      <c r="R664" s="170">
        <f t="shared" si="106"/>
        <v>12012</v>
      </c>
    </row>
    <row r="665" spans="1:18">
      <c r="A665" s="31"/>
      <c r="B665" s="28" t="s">
        <v>897</v>
      </c>
      <c r="C665" s="46">
        <v>237698</v>
      </c>
      <c r="D665" s="26">
        <v>0</v>
      </c>
      <c r="E665" s="68">
        <f t="shared" si="76"/>
        <v>0</v>
      </c>
      <c r="F665" s="169">
        <f>SUM(F4:F193)+SUM(F205:F208)+F247+F252+SUM(F313:F316)+SUM(F388:F393)+F399+F403+F406+SUM(F417:F419)+F425+SUM(F428:F429)+F431+F432+F434+F437+F452+F456+F457+F461+F465+SUM(F503:F505)+F510+F514+F517+F519+F541</f>
        <v>7456</v>
      </c>
      <c r="G665" s="118">
        <f>SUM(G4:G193)+SUM(G205:G208)+G247+G252+SUM(G313:G316)+SUM(G388:G393)+G399+G403+G406+SUM(G417:G419)+G425+SUM(G428:G429)+G431+G432+G434+G437+G452+G456+G457+G461+G465+SUM(G503:G505)+G510+G514+G517+G519+G541</f>
        <v>6657</v>
      </c>
      <c r="H665" s="170">
        <f>SUM(H4:H193)+SUM(H205:H208)+H247+H252+SUM(H313:H316)+SUM(H388:H393)+H399+H403+H406+SUM(H417:H419)+H425+SUM(H428:H429)+H431+H432+H434+H437+H452+H456+H457+H461+H465+SUM(H503:H505)+H510+H514+H517+H519+H541</f>
        <v>2151</v>
      </c>
      <c r="I665" s="99">
        <f>SUM(I4:I193)+SUM(I205:I208)+I247+I252+SUM(I313:I316)+SUM(I388:I393)+I399+I403+I406+SUM(I417:I419)+I425+SUM(I428:I429)+I431+I432+I434+I437+I452+I456+I457+I461+I465+SUM(I503:I505)+I510+I514+I517+I519+I541</f>
        <v>4116</v>
      </c>
      <c r="J665" s="100">
        <f t="shared" ref="J665:R665" si="107">SUM(J4:J193)+SUM(J205:J208)+J247+J252+SUM(J313:J316)+SUM(J388:J393)+J399+J403+J406+SUM(J417:J419)+J425+SUM(J428:J429)+J431+J432+J434+J437+J452+J456+J457+J461+J465+SUM(J503:J505)+J510+J514+J517+J519+J541</f>
        <v>13380</v>
      </c>
      <c r="K665" s="169">
        <f t="shared" si="107"/>
        <v>4399</v>
      </c>
      <c r="L665" s="99">
        <f t="shared" si="107"/>
        <v>4633</v>
      </c>
      <c r="M665" s="119">
        <f>SUM(M4:M193)+SUM(M205:M208)+M247+M252+SUM(M313:M316)+SUM(M388:M393)+M399+M403+M406+SUM(M417:M419)+M425+SUM(M428:M429)+M431+M432+M434+M437+M452+M456+M457+M461+M465+SUM(M503:M505)+M510+M514+M517+M519+M541</f>
        <v>5926</v>
      </c>
      <c r="N665" s="118">
        <f t="shared" si="107"/>
        <v>321</v>
      </c>
      <c r="O665" s="100">
        <f>SUM(O4:O193)+SUM(O205:O208)+O247+O252+SUM(O313:O316)+SUM(O388:O393)+O399+O403+O406+SUM(O417:O419)+O425+SUM(O428:O429)+O431+O432+O434+O437+O452+O456+O457+O461+O465+SUM(O503:O505)+O510+O514+O517+O519+O541</f>
        <v>440</v>
      </c>
      <c r="P665" s="99">
        <f>SUM(P4:P193)+SUM(P205:P208)+P247+P252+SUM(P313:P316)+SUM(P388:P393)+P399+P403+P406+SUM(P417:P419)+P425+SUM(P428:P429)+P431+P432+P434+P437+P452+P456+P457+P461+P465+SUM(P503:P505)+P510+P514+P517+P519+P541</f>
        <v>2747</v>
      </c>
      <c r="Q665" s="100">
        <f>SUM(Q4:Q193)+SUM(Q205:Q208)+Q247+Q252+SUM(Q313:Q316)+SUM(Q388:Q393)+Q399+Q403+Q406+SUM(Q417:Q419)+Q425+SUM(Q428:Q429)+Q431+Q432+Q434+Q437+Q452+Q456+Q457+Q461+Q465+SUM(Q503:Q505)+Q510+Q514+Q517+Q519+Q541</f>
        <v>1109</v>
      </c>
      <c r="R665" s="170">
        <f t="shared" si="107"/>
        <v>3852</v>
      </c>
    </row>
    <row r="666" spans="1:18">
      <c r="A666" s="31"/>
      <c r="B666" s="28" t="s">
        <v>736</v>
      </c>
      <c r="C666" s="46">
        <v>8333</v>
      </c>
      <c r="D666" s="26">
        <v>0</v>
      </c>
      <c r="E666" s="68">
        <f t="shared" si="76"/>
        <v>0</v>
      </c>
      <c r="F666" s="177">
        <f>SUM(F209:F212)+F503+F536+F540+F544+F545+F547</f>
        <v>0</v>
      </c>
      <c r="G666" s="178">
        <f>SUM(G209:G212)+G503+G536+G540+G544+G545+G547</f>
        <v>0</v>
      </c>
      <c r="H666" s="179">
        <f>SUM(H209:H212)+H503+H536+H540+H544+H545+H547</f>
        <v>0</v>
      </c>
      <c r="I666" s="131">
        <f>SUM(I209:I212)+I503+I536+I540+I544+I545+I547</f>
        <v>0</v>
      </c>
      <c r="J666" s="132">
        <f t="shared" ref="J666:R666" si="108">SUM(J209:J212)+J503+J536+J540+J544+J545+J547</f>
        <v>0</v>
      </c>
      <c r="K666" s="177">
        <f t="shared" si="108"/>
        <v>171</v>
      </c>
      <c r="L666" s="131">
        <f t="shared" si="108"/>
        <v>0</v>
      </c>
      <c r="M666" s="133">
        <f>SUM(M209:M212)+M503+M536+M540+M544+M545+M547</f>
        <v>0</v>
      </c>
      <c r="N666" s="178">
        <f t="shared" si="108"/>
        <v>952</v>
      </c>
      <c r="O666" s="132">
        <f>SUM(O209:O212)+O503+O536+O540+O544+O545+O547</f>
        <v>1642</v>
      </c>
      <c r="P666" s="131">
        <f>SUM(P209:P212)+P503+P536+P540+P544+P545+P547</f>
        <v>0</v>
      </c>
      <c r="Q666" s="132">
        <f>SUM(Q209:Q212)+Q503+Q536+Q540+Q544+Q545+Q547</f>
        <v>0</v>
      </c>
      <c r="R666" s="179">
        <f t="shared" si="108"/>
        <v>0</v>
      </c>
    </row>
    <row r="667" spans="1:18">
      <c r="A667" s="31"/>
      <c r="B667" s="28" t="s">
        <v>737</v>
      </c>
      <c r="C667" s="46">
        <v>10850</v>
      </c>
      <c r="D667" s="26">
        <v>0</v>
      </c>
      <c r="E667" s="68">
        <f t="shared" si="76"/>
        <v>0</v>
      </c>
      <c r="F667" s="169">
        <f>SUM(F232:F237)+F248+SUM(F395:F396)+SUM(F538:F541)+F544+F546+SUM(F548:F549)</f>
        <v>0</v>
      </c>
      <c r="G667" s="118">
        <f>SUM(G232:G237)+G248+SUM(G395:G396)+SUM(G538:G541)+G544+G546+SUM(G548:G549)</f>
        <v>0</v>
      </c>
      <c r="H667" s="170">
        <f>SUM(H232:H237)+H248+SUM(H395:H396)+SUM(H538:H541)+H544+H546+SUM(H548:H549)</f>
        <v>0</v>
      </c>
      <c r="I667" s="99">
        <f>SUM(I232:I237)+I248+SUM(I395:I396)+SUM(I538:I541)+I544+I546+SUM(I548:I549)</f>
        <v>0</v>
      </c>
      <c r="J667" s="100">
        <f t="shared" ref="J667:R667" si="109">SUM(J232:J237)+J248+SUM(J395:J396)+SUM(J538:J541)+J544+J546+SUM(J548:J549)</f>
        <v>0</v>
      </c>
      <c r="K667" s="169">
        <f t="shared" si="109"/>
        <v>0</v>
      </c>
      <c r="L667" s="99">
        <f t="shared" si="109"/>
        <v>0</v>
      </c>
      <c r="M667" s="119">
        <f>SUM(M232:M237)+M248+SUM(M395:M396)+SUM(M538:M541)+M544+M546+SUM(M548:M549)</f>
        <v>0</v>
      </c>
      <c r="N667" s="118">
        <f t="shared" si="109"/>
        <v>1358</v>
      </c>
      <c r="O667" s="100">
        <f>SUM(O232:O237)+O248+SUM(O395:O396)+SUM(O538:O541)+O544+O546+SUM(O548:O549)</f>
        <v>2509</v>
      </c>
      <c r="P667" s="99">
        <f>SUM(P232:P237)+P248+SUM(P395:P396)+SUM(P538:P541)+P544+P546+SUM(P548:P549)</f>
        <v>0</v>
      </c>
      <c r="Q667" s="100">
        <f>SUM(Q232:Q237)+Q248+SUM(Q395:Q396)+SUM(Q538:Q541)+Q544+Q546+SUM(Q548:Q549)</f>
        <v>0</v>
      </c>
      <c r="R667" s="170">
        <f t="shared" si="109"/>
        <v>0</v>
      </c>
    </row>
    <row r="668" spans="1:18">
      <c r="A668" s="31"/>
      <c r="B668" s="28" t="s">
        <v>738</v>
      </c>
      <c r="C668" s="46">
        <v>10347</v>
      </c>
      <c r="D668" s="26">
        <v>0</v>
      </c>
      <c r="E668" s="68">
        <f t="shared" si="76"/>
        <v>0</v>
      </c>
      <c r="F668" s="169">
        <f>SUM(F238:F244)+F550+F552+F555+SUM(F557:F559)</f>
        <v>0</v>
      </c>
      <c r="G668" s="118">
        <f>SUM(G238:G244)+G550+G552+G555+SUM(G557:G559)</f>
        <v>0</v>
      </c>
      <c r="H668" s="170">
        <f>SUM(H238:H244)+H550+H552+H555+SUM(H557:H559)</f>
        <v>0</v>
      </c>
      <c r="I668" s="99">
        <f>SUM(I238:I244)+I550+I552+I555+SUM(I557:I559)</f>
        <v>0</v>
      </c>
      <c r="J668" s="100">
        <f t="shared" ref="J668:R668" si="110">SUM(J238:J244)+J550+J552+J555+SUM(J557:J559)</f>
        <v>0</v>
      </c>
      <c r="K668" s="169">
        <f t="shared" si="110"/>
        <v>0</v>
      </c>
      <c r="L668" s="99">
        <f t="shared" si="110"/>
        <v>0</v>
      </c>
      <c r="M668" s="119">
        <f>SUM(M238:M244)+M550+M552+M555+SUM(M557:M559)</f>
        <v>0</v>
      </c>
      <c r="N668" s="118">
        <f t="shared" si="110"/>
        <v>1535</v>
      </c>
      <c r="O668" s="100">
        <f>SUM(O238:O244)+O550+O552+O555+SUM(O557:O559)</f>
        <v>3500</v>
      </c>
      <c r="P668" s="99">
        <f>SUM(P238:P244)+P550+P552+P555+SUM(P557:P559)</f>
        <v>0</v>
      </c>
      <c r="Q668" s="100">
        <f>SUM(Q238:Q244)+Q550+Q552+Q555+SUM(Q557:Q559)</f>
        <v>0</v>
      </c>
      <c r="R668" s="170">
        <f t="shared" si="110"/>
        <v>0</v>
      </c>
    </row>
    <row r="669" spans="1:18">
      <c r="A669" s="31"/>
      <c r="B669" s="28" t="s">
        <v>739</v>
      </c>
      <c r="C669" s="46">
        <v>6811</v>
      </c>
      <c r="D669" s="26">
        <v>0</v>
      </c>
      <c r="E669" s="68">
        <f t="shared" si="76"/>
        <v>0</v>
      </c>
      <c r="F669" s="169">
        <f>SUM(F18)+F235+SUM(F245:F252)</f>
        <v>0</v>
      </c>
      <c r="G669" s="118">
        <f>SUM(G18)+G235+SUM(G245:G252)</f>
        <v>0</v>
      </c>
      <c r="H669" s="170">
        <f>SUM(H18)+H235+SUM(H245:H252)</f>
        <v>0</v>
      </c>
      <c r="I669" s="99">
        <f>SUM(I18)+I235+SUM(I245:I252)</f>
        <v>73</v>
      </c>
      <c r="J669" s="100">
        <f t="shared" ref="J669:R669" si="111">SUM(J18)+J235+SUM(J245:J252)</f>
        <v>261</v>
      </c>
      <c r="K669" s="169">
        <f t="shared" si="111"/>
        <v>0</v>
      </c>
      <c r="L669" s="99">
        <f t="shared" si="111"/>
        <v>0</v>
      </c>
      <c r="M669" s="119">
        <f>SUM(M18)+M235+SUM(M245:M252)</f>
        <v>0</v>
      </c>
      <c r="N669" s="118">
        <f t="shared" si="111"/>
        <v>843</v>
      </c>
      <c r="O669" s="100">
        <f>SUM(O18)+O235+SUM(O245:O252)</f>
        <v>1338</v>
      </c>
      <c r="P669" s="99">
        <f>SUM(P18)+P235+SUM(P245:P252)</f>
        <v>0</v>
      </c>
      <c r="Q669" s="100">
        <f>SUM(Q18)+Q235+SUM(Q245:Q252)</f>
        <v>0</v>
      </c>
      <c r="R669" s="170">
        <f t="shared" si="111"/>
        <v>0</v>
      </c>
    </row>
    <row r="670" spans="1:18">
      <c r="A670" s="31"/>
      <c r="B670" s="28" t="s">
        <v>33</v>
      </c>
      <c r="C670" s="46">
        <v>6509</v>
      </c>
      <c r="D670" s="26">
        <v>0</v>
      </c>
      <c r="E670" s="68">
        <f t="shared" si="76"/>
        <v>0</v>
      </c>
      <c r="F670" s="169">
        <f>SUM(F234)+F394+F397+F425+SUM(F483:F484)+SUM(F560:F561)</f>
        <v>0</v>
      </c>
      <c r="G670" s="118">
        <f>SUM(G234)+G394+G397+G425+SUM(G483:G484)+SUM(G560:G561)</f>
        <v>0</v>
      </c>
      <c r="H670" s="170">
        <f>SUM(H234)+H394+H397+H425+SUM(H483:H484)+SUM(H560:H561)</f>
        <v>0</v>
      </c>
      <c r="I670" s="99">
        <f>SUM(I234)+I394+I397+I425+SUM(I483:I484)+SUM(I560:I561)</f>
        <v>0</v>
      </c>
      <c r="J670" s="100">
        <f t="shared" ref="J670:R670" si="112">SUM(J234)+J394+J397+J425+SUM(J483:J484)+SUM(J560:J561)</f>
        <v>0</v>
      </c>
      <c r="K670" s="169">
        <f t="shared" si="112"/>
        <v>0</v>
      </c>
      <c r="L670" s="99">
        <f t="shared" si="112"/>
        <v>641</v>
      </c>
      <c r="M670" s="119">
        <f>SUM(M234)+M394+M397+M425+SUM(M483:M484)+SUM(M560:M561)</f>
        <v>552</v>
      </c>
      <c r="N670" s="118">
        <f t="shared" si="112"/>
        <v>261</v>
      </c>
      <c r="O670" s="100">
        <f>SUM(O234)+O394+O397+O425+SUM(O483:O484)+SUM(O560:O561)</f>
        <v>323</v>
      </c>
      <c r="P670" s="99">
        <f>SUM(P234)+P394+P397+P425+SUM(P483:P484)+SUM(P560:P561)</f>
        <v>0</v>
      </c>
      <c r="Q670" s="100">
        <f>SUM(Q234)+Q394+Q397+Q425+SUM(Q483:Q484)+SUM(Q560:Q561)</f>
        <v>0</v>
      </c>
      <c r="R670" s="170">
        <f t="shared" si="112"/>
        <v>0</v>
      </c>
    </row>
    <row r="671" spans="1:18">
      <c r="A671" s="31"/>
      <c r="B671" s="29" t="s">
        <v>16</v>
      </c>
      <c r="C671" s="21">
        <v>11</v>
      </c>
      <c r="D671" s="21">
        <v>0</v>
      </c>
      <c r="E671" s="68">
        <f t="shared" si="76"/>
        <v>0</v>
      </c>
      <c r="F671" s="171">
        <f>SUM(F398)</f>
        <v>0</v>
      </c>
      <c r="G671" s="114">
        <f>SUM(G398)</f>
        <v>0</v>
      </c>
      <c r="H671" s="172">
        <f>SUM(H398)</f>
        <v>0</v>
      </c>
      <c r="I671" s="116">
        <f>SUM(I398)</f>
        <v>0</v>
      </c>
      <c r="J671" s="115">
        <f t="shared" ref="J671:R671" si="113">SUM(J398)</f>
        <v>0</v>
      </c>
      <c r="K671" s="171">
        <f t="shared" si="113"/>
        <v>0</v>
      </c>
      <c r="L671" s="116">
        <f t="shared" si="113"/>
        <v>0</v>
      </c>
      <c r="M671" s="117">
        <f>SUM(M398)</f>
        <v>0</v>
      </c>
      <c r="N671" s="114">
        <f t="shared" si="113"/>
        <v>0</v>
      </c>
      <c r="O671" s="115">
        <f>SUM(O398)</f>
        <v>0</v>
      </c>
      <c r="P671" s="116">
        <f>SUM(P398)</f>
        <v>0</v>
      </c>
      <c r="Q671" s="115">
        <f>SUM(Q398)</f>
        <v>0</v>
      </c>
      <c r="R671" s="172">
        <f t="shared" si="113"/>
        <v>0</v>
      </c>
    </row>
    <row r="672" spans="1:18">
      <c r="A672" s="31"/>
      <c r="B672" s="28" t="s">
        <v>34</v>
      </c>
      <c r="C672" s="46">
        <v>16365</v>
      </c>
      <c r="D672" s="26">
        <v>0</v>
      </c>
      <c r="E672" s="68">
        <f t="shared" si="76"/>
        <v>0</v>
      </c>
      <c r="F672" s="169">
        <f>SUM(F262:F265)+F351+F353+F369+F374+F375+F378+F382+F506+F508+F512+F513+F515+F518+SUM(F520:F522)+F530</f>
        <v>0</v>
      </c>
      <c r="G672" s="118">
        <f>SUM(G262:G265)+G351+G353+G369+G374+G375+G378+G382+G506+G508+G512+G513+G515+G518+SUM(G520:G522)+G530</f>
        <v>0</v>
      </c>
      <c r="H672" s="170">
        <f>SUM(H262:H265)+H351+H353+H369+H374+H375+H378+H382+H506+H508+H512+H513+H515+H518+SUM(H520:H522)+H530</f>
        <v>0</v>
      </c>
      <c r="I672" s="99">
        <f>SUM(I262:I265)+I351+I353+I369+I374+I375+I378+I382+I506+I508+I512+I513+I515+I518+SUM(I520:I522)+I530</f>
        <v>0</v>
      </c>
      <c r="J672" s="100">
        <f t="shared" ref="J672:R672" si="114">SUM(J262:J265)+J351+J353+J369+J374+J375+J378+J382+J506+J508+J512+J513+J515+J518+SUM(J520:J522)+J530</f>
        <v>0</v>
      </c>
      <c r="K672" s="169">
        <f t="shared" si="114"/>
        <v>2553</v>
      </c>
      <c r="L672" s="99">
        <f t="shared" si="114"/>
        <v>0</v>
      </c>
      <c r="M672" s="119">
        <f>SUM(M262:M265)+M351+M353+M369+M374+M375+M378+M382+M506+M508+M512+M513+M515+M518+SUM(M520:M522)+M530</f>
        <v>0</v>
      </c>
      <c r="N672" s="118">
        <f t="shared" si="114"/>
        <v>0</v>
      </c>
      <c r="O672" s="100">
        <f>SUM(O262:O265)+O351+O353+O369+O374+O375+O378+O382+O506+O508+O512+O513+O515+O518+SUM(O520:O522)+O530</f>
        <v>0</v>
      </c>
      <c r="P672" s="99">
        <f>SUM(P262:P265)+P351+P353+P369+P374+P375+P378+P382+P506+P508+P512+P513+P515+P518+SUM(P520:P522)+P530</f>
        <v>1064</v>
      </c>
      <c r="Q672" s="100">
        <f>SUM(Q262:Q265)+Q351+Q353+Q369+Q374+Q375+Q378+Q382+Q506+Q508+Q512+Q513+Q515+Q518+SUM(Q520:Q522)+Q530</f>
        <v>812</v>
      </c>
      <c r="R672" s="170">
        <f t="shared" si="114"/>
        <v>0</v>
      </c>
    </row>
    <row r="673" spans="1:18">
      <c r="A673" s="31"/>
      <c r="B673" s="28" t="s">
        <v>740</v>
      </c>
      <c r="C673" s="46">
        <v>7087</v>
      </c>
      <c r="D673" s="26">
        <v>0</v>
      </c>
      <c r="E673" s="68">
        <f t="shared" si="76"/>
        <v>0</v>
      </c>
      <c r="F673" s="169">
        <f>SUM(F266:F272)+F506+F516+F530</f>
        <v>0</v>
      </c>
      <c r="G673" s="118">
        <f>SUM(G266:G272)+G506+G516+G530</f>
        <v>0</v>
      </c>
      <c r="H673" s="170">
        <f>SUM(H266:H272)+H506+H516+H530</f>
        <v>0</v>
      </c>
      <c r="I673" s="99">
        <f>SUM(I266:I272)+I506+I516+I530</f>
        <v>0</v>
      </c>
      <c r="J673" s="100">
        <f t="shared" ref="J673:R673" si="115">SUM(J266:J272)+J506+J516+J530</f>
        <v>0</v>
      </c>
      <c r="K673" s="169">
        <f t="shared" si="115"/>
        <v>1471</v>
      </c>
      <c r="L673" s="99">
        <f t="shared" si="115"/>
        <v>0</v>
      </c>
      <c r="M673" s="119">
        <f>SUM(M266:M272)+M506+M516+M530</f>
        <v>0</v>
      </c>
      <c r="N673" s="118">
        <f t="shared" si="115"/>
        <v>0</v>
      </c>
      <c r="O673" s="100">
        <f>SUM(O266:O272)+O506+O516+O530</f>
        <v>0</v>
      </c>
      <c r="P673" s="99">
        <f>SUM(P266:P272)+P506+P516+P530</f>
        <v>0</v>
      </c>
      <c r="Q673" s="100">
        <f>SUM(Q266:Q272)+Q506+Q516+Q530</f>
        <v>0</v>
      </c>
      <c r="R673" s="170">
        <f t="shared" si="115"/>
        <v>0</v>
      </c>
    </row>
    <row r="674" spans="1:18">
      <c r="A674" s="31"/>
      <c r="B674" s="28" t="s">
        <v>1365</v>
      </c>
      <c r="C674" s="26">
        <v>12540</v>
      </c>
      <c r="D674" s="26">
        <v>0</v>
      </c>
      <c r="E674" s="68">
        <f t="shared" si="76"/>
        <v>0</v>
      </c>
      <c r="F674" s="169">
        <f>SUM(F273:F284)</f>
        <v>0</v>
      </c>
      <c r="G674" s="118">
        <f>SUM(G273:G284)</f>
        <v>0</v>
      </c>
      <c r="H674" s="170">
        <f>SUM(H273:H284)</f>
        <v>0</v>
      </c>
      <c r="I674" s="99">
        <f>SUM(I273:I284)</f>
        <v>0</v>
      </c>
      <c r="J674" s="100">
        <f t="shared" ref="J674:R674" si="116">SUM(J273:J284)</f>
        <v>0</v>
      </c>
      <c r="K674" s="169">
        <f t="shared" si="116"/>
        <v>0</v>
      </c>
      <c r="L674" s="99">
        <f t="shared" si="116"/>
        <v>2028</v>
      </c>
      <c r="M674" s="119">
        <f>SUM(M273:M284)</f>
        <v>1242</v>
      </c>
      <c r="N674" s="118">
        <f t="shared" si="116"/>
        <v>0</v>
      </c>
      <c r="O674" s="100">
        <f>SUM(O273:O284)</f>
        <v>0</v>
      </c>
      <c r="P674" s="99">
        <f>SUM(P273:P284)</f>
        <v>0</v>
      </c>
      <c r="Q674" s="100">
        <f>SUM(Q273:Q284)</f>
        <v>0</v>
      </c>
      <c r="R674" s="170">
        <f t="shared" si="116"/>
        <v>0</v>
      </c>
    </row>
    <row r="675" spans="1:18">
      <c r="A675" s="31"/>
      <c r="B675" s="28" t="s">
        <v>747</v>
      </c>
      <c r="C675" s="46">
        <v>26231</v>
      </c>
      <c r="D675" s="26">
        <v>0</v>
      </c>
      <c r="E675" s="68">
        <f t="shared" si="76"/>
        <v>0</v>
      </c>
      <c r="F675" s="169">
        <f>SUM(F198:F199)+SUM(F293:F307)+SUM(F422:F423)+SUM(F426:F427)+SUM(F479:F480)+F529+F535+F537+F542+SUM(F565:F566)</f>
        <v>0</v>
      </c>
      <c r="G675" s="118">
        <f>SUM(G198:G199)+SUM(G293:G307)+SUM(G422:G423)+SUM(G426:G427)+SUM(G479:G480)+G529+G535+G537+G542+SUM(G565:G566)</f>
        <v>0</v>
      </c>
      <c r="H675" s="170">
        <f>SUM(H198:H199)+SUM(H293:H307)+SUM(H422:H423)+SUM(H426:H427)+SUM(H479:H480)+H529+H535+H537+H542+SUM(H565:H566)</f>
        <v>0</v>
      </c>
      <c r="I675" s="99">
        <f>SUM(I198:I199)+SUM(I293:I307)+SUM(I422:I423)+SUM(I426:I427)+SUM(I479:I480)+I529+I535+I537+I542+SUM(I565:I566)</f>
        <v>0</v>
      </c>
      <c r="J675" s="100">
        <f t="shared" ref="J675:R675" si="117">SUM(J198:J199)+SUM(J293:J307)+SUM(J422:J423)+SUM(J426:J427)+SUM(J479:J480)+J529+J535+J537+J542+SUM(J565:J566)</f>
        <v>0</v>
      </c>
      <c r="K675" s="169">
        <f t="shared" si="117"/>
        <v>1142</v>
      </c>
      <c r="L675" s="99">
        <f t="shared" si="117"/>
        <v>0</v>
      </c>
      <c r="M675" s="119">
        <f>SUM(M198:M199)+SUM(M293:M307)+SUM(M422:M423)+SUM(M426:M427)+SUM(M479:M480)+M529+M535+M537+M542+SUM(M565:M566)</f>
        <v>0</v>
      </c>
      <c r="N675" s="118">
        <f t="shared" si="117"/>
        <v>2603</v>
      </c>
      <c r="O675" s="100">
        <f>SUM(O198:O199)+SUM(O293:O307)+SUM(O422:O423)+SUM(O426:O427)+SUM(O479:O480)+O529+O535+O537+O542+SUM(O565:O566)</f>
        <v>4462</v>
      </c>
      <c r="P675" s="99">
        <f>SUM(P198:P199)+SUM(P293:P307)+SUM(P422:P423)+SUM(P426:P427)+SUM(P479:P480)+P529+P535+P537+P542+SUM(P565:P566)</f>
        <v>0</v>
      </c>
      <c r="Q675" s="100">
        <f>SUM(Q198:Q199)+SUM(Q293:Q307)+SUM(Q422:Q423)+SUM(Q426:Q427)+SUM(Q479:Q480)+Q529+Q535+Q537+Q542+SUM(Q565:Q566)</f>
        <v>0</v>
      </c>
      <c r="R675" s="170">
        <f t="shared" si="117"/>
        <v>0</v>
      </c>
    </row>
    <row r="676" spans="1:18">
      <c r="A676" s="31"/>
      <c r="B676" s="28" t="s">
        <v>784</v>
      </c>
      <c r="C676" s="46">
        <v>7174</v>
      </c>
      <c r="D676" s="46">
        <v>0</v>
      </c>
      <c r="E676" s="68">
        <f t="shared" si="76"/>
        <v>0</v>
      </c>
      <c r="F676" s="169">
        <f>SUM(F285:F292)+F534</f>
        <v>0</v>
      </c>
      <c r="G676" s="118">
        <f>SUM(G285:G292)+G534</f>
        <v>0</v>
      </c>
      <c r="H676" s="170">
        <f>SUM(H285:H292)+H534</f>
        <v>0</v>
      </c>
      <c r="I676" s="99">
        <f>SUM(I285:I292)+I534</f>
        <v>0</v>
      </c>
      <c r="J676" s="100">
        <f t="shared" ref="J676:R676" si="118">SUM(J285:J292)+J534</f>
        <v>0</v>
      </c>
      <c r="K676" s="169">
        <f t="shared" si="118"/>
        <v>0</v>
      </c>
      <c r="L676" s="99">
        <f t="shared" si="118"/>
        <v>0</v>
      </c>
      <c r="M676" s="119">
        <f>SUM(M285:M292)+M534</f>
        <v>0</v>
      </c>
      <c r="N676" s="118">
        <f t="shared" si="118"/>
        <v>491</v>
      </c>
      <c r="O676" s="100">
        <f>SUM(O285:O292)+O534</f>
        <v>1059</v>
      </c>
      <c r="P676" s="99">
        <f>SUM(P285:P292)+P534</f>
        <v>0</v>
      </c>
      <c r="Q676" s="100">
        <f>SUM(Q285:Q292)+Q534</f>
        <v>0</v>
      </c>
      <c r="R676" s="170">
        <f t="shared" si="118"/>
        <v>0</v>
      </c>
    </row>
    <row r="677" spans="1:18">
      <c r="A677" s="31"/>
      <c r="B677" s="28" t="s">
        <v>741</v>
      </c>
      <c r="C677" s="26">
        <v>4120</v>
      </c>
      <c r="D677" s="26">
        <v>0</v>
      </c>
      <c r="E677" s="68">
        <f t="shared" si="76"/>
        <v>0</v>
      </c>
      <c r="F677" s="169">
        <f>SUM(F499:F502)+F421</f>
        <v>0</v>
      </c>
      <c r="G677" s="118">
        <f>SUM(G499:G502)+G421</f>
        <v>0</v>
      </c>
      <c r="H677" s="170">
        <f>SUM(H499:H502)+H421</f>
        <v>0</v>
      </c>
      <c r="I677" s="99">
        <f>SUM(I499:I502)+I421</f>
        <v>638</v>
      </c>
      <c r="J677" s="100">
        <f t="shared" ref="J677:R677" si="119">SUM(J499:J502)+J421</f>
        <v>496</v>
      </c>
      <c r="K677" s="169">
        <f t="shared" si="119"/>
        <v>0</v>
      </c>
      <c r="L677" s="99">
        <f t="shared" si="119"/>
        <v>0</v>
      </c>
      <c r="M677" s="119">
        <f>SUM(M499:M502)+M421</f>
        <v>0</v>
      </c>
      <c r="N677" s="118">
        <f t="shared" si="119"/>
        <v>0</v>
      </c>
      <c r="O677" s="100">
        <f>SUM(O499:O502)+O421</f>
        <v>0</v>
      </c>
      <c r="P677" s="99">
        <f>SUM(P499:P502)+P421</f>
        <v>0</v>
      </c>
      <c r="Q677" s="100">
        <f>SUM(Q499:Q502)+Q421</f>
        <v>0</v>
      </c>
      <c r="R677" s="170">
        <f t="shared" si="119"/>
        <v>0</v>
      </c>
    </row>
    <row r="678" spans="1:18">
      <c r="A678" s="31"/>
      <c r="B678" s="28" t="s">
        <v>749</v>
      </c>
      <c r="C678" s="46">
        <v>25625</v>
      </c>
      <c r="D678" s="26">
        <v>0</v>
      </c>
      <c r="E678" s="68">
        <f t="shared" si="76"/>
        <v>0</v>
      </c>
      <c r="F678" s="169">
        <f>SUM(F194:F204)+F238+F240+SUM(F253:F261)+F424+SUM(F537:F538)+F543+F546+F549+SUM(F551:F557)+F559</f>
        <v>0</v>
      </c>
      <c r="G678" s="118">
        <f>SUM(G194:G204)+G238+G240+SUM(G253:G261)+G424+SUM(G537:G538)+G543+G546+G549+SUM(G551:G557)+G559</f>
        <v>0</v>
      </c>
      <c r="H678" s="170">
        <f>SUM(H194:H204)+H238+H240+SUM(H253:H261)+H424+SUM(H537:H538)+H543+H546+H549+SUM(H551:H557)+H559</f>
        <v>0</v>
      </c>
      <c r="I678" s="99">
        <f>SUM(I194:I204)+I238+I240+SUM(I253:I261)+I424+SUM(I537:I538)+I543+I546+I549+SUM(I551:I557)+I559</f>
        <v>0</v>
      </c>
      <c r="J678" s="100">
        <f t="shared" ref="J678:R678" si="120">SUM(J194:J204)+J238+J240+SUM(J253:J261)+J424+SUM(J537:J538)+J543+J546+J549+SUM(J551:J557)+J559</f>
        <v>0</v>
      </c>
      <c r="K678" s="169">
        <f t="shared" si="120"/>
        <v>0</v>
      </c>
      <c r="L678" s="99">
        <f t="shared" si="120"/>
        <v>0</v>
      </c>
      <c r="M678" s="119">
        <f>SUM(M194:M204)+M238+M240+SUM(M253:M261)+M424+SUM(M537:M538)+M543+M546+M549+SUM(M551:M557)+M559</f>
        <v>0</v>
      </c>
      <c r="N678" s="118">
        <f t="shared" si="120"/>
        <v>4469</v>
      </c>
      <c r="O678" s="100">
        <f>SUM(O194:O204)+O238+O240+SUM(O253:O261)+O424+SUM(O537:O538)+O543+O546+O549+SUM(O551:O557)+O559</f>
        <v>7084</v>
      </c>
      <c r="P678" s="99">
        <f>SUM(P194:P204)+P238+P240+SUM(P253:P261)+P424+SUM(P537:P538)+P543+P546+P549+SUM(P551:P557)+P559</f>
        <v>0</v>
      </c>
      <c r="Q678" s="100">
        <f>SUM(Q194:Q204)+Q238+Q240+SUM(Q253:Q261)+Q424+SUM(Q537:Q538)+Q543+Q546+Q549+SUM(Q551:Q557)+Q559</f>
        <v>0</v>
      </c>
      <c r="R678" s="170">
        <f t="shared" si="120"/>
        <v>0</v>
      </c>
    </row>
    <row r="679" spans="1:18">
      <c r="A679" s="31"/>
      <c r="B679" s="28" t="s">
        <v>35</v>
      </c>
      <c r="C679" s="46">
        <v>18715</v>
      </c>
      <c r="D679" s="26">
        <v>0</v>
      </c>
      <c r="E679" s="68">
        <f t="shared" si="76"/>
        <v>0</v>
      </c>
      <c r="F679" s="169">
        <f>SUM(F213:F217)+SUM(F219:F225)+F308+SUM(F473:F475)+SUM(F511:F513)+F527+F529+F533</f>
        <v>0</v>
      </c>
      <c r="G679" s="118">
        <f>SUM(G213:G217)+SUM(G219:G225)+G308+SUM(G473:G475)+SUM(G511:G513)+G527+G529+G533</f>
        <v>0</v>
      </c>
      <c r="H679" s="170">
        <f>SUM(H213:H217)+SUM(H219:H225)+H308+SUM(H473:H475)+SUM(H511:H513)+H527+H529+H533</f>
        <v>0</v>
      </c>
      <c r="I679" s="99">
        <f>SUM(I213:I217)+SUM(I219:I225)+I308+SUM(I473:I475)+SUM(I511:I513)+I527+I529+I533</f>
        <v>0</v>
      </c>
      <c r="J679" s="100">
        <f t="shared" ref="J679:R679" si="121">SUM(J213:J217)+SUM(J219:J225)+J308+SUM(J473:J475)+SUM(J511:J513)+J527+J529+J533</f>
        <v>0</v>
      </c>
      <c r="K679" s="169">
        <f t="shared" si="121"/>
        <v>3949</v>
      </c>
      <c r="L679" s="99">
        <f t="shared" si="121"/>
        <v>0</v>
      </c>
      <c r="M679" s="119">
        <f>SUM(M213:M217)+SUM(M219:M225)+M308+SUM(M473:M475)+SUM(M511:M513)+M527+M529+M533</f>
        <v>0</v>
      </c>
      <c r="N679" s="118">
        <f t="shared" si="121"/>
        <v>0</v>
      </c>
      <c r="O679" s="100">
        <f>SUM(O213:O217)+SUM(O219:O225)+O308+SUM(O473:O475)+SUM(O511:O513)+O527+O529+O533</f>
        <v>0</v>
      </c>
      <c r="P679" s="99">
        <f>SUM(P213:P217)+SUM(P219:P225)+P308+SUM(P473:P475)+SUM(P511:P513)+P527+P529+P533</f>
        <v>0</v>
      </c>
      <c r="Q679" s="100">
        <f>SUM(Q213:Q217)+SUM(Q219:Q225)+Q308+SUM(Q473:Q475)+SUM(Q511:Q513)+Q527+Q529+Q533</f>
        <v>0</v>
      </c>
      <c r="R679" s="170">
        <f t="shared" si="121"/>
        <v>0</v>
      </c>
    </row>
    <row r="680" spans="1:18">
      <c r="A680" s="31"/>
      <c r="B680" s="28" t="s">
        <v>36</v>
      </c>
      <c r="C680" s="46">
        <v>6740</v>
      </c>
      <c r="D680" s="26">
        <v>0</v>
      </c>
      <c r="E680" s="68">
        <f t="shared" si="76"/>
        <v>0</v>
      </c>
      <c r="F680" s="169">
        <f>SUM(F308:F312)</f>
        <v>0</v>
      </c>
      <c r="G680" s="118">
        <f>SUM(G308:G312)</f>
        <v>0</v>
      </c>
      <c r="H680" s="170">
        <f>SUM(H308:H312)</f>
        <v>0</v>
      </c>
      <c r="I680" s="99">
        <f>SUM(I308:I312)</f>
        <v>0</v>
      </c>
      <c r="J680" s="100">
        <f t="shared" ref="J680:R680" si="122">SUM(J308:J312)</f>
        <v>0</v>
      </c>
      <c r="K680" s="169">
        <f t="shared" si="122"/>
        <v>1844</v>
      </c>
      <c r="L680" s="99">
        <f t="shared" si="122"/>
        <v>0</v>
      </c>
      <c r="M680" s="119">
        <f>SUM(M308:M312)</f>
        <v>0</v>
      </c>
      <c r="N680" s="118">
        <f t="shared" si="122"/>
        <v>0</v>
      </c>
      <c r="O680" s="100">
        <f>SUM(O308:O312)</f>
        <v>0</v>
      </c>
      <c r="P680" s="99">
        <f>SUM(P308:P312)</f>
        <v>0</v>
      </c>
      <c r="Q680" s="100">
        <f>SUM(Q308:Q312)</f>
        <v>0</v>
      </c>
      <c r="R680" s="170">
        <f t="shared" si="122"/>
        <v>0</v>
      </c>
    </row>
    <row r="681" spans="1:18">
      <c r="A681" s="31"/>
      <c r="B681" s="28" t="s">
        <v>37</v>
      </c>
      <c r="C681" s="46">
        <v>8144</v>
      </c>
      <c r="D681" s="26">
        <v>0</v>
      </c>
      <c r="E681" s="68">
        <f t="shared" si="76"/>
        <v>0</v>
      </c>
      <c r="F681" s="169">
        <f>SUM(F150)+F507+F508+F519+F523+F524+SUM(F526:F528)+F531</f>
        <v>0</v>
      </c>
      <c r="G681" s="118">
        <f>SUM(G150)+G507+G508+G519+G523+G524+SUM(G526:G528)+G531</f>
        <v>0</v>
      </c>
      <c r="H681" s="170">
        <f>SUM(H150)+H507+H508+H519+H523+H524+SUM(H526:H528)+H531</f>
        <v>0</v>
      </c>
      <c r="I681" s="99">
        <f>SUM(I150)+I507+I508+I519+I523+I524+SUM(I526:I528)+I531</f>
        <v>0</v>
      </c>
      <c r="J681" s="100">
        <f t="shared" ref="J681:R681" si="123">SUM(J150)+J507+J508+J519+J523+J524+SUM(J526:J528)+J531</f>
        <v>0</v>
      </c>
      <c r="K681" s="169">
        <f t="shared" si="123"/>
        <v>2985</v>
      </c>
      <c r="L681" s="99">
        <f t="shared" si="123"/>
        <v>0</v>
      </c>
      <c r="M681" s="119">
        <f>SUM(M150)+M507+M508+M519+M523+M524+SUM(M526:M528)+M531</f>
        <v>0</v>
      </c>
      <c r="N681" s="118">
        <f t="shared" si="123"/>
        <v>0</v>
      </c>
      <c r="O681" s="100">
        <f>SUM(O150)+O507+O508+O519+O523+O524+SUM(O526:O528)+O531</f>
        <v>0</v>
      </c>
      <c r="P681" s="99">
        <f>SUM(P150)+P507+P508+P519+P523+P524+SUM(P526:P528)+P531</f>
        <v>0</v>
      </c>
      <c r="Q681" s="100">
        <f>SUM(Q150)+Q507+Q508+Q519+Q523+Q524+SUM(Q526:Q528)+Q531</f>
        <v>0</v>
      </c>
      <c r="R681" s="170">
        <f t="shared" si="123"/>
        <v>0</v>
      </c>
    </row>
    <row r="682" spans="1:18">
      <c r="A682" s="31"/>
      <c r="B682" s="28" t="s">
        <v>742</v>
      </c>
      <c r="C682" s="26">
        <v>34589</v>
      </c>
      <c r="D682" s="26">
        <v>0</v>
      </c>
      <c r="E682" s="68">
        <f t="shared" si="76"/>
        <v>0</v>
      </c>
      <c r="F682" s="169">
        <f>SUM(F317:F348)+SUM(F497:F498)</f>
        <v>0</v>
      </c>
      <c r="G682" s="118">
        <f>SUM(G317:G348)+SUM(G497:G498)</f>
        <v>0</v>
      </c>
      <c r="H682" s="170">
        <f>SUM(H317:H348)+SUM(H497:H498)</f>
        <v>0</v>
      </c>
      <c r="I682" s="99">
        <f>SUM(I317:I348)+SUM(I497:I498)</f>
        <v>0</v>
      </c>
      <c r="J682" s="100">
        <f t="shared" ref="J682:R682" si="124">SUM(J317:J348)+SUM(J497:J498)</f>
        <v>0</v>
      </c>
      <c r="K682" s="169">
        <f t="shared" si="124"/>
        <v>0</v>
      </c>
      <c r="L682" s="99">
        <f t="shared" si="124"/>
        <v>8878</v>
      </c>
      <c r="M682" s="119">
        <f>SUM(M317:M348)+SUM(M497:M498)</f>
        <v>4609</v>
      </c>
      <c r="N682" s="118">
        <f t="shared" si="124"/>
        <v>0</v>
      </c>
      <c r="O682" s="100">
        <f>SUM(O317:O348)+SUM(O497:O498)</f>
        <v>0</v>
      </c>
      <c r="P682" s="99">
        <f>SUM(P317:P348)+SUM(P497:P498)</f>
        <v>0</v>
      </c>
      <c r="Q682" s="100">
        <f>SUM(Q317:Q348)+SUM(Q497:Q498)</f>
        <v>0</v>
      </c>
      <c r="R682" s="170">
        <f t="shared" si="124"/>
        <v>0</v>
      </c>
    </row>
    <row r="683" spans="1:18">
      <c r="A683" s="31"/>
      <c r="B683" s="28" t="s">
        <v>743</v>
      </c>
      <c r="C683" s="26">
        <v>2645</v>
      </c>
      <c r="D683" s="26">
        <v>0</v>
      </c>
      <c r="E683" s="68">
        <f t="shared" si="76"/>
        <v>0</v>
      </c>
      <c r="F683" s="169">
        <f>SUM(F349)+SUM(F481:F482)</f>
        <v>0</v>
      </c>
      <c r="G683" s="118">
        <f>SUM(G349)+SUM(G481:G482)</f>
        <v>0</v>
      </c>
      <c r="H683" s="170">
        <f>SUM(H349)+SUM(H481:H482)</f>
        <v>0</v>
      </c>
      <c r="I683" s="99">
        <f>SUM(I349)+SUM(I481:I482)</f>
        <v>0</v>
      </c>
      <c r="J683" s="100">
        <f t="shared" ref="J683:R683" si="125">SUM(J349)+SUM(J481:J482)</f>
        <v>0</v>
      </c>
      <c r="K683" s="169">
        <f t="shared" si="125"/>
        <v>227</v>
      </c>
      <c r="L683" s="99">
        <f t="shared" si="125"/>
        <v>0</v>
      </c>
      <c r="M683" s="119">
        <f>SUM(M349)+SUM(M481:M482)</f>
        <v>0</v>
      </c>
      <c r="N683" s="118">
        <f t="shared" si="125"/>
        <v>0</v>
      </c>
      <c r="O683" s="100">
        <f>SUM(O349)+SUM(O481:O482)</f>
        <v>0</v>
      </c>
      <c r="P683" s="99">
        <f>SUM(P349)+SUM(P481:P482)</f>
        <v>0</v>
      </c>
      <c r="Q683" s="100">
        <f>SUM(Q349)+SUM(Q481:Q482)</f>
        <v>0</v>
      </c>
      <c r="R683" s="170">
        <f t="shared" si="125"/>
        <v>0</v>
      </c>
    </row>
    <row r="684" spans="1:18">
      <c r="A684" s="31"/>
      <c r="B684" s="28" t="s">
        <v>744</v>
      </c>
      <c r="C684" s="46">
        <v>52271</v>
      </c>
      <c r="D684" s="26">
        <v>0</v>
      </c>
      <c r="E684" s="68">
        <f t="shared" si="76"/>
        <v>0</v>
      </c>
      <c r="F684" s="169">
        <f>SUM(F218)+F268+SUM(F350:F387)+F431+F432+F439+F440+F444+F445+F451+F453+F454+F460+F461+F463+F464+F467+F509+F525+F532</f>
        <v>0</v>
      </c>
      <c r="G684" s="118">
        <f>SUM(G218)+G268+SUM(G350:G387)+G431+G432+G439+G440+G444+G445+G451+G453+G454+G460+G461+G463+G464+G467+G509+G525+G532</f>
        <v>0</v>
      </c>
      <c r="H684" s="170">
        <f>SUM(H218)+H268+SUM(H350:H387)+H431+H432+H439+H440+H444+H445+H451+H453+H454+H460+H461+H463+H464+H467+H509+H525+H532</f>
        <v>0</v>
      </c>
      <c r="I684" s="99">
        <f>SUM(I218)+I268+SUM(I350:I387)+I431+I432+I439+I440+I444+I445+I451+I453+I454+I460+I461+I463+I464+I467+I509+I525+I532</f>
        <v>0</v>
      </c>
      <c r="J684" s="100">
        <f t="shared" ref="J684:R684" si="126">SUM(J218)+J268+SUM(J350:J387)+J431+J432+J439+J440+J444+J445+J451+J453+J454+J460+J461+J463+J464+J467+J509+J525+J532</f>
        <v>0</v>
      </c>
      <c r="K684" s="169">
        <f t="shared" si="126"/>
        <v>533</v>
      </c>
      <c r="L684" s="99">
        <f t="shared" si="126"/>
        <v>0</v>
      </c>
      <c r="M684" s="119">
        <f>SUM(M218)+M268+SUM(M350:M387)+M431+M432+M439+M440+M444+M445+M451+M453+M454+M460+M461+M463+M464+M467+M509+M525+M532</f>
        <v>0</v>
      </c>
      <c r="N684" s="118">
        <f t="shared" si="126"/>
        <v>0</v>
      </c>
      <c r="O684" s="100">
        <f>SUM(O218)+O268+SUM(O350:O387)+O431+O432+O439+O440+O444+O445+O451+O453+O454+O460+O461+O463+O464+O467+O509+O525+O532</f>
        <v>0</v>
      </c>
      <c r="P684" s="99">
        <f>SUM(P218)+P268+SUM(P350:P387)+P431+P432+P439+P440+P444+P445+P451+P453+P454+P460+P461+P463+P464+P467+P509+P525+P532</f>
        <v>12683</v>
      </c>
      <c r="Q684" s="100">
        <f>SUM(Q218)+Q268+SUM(Q350:Q387)+Q431+Q432+Q439+Q440+Q444+Q445+Q451+Q453+Q454+Q460+Q461+Q463+Q464+Q467+Q509+Q525+Q532</f>
        <v>5507</v>
      </c>
      <c r="R684" s="170">
        <f t="shared" si="126"/>
        <v>0</v>
      </c>
    </row>
    <row r="685" spans="1:18">
      <c r="A685" s="31"/>
      <c r="B685" s="28" t="s">
        <v>1366</v>
      </c>
      <c r="C685" s="46">
        <v>45199</v>
      </c>
      <c r="D685" s="26">
        <v>0</v>
      </c>
      <c r="E685" s="68">
        <f t="shared" si="76"/>
        <v>0</v>
      </c>
      <c r="F685" s="169">
        <f>SUM(F121)+SUM(F402:F420)+F430+SUM(F433:F436)+F438+SUM(F441:F443)+SUM(F445:F450)+SUM(F452:F453)+SUM(F455:F459)+F462+SUM(F466:F472)</f>
        <v>0</v>
      </c>
      <c r="G685" s="118">
        <f>SUM(G121)+SUM(G402:G420)+G430+SUM(G433:G436)+G438+SUM(G441:G443)+SUM(G445:G450)+SUM(G452:G453)+SUM(G455:G459)+G462+SUM(G466:G472)</f>
        <v>0</v>
      </c>
      <c r="H685" s="170">
        <f>SUM(H121)+SUM(H402:H420)+H430+SUM(H433:H436)+H438+SUM(H441:H443)+SUM(H445:H450)+SUM(H452:H453)+SUM(H455:H459)+H462+SUM(H466:H472)</f>
        <v>0</v>
      </c>
      <c r="I685" s="99">
        <f>SUM(I121)+SUM(I402:I420)+I430+SUM(I433:I436)+I438+SUM(I441:I443)+SUM(I445:I450)+SUM(I452:I453)+SUM(I455:I459)+I462+SUM(I466:I472)</f>
        <v>0</v>
      </c>
      <c r="J685" s="100">
        <f t="shared" ref="J685:R685" si="127">SUM(J121)+SUM(J402:J420)+J430+SUM(J433:J436)+J438+SUM(J441:J443)+SUM(J445:J450)+SUM(J452:J453)+SUM(J455:J459)+J462+SUM(J466:J472)</f>
        <v>0</v>
      </c>
      <c r="K685" s="169">
        <f t="shared" si="127"/>
        <v>0</v>
      </c>
      <c r="L685" s="99">
        <f t="shared" si="127"/>
        <v>0</v>
      </c>
      <c r="M685" s="119">
        <f>SUM(M121)+SUM(M402:M420)+M430+SUM(M433:M436)+M438+SUM(M441:M443)+SUM(M445:M450)+SUM(M452:M453)+SUM(M455:M459)+M462+SUM(M466:M472)</f>
        <v>0</v>
      </c>
      <c r="N685" s="118">
        <f t="shared" si="127"/>
        <v>0</v>
      </c>
      <c r="O685" s="100">
        <f>SUM(O121)+SUM(O402:O420)+O430+SUM(O433:O436)+O438+SUM(O441:O443)+SUM(O445:O450)+SUM(O452:O453)+SUM(O455:O459)+O462+SUM(O466:O472)</f>
        <v>0</v>
      </c>
      <c r="P685" s="99">
        <f>SUM(P121)+SUM(P402:P420)+P430+SUM(P433:P436)+P438+SUM(P441:P443)+SUM(P445:P450)+SUM(P452:P453)+SUM(P455:P459)+P462+SUM(P466:P472)</f>
        <v>6484</v>
      </c>
      <c r="Q685" s="100">
        <f>SUM(Q121)+SUM(Q402:Q420)+Q430+SUM(Q433:Q436)+Q438+SUM(Q441:Q443)+SUM(Q445:Q450)+SUM(Q452:Q453)+SUM(Q455:Q459)+Q462+SUM(Q466:Q472)</f>
        <v>1474</v>
      </c>
      <c r="R685" s="170">
        <f t="shared" si="127"/>
        <v>3877</v>
      </c>
    </row>
    <row r="686" spans="1:18">
      <c r="A686" s="31"/>
      <c r="B686" s="28" t="s">
        <v>745</v>
      </c>
      <c r="C686" s="22">
        <v>16634</v>
      </c>
      <c r="D686" s="22">
        <f>SUM(D226:D230)+SUM(D400:D401)+SUM(D476:D478)+SUM(D562:D564)</f>
        <v>4030</v>
      </c>
      <c r="E686" s="68">
        <f t="shared" si="76"/>
        <v>0.24227485872309726</v>
      </c>
      <c r="F686" s="169">
        <f>SUM(F226:F230)+SUM(F400:F401)+SUM(F476:F478)+SUM(F562:F564)</f>
        <v>0</v>
      </c>
      <c r="G686" s="118">
        <f>SUM(G226:G230)+SUM(G400:G401)+SUM(G476:G478)+SUM(G562:G564)</f>
        <v>0</v>
      </c>
      <c r="H686" s="170">
        <f>SUM(H226:H230)+SUM(H400:H401)+SUM(H476:H478)+SUM(H562:H564)</f>
        <v>0</v>
      </c>
      <c r="I686" s="99">
        <f>SUM(I226:I230)+SUM(I400:I401)+SUM(I476:I478)+SUM(I562:I564)</f>
        <v>0</v>
      </c>
      <c r="J686" s="100">
        <f t="shared" ref="J686:R686" si="128">SUM(J226:J230)+SUM(J400:J401)+SUM(J476:J478)+SUM(J562:J564)</f>
        <v>0</v>
      </c>
      <c r="K686" s="169">
        <f t="shared" si="128"/>
        <v>0</v>
      </c>
      <c r="L686" s="99">
        <f t="shared" si="128"/>
        <v>0</v>
      </c>
      <c r="M686" s="119">
        <f>SUM(M226:M230)+SUM(M400:M401)+SUM(M476:M478)+SUM(M562:M564)</f>
        <v>0</v>
      </c>
      <c r="N686" s="118">
        <f t="shared" si="128"/>
        <v>0</v>
      </c>
      <c r="O686" s="100">
        <f>SUM(O226:O230)+SUM(O400:O401)+SUM(O476:O478)+SUM(O562:O564)</f>
        <v>0</v>
      </c>
      <c r="P686" s="99">
        <f>SUM(P226:P230)+SUM(P400:P401)+SUM(P476:P478)+SUM(P562:P564)</f>
        <v>0</v>
      </c>
      <c r="Q686" s="100">
        <f>SUM(Q226:Q230)+SUM(Q400:Q401)+SUM(Q476:Q478)+SUM(Q562:Q564)</f>
        <v>0</v>
      </c>
      <c r="R686" s="170">
        <f t="shared" si="128"/>
        <v>2666</v>
      </c>
    </row>
    <row r="687" spans="1:18">
      <c r="A687" s="31"/>
      <c r="B687" s="28" t="s">
        <v>39</v>
      </c>
      <c r="C687" s="22">
        <v>11464</v>
      </c>
      <c r="D687" s="22">
        <f>SUM(D485:D496)</f>
        <v>3950</v>
      </c>
      <c r="E687" s="68">
        <f t="shared" si="76"/>
        <v>0.34455687369155619</v>
      </c>
      <c r="F687" s="169">
        <f>SUM(F485:F496)</f>
        <v>0</v>
      </c>
      <c r="G687" s="118">
        <f>SUM(G485:G496)</f>
        <v>0</v>
      </c>
      <c r="H687" s="170">
        <f>SUM(H485:H496)</f>
        <v>0</v>
      </c>
      <c r="I687" s="99">
        <f>SUM(I485:I496)</f>
        <v>0</v>
      </c>
      <c r="J687" s="100">
        <f t="shared" ref="J687:R687" si="129">SUM(J485:J496)</f>
        <v>0</v>
      </c>
      <c r="K687" s="169">
        <f t="shared" si="129"/>
        <v>0</v>
      </c>
      <c r="L687" s="99">
        <f t="shared" si="129"/>
        <v>0</v>
      </c>
      <c r="M687" s="119">
        <f>SUM(M485:M496)</f>
        <v>0</v>
      </c>
      <c r="N687" s="118">
        <f t="shared" si="129"/>
        <v>0</v>
      </c>
      <c r="O687" s="100">
        <f>SUM(O485:O496)</f>
        <v>0</v>
      </c>
      <c r="P687" s="99">
        <f>SUM(P485:P496)</f>
        <v>0</v>
      </c>
      <c r="Q687" s="100">
        <f>SUM(Q485:Q496)</f>
        <v>0</v>
      </c>
      <c r="R687" s="170">
        <f t="shared" si="129"/>
        <v>2553</v>
      </c>
    </row>
    <row r="688" spans="1:18">
      <c r="A688" s="31"/>
      <c r="B688" s="23" t="s">
        <v>40</v>
      </c>
      <c r="C688" s="22">
        <v>2744</v>
      </c>
      <c r="D688" s="12">
        <f>SUM(D476:D478)</f>
        <v>784</v>
      </c>
      <c r="E688" s="68">
        <f t="shared" si="76"/>
        <v>0.2857142857142857</v>
      </c>
      <c r="F688" s="171">
        <f>SUM(F476:F478)</f>
        <v>0</v>
      </c>
      <c r="G688" s="114">
        <f>SUM(G476:G478)</f>
        <v>0</v>
      </c>
      <c r="H688" s="172">
        <f>SUM(H476:H478)</f>
        <v>0</v>
      </c>
      <c r="I688" s="116">
        <f>SUM(I476:I478)</f>
        <v>0</v>
      </c>
      <c r="J688" s="115">
        <f t="shared" ref="J688:R688" si="130">SUM(J476:J478)</f>
        <v>0</v>
      </c>
      <c r="K688" s="171">
        <f t="shared" si="130"/>
        <v>0</v>
      </c>
      <c r="L688" s="116">
        <f t="shared" si="130"/>
        <v>0</v>
      </c>
      <c r="M688" s="117">
        <f>SUM(M476:M478)</f>
        <v>0</v>
      </c>
      <c r="N688" s="114">
        <f t="shared" si="130"/>
        <v>0</v>
      </c>
      <c r="O688" s="115">
        <f>SUM(O476:O478)</f>
        <v>0</v>
      </c>
      <c r="P688" s="116">
        <f>SUM(P476:P478)</f>
        <v>0</v>
      </c>
      <c r="Q688" s="115">
        <f>SUM(Q476:Q478)</f>
        <v>0</v>
      </c>
      <c r="R688" s="172">
        <f t="shared" si="130"/>
        <v>506</v>
      </c>
    </row>
    <row r="689" spans="1:18" ht="13.5" thickBot="1">
      <c r="A689" s="63"/>
      <c r="B689" s="64" t="s">
        <v>41</v>
      </c>
      <c r="C689" s="80">
        <v>8071</v>
      </c>
      <c r="D689" s="65">
        <f>SUM(D489:D496)</f>
        <v>2924</v>
      </c>
      <c r="E689" s="70">
        <f t="shared" si="76"/>
        <v>0.36228472308264154</v>
      </c>
      <c r="F689" s="180">
        <f>SUM(F489:F496)</f>
        <v>0</v>
      </c>
      <c r="G689" s="184">
        <f>SUM(G489:G496)</f>
        <v>0</v>
      </c>
      <c r="H689" s="185">
        <f>SUM(H489:H496)</f>
        <v>0</v>
      </c>
      <c r="I689" s="181">
        <f>SUM(I489:I496)</f>
        <v>0</v>
      </c>
      <c r="J689" s="182">
        <f t="shared" ref="J689:R689" si="131">SUM(J489:J496)</f>
        <v>0</v>
      </c>
      <c r="K689" s="180">
        <f t="shared" si="131"/>
        <v>0</v>
      </c>
      <c r="L689" s="181">
        <f t="shared" si="131"/>
        <v>0</v>
      </c>
      <c r="M689" s="183">
        <f>SUM(M489:M496)</f>
        <v>0</v>
      </c>
      <c r="N689" s="184">
        <f t="shared" si="131"/>
        <v>0</v>
      </c>
      <c r="O689" s="182">
        <f>SUM(O489:O496)</f>
        <v>0</v>
      </c>
      <c r="P689" s="181">
        <f>SUM(P489:P496)</f>
        <v>0</v>
      </c>
      <c r="Q689" s="182">
        <f>SUM(Q489:Q496)</f>
        <v>0</v>
      </c>
      <c r="R689" s="185">
        <f t="shared" si="131"/>
        <v>1890</v>
      </c>
    </row>
    <row r="690" spans="1:18" ht="13.5" thickTop="1"/>
  </sheetData>
  <mergeCells count="7">
    <mergeCell ref="A1:E2"/>
    <mergeCell ref="F1:R1"/>
    <mergeCell ref="N2:O2"/>
    <mergeCell ref="I2:J2"/>
    <mergeCell ref="L2:M2"/>
    <mergeCell ref="P2:Q2"/>
    <mergeCell ref="G2:H2"/>
  </mergeCells>
  <pageMargins left="0.32" right="0.38" top="0.75" bottom="0.75" header="0.3" footer="0.3"/>
  <pageSetup paperSize="5" orientation="landscape" r:id="rId1"/>
  <headerFooter>
    <oddFooter>&amp;C&amp;"Californian FB,Italic"(Pg. &amp;P of &amp;N)</oddFooter>
  </headerFooter>
  <ignoredErrors>
    <ignoredError sqref="C571:C598 C599:C614 C615:C631 D571:D595 D596:D631 D646:D689 F573:F631 F646:F689 I572:J593 I594:J616 I646:J689 K600:K631 K579 K646:K689 G571:H594 L573:M689 N571:O631 N646:O689 P598:Q600 P617:Q617 P647:Q655 P657:Q666 P678:Q681 R589:R631 R646:R689" formulaRange="1"/>
    <ignoredError sqref="E687:E689 E674:E677 E571:E618 E619:E631" formula="1" formulaRange="1"/>
    <ignoredError sqref="E686 E682:E683 E671 E646:E664 E567" formula="1"/>
    <ignoredError sqref="C632:C645 D632:D645 F632:F645 I617:J645 K632:K645 N632:O645 P635:Q636 R632:R645" formulaRange="1" unlockedFormula="1"/>
    <ignoredError sqref="E632:E633 E634:E645" formula="1" formulaRange="1" unlockedFormula="1"/>
    <ignoredError sqref="G631:H645 P632:Q634 P637:Q645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L148"/>
  <sheetViews>
    <sheetView zoomScaleNormal="100" workbookViewId="0">
      <selection sqref="A1:E3"/>
    </sheetView>
  </sheetViews>
  <sheetFormatPr defaultRowHeight="12.75"/>
  <cols>
    <col min="1" max="1" width="5.5703125" style="2" bestFit="1" customWidth="1"/>
    <col min="2" max="2" width="24.28515625" style="2" bestFit="1" customWidth="1"/>
    <col min="3" max="4" width="10.85546875" style="2" customWidth="1"/>
    <col min="5" max="5" width="9.140625" style="2"/>
    <col min="6" max="56" width="11.42578125" style="2" customWidth="1"/>
    <col min="57" max="57" width="11.5703125" style="2" customWidth="1"/>
    <col min="58" max="82" width="11.42578125" style="2" customWidth="1"/>
    <col min="83" max="83" width="12.140625" style="2" customWidth="1"/>
    <col min="84" max="99" width="11.42578125" style="2" customWidth="1"/>
    <col min="100" max="101" width="11.5703125" style="2" customWidth="1"/>
    <col min="102" max="105" width="11.42578125" style="2" customWidth="1"/>
    <col min="106" max="106" width="11.140625" style="2" customWidth="1"/>
    <col min="107" max="167" width="11.42578125" style="2" customWidth="1"/>
    <col min="168" max="16384" width="9.140625" style="2"/>
  </cols>
  <sheetData>
    <row r="1" spans="1:168" s="3" customFormat="1" ht="43.5" customHeight="1" thickTop="1" thickBot="1">
      <c r="A1" s="566" t="s">
        <v>855</v>
      </c>
      <c r="B1" s="567"/>
      <c r="C1" s="567"/>
      <c r="D1" s="567"/>
      <c r="E1" s="568"/>
      <c r="F1" s="595" t="s">
        <v>42</v>
      </c>
      <c r="G1" s="596"/>
      <c r="H1" s="596"/>
      <c r="I1" s="596"/>
      <c r="J1" s="596"/>
      <c r="K1" s="596"/>
      <c r="L1" s="597"/>
      <c r="M1" s="575" t="s">
        <v>54</v>
      </c>
      <c r="N1" s="576"/>
      <c r="O1" s="576"/>
      <c r="P1" s="576"/>
      <c r="Q1" s="577"/>
      <c r="R1" s="577"/>
      <c r="S1" s="577"/>
      <c r="T1" s="577"/>
      <c r="U1" s="578"/>
      <c r="V1" s="583" t="s">
        <v>57</v>
      </c>
      <c r="W1" s="584"/>
      <c r="X1" s="584"/>
      <c r="Y1" s="584"/>
      <c r="Z1" s="584"/>
      <c r="AA1" s="584"/>
      <c r="AB1" s="584"/>
      <c r="AC1" s="584"/>
      <c r="AD1" s="584"/>
      <c r="AE1" s="584"/>
      <c r="AF1" s="584"/>
      <c r="AG1" s="584"/>
      <c r="AH1" s="584"/>
      <c r="AI1" s="584"/>
      <c r="AJ1" s="584"/>
      <c r="AK1" s="584"/>
      <c r="AL1" s="584"/>
      <c r="AM1" s="584"/>
      <c r="AN1" s="584"/>
      <c r="AO1" s="584"/>
      <c r="AP1" s="584"/>
      <c r="AQ1" s="584"/>
      <c r="AR1" s="584"/>
      <c r="AS1" s="584"/>
      <c r="AT1" s="584"/>
      <c r="AU1" s="584"/>
      <c r="AV1" s="584"/>
      <c r="AW1" s="584"/>
      <c r="AX1" s="585"/>
      <c r="AY1" s="595" t="s">
        <v>43</v>
      </c>
      <c r="AZ1" s="596"/>
      <c r="BA1" s="596"/>
      <c r="BB1" s="596"/>
      <c r="BC1" s="596"/>
      <c r="BD1" s="597"/>
      <c r="BE1" s="635" t="s">
        <v>44</v>
      </c>
      <c r="BF1" s="635"/>
      <c r="BG1" s="635"/>
      <c r="BH1" s="635"/>
      <c r="BI1" s="635"/>
      <c r="BJ1" s="635"/>
      <c r="BK1" s="636"/>
      <c r="BL1" s="610" t="s">
        <v>45</v>
      </c>
      <c r="BM1" s="630"/>
      <c r="BN1" s="630"/>
      <c r="BO1" s="630"/>
      <c r="BP1" s="630"/>
      <c r="BQ1" s="630"/>
      <c r="BR1" s="630"/>
      <c r="BS1" s="631"/>
      <c r="BT1" s="626" t="s">
        <v>46</v>
      </c>
      <c r="BU1" s="626"/>
      <c r="BV1" s="627"/>
      <c r="BW1" s="627"/>
      <c r="BX1" s="627"/>
      <c r="BY1" s="628"/>
      <c r="BZ1" s="610" t="s">
        <v>47</v>
      </c>
      <c r="CA1" s="610"/>
      <c r="CB1" s="576"/>
      <c r="CC1" s="629"/>
      <c r="CD1" s="610" t="s">
        <v>48</v>
      </c>
      <c r="CE1" s="576"/>
      <c r="CF1" s="576"/>
      <c r="CG1" s="629"/>
      <c r="CH1" s="610" t="s">
        <v>49</v>
      </c>
      <c r="CI1" s="610"/>
      <c r="CJ1" s="610"/>
      <c r="CK1" s="576"/>
      <c r="CL1" s="629"/>
      <c r="CM1" s="626" t="s">
        <v>55</v>
      </c>
      <c r="CN1" s="627"/>
      <c r="CO1" s="642"/>
      <c r="CP1" s="628"/>
      <c r="CQ1" s="583" t="s">
        <v>50</v>
      </c>
      <c r="CR1" s="584"/>
      <c r="CS1" s="584"/>
      <c r="CT1" s="584"/>
      <c r="CU1" s="585"/>
      <c r="CV1" s="639" t="s">
        <v>51</v>
      </c>
      <c r="CW1" s="626"/>
      <c r="CX1" s="627"/>
      <c r="CY1" s="640"/>
      <c r="CZ1" s="640"/>
      <c r="DA1" s="640"/>
      <c r="DB1" s="640"/>
      <c r="DC1" s="640"/>
      <c r="DD1" s="640"/>
      <c r="DE1" s="640"/>
      <c r="DF1" s="640"/>
      <c r="DG1" s="640"/>
      <c r="DH1" s="640"/>
      <c r="DI1" s="640"/>
      <c r="DJ1" s="640"/>
      <c r="DK1" s="640"/>
      <c r="DL1" s="640"/>
      <c r="DM1" s="640"/>
      <c r="DN1" s="640"/>
      <c r="DO1" s="640"/>
      <c r="DP1" s="640"/>
      <c r="DQ1" s="640"/>
      <c r="DR1" s="640"/>
      <c r="DS1" s="641"/>
      <c r="DT1" s="613" t="s">
        <v>56</v>
      </c>
      <c r="DU1" s="614"/>
      <c r="DV1" s="614"/>
      <c r="DW1" s="614"/>
      <c r="DX1" s="614"/>
      <c r="DY1" s="614"/>
      <c r="DZ1" s="614"/>
      <c r="EA1" s="614"/>
      <c r="EB1" s="614"/>
      <c r="EC1" s="614"/>
      <c r="ED1" s="614"/>
      <c r="EE1" s="614"/>
      <c r="EF1" s="615"/>
      <c r="EG1" s="635" t="s">
        <v>793</v>
      </c>
      <c r="EH1" s="635"/>
      <c r="EI1" s="635"/>
      <c r="EJ1" s="635"/>
      <c r="EK1" s="635"/>
      <c r="EL1" s="635"/>
      <c r="EM1" s="635"/>
      <c r="EN1" s="635"/>
      <c r="EO1" s="635"/>
      <c r="EP1" s="635"/>
      <c r="EQ1" s="636"/>
      <c r="ER1" s="584" t="s">
        <v>52</v>
      </c>
      <c r="ES1" s="584"/>
      <c r="ET1" s="584"/>
      <c r="EU1" s="584"/>
      <c r="EV1" s="584"/>
      <c r="EW1" s="584"/>
      <c r="EX1" s="584"/>
      <c r="EY1" s="584"/>
      <c r="EZ1" s="584"/>
      <c r="FA1" s="584"/>
      <c r="FB1" s="585"/>
      <c r="FC1" s="610" t="s">
        <v>53</v>
      </c>
      <c r="FD1" s="576"/>
      <c r="FE1" s="576"/>
      <c r="FF1" s="576"/>
      <c r="FG1" s="576"/>
      <c r="FH1" s="576"/>
      <c r="FI1" s="576"/>
      <c r="FJ1" s="611"/>
      <c r="FK1" s="612"/>
      <c r="FL1" s="38"/>
    </row>
    <row r="2" spans="1:168" s="3" customFormat="1" ht="54.75" customHeight="1" thickTop="1" thickBot="1">
      <c r="A2" s="569"/>
      <c r="B2" s="570"/>
      <c r="C2" s="570"/>
      <c r="D2" s="570"/>
      <c r="E2" s="571"/>
      <c r="F2" s="593" t="s">
        <v>1021</v>
      </c>
      <c r="G2" s="594"/>
      <c r="H2" s="590" t="s">
        <v>803</v>
      </c>
      <c r="I2" s="591"/>
      <c r="J2" s="591"/>
      <c r="K2" s="591"/>
      <c r="L2" s="592"/>
      <c r="M2" s="579" t="s">
        <v>806</v>
      </c>
      <c r="N2" s="588" t="s">
        <v>807</v>
      </c>
      <c r="O2" s="546" t="s">
        <v>903</v>
      </c>
      <c r="P2" s="546"/>
      <c r="Q2" s="563" t="s">
        <v>936</v>
      </c>
      <c r="R2" s="546"/>
      <c r="S2" s="546"/>
      <c r="T2" s="546"/>
      <c r="U2" s="547"/>
      <c r="V2" s="579" t="s">
        <v>806</v>
      </c>
      <c r="W2" s="563" t="s">
        <v>809</v>
      </c>
      <c r="X2" s="586" t="s">
        <v>810</v>
      </c>
      <c r="Y2" s="563" t="s">
        <v>808</v>
      </c>
      <c r="Z2" s="559" t="s">
        <v>915</v>
      </c>
      <c r="AA2" s="554"/>
      <c r="AB2" s="632"/>
      <c r="AC2" s="637" t="s">
        <v>976</v>
      </c>
      <c r="AD2" s="638"/>
      <c r="AE2" s="638"/>
      <c r="AF2" s="638"/>
      <c r="AG2" s="638"/>
      <c r="AH2" s="638"/>
      <c r="AI2" s="638"/>
      <c r="AJ2" s="590" t="s">
        <v>1343</v>
      </c>
      <c r="AK2" s="591"/>
      <c r="AL2" s="591"/>
      <c r="AM2" s="591"/>
      <c r="AN2" s="591"/>
      <c r="AO2" s="591"/>
      <c r="AP2" s="591"/>
      <c r="AQ2" s="591"/>
      <c r="AR2" s="591"/>
      <c r="AS2" s="591"/>
      <c r="AT2" s="591"/>
      <c r="AU2" s="591"/>
      <c r="AV2" s="591"/>
      <c r="AW2" s="591"/>
      <c r="AX2" s="592"/>
      <c r="AY2" s="546" t="s">
        <v>1352</v>
      </c>
      <c r="AZ2" s="546"/>
      <c r="BA2" s="546"/>
      <c r="BB2" s="546"/>
      <c r="BC2" s="546"/>
      <c r="BD2" s="547"/>
      <c r="BE2" s="557" t="s">
        <v>806</v>
      </c>
      <c r="BF2" s="563" t="s">
        <v>945</v>
      </c>
      <c r="BG2" s="546"/>
      <c r="BH2" s="546"/>
      <c r="BI2" s="546"/>
      <c r="BJ2" s="546"/>
      <c r="BK2" s="547"/>
      <c r="BL2" s="548" t="s">
        <v>1189</v>
      </c>
      <c r="BM2" s="549"/>
      <c r="BN2" s="549"/>
      <c r="BO2" s="549"/>
      <c r="BP2" s="549"/>
      <c r="BQ2" s="549"/>
      <c r="BR2" s="549"/>
      <c r="BS2" s="550"/>
      <c r="BT2" s="548" t="s">
        <v>814</v>
      </c>
      <c r="BU2" s="548"/>
      <c r="BV2" s="554"/>
      <c r="BW2" s="554"/>
      <c r="BX2" s="554"/>
      <c r="BY2" s="550"/>
      <c r="BZ2" s="548" t="s">
        <v>1192</v>
      </c>
      <c r="CA2" s="548"/>
      <c r="CB2" s="549"/>
      <c r="CC2" s="550"/>
      <c r="CD2" s="548" t="s">
        <v>900</v>
      </c>
      <c r="CE2" s="549"/>
      <c r="CF2" s="549"/>
      <c r="CG2" s="550"/>
      <c r="CH2" s="548" t="s">
        <v>1038</v>
      </c>
      <c r="CI2" s="548"/>
      <c r="CJ2" s="548"/>
      <c r="CK2" s="554"/>
      <c r="CL2" s="550"/>
      <c r="CM2" s="557" t="s">
        <v>816</v>
      </c>
      <c r="CN2" s="590" t="s">
        <v>981</v>
      </c>
      <c r="CO2" s="591"/>
      <c r="CP2" s="592"/>
      <c r="CQ2" s="645" t="s">
        <v>1044</v>
      </c>
      <c r="CR2" s="646"/>
      <c r="CS2" s="548" t="s">
        <v>901</v>
      </c>
      <c r="CT2" s="554"/>
      <c r="CU2" s="550"/>
      <c r="CV2" s="546" t="s">
        <v>947</v>
      </c>
      <c r="CW2" s="546"/>
      <c r="CX2" s="546"/>
      <c r="CY2" s="559" t="s">
        <v>823</v>
      </c>
      <c r="CZ2" s="560"/>
      <c r="DA2" s="546" t="s">
        <v>902</v>
      </c>
      <c r="DB2" s="546"/>
      <c r="DC2" s="563" t="s">
        <v>903</v>
      </c>
      <c r="DD2" s="546"/>
      <c r="DE2" s="559" t="s">
        <v>982</v>
      </c>
      <c r="DF2" s="549"/>
      <c r="DG2" s="549"/>
      <c r="DH2" s="549"/>
      <c r="DI2" s="549"/>
      <c r="DJ2" s="617"/>
      <c r="DK2" s="649" t="s">
        <v>831</v>
      </c>
      <c r="DL2" s="650"/>
      <c r="DM2" s="650"/>
      <c r="DN2" s="650"/>
      <c r="DO2" s="650"/>
      <c r="DP2" s="650"/>
      <c r="DQ2" s="650"/>
      <c r="DR2" s="650"/>
      <c r="DS2" s="651"/>
      <c r="DT2" s="579" t="s">
        <v>820</v>
      </c>
      <c r="DU2" s="557" t="s">
        <v>840</v>
      </c>
      <c r="DV2" s="586" t="s">
        <v>807</v>
      </c>
      <c r="DW2" s="586" t="s">
        <v>808</v>
      </c>
      <c r="DX2" s="559" t="s">
        <v>953</v>
      </c>
      <c r="DY2" s="548"/>
      <c r="DZ2" s="548"/>
      <c r="EA2" s="549"/>
      <c r="EB2" s="617"/>
      <c r="EC2" s="607" t="s">
        <v>847</v>
      </c>
      <c r="ED2" s="608"/>
      <c r="EE2" s="608"/>
      <c r="EF2" s="609"/>
      <c r="EG2" s="557" t="s">
        <v>820</v>
      </c>
      <c r="EH2" s="605" t="s">
        <v>840</v>
      </c>
      <c r="EI2" s="586" t="s">
        <v>807</v>
      </c>
      <c r="EJ2" s="546" t="s">
        <v>808</v>
      </c>
      <c r="EK2" s="559" t="s">
        <v>844</v>
      </c>
      <c r="EL2" s="549"/>
      <c r="EM2" s="643"/>
      <c r="EN2" s="622" t="s">
        <v>1053</v>
      </c>
      <c r="EO2" s="623"/>
      <c r="EP2" s="623"/>
      <c r="EQ2" s="624"/>
      <c r="ER2" s="645" t="s">
        <v>1050</v>
      </c>
      <c r="ES2" s="591"/>
      <c r="ET2" s="646"/>
      <c r="EU2" s="586" t="s">
        <v>852</v>
      </c>
      <c r="EV2" s="563" t="s">
        <v>1321</v>
      </c>
      <c r="EW2" s="546"/>
      <c r="EX2" s="546"/>
      <c r="EY2" s="546"/>
      <c r="EZ2" s="546"/>
      <c r="FA2" s="546"/>
      <c r="FB2" s="547"/>
      <c r="FC2" s="548" t="s">
        <v>1052</v>
      </c>
      <c r="FD2" s="598"/>
      <c r="FE2" s="598"/>
      <c r="FF2" s="598"/>
      <c r="FG2" s="598"/>
      <c r="FH2" s="598"/>
      <c r="FI2" s="598"/>
      <c r="FJ2" s="599"/>
      <c r="FK2" s="600"/>
      <c r="FL2" s="38"/>
    </row>
    <row r="3" spans="1:168" s="3" customFormat="1" ht="36.75" customHeight="1" thickBot="1">
      <c r="A3" s="572"/>
      <c r="B3" s="573"/>
      <c r="C3" s="573"/>
      <c r="D3" s="573"/>
      <c r="E3" s="574"/>
      <c r="F3" s="593"/>
      <c r="G3" s="594"/>
      <c r="H3" s="543" t="s">
        <v>1184</v>
      </c>
      <c r="I3" s="581"/>
      <c r="J3" s="543" t="s">
        <v>804</v>
      </c>
      <c r="K3" s="581"/>
      <c r="L3" s="79" t="s">
        <v>805</v>
      </c>
      <c r="M3" s="580"/>
      <c r="N3" s="589"/>
      <c r="O3" s="546"/>
      <c r="P3" s="546"/>
      <c r="Q3" s="564"/>
      <c r="R3" s="565"/>
      <c r="S3" s="565"/>
      <c r="T3" s="565"/>
      <c r="U3" s="582"/>
      <c r="V3" s="580"/>
      <c r="W3" s="564"/>
      <c r="X3" s="587"/>
      <c r="Y3" s="564"/>
      <c r="Z3" s="633"/>
      <c r="AA3" s="603"/>
      <c r="AB3" s="634"/>
      <c r="AC3" s="543" t="s">
        <v>904</v>
      </c>
      <c r="AD3" s="581"/>
      <c r="AE3" s="42" t="s">
        <v>908</v>
      </c>
      <c r="AF3" s="543" t="s">
        <v>905</v>
      </c>
      <c r="AG3" s="581"/>
      <c r="AH3" s="543" t="s">
        <v>975</v>
      </c>
      <c r="AI3" s="544"/>
      <c r="AJ3" s="564"/>
      <c r="AK3" s="565"/>
      <c r="AL3" s="565"/>
      <c r="AM3" s="565"/>
      <c r="AN3" s="565"/>
      <c r="AO3" s="565"/>
      <c r="AP3" s="565"/>
      <c r="AQ3" s="565"/>
      <c r="AR3" s="565"/>
      <c r="AS3" s="565"/>
      <c r="AT3" s="565"/>
      <c r="AU3" s="565"/>
      <c r="AV3" s="565"/>
      <c r="AW3" s="565"/>
      <c r="AX3" s="582"/>
      <c r="AY3" s="546"/>
      <c r="AZ3" s="546"/>
      <c r="BA3" s="546"/>
      <c r="BB3" s="546"/>
      <c r="BC3" s="546"/>
      <c r="BD3" s="547"/>
      <c r="BE3" s="558"/>
      <c r="BF3" s="564"/>
      <c r="BG3" s="565"/>
      <c r="BH3" s="565"/>
      <c r="BI3" s="565"/>
      <c r="BJ3" s="565"/>
      <c r="BK3" s="582"/>
      <c r="BL3" s="551"/>
      <c r="BM3" s="552"/>
      <c r="BN3" s="552"/>
      <c r="BO3" s="552"/>
      <c r="BP3" s="552"/>
      <c r="BQ3" s="552"/>
      <c r="BR3" s="552"/>
      <c r="BS3" s="553"/>
      <c r="BT3" s="551"/>
      <c r="BU3" s="551"/>
      <c r="BV3" s="552"/>
      <c r="BW3" s="552"/>
      <c r="BX3" s="552"/>
      <c r="BY3" s="553"/>
      <c r="BZ3" s="551"/>
      <c r="CA3" s="551"/>
      <c r="CB3" s="552"/>
      <c r="CC3" s="553"/>
      <c r="CD3" s="551"/>
      <c r="CE3" s="552"/>
      <c r="CF3" s="552"/>
      <c r="CG3" s="553"/>
      <c r="CH3" s="551"/>
      <c r="CI3" s="551"/>
      <c r="CJ3" s="551"/>
      <c r="CK3" s="552"/>
      <c r="CL3" s="553"/>
      <c r="CM3" s="558"/>
      <c r="CN3" s="564"/>
      <c r="CO3" s="565"/>
      <c r="CP3" s="582"/>
      <c r="CQ3" s="647"/>
      <c r="CR3" s="648"/>
      <c r="CS3" s="551"/>
      <c r="CT3" s="552"/>
      <c r="CU3" s="553"/>
      <c r="CV3" s="546"/>
      <c r="CW3" s="546"/>
      <c r="CX3" s="546"/>
      <c r="CY3" s="561"/>
      <c r="CZ3" s="562"/>
      <c r="DA3" s="546"/>
      <c r="DB3" s="546"/>
      <c r="DC3" s="564"/>
      <c r="DD3" s="565"/>
      <c r="DE3" s="618"/>
      <c r="DF3" s="620"/>
      <c r="DG3" s="620"/>
      <c r="DH3" s="620"/>
      <c r="DI3" s="620"/>
      <c r="DJ3" s="621"/>
      <c r="DK3" s="652" t="s">
        <v>904</v>
      </c>
      <c r="DL3" s="653"/>
      <c r="DM3" s="555" t="s">
        <v>983</v>
      </c>
      <c r="DN3" s="544"/>
      <c r="DO3" s="556"/>
      <c r="DP3" s="543" t="s">
        <v>905</v>
      </c>
      <c r="DQ3" s="544"/>
      <c r="DR3" s="543" t="s">
        <v>906</v>
      </c>
      <c r="DS3" s="545"/>
      <c r="DT3" s="616"/>
      <c r="DU3" s="558"/>
      <c r="DV3" s="587"/>
      <c r="DW3" s="587"/>
      <c r="DX3" s="618"/>
      <c r="DY3" s="619"/>
      <c r="DZ3" s="619"/>
      <c r="EA3" s="620"/>
      <c r="EB3" s="621"/>
      <c r="EC3" s="62" t="s">
        <v>907</v>
      </c>
      <c r="ED3" s="60" t="s">
        <v>908</v>
      </c>
      <c r="EE3" s="60" t="s">
        <v>909</v>
      </c>
      <c r="EF3" s="79" t="s">
        <v>910</v>
      </c>
      <c r="EG3" s="625"/>
      <c r="EH3" s="606"/>
      <c r="EI3" s="587"/>
      <c r="EJ3" s="565"/>
      <c r="EK3" s="618"/>
      <c r="EL3" s="620"/>
      <c r="EM3" s="644"/>
      <c r="EN3" s="60" t="s">
        <v>911</v>
      </c>
      <c r="EO3" s="60" t="s">
        <v>912</v>
      </c>
      <c r="EP3" s="60" t="s">
        <v>913</v>
      </c>
      <c r="EQ3" s="79" t="s">
        <v>914</v>
      </c>
      <c r="ER3" s="647"/>
      <c r="ES3" s="565"/>
      <c r="ET3" s="648"/>
      <c r="EU3" s="587"/>
      <c r="EV3" s="564"/>
      <c r="EW3" s="565"/>
      <c r="EX3" s="565"/>
      <c r="EY3" s="565"/>
      <c r="EZ3" s="565"/>
      <c r="FA3" s="565"/>
      <c r="FB3" s="582"/>
      <c r="FC3" s="601"/>
      <c r="FD3" s="602"/>
      <c r="FE3" s="602"/>
      <c r="FF3" s="602"/>
      <c r="FG3" s="602"/>
      <c r="FH3" s="602"/>
      <c r="FI3" s="602"/>
      <c r="FJ3" s="603"/>
      <c r="FK3" s="604"/>
      <c r="FL3" s="38"/>
    </row>
    <row r="4" spans="1:168" s="36" customFormat="1" ht="46.5" thickTop="1" thickBot="1">
      <c r="A4" s="76" t="s">
        <v>108</v>
      </c>
      <c r="B4" s="76" t="s">
        <v>109</v>
      </c>
      <c r="C4" s="76" t="s">
        <v>110</v>
      </c>
      <c r="D4" s="75" t="s">
        <v>111</v>
      </c>
      <c r="E4" s="74" t="s">
        <v>112</v>
      </c>
      <c r="F4" s="221" t="s">
        <v>1020</v>
      </c>
      <c r="G4" s="222" t="s">
        <v>1364</v>
      </c>
      <c r="H4" s="223" t="s">
        <v>1185</v>
      </c>
      <c r="I4" s="223" t="s">
        <v>1186</v>
      </c>
      <c r="J4" s="222" t="s">
        <v>1022</v>
      </c>
      <c r="K4" s="222" t="s">
        <v>1003</v>
      </c>
      <c r="L4" s="224" t="s">
        <v>786</v>
      </c>
      <c r="M4" s="221" t="s">
        <v>965</v>
      </c>
      <c r="N4" s="223" t="s">
        <v>898</v>
      </c>
      <c r="O4" s="239" t="s">
        <v>935</v>
      </c>
      <c r="P4" s="239" t="s">
        <v>438</v>
      </c>
      <c r="Q4" s="223" t="s">
        <v>787</v>
      </c>
      <c r="R4" s="222" t="s">
        <v>938</v>
      </c>
      <c r="S4" s="221" t="s">
        <v>937</v>
      </c>
      <c r="T4" s="235" t="s">
        <v>939</v>
      </c>
      <c r="U4" s="224" t="s">
        <v>940</v>
      </c>
      <c r="V4" s="240" t="s">
        <v>966</v>
      </c>
      <c r="W4" s="223" t="s">
        <v>967</v>
      </c>
      <c r="X4" s="223" t="s">
        <v>968</v>
      </c>
      <c r="Y4" s="223" t="s">
        <v>969</v>
      </c>
      <c r="Z4" s="223" t="s">
        <v>970</v>
      </c>
      <c r="AA4" s="222" t="s">
        <v>971</v>
      </c>
      <c r="AB4" s="221" t="s">
        <v>972</v>
      </c>
      <c r="AC4" s="239" t="s">
        <v>973</v>
      </c>
      <c r="AD4" s="239" t="s">
        <v>974</v>
      </c>
      <c r="AE4" s="239" t="s">
        <v>977</v>
      </c>
      <c r="AF4" s="223" t="s">
        <v>941</v>
      </c>
      <c r="AG4" s="223" t="s">
        <v>978</v>
      </c>
      <c r="AH4" s="223" t="s">
        <v>979</v>
      </c>
      <c r="AI4" s="223" t="s">
        <v>899</v>
      </c>
      <c r="AJ4" s="223" t="s">
        <v>1329</v>
      </c>
      <c r="AK4" s="223" t="s">
        <v>1330</v>
      </c>
      <c r="AL4" s="223" t="s">
        <v>1331</v>
      </c>
      <c r="AM4" s="223" t="s">
        <v>1332</v>
      </c>
      <c r="AN4" s="223" t="s">
        <v>1333</v>
      </c>
      <c r="AO4" s="223" t="s">
        <v>1334</v>
      </c>
      <c r="AP4" s="223" t="s">
        <v>1335</v>
      </c>
      <c r="AQ4" s="223" t="s">
        <v>1336</v>
      </c>
      <c r="AR4" s="223" t="s">
        <v>1360</v>
      </c>
      <c r="AS4" s="223" t="s">
        <v>1337</v>
      </c>
      <c r="AT4" s="223" t="s">
        <v>1338</v>
      </c>
      <c r="AU4" s="223" t="s">
        <v>1339</v>
      </c>
      <c r="AV4" s="223" t="s">
        <v>1340</v>
      </c>
      <c r="AW4" s="239" t="s">
        <v>1341</v>
      </c>
      <c r="AX4" s="241" t="s">
        <v>1342</v>
      </c>
      <c r="AY4" s="225" t="s">
        <v>1209</v>
      </c>
      <c r="AZ4" s="225" t="s">
        <v>1351</v>
      </c>
      <c r="BA4" s="225" t="s">
        <v>1023</v>
      </c>
      <c r="BB4" s="225" t="s">
        <v>1187</v>
      </c>
      <c r="BC4" s="222" t="s">
        <v>1024</v>
      </c>
      <c r="BD4" s="226" t="s">
        <v>1025</v>
      </c>
      <c r="BE4" s="243" t="s">
        <v>944</v>
      </c>
      <c r="BF4" s="221" t="s">
        <v>811</v>
      </c>
      <c r="BG4" s="223" t="s">
        <v>943</v>
      </c>
      <c r="BH4" s="222" t="s">
        <v>813</v>
      </c>
      <c r="BI4" s="221" t="s">
        <v>812</v>
      </c>
      <c r="BJ4" s="222" t="s">
        <v>942</v>
      </c>
      <c r="BK4" s="224" t="s">
        <v>991</v>
      </c>
      <c r="BL4" s="221" t="s">
        <v>1026</v>
      </c>
      <c r="BM4" s="223" t="s">
        <v>1027</v>
      </c>
      <c r="BN4" s="223" t="s">
        <v>1028</v>
      </c>
      <c r="BO4" s="223" t="s">
        <v>1029</v>
      </c>
      <c r="BP4" s="222" t="s">
        <v>1030</v>
      </c>
      <c r="BQ4" s="222" t="s">
        <v>1031</v>
      </c>
      <c r="BR4" s="221" t="s">
        <v>1032</v>
      </c>
      <c r="BS4" s="224" t="s">
        <v>1188</v>
      </c>
      <c r="BT4" s="225" t="s">
        <v>1190</v>
      </c>
      <c r="BU4" s="225" t="s">
        <v>815</v>
      </c>
      <c r="BV4" s="222" t="s">
        <v>1033</v>
      </c>
      <c r="BW4" s="221" t="s">
        <v>946</v>
      </c>
      <c r="BX4" s="222" t="s">
        <v>1034</v>
      </c>
      <c r="BY4" s="226" t="s">
        <v>1035</v>
      </c>
      <c r="BZ4" s="238" t="s">
        <v>1191</v>
      </c>
      <c r="CA4" s="237" t="s">
        <v>1004</v>
      </c>
      <c r="CB4" s="244" t="s">
        <v>1036</v>
      </c>
      <c r="CC4" s="245" t="s">
        <v>1037</v>
      </c>
      <c r="CD4" s="221" t="s">
        <v>1355</v>
      </c>
      <c r="CE4" s="222" t="s">
        <v>1268</v>
      </c>
      <c r="CF4" s="221" t="s">
        <v>1356</v>
      </c>
      <c r="CG4" s="224" t="s">
        <v>1357</v>
      </c>
      <c r="CH4" s="221" t="s">
        <v>1039</v>
      </c>
      <c r="CI4" s="222" t="s">
        <v>1040</v>
      </c>
      <c r="CJ4" s="221" t="s">
        <v>1041</v>
      </c>
      <c r="CK4" s="223" t="s">
        <v>1042</v>
      </c>
      <c r="CL4" s="224" t="s">
        <v>1043</v>
      </c>
      <c r="CM4" s="240" t="s">
        <v>817</v>
      </c>
      <c r="CN4" s="223" t="s">
        <v>818</v>
      </c>
      <c r="CO4" s="222" t="s">
        <v>819</v>
      </c>
      <c r="CP4" s="224" t="s">
        <v>980</v>
      </c>
      <c r="CQ4" s="221" t="s">
        <v>1045</v>
      </c>
      <c r="CR4" s="222" t="s">
        <v>1046</v>
      </c>
      <c r="CS4" s="223" t="s">
        <v>1047</v>
      </c>
      <c r="CT4" s="222" t="s">
        <v>1048</v>
      </c>
      <c r="CU4" s="226" t="s">
        <v>1193</v>
      </c>
      <c r="CV4" s="240" t="s">
        <v>990</v>
      </c>
      <c r="CW4" s="235" t="s">
        <v>821</v>
      </c>
      <c r="CX4" s="223" t="s">
        <v>822</v>
      </c>
      <c r="CY4" s="239" t="s">
        <v>824</v>
      </c>
      <c r="CZ4" s="235" t="s">
        <v>825</v>
      </c>
      <c r="DA4" s="235" t="s">
        <v>948</v>
      </c>
      <c r="DB4" s="234" t="s">
        <v>826</v>
      </c>
      <c r="DC4" s="240" t="s">
        <v>949</v>
      </c>
      <c r="DD4" s="239" t="s">
        <v>827</v>
      </c>
      <c r="DE4" s="223" t="s">
        <v>950</v>
      </c>
      <c r="DF4" s="223" t="s">
        <v>828</v>
      </c>
      <c r="DG4" s="223" t="s">
        <v>829</v>
      </c>
      <c r="DH4" s="223" t="s">
        <v>989</v>
      </c>
      <c r="DI4" s="223" t="s">
        <v>951</v>
      </c>
      <c r="DJ4" s="223" t="s">
        <v>830</v>
      </c>
      <c r="DK4" s="222" t="s">
        <v>832</v>
      </c>
      <c r="DL4" s="225" t="s">
        <v>833</v>
      </c>
      <c r="DM4" s="225" t="s">
        <v>834</v>
      </c>
      <c r="DN4" s="221" t="s">
        <v>788</v>
      </c>
      <c r="DO4" s="222" t="s">
        <v>984</v>
      </c>
      <c r="DP4" s="225" t="s">
        <v>835</v>
      </c>
      <c r="DQ4" s="235" t="s">
        <v>836</v>
      </c>
      <c r="DR4" s="235" t="s">
        <v>837</v>
      </c>
      <c r="DS4" s="241" t="s">
        <v>838</v>
      </c>
      <c r="DT4" s="240" t="s">
        <v>839</v>
      </c>
      <c r="DU4" s="239" t="s">
        <v>841</v>
      </c>
      <c r="DV4" s="235" t="s">
        <v>842</v>
      </c>
      <c r="DW4" s="235" t="s">
        <v>843</v>
      </c>
      <c r="DX4" s="235" t="s">
        <v>439</v>
      </c>
      <c r="DY4" s="240" t="s">
        <v>988</v>
      </c>
      <c r="DZ4" s="239" t="s">
        <v>952</v>
      </c>
      <c r="EA4" s="235" t="s">
        <v>845</v>
      </c>
      <c r="EB4" s="235" t="s">
        <v>954</v>
      </c>
      <c r="EC4" s="235" t="s">
        <v>955</v>
      </c>
      <c r="ED4" s="235" t="s">
        <v>956</v>
      </c>
      <c r="EE4" s="235" t="s">
        <v>846</v>
      </c>
      <c r="EF4" s="246" t="s">
        <v>440</v>
      </c>
      <c r="EG4" s="240" t="s">
        <v>848</v>
      </c>
      <c r="EH4" s="222" t="s">
        <v>849</v>
      </c>
      <c r="EI4" s="221" t="s">
        <v>850</v>
      </c>
      <c r="EJ4" s="223" t="s">
        <v>851</v>
      </c>
      <c r="EK4" s="223" t="s">
        <v>987</v>
      </c>
      <c r="EL4" s="223" t="s">
        <v>957</v>
      </c>
      <c r="EM4" s="223" t="s">
        <v>789</v>
      </c>
      <c r="EN4" s="222" t="s">
        <v>790</v>
      </c>
      <c r="EO4" s="240" t="s">
        <v>442</v>
      </c>
      <c r="EP4" s="235" t="s">
        <v>441</v>
      </c>
      <c r="EQ4" s="241" t="s">
        <v>997</v>
      </c>
      <c r="ER4" s="240" t="s">
        <v>1049</v>
      </c>
      <c r="ES4" s="235" t="s">
        <v>1005</v>
      </c>
      <c r="ET4" s="235" t="s">
        <v>1017</v>
      </c>
      <c r="EU4" s="239" t="s">
        <v>1051</v>
      </c>
      <c r="EV4" s="235" t="s">
        <v>1304</v>
      </c>
      <c r="EW4" s="235" t="s">
        <v>1305</v>
      </c>
      <c r="EX4" s="235" t="s">
        <v>1306</v>
      </c>
      <c r="EY4" s="235" t="s">
        <v>1320</v>
      </c>
      <c r="EZ4" s="235" t="s">
        <v>1307</v>
      </c>
      <c r="FA4" s="235" t="s">
        <v>1269</v>
      </c>
      <c r="FB4" s="247" t="s">
        <v>1308</v>
      </c>
      <c r="FC4" s="225" t="s">
        <v>1054</v>
      </c>
      <c r="FD4" s="225" t="s">
        <v>1055</v>
      </c>
      <c r="FE4" s="225" t="s">
        <v>985</v>
      </c>
      <c r="FF4" s="225" t="s">
        <v>1056</v>
      </c>
      <c r="FG4" s="225" t="s">
        <v>1018</v>
      </c>
      <c r="FH4" s="225" t="s">
        <v>1057</v>
      </c>
      <c r="FI4" s="225" t="s">
        <v>1006</v>
      </c>
      <c r="FJ4" s="222" t="s">
        <v>1058</v>
      </c>
      <c r="FK4" s="226" t="s">
        <v>1007</v>
      </c>
      <c r="FL4" s="199"/>
    </row>
    <row r="5" spans="1:168" s="30" customFormat="1" ht="12.75" customHeight="1" thickTop="1">
      <c r="A5" s="54">
        <v>2811</v>
      </c>
      <c r="B5" s="55" t="s">
        <v>322</v>
      </c>
      <c r="C5" s="58">
        <v>678</v>
      </c>
      <c r="D5" s="53">
        <v>305</v>
      </c>
      <c r="E5" s="67">
        <f t="shared" ref="E5:E68" si="0">SUM(D5/C5)</f>
        <v>0.44985250737463128</v>
      </c>
      <c r="F5" s="454">
        <v>130</v>
      </c>
      <c r="G5" s="355">
        <v>126</v>
      </c>
      <c r="H5" s="349">
        <v>132</v>
      </c>
      <c r="I5" s="355">
        <v>152</v>
      </c>
      <c r="J5" s="272"/>
      <c r="K5" s="274"/>
      <c r="L5" s="275"/>
      <c r="M5" s="279"/>
      <c r="N5" s="281"/>
      <c r="O5" s="272"/>
      <c r="P5" s="274"/>
      <c r="Q5" s="272"/>
      <c r="R5" s="273"/>
      <c r="S5" s="273"/>
      <c r="T5" s="273"/>
      <c r="U5" s="278"/>
      <c r="V5" s="279"/>
      <c r="W5" s="281"/>
      <c r="X5" s="281"/>
      <c r="Y5" s="281"/>
      <c r="Z5" s="272"/>
      <c r="AA5" s="273"/>
      <c r="AB5" s="274"/>
      <c r="AC5" s="272"/>
      <c r="AD5" s="274"/>
      <c r="AE5" s="281"/>
      <c r="AF5" s="272"/>
      <c r="AG5" s="274"/>
      <c r="AH5" s="342"/>
      <c r="AI5" s="274"/>
      <c r="AJ5" s="342"/>
      <c r="AK5" s="277"/>
      <c r="AL5" s="277"/>
      <c r="AM5" s="277"/>
      <c r="AN5" s="277"/>
      <c r="AO5" s="277"/>
      <c r="AP5" s="277"/>
      <c r="AQ5" s="277"/>
      <c r="AR5" s="277"/>
      <c r="AS5" s="277"/>
      <c r="AT5" s="277"/>
      <c r="AU5" s="277"/>
      <c r="AV5" s="277"/>
      <c r="AW5" s="277"/>
      <c r="AX5" s="278"/>
      <c r="AY5" s="272"/>
      <c r="AZ5" s="272"/>
      <c r="BA5" s="272"/>
      <c r="BB5" s="272"/>
      <c r="BC5" s="273"/>
      <c r="BD5" s="278"/>
      <c r="BE5" s="279"/>
      <c r="BF5" s="272"/>
      <c r="BG5" s="273"/>
      <c r="BH5" s="273"/>
      <c r="BI5" s="277"/>
      <c r="BJ5" s="277"/>
      <c r="BK5" s="278"/>
      <c r="BL5" s="272"/>
      <c r="BM5" s="273"/>
      <c r="BN5" s="273"/>
      <c r="BO5" s="273"/>
      <c r="BP5" s="273"/>
      <c r="BQ5" s="273"/>
      <c r="BR5" s="273"/>
      <c r="BS5" s="278"/>
      <c r="BT5" s="272"/>
      <c r="BU5" s="272"/>
      <c r="BV5" s="273"/>
      <c r="BW5" s="273"/>
      <c r="BX5" s="273"/>
      <c r="BY5" s="278"/>
      <c r="BZ5" s="272"/>
      <c r="CA5" s="272"/>
      <c r="CB5" s="273"/>
      <c r="CC5" s="278"/>
      <c r="CD5" s="272"/>
      <c r="CE5" s="273"/>
      <c r="CF5" s="273"/>
      <c r="CG5" s="278"/>
      <c r="CH5" s="272"/>
      <c r="CI5" s="272"/>
      <c r="CJ5" s="272"/>
      <c r="CK5" s="273"/>
      <c r="CL5" s="278"/>
      <c r="CM5" s="279"/>
      <c r="CN5" s="272"/>
      <c r="CO5" s="277"/>
      <c r="CP5" s="278"/>
      <c r="CQ5" s="282"/>
      <c r="CR5" s="274"/>
      <c r="CS5" s="272"/>
      <c r="CT5" s="273"/>
      <c r="CU5" s="278"/>
      <c r="CV5" s="272"/>
      <c r="CW5" s="272"/>
      <c r="CX5" s="274"/>
      <c r="CY5" s="272"/>
      <c r="CZ5" s="274"/>
      <c r="DA5" s="272"/>
      <c r="DB5" s="274"/>
      <c r="DC5" s="272"/>
      <c r="DD5" s="274"/>
      <c r="DE5" s="272"/>
      <c r="DF5" s="273"/>
      <c r="DG5" s="273"/>
      <c r="DH5" s="273"/>
      <c r="DI5" s="273"/>
      <c r="DJ5" s="274"/>
      <c r="DK5" s="272"/>
      <c r="DL5" s="274"/>
      <c r="DM5" s="272"/>
      <c r="DN5" s="273"/>
      <c r="DO5" s="274"/>
      <c r="DP5" s="272"/>
      <c r="DQ5" s="274"/>
      <c r="DR5" s="272"/>
      <c r="DS5" s="278"/>
      <c r="DT5" s="279"/>
      <c r="DU5" s="281"/>
      <c r="DV5" s="281"/>
      <c r="DW5" s="281"/>
      <c r="DX5" s="272"/>
      <c r="DY5" s="273"/>
      <c r="DZ5" s="273"/>
      <c r="EA5" s="273"/>
      <c r="EB5" s="274"/>
      <c r="EC5" s="281"/>
      <c r="ED5" s="281"/>
      <c r="EE5" s="281"/>
      <c r="EF5" s="275"/>
      <c r="EG5" s="279"/>
      <c r="EH5" s="281"/>
      <c r="EI5" s="281"/>
      <c r="EJ5" s="281"/>
      <c r="EK5" s="272"/>
      <c r="EL5" s="273"/>
      <c r="EM5" s="274"/>
      <c r="EN5" s="281"/>
      <c r="EO5" s="281"/>
      <c r="EP5" s="281"/>
      <c r="EQ5" s="275"/>
      <c r="ER5" s="282"/>
      <c r="ES5" s="342"/>
      <c r="ET5" s="274"/>
      <c r="EU5" s="281"/>
      <c r="EV5" s="272"/>
      <c r="EW5" s="273"/>
      <c r="EX5" s="273"/>
      <c r="EY5" s="273"/>
      <c r="EZ5" s="273"/>
      <c r="FA5" s="273"/>
      <c r="FB5" s="278"/>
      <c r="FC5" s="272"/>
      <c r="FD5" s="273"/>
      <c r="FE5" s="273"/>
      <c r="FF5" s="273"/>
      <c r="FG5" s="273"/>
      <c r="FH5" s="273"/>
      <c r="FI5" s="273"/>
      <c r="FJ5" s="273"/>
      <c r="FK5" s="278"/>
      <c r="FL5" s="34"/>
    </row>
    <row r="6" spans="1:168" s="30" customFormat="1">
      <c r="A6" s="10">
        <v>2812</v>
      </c>
      <c r="B6" s="11" t="s">
        <v>323</v>
      </c>
      <c r="C6" s="43">
        <v>946</v>
      </c>
      <c r="D6" s="45">
        <v>259</v>
      </c>
      <c r="E6" s="68">
        <f t="shared" si="0"/>
        <v>0.27378435517970401</v>
      </c>
      <c r="F6" s="455">
        <v>93</v>
      </c>
      <c r="G6" s="308">
        <v>116</v>
      </c>
      <c r="H6" s="302">
        <v>99</v>
      </c>
      <c r="I6" s="308">
        <v>138</v>
      </c>
      <c r="J6" s="285"/>
      <c r="K6" s="287"/>
      <c r="L6" s="288"/>
      <c r="M6" s="292"/>
      <c r="N6" s="294"/>
      <c r="O6" s="285"/>
      <c r="P6" s="287"/>
      <c r="Q6" s="285"/>
      <c r="R6" s="286"/>
      <c r="S6" s="286"/>
      <c r="T6" s="286"/>
      <c r="U6" s="291"/>
      <c r="V6" s="292"/>
      <c r="W6" s="294"/>
      <c r="X6" s="294"/>
      <c r="Y6" s="294"/>
      <c r="Z6" s="285"/>
      <c r="AA6" s="286"/>
      <c r="AB6" s="287"/>
      <c r="AC6" s="285"/>
      <c r="AD6" s="287"/>
      <c r="AE6" s="294"/>
      <c r="AF6" s="285"/>
      <c r="AG6" s="287"/>
      <c r="AH6" s="343"/>
      <c r="AI6" s="287"/>
      <c r="AJ6" s="343"/>
      <c r="AK6" s="290"/>
      <c r="AL6" s="290"/>
      <c r="AM6" s="290"/>
      <c r="AN6" s="290"/>
      <c r="AO6" s="290"/>
      <c r="AP6" s="290"/>
      <c r="AQ6" s="290"/>
      <c r="AR6" s="290"/>
      <c r="AS6" s="290"/>
      <c r="AT6" s="290"/>
      <c r="AU6" s="290"/>
      <c r="AV6" s="290"/>
      <c r="AW6" s="290"/>
      <c r="AX6" s="291"/>
      <c r="AY6" s="285"/>
      <c r="AZ6" s="285"/>
      <c r="BA6" s="285"/>
      <c r="BB6" s="285"/>
      <c r="BC6" s="286"/>
      <c r="BD6" s="291"/>
      <c r="BE6" s="292"/>
      <c r="BF6" s="285"/>
      <c r="BG6" s="286"/>
      <c r="BH6" s="286"/>
      <c r="BI6" s="290"/>
      <c r="BJ6" s="290"/>
      <c r="BK6" s="291"/>
      <c r="BL6" s="285"/>
      <c r="BM6" s="286"/>
      <c r="BN6" s="286"/>
      <c r="BO6" s="286"/>
      <c r="BP6" s="286"/>
      <c r="BQ6" s="286"/>
      <c r="BR6" s="286"/>
      <c r="BS6" s="291"/>
      <c r="BT6" s="285"/>
      <c r="BU6" s="285"/>
      <c r="BV6" s="286"/>
      <c r="BW6" s="286"/>
      <c r="BX6" s="286"/>
      <c r="BY6" s="291"/>
      <c r="BZ6" s="285"/>
      <c r="CA6" s="285"/>
      <c r="CB6" s="286"/>
      <c r="CC6" s="291"/>
      <c r="CD6" s="285"/>
      <c r="CE6" s="286"/>
      <c r="CF6" s="286"/>
      <c r="CG6" s="291"/>
      <c r="CH6" s="285"/>
      <c r="CI6" s="285"/>
      <c r="CJ6" s="285"/>
      <c r="CK6" s="286"/>
      <c r="CL6" s="291"/>
      <c r="CM6" s="292"/>
      <c r="CN6" s="285"/>
      <c r="CO6" s="290"/>
      <c r="CP6" s="291"/>
      <c r="CQ6" s="295"/>
      <c r="CR6" s="287"/>
      <c r="CS6" s="285"/>
      <c r="CT6" s="286"/>
      <c r="CU6" s="291"/>
      <c r="CV6" s="285"/>
      <c r="CW6" s="285"/>
      <c r="CX6" s="287"/>
      <c r="CY6" s="285"/>
      <c r="CZ6" s="287"/>
      <c r="DA6" s="285"/>
      <c r="DB6" s="287"/>
      <c r="DC6" s="285"/>
      <c r="DD6" s="287"/>
      <c r="DE6" s="285"/>
      <c r="DF6" s="286"/>
      <c r="DG6" s="286"/>
      <c r="DH6" s="286"/>
      <c r="DI6" s="286"/>
      <c r="DJ6" s="287"/>
      <c r="DK6" s="285"/>
      <c r="DL6" s="287"/>
      <c r="DM6" s="285"/>
      <c r="DN6" s="286"/>
      <c r="DO6" s="287"/>
      <c r="DP6" s="285"/>
      <c r="DQ6" s="287"/>
      <c r="DR6" s="285"/>
      <c r="DS6" s="291"/>
      <c r="DT6" s="292"/>
      <c r="DU6" s="294"/>
      <c r="DV6" s="294"/>
      <c r="DW6" s="294"/>
      <c r="DX6" s="285"/>
      <c r="DY6" s="286"/>
      <c r="DZ6" s="286"/>
      <c r="EA6" s="286"/>
      <c r="EB6" s="287"/>
      <c r="EC6" s="294"/>
      <c r="ED6" s="294"/>
      <c r="EE6" s="294"/>
      <c r="EF6" s="288"/>
      <c r="EG6" s="292"/>
      <c r="EH6" s="294"/>
      <c r="EI6" s="294"/>
      <c r="EJ6" s="294"/>
      <c r="EK6" s="285"/>
      <c r="EL6" s="286"/>
      <c r="EM6" s="287"/>
      <c r="EN6" s="294"/>
      <c r="EO6" s="294"/>
      <c r="EP6" s="294"/>
      <c r="EQ6" s="288"/>
      <c r="ER6" s="295"/>
      <c r="ES6" s="343"/>
      <c r="ET6" s="287"/>
      <c r="EU6" s="294"/>
      <c r="EV6" s="285"/>
      <c r="EW6" s="286"/>
      <c r="EX6" s="286"/>
      <c r="EY6" s="286"/>
      <c r="EZ6" s="286"/>
      <c r="FA6" s="286"/>
      <c r="FB6" s="291"/>
      <c r="FC6" s="285"/>
      <c r="FD6" s="286"/>
      <c r="FE6" s="286"/>
      <c r="FF6" s="286"/>
      <c r="FG6" s="286"/>
      <c r="FH6" s="286"/>
      <c r="FI6" s="286"/>
      <c r="FJ6" s="286"/>
      <c r="FK6" s="291"/>
      <c r="FL6" s="34"/>
    </row>
    <row r="7" spans="1:168" s="30" customFormat="1" ht="12.75" customHeight="1">
      <c r="A7" s="10">
        <v>2821</v>
      </c>
      <c r="B7" s="11" t="s">
        <v>324</v>
      </c>
      <c r="C7" s="43">
        <v>1023</v>
      </c>
      <c r="D7" s="45">
        <v>397</v>
      </c>
      <c r="E7" s="68">
        <f t="shared" si="0"/>
        <v>0.38807429130009774</v>
      </c>
      <c r="F7" s="455">
        <v>165</v>
      </c>
      <c r="G7" s="308">
        <v>166</v>
      </c>
      <c r="H7" s="302"/>
      <c r="I7" s="313"/>
      <c r="J7" s="95"/>
      <c r="K7" s="308"/>
      <c r="L7" s="288"/>
      <c r="M7" s="292"/>
      <c r="N7" s="294"/>
      <c r="O7" s="285"/>
      <c r="P7" s="287"/>
      <c r="Q7" s="285"/>
      <c r="R7" s="286"/>
      <c r="S7" s="286"/>
      <c r="T7" s="286"/>
      <c r="U7" s="291"/>
      <c r="V7" s="292"/>
      <c r="W7" s="294"/>
      <c r="X7" s="294"/>
      <c r="Y7" s="294"/>
      <c r="Z7" s="285"/>
      <c r="AA7" s="286"/>
      <c r="AB7" s="287"/>
      <c r="AC7" s="285"/>
      <c r="AD7" s="287"/>
      <c r="AE7" s="294"/>
      <c r="AF7" s="285"/>
      <c r="AG7" s="287"/>
      <c r="AH7" s="343"/>
      <c r="AI7" s="287"/>
      <c r="AJ7" s="343"/>
      <c r="AK7" s="290"/>
      <c r="AL7" s="290"/>
      <c r="AM7" s="290"/>
      <c r="AN7" s="290"/>
      <c r="AO7" s="290"/>
      <c r="AP7" s="290"/>
      <c r="AQ7" s="290"/>
      <c r="AR7" s="290"/>
      <c r="AS7" s="290"/>
      <c r="AT7" s="290"/>
      <c r="AU7" s="290"/>
      <c r="AV7" s="290"/>
      <c r="AW7" s="290"/>
      <c r="AX7" s="291"/>
      <c r="AY7" s="285"/>
      <c r="AZ7" s="285"/>
      <c r="BA7" s="285"/>
      <c r="BB7" s="285"/>
      <c r="BC7" s="286"/>
      <c r="BD7" s="291"/>
      <c r="BE7" s="292"/>
      <c r="BF7" s="285"/>
      <c r="BG7" s="286"/>
      <c r="BH7" s="286"/>
      <c r="BI7" s="290"/>
      <c r="BJ7" s="290"/>
      <c r="BK7" s="291"/>
      <c r="BL7" s="285"/>
      <c r="BM7" s="286"/>
      <c r="BN7" s="286"/>
      <c r="BO7" s="286"/>
      <c r="BP7" s="286"/>
      <c r="BQ7" s="286"/>
      <c r="BR7" s="286"/>
      <c r="BS7" s="291"/>
      <c r="BT7" s="285"/>
      <c r="BU7" s="285"/>
      <c r="BV7" s="286"/>
      <c r="BW7" s="286"/>
      <c r="BX7" s="286"/>
      <c r="BY7" s="291"/>
      <c r="BZ7" s="285"/>
      <c r="CA7" s="285"/>
      <c r="CB7" s="286"/>
      <c r="CC7" s="291"/>
      <c r="CD7" s="285"/>
      <c r="CE7" s="286"/>
      <c r="CF7" s="286"/>
      <c r="CG7" s="291"/>
      <c r="CH7" s="285"/>
      <c r="CI7" s="285"/>
      <c r="CJ7" s="285"/>
      <c r="CK7" s="286"/>
      <c r="CL7" s="291"/>
      <c r="CM7" s="292"/>
      <c r="CN7" s="285"/>
      <c r="CO7" s="290"/>
      <c r="CP7" s="291"/>
      <c r="CQ7" s="295"/>
      <c r="CR7" s="287"/>
      <c r="CS7" s="285"/>
      <c r="CT7" s="286"/>
      <c r="CU7" s="291"/>
      <c r="CV7" s="285"/>
      <c r="CW7" s="285"/>
      <c r="CX7" s="287"/>
      <c r="CY7" s="285"/>
      <c r="CZ7" s="287"/>
      <c r="DA7" s="285"/>
      <c r="DB7" s="287"/>
      <c r="DC7" s="285"/>
      <c r="DD7" s="287"/>
      <c r="DE7" s="285"/>
      <c r="DF7" s="286"/>
      <c r="DG7" s="286"/>
      <c r="DH7" s="286"/>
      <c r="DI7" s="286"/>
      <c r="DJ7" s="287"/>
      <c r="DK7" s="285"/>
      <c r="DL7" s="287"/>
      <c r="DM7" s="285"/>
      <c r="DN7" s="286"/>
      <c r="DO7" s="287"/>
      <c r="DP7" s="285"/>
      <c r="DQ7" s="287"/>
      <c r="DR7" s="285"/>
      <c r="DS7" s="291"/>
      <c r="DT7" s="292"/>
      <c r="DU7" s="294"/>
      <c r="DV7" s="294"/>
      <c r="DW7" s="294"/>
      <c r="DX7" s="285"/>
      <c r="DY7" s="286"/>
      <c r="DZ7" s="286"/>
      <c r="EA7" s="286"/>
      <c r="EB7" s="287"/>
      <c r="EC7" s="294"/>
      <c r="ED7" s="294"/>
      <c r="EE7" s="294"/>
      <c r="EF7" s="288"/>
      <c r="EG7" s="292"/>
      <c r="EH7" s="294"/>
      <c r="EI7" s="294"/>
      <c r="EJ7" s="294"/>
      <c r="EK7" s="285"/>
      <c r="EL7" s="286"/>
      <c r="EM7" s="287"/>
      <c r="EN7" s="294"/>
      <c r="EO7" s="294"/>
      <c r="EP7" s="294"/>
      <c r="EQ7" s="288"/>
      <c r="ER7" s="295"/>
      <c r="ES7" s="343"/>
      <c r="ET7" s="287"/>
      <c r="EU7" s="294"/>
      <c r="EV7" s="285"/>
      <c r="EW7" s="286"/>
      <c r="EX7" s="286"/>
      <c r="EY7" s="286"/>
      <c r="EZ7" s="286"/>
      <c r="FA7" s="286"/>
      <c r="FB7" s="291"/>
      <c r="FC7" s="285"/>
      <c r="FD7" s="286"/>
      <c r="FE7" s="286"/>
      <c r="FF7" s="286"/>
      <c r="FG7" s="286"/>
      <c r="FH7" s="286"/>
      <c r="FI7" s="286"/>
      <c r="FJ7" s="286"/>
      <c r="FK7" s="291"/>
      <c r="FL7" s="34"/>
    </row>
    <row r="8" spans="1:168" s="30" customFormat="1">
      <c r="A8" s="10">
        <v>2822</v>
      </c>
      <c r="B8" s="11" t="s">
        <v>325</v>
      </c>
      <c r="C8" s="43">
        <v>659</v>
      </c>
      <c r="D8" s="45">
        <v>324</v>
      </c>
      <c r="E8" s="68">
        <f t="shared" si="0"/>
        <v>0.49165402124430957</v>
      </c>
      <c r="F8" s="455">
        <v>96</v>
      </c>
      <c r="G8" s="308">
        <v>195</v>
      </c>
      <c r="H8" s="302"/>
      <c r="I8" s="287"/>
      <c r="J8" s="95"/>
      <c r="K8" s="308"/>
      <c r="L8" s="288"/>
      <c r="M8" s="292"/>
      <c r="N8" s="294"/>
      <c r="O8" s="285"/>
      <c r="P8" s="287"/>
      <c r="Q8" s="285"/>
      <c r="R8" s="286"/>
      <c r="S8" s="286"/>
      <c r="T8" s="286"/>
      <c r="U8" s="291"/>
      <c r="V8" s="292"/>
      <c r="W8" s="294"/>
      <c r="X8" s="294"/>
      <c r="Y8" s="294"/>
      <c r="Z8" s="285"/>
      <c r="AA8" s="286"/>
      <c r="AB8" s="287"/>
      <c r="AC8" s="285"/>
      <c r="AD8" s="287"/>
      <c r="AE8" s="294"/>
      <c r="AF8" s="285"/>
      <c r="AG8" s="287"/>
      <c r="AH8" s="343"/>
      <c r="AI8" s="287"/>
      <c r="AJ8" s="343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1"/>
      <c r="AY8" s="285"/>
      <c r="AZ8" s="285"/>
      <c r="BA8" s="285"/>
      <c r="BB8" s="285"/>
      <c r="BC8" s="286"/>
      <c r="BD8" s="291"/>
      <c r="BE8" s="292"/>
      <c r="BF8" s="285"/>
      <c r="BG8" s="286"/>
      <c r="BH8" s="286"/>
      <c r="BI8" s="290"/>
      <c r="BJ8" s="290"/>
      <c r="BK8" s="291"/>
      <c r="BL8" s="285"/>
      <c r="BM8" s="286"/>
      <c r="BN8" s="286"/>
      <c r="BO8" s="286"/>
      <c r="BP8" s="286"/>
      <c r="BQ8" s="286"/>
      <c r="BR8" s="286"/>
      <c r="BS8" s="291"/>
      <c r="BT8" s="285"/>
      <c r="BU8" s="285"/>
      <c r="BV8" s="286"/>
      <c r="BW8" s="286"/>
      <c r="BX8" s="286"/>
      <c r="BY8" s="291"/>
      <c r="BZ8" s="285"/>
      <c r="CA8" s="285"/>
      <c r="CB8" s="286"/>
      <c r="CC8" s="291"/>
      <c r="CD8" s="285"/>
      <c r="CE8" s="286"/>
      <c r="CF8" s="286"/>
      <c r="CG8" s="291"/>
      <c r="CH8" s="285"/>
      <c r="CI8" s="285"/>
      <c r="CJ8" s="285"/>
      <c r="CK8" s="286"/>
      <c r="CL8" s="291"/>
      <c r="CM8" s="292"/>
      <c r="CN8" s="285"/>
      <c r="CO8" s="290"/>
      <c r="CP8" s="291"/>
      <c r="CQ8" s="295"/>
      <c r="CR8" s="287"/>
      <c r="CS8" s="285"/>
      <c r="CT8" s="286"/>
      <c r="CU8" s="291"/>
      <c r="CV8" s="285"/>
      <c r="CW8" s="285"/>
      <c r="CX8" s="287"/>
      <c r="CY8" s="285"/>
      <c r="CZ8" s="287"/>
      <c r="DA8" s="285"/>
      <c r="DB8" s="287"/>
      <c r="DC8" s="285"/>
      <c r="DD8" s="287"/>
      <c r="DE8" s="285"/>
      <c r="DF8" s="286"/>
      <c r="DG8" s="286"/>
      <c r="DH8" s="286"/>
      <c r="DI8" s="286"/>
      <c r="DJ8" s="287"/>
      <c r="DK8" s="285"/>
      <c r="DL8" s="287"/>
      <c r="DM8" s="285"/>
      <c r="DN8" s="286"/>
      <c r="DO8" s="287"/>
      <c r="DP8" s="285"/>
      <c r="DQ8" s="287"/>
      <c r="DR8" s="285"/>
      <c r="DS8" s="291"/>
      <c r="DT8" s="292"/>
      <c r="DU8" s="294"/>
      <c r="DV8" s="294"/>
      <c r="DW8" s="294"/>
      <c r="DX8" s="285"/>
      <c r="DY8" s="286"/>
      <c r="DZ8" s="286"/>
      <c r="EA8" s="286"/>
      <c r="EB8" s="287"/>
      <c r="EC8" s="294"/>
      <c r="ED8" s="294"/>
      <c r="EE8" s="294"/>
      <c r="EF8" s="288"/>
      <c r="EG8" s="292"/>
      <c r="EH8" s="294"/>
      <c r="EI8" s="294"/>
      <c r="EJ8" s="294"/>
      <c r="EK8" s="285"/>
      <c r="EL8" s="286"/>
      <c r="EM8" s="287"/>
      <c r="EN8" s="294"/>
      <c r="EO8" s="294"/>
      <c r="EP8" s="294"/>
      <c r="EQ8" s="288"/>
      <c r="ER8" s="295"/>
      <c r="ES8" s="343"/>
      <c r="ET8" s="287"/>
      <c r="EU8" s="294"/>
      <c r="EV8" s="285"/>
      <c r="EW8" s="286"/>
      <c r="EX8" s="286"/>
      <c r="EY8" s="286"/>
      <c r="EZ8" s="286"/>
      <c r="FA8" s="286"/>
      <c r="FB8" s="291"/>
      <c r="FC8" s="285"/>
      <c r="FD8" s="286"/>
      <c r="FE8" s="286"/>
      <c r="FF8" s="286"/>
      <c r="FG8" s="286"/>
      <c r="FH8" s="286"/>
      <c r="FI8" s="286"/>
      <c r="FJ8" s="286"/>
      <c r="FK8" s="291"/>
      <c r="FL8" s="34"/>
    </row>
    <row r="9" spans="1:168" s="30" customFormat="1" ht="12.75" customHeight="1">
      <c r="A9" s="10">
        <v>2823</v>
      </c>
      <c r="B9" s="11" t="s">
        <v>326</v>
      </c>
      <c r="C9" s="43">
        <v>588</v>
      </c>
      <c r="D9" s="45">
        <v>195</v>
      </c>
      <c r="E9" s="68">
        <f t="shared" si="0"/>
        <v>0.33163265306122447</v>
      </c>
      <c r="F9" s="455">
        <v>100</v>
      </c>
      <c r="G9" s="308">
        <v>78</v>
      </c>
      <c r="H9" s="302"/>
      <c r="I9" s="287"/>
      <c r="J9" s="95"/>
      <c r="K9" s="308"/>
      <c r="L9" s="288"/>
      <c r="M9" s="292"/>
      <c r="N9" s="294"/>
      <c r="O9" s="285"/>
      <c r="P9" s="287"/>
      <c r="Q9" s="285"/>
      <c r="R9" s="286"/>
      <c r="S9" s="286"/>
      <c r="T9" s="286"/>
      <c r="U9" s="291"/>
      <c r="V9" s="292"/>
      <c r="W9" s="294"/>
      <c r="X9" s="294"/>
      <c r="Y9" s="294"/>
      <c r="Z9" s="285"/>
      <c r="AA9" s="286"/>
      <c r="AB9" s="287"/>
      <c r="AC9" s="285"/>
      <c r="AD9" s="287"/>
      <c r="AE9" s="294"/>
      <c r="AF9" s="285"/>
      <c r="AG9" s="287"/>
      <c r="AH9" s="343"/>
      <c r="AI9" s="287"/>
      <c r="AJ9" s="343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1"/>
      <c r="AY9" s="285"/>
      <c r="AZ9" s="285"/>
      <c r="BA9" s="285"/>
      <c r="BB9" s="285"/>
      <c r="BC9" s="286"/>
      <c r="BD9" s="291"/>
      <c r="BE9" s="292"/>
      <c r="BF9" s="285"/>
      <c r="BG9" s="286"/>
      <c r="BH9" s="286"/>
      <c r="BI9" s="290"/>
      <c r="BJ9" s="290"/>
      <c r="BK9" s="291"/>
      <c r="BL9" s="285"/>
      <c r="BM9" s="286"/>
      <c r="BN9" s="286"/>
      <c r="BO9" s="286"/>
      <c r="BP9" s="286"/>
      <c r="BQ9" s="286"/>
      <c r="BR9" s="286"/>
      <c r="BS9" s="291"/>
      <c r="BT9" s="285"/>
      <c r="BU9" s="285"/>
      <c r="BV9" s="286"/>
      <c r="BW9" s="286"/>
      <c r="BX9" s="286"/>
      <c r="BY9" s="291"/>
      <c r="BZ9" s="285"/>
      <c r="CA9" s="285"/>
      <c r="CB9" s="286"/>
      <c r="CC9" s="291"/>
      <c r="CD9" s="285"/>
      <c r="CE9" s="286"/>
      <c r="CF9" s="286"/>
      <c r="CG9" s="291"/>
      <c r="CH9" s="285"/>
      <c r="CI9" s="285"/>
      <c r="CJ9" s="285"/>
      <c r="CK9" s="286"/>
      <c r="CL9" s="291"/>
      <c r="CM9" s="292"/>
      <c r="CN9" s="285"/>
      <c r="CO9" s="290"/>
      <c r="CP9" s="291"/>
      <c r="CQ9" s="295"/>
      <c r="CR9" s="287"/>
      <c r="CS9" s="285"/>
      <c r="CT9" s="286"/>
      <c r="CU9" s="291"/>
      <c r="CV9" s="285"/>
      <c r="CW9" s="285"/>
      <c r="CX9" s="287"/>
      <c r="CY9" s="285"/>
      <c r="CZ9" s="287"/>
      <c r="DA9" s="285"/>
      <c r="DB9" s="287"/>
      <c r="DC9" s="285"/>
      <c r="DD9" s="287"/>
      <c r="DE9" s="285"/>
      <c r="DF9" s="286"/>
      <c r="DG9" s="286"/>
      <c r="DH9" s="286"/>
      <c r="DI9" s="286"/>
      <c r="DJ9" s="287"/>
      <c r="DK9" s="285"/>
      <c r="DL9" s="287"/>
      <c r="DM9" s="285"/>
      <c r="DN9" s="286"/>
      <c r="DO9" s="287"/>
      <c r="DP9" s="285"/>
      <c r="DQ9" s="287"/>
      <c r="DR9" s="285"/>
      <c r="DS9" s="291"/>
      <c r="DT9" s="292"/>
      <c r="DU9" s="294"/>
      <c r="DV9" s="294"/>
      <c r="DW9" s="294"/>
      <c r="DX9" s="285"/>
      <c r="DY9" s="286"/>
      <c r="DZ9" s="286"/>
      <c r="EA9" s="286"/>
      <c r="EB9" s="287"/>
      <c r="EC9" s="294"/>
      <c r="ED9" s="294"/>
      <c r="EE9" s="294"/>
      <c r="EF9" s="288"/>
      <c r="EG9" s="292"/>
      <c r="EH9" s="294"/>
      <c r="EI9" s="294"/>
      <c r="EJ9" s="294"/>
      <c r="EK9" s="285"/>
      <c r="EL9" s="286"/>
      <c r="EM9" s="287"/>
      <c r="EN9" s="294"/>
      <c r="EO9" s="294"/>
      <c r="EP9" s="294"/>
      <c r="EQ9" s="288"/>
      <c r="ER9" s="295"/>
      <c r="ES9" s="343"/>
      <c r="ET9" s="287"/>
      <c r="EU9" s="294"/>
      <c r="EV9" s="285"/>
      <c r="EW9" s="286"/>
      <c r="EX9" s="286"/>
      <c r="EY9" s="286"/>
      <c r="EZ9" s="286"/>
      <c r="FA9" s="286"/>
      <c r="FB9" s="291"/>
      <c r="FC9" s="285"/>
      <c r="FD9" s="286"/>
      <c r="FE9" s="286"/>
      <c r="FF9" s="286"/>
      <c r="FG9" s="286"/>
      <c r="FH9" s="286"/>
      <c r="FI9" s="286"/>
      <c r="FJ9" s="286"/>
      <c r="FK9" s="291"/>
      <c r="FL9" s="34"/>
    </row>
    <row r="10" spans="1:168" s="30" customFormat="1">
      <c r="A10" s="10">
        <v>2831</v>
      </c>
      <c r="B10" s="11" t="s">
        <v>327</v>
      </c>
      <c r="C10" s="43">
        <v>1020</v>
      </c>
      <c r="D10" s="45">
        <v>451</v>
      </c>
      <c r="E10" s="68">
        <f t="shared" si="0"/>
        <v>0.44215686274509802</v>
      </c>
      <c r="F10" s="455">
        <v>168</v>
      </c>
      <c r="G10" s="308">
        <v>202</v>
      </c>
      <c r="H10" s="302"/>
      <c r="I10" s="287"/>
      <c r="J10" s="309">
        <v>182</v>
      </c>
      <c r="K10" s="313">
        <v>235</v>
      </c>
      <c r="L10" s="288"/>
      <c r="M10" s="292"/>
      <c r="N10" s="294"/>
      <c r="O10" s="285"/>
      <c r="P10" s="287"/>
      <c r="Q10" s="285"/>
      <c r="R10" s="286"/>
      <c r="S10" s="286"/>
      <c r="T10" s="286"/>
      <c r="U10" s="291"/>
      <c r="V10" s="292"/>
      <c r="W10" s="294"/>
      <c r="X10" s="294"/>
      <c r="Y10" s="294"/>
      <c r="Z10" s="285"/>
      <c r="AA10" s="286"/>
      <c r="AB10" s="287"/>
      <c r="AC10" s="285"/>
      <c r="AD10" s="287"/>
      <c r="AE10" s="294"/>
      <c r="AF10" s="285"/>
      <c r="AG10" s="287"/>
      <c r="AH10" s="343"/>
      <c r="AI10" s="287"/>
      <c r="AJ10" s="343"/>
      <c r="AK10" s="290"/>
      <c r="AL10" s="290"/>
      <c r="AM10" s="290"/>
      <c r="AN10" s="290"/>
      <c r="AO10" s="290"/>
      <c r="AP10" s="290"/>
      <c r="AQ10" s="290"/>
      <c r="AR10" s="290"/>
      <c r="AS10" s="290"/>
      <c r="AT10" s="290"/>
      <c r="AU10" s="290"/>
      <c r="AV10" s="290"/>
      <c r="AW10" s="290"/>
      <c r="AX10" s="291"/>
      <c r="AY10" s="285"/>
      <c r="AZ10" s="285"/>
      <c r="BA10" s="285"/>
      <c r="BB10" s="285"/>
      <c r="BC10" s="286"/>
      <c r="BD10" s="291"/>
      <c r="BE10" s="292"/>
      <c r="BF10" s="285"/>
      <c r="BG10" s="286"/>
      <c r="BH10" s="286"/>
      <c r="BI10" s="290"/>
      <c r="BJ10" s="290"/>
      <c r="BK10" s="291"/>
      <c r="BL10" s="285"/>
      <c r="BM10" s="286"/>
      <c r="BN10" s="286"/>
      <c r="BO10" s="286"/>
      <c r="BP10" s="286"/>
      <c r="BQ10" s="286"/>
      <c r="BR10" s="286"/>
      <c r="BS10" s="291"/>
      <c r="BT10" s="285"/>
      <c r="BU10" s="285"/>
      <c r="BV10" s="286"/>
      <c r="BW10" s="286"/>
      <c r="BX10" s="286"/>
      <c r="BY10" s="291"/>
      <c r="BZ10" s="285"/>
      <c r="CA10" s="285"/>
      <c r="CB10" s="286"/>
      <c r="CC10" s="291"/>
      <c r="CD10" s="285"/>
      <c r="CE10" s="286"/>
      <c r="CF10" s="286"/>
      <c r="CG10" s="291"/>
      <c r="CH10" s="285"/>
      <c r="CI10" s="285"/>
      <c r="CJ10" s="285"/>
      <c r="CK10" s="286"/>
      <c r="CL10" s="291"/>
      <c r="CM10" s="292"/>
      <c r="CN10" s="285"/>
      <c r="CO10" s="290"/>
      <c r="CP10" s="291"/>
      <c r="CQ10" s="295"/>
      <c r="CR10" s="287"/>
      <c r="CS10" s="285"/>
      <c r="CT10" s="286"/>
      <c r="CU10" s="291"/>
      <c r="CV10" s="285"/>
      <c r="CW10" s="285"/>
      <c r="CX10" s="287"/>
      <c r="CY10" s="285"/>
      <c r="CZ10" s="287"/>
      <c r="DA10" s="285"/>
      <c r="DB10" s="287"/>
      <c r="DC10" s="285"/>
      <c r="DD10" s="287"/>
      <c r="DE10" s="285"/>
      <c r="DF10" s="286"/>
      <c r="DG10" s="286"/>
      <c r="DH10" s="286"/>
      <c r="DI10" s="286"/>
      <c r="DJ10" s="287"/>
      <c r="DK10" s="285"/>
      <c r="DL10" s="287"/>
      <c r="DM10" s="285"/>
      <c r="DN10" s="286"/>
      <c r="DO10" s="287"/>
      <c r="DP10" s="285"/>
      <c r="DQ10" s="287"/>
      <c r="DR10" s="285"/>
      <c r="DS10" s="291"/>
      <c r="DT10" s="292"/>
      <c r="DU10" s="294"/>
      <c r="DV10" s="294"/>
      <c r="DW10" s="294"/>
      <c r="DX10" s="285"/>
      <c r="DY10" s="286"/>
      <c r="DZ10" s="286"/>
      <c r="EA10" s="286"/>
      <c r="EB10" s="287"/>
      <c r="EC10" s="294"/>
      <c r="ED10" s="294"/>
      <c r="EE10" s="294"/>
      <c r="EF10" s="288"/>
      <c r="EG10" s="292"/>
      <c r="EH10" s="294"/>
      <c r="EI10" s="294"/>
      <c r="EJ10" s="294"/>
      <c r="EK10" s="285"/>
      <c r="EL10" s="286"/>
      <c r="EM10" s="287"/>
      <c r="EN10" s="294"/>
      <c r="EO10" s="294"/>
      <c r="EP10" s="294"/>
      <c r="EQ10" s="288"/>
      <c r="ER10" s="295"/>
      <c r="ES10" s="343"/>
      <c r="ET10" s="287"/>
      <c r="EU10" s="294"/>
      <c r="EV10" s="285"/>
      <c r="EW10" s="286"/>
      <c r="EX10" s="286"/>
      <c r="EY10" s="286"/>
      <c r="EZ10" s="286"/>
      <c r="FA10" s="286"/>
      <c r="FB10" s="291"/>
      <c r="FC10" s="285"/>
      <c r="FD10" s="286"/>
      <c r="FE10" s="286"/>
      <c r="FF10" s="286"/>
      <c r="FG10" s="286"/>
      <c r="FH10" s="286"/>
      <c r="FI10" s="286"/>
      <c r="FJ10" s="286"/>
      <c r="FK10" s="291"/>
      <c r="FL10" s="34"/>
    </row>
    <row r="11" spans="1:168" s="30" customFormat="1" ht="12.75" customHeight="1">
      <c r="A11" s="10">
        <v>2832</v>
      </c>
      <c r="B11" s="11" t="s">
        <v>328</v>
      </c>
      <c r="C11" s="43">
        <v>1236</v>
      </c>
      <c r="D11" s="45">
        <v>658</v>
      </c>
      <c r="E11" s="68">
        <f t="shared" si="0"/>
        <v>0.53236245954692551</v>
      </c>
      <c r="F11" s="455">
        <v>264</v>
      </c>
      <c r="G11" s="308">
        <v>262</v>
      </c>
      <c r="H11" s="302"/>
      <c r="I11" s="287"/>
      <c r="J11" s="285">
        <v>328</v>
      </c>
      <c r="K11" s="287">
        <v>291</v>
      </c>
      <c r="L11" s="288"/>
      <c r="M11" s="292"/>
      <c r="N11" s="294"/>
      <c r="O11" s="285"/>
      <c r="P11" s="287"/>
      <c r="Q11" s="285"/>
      <c r="R11" s="286"/>
      <c r="S11" s="286"/>
      <c r="T11" s="286"/>
      <c r="U11" s="291"/>
      <c r="V11" s="292"/>
      <c r="W11" s="294"/>
      <c r="X11" s="294"/>
      <c r="Y11" s="294"/>
      <c r="Z11" s="285"/>
      <c r="AA11" s="286"/>
      <c r="AB11" s="287"/>
      <c r="AC11" s="285"/>
      <c r="AD11" s="287"/>
      <c r="AE11" s="294"/>
      <c r="AF11" s="285"/>
      <c r="AG11" s="287"/>
      <c r="AH11" s="343"/>
      <c r="AI11" s="287"/>
      <c r="AJ11" s="343"/>
      <c r="AK11" s="290"/>
      <c r="AL11" s="290"/>
      <c r="AM11" s="290"/>
      <c r="AN11" s="290"/>
      <c r="AO11" s="290"/>
      <c r="AP11" s="290"/>
      <c r="AQ11" s="290"/>
      <c r="AR11" s="290"/>
      <c r="AS11" s="290"/>
      <c r="AT11" s="290"/>
      <c r="AU11" s="290"/>
      <c r="AV11" s="290"/>
      <c r="AW11" s="290"/>
      <c r="AX11" s="291"/>
      <c r="AY11" s="285"/>
      <c r="AZ11" s="285"/>
      <c r="BA11" s="285"/>
      <c r="BB11" s="285"/>
      <c r="BC11" s="286"/>
      <c r="BD11" s="291"/>
      <c r="BE11" s="292"/>
      <c r="BF11" s="285"/>
      <c r="BG11" s="286"/>
      <c r="BH11" s="286"/>
      <c r="BI11" s="290"/>
      <c r="BJ11" s="290"/>
      <c r="BK11" s="291"/>
      <c r="BL11" s="285"/>
      <c r="BM11" s="286"/>
      <c r="BN11" s="286"/>
      <c r="BO11" s="286"/>
      <c r="BP11" s="286"/>
      <c r="BQ11" s="286"/>
      <c r="BR11" s="286"/>
      <c r="BS11" s="291"/>
      <c r="BT11" s="285"/>
      <c r="BU11" s="285"/>
      <c r="BV11" s="286"/>
      <c r="BW11" s="286"/>
      <c r="BX11" s="286"/>
      <c r="BY11" s="291"/>
      <c r="BZ11" s="285"/>
      <c r="CA11" s="285"/>
      <c r="CB11" s="286"/>
      <c r="CC11" s="291"/>
      <c r="CD11" s="285"/>
      <c r="CE11" s="286"/>
      <c r="CF11" s="286"/>
      <c r="CG11" s="291"/>
      <c r="CH11" s="285"/>
      <c r="CI11" s="285"/>
      <c r="CJ11" s="285"/>
      <c r="CK11" s="286"/>
      <c r="CL11" s="291"/>
      <c r="CM11" s="292"/>
      <c r="CN11" s="285"/>
      <c r="CO11" s="290"/>
      <c r="CP11" s="291"/>
      <c r="CQ11" s="295"/>
      <c r="CR11" s="287"/>
      <c r="CS11" s="285"/>
      <c r="CT11" s="286"/>
      <c r="CU11" s="291"/>
      <c r="CV11" s="285"/>
      <c r="CW11" s="285"/>
      <c r="CX11" s="287"/>
      <c r="CY11" s="285"/>
      <c r="CZ11" s="287"/>
      <c r="DA11" s="285"/>
      <c r="DB11" s="287"/>
      <c r="DC11" s="285"/>
      <c r="DD11" s="287"/>
      <c r="DE11" s="285"/>
      <c r="DF11" s="286"/>
      <c r="DG11" s="286"/>
      <c r="DH11" s="286"/>
      <c r="DI11" s="286"/>
      <c r="DJ11" s="287"/>
      <c r="DK11" s="285"/>
      <c r="DL11" s="287"/>
      <c r="DM11" s="285"/>
      <c r="DN11" s="286"/>
      <c r="DO11" s="287"/>
      <c r="DP11" s="285"/>
      <c r="DQ11" s="287"/>
      <c r="DR11" s="285"/>
      <c r="DS11" s="291"/>
      <c r="DT11" s="292"/>
      <c r="DU11" s="294"/>
      <c r="DV11" s="294"/>
      <c r="DW11" s="294"/>
      <c r="DX11" s="285"/>
      <c r="DY11" s="286"/>
      <c r="DZ11" s="286"/>
      <c r="EA11" s="286"/>
      <c r="EB11" s="287"/>
      <c r="EC11" s="294"/>
      <c r="ED11" s="294"/>
      <c r="EE11" s="294"/>
      <c r="EF11" s="288"/>
      <c r="EG11" s="292"/>
      <c r="EH11" s="294"/>
      <c r="EI11" s="294"/>
      <c r="EJ11" s="294"/>
      <c r="EK11" s="285"/>
      <c r="EL11" s="286"/>
      <c r="EM11" s="287"/>
      <c r="EN11" s="294"/>
      <c r="EO11" s="294"/>
      <c r="EP11" s="294"/>
      <c r="EQ11" s="288"/>
      <c r="ER11" s="295"/>
      <c r="ES11" s="343"/>
      <c r="ET11" s="287"/>
      <c r="EU11" s="294"/>
      <c r="EV11" s="285"/>
      <c r="EW11" s="286"/>
      <c r="EX11" s="286"/>
      <c r="EY11" s="286"/>
      <c r="EZ11" s="286"/>
      <c r="FA11" s="286"/>
      <c r="FB11" s="291"/>
      <c r="FC11" s="285"/>
      <c r="FD11" s="286"/>
      <c r="FE11" s="286"/>
      <c r="FF11" s="286"/>
      <c r="FG11" s="286"/>
      <c r="FH11" s="286"/>
      <c r="FI11" s="286"/>
      <c r="FJ11" s="286"/>
      <c r="FK11" s="291"/>
      <c r="FL11" s="34"/>
    </row>
    <row r="12" spans="1:168" s="30" customFormat="1">
      <c r="A12" s="10">
        <v>2841</v>
      </c>
      <c r="B12" s="11" t="s">
        <v>329</v>
      </c>
      <c r="C12" s="43">
        <v>485</v>
      </c>
      <c r="D12" s="45">
        <v>88</v>
      </c>
      <c r="E12" s="68">
        <f t="shared" si="0"/>
        <v>0.18144329896907216</v>
      </c>
      <c r="F12" s="455">
        <v>29</v>
      </c>
      <c r="G12" s="308">
        <v>41</v>
      </c>
      <c r="H12" s="302"/>
      <c r="I12" s="287"/>
      <c r="J12" s="285"/>
      <c r="K12" s="287"/>
      <c r="L12" s="138"/>
      <c r="M12" s="292"/>
      <c r="N12" s="294"/>
      <c r="O12" s="285"/>
      <c r="P12" s="287"/>
      <c r="Q12" s="285"/>
      <c r="R12" s="286"/>
      <c r="S12" s="286"/>
      <c r="T12" s="286"/>
      <c r="U12" s="291"/>
      <c r="V12" s="292"/>
      <c r="W12" s="294"/>
      <c r="X12" s="294"/>
      <c r="Y12" s="294"/>
      <c r="Z12" s="285"/>
      <c r="AA12" s="286"/>
      <c r="AB12" s="287"/>
      <c r="AC12" s="285"/>
      <c r="AD12" s="287"/>
      <c r="AE12" s="294"/>
      <c r="AF12" s="285"/>
      <c r="AG12" s="287"/>
      <c r="AH12" s="343"/>
      <c r="AI12" s="287"/>
      <c r="AJ12" s="343"/>
      <c r="AK12" s="290"/>
      <c r="AL12" s="290"/>
      <c r="AM12" s="290"/>
      <c r="AN12" s="290"/>
      <c r="AO12" s="290"/>
      <c r="AP12" s="290"/>
      <c r="AQ12" s="290"/>
      <c r="AR12" s="290"/>
      <c r="AS12" s="290"/>
      <c r="AT12" s="290"/>
      <c r="AU12" s="290"/>
      <c r="AV12" s="290"/>
      <c r="AW12" s="290"/>
      <c r="AX12" s="291"/>
      <c r="AY12" s="285"/>
      <c r="AZ12" s="285"/>
      <c r="BA12" s="285"/>
      <c r="BB12" s="285"/>
      <c r="BC12" s="286"/>
      <c r="BD12" s="291"/>
      <c r="BE12" s="292"/>
      <c r="BF12" s="285"/>
      <c r="BG12" s="286"/>
      <c r="BH12" s="286"/>
      <c r="BI12" s="290"/>
      <c r="BJ12" s="290"/>
      <c r="BK12" s="291"/>
      <c r="BL12" s="285"/>
      <c r="BM12" s="286"/>
      <c r="BN12" s="286"/>
      <c r="BO12" s="286"/>
      <c r="BP12" s="286"/>
      <c r="BQ12" s="286"/>
      <c r="BR12" s="286"/>
      <c r="BS12" s="291"/>
      <c r="BT12" s="285"/>
      <c r="BU12" s="285"/>
      <c r="BV12" s="286"/>
      <c r="BW12" s="286"/>
      <c r="BX12" s="286"/>
      <c r="BY12" s="291"/>
      <c r="BZ12" s="285"/>
      <c r="CA12" s="285"/>
      <c r="CB12" s="286"/>
      <c r="CC12" s="291"/>
      <c r="CD12" s="285"/>
      <c r="CE12" s="286"/>
      <c r="CF12" s="286"/>
      <c r="CG12" s="291"/>
      <c r="CH12" s="285"/>
      <c r="CI12" s="285"/>
      <c r="CJ12" s="285"/>
      <c r="CK12" s="286"/>
      <c r="CL12" s="291"/>
      <c r="CM12" s="292"/>
      <c r="CN12" s="285"/>
      <c r="CO12" s="290"/>
      <c r="CP12" s="291"/>
      <c r="CQ12" s="295"/>
      <c r="CR12" s="287"/>
      <c r="CS12" s="285"/>
      <c r="CT12" s="286"/>
      <c r="CU12" s="291"/>
      <c r="CV12" s="285"/>
      <c r="CW12" s="285"/>
      <c r="CX12" s="287"/>
      <c r="CY12" s="285"/>
      <c r="CZ12" s="287"/>
      <c r="DA12" s="285"/>
      <c r="DB12" s="287"/>
      <c r="DC12" s="285"/>
      <c r="DD12" s="287"/>
      <c r="DE12" s="285"/>
      <c r="DF12" s="286"/>
      <c r="DG12" s="286"/>
      <c r="DH12" s="286"/>
      <c r="DI12" s="286"/>
      <c r="DJ12" s="287"/>
      <c r="DK12" s="285"/>
      <c r="DL12" s="287"/>
      <c r="DM12" s="285"/>
      <c r="DN12" s="286"/>
      <c r="DO12" s="287"/>
      <c r="DP12" s="285"/>
      <c r="DQ12" s="287"/>
      <c r="DR12" s="285"/>
      <c r="DS12" s="291"/>
      <c r="DT12" s="292"/>
      <c r="DU12" s="294"/>
      <c r="DV12" s="294"/>
      <c r="DW12" s="294"/>
      <c r="DX12" s="285"/>
      <c r="DY12" s="286"/>
      <c r="DZ12" s="286"/>
      <c r="EA12" s="286"/>
      <c r="EB12" s="287"/>
      <c r="EC12" s="294"/>
      <c r="ED12" s="294"/>
      <c r="EE12" s="294"/>
      <c r="EF12" s="288"/>
      <c r="EG12" s="292"/>
      <c r="EH12" s="294"/>
      <c r="EI12" s="294"/>
      <c r="EJ12" s="294"/>
      <c r="EK12" s="285"/>
      <c r="EL12" s="286"/>
      <c r="EM12" s="287"/>
      <c r="EN12" s="294"/>
      <c r="EO12" s="294"/>
      <c r="EP12" s="294"/>
      <c r="EQ12" s="288"/>
      <c r="ER12" s="295"/>
      <c r="ES12" s="343"/>
      <c r="ET12" s="287"/>
      <c r="EU12" s="294"/>
      <c r="EV12" s="285"/>
      <c r="EW12" s="286"/>
      <c r="EX12" s="286"/>
      <c r="EY12" s="286"/>
      <c r="EZ12" s="286"/>
      <c r="FA12" s="286"/>
      <c r="FB12" s="291"/>
      <c r="FC12" s="285"/>
      <c r="FD12" s="286"/>
      <c r="FE12" s="286"/>
      <c r="FF12" s="286"/>
      <c r="FG12" s="286"/>
      <c r="FH12" s="286"/>
      <c r="FI12" s="286"/>
      <c r="FJ12" s="286"/>
      <c r="FK12" s="291"/>
      <c r="FL12" s="34"/>
    </row>
    <row r="13" spans="1:168" s="30" customFormat="1" ht="12.75" customHeight="1">
      <c r="A13" s="10">
        <v>2842</v>
      </c>
      <c r="B13" s="11" t="s">
        <v>794</v>
      </c>
      <c r="C13" s="43">
        <v>1041</v>
      </c>
      <c r="D13" s="45">
        <v>375</v>
      </c>
      <c r="E13" s="68">
        <f t="shared" si="0"/>
        <v>0.36023054755043227</v>
      </c>
      <c r="F13" s="455">
        <v>156</v>
      </c>
      <c r="G13" s="308">
        <v>161</v>
      </c>
      <c r="H13" s="302"/>
      <c r="I13" s="287"/>
      <c r="J13" s="285"/>
      <c r="K13" s="287"/>
      <c r="L13" s="288"/>
      <c r="M13" s="292"/>
      <c r="N13" s="294"/>
      <c r="O13" s="285"/>
      <c r="P13" s="287"/>
      <c r="Q13" s="285"/>
      <c r="R13" s="286"/>
      <c r="S13" s="286"/>
      <c r="T13" s="286"/>
      <c r="U13" s="291"/>
      <c r="V13" s="292"/>
      <c r="W13" s="294"/>
      <c r="X13" s="294"/>
      <c r="Y13" s="294"/>
      <c r="Z13" s="285"/>
      <c r="AA13" s="286"/>
      <c r="AB13" s="287"/>
      <c r="AC13" s="285"/>
      <c r="AD13" s="287"/>
      <c r="AE13" s="294"/>
      <c r="AF13" s="285"/>
      <c r="AG13" s="287"/>
      <c r="AH13" s="343"/>
      <c r="AI13" s="287"/>
      <c r="AJ13" s="343"/>
      <c r="AK13" s="290"/>
      <c r="AL13" s="290"/>
      <c r="AM13" s="290"/>
      <c r="AN13" s="290"/>
      <c r="AO13" s="290"/>
      <c r="AP13" s="290"/>
      <c r="AQ13" s="290"/>
      <c r="AR13" s="290"/>
      <c r="AS13" s="290"/>
      <c r="AT13" s="290"/>
      <c r="AU13" s="290"/>
      <c r="AV13" s="290"/>
      <c r="AW13" s="290"/>
      <c r="AX13" s="291"/>
      <c r="AY13" s="285"/>
      <c r="AZ13" s="285"/>
      <c r="BA13" s="285"/>
      <c r="BB13" s="285"/>
      <c r="BC13" s="286"/>
      <c r="BD13" s="291"/>
      <c r="BE13" s="292"/>
      <c r="BF13" s="285"/>
      <c r="BG13" s="286"/>
      <c r="BH13" s="286"/>
      <c r="BI13" s="290"/>
      <c r="BJ13" s="290"/>
      <c r="BK13" s="291"/>
      <c r="BL13" s="285"/>
      <c r="BM13" s="286"/>
      <c r="BN13" s="286"/>
      <c r="BO13" s="286"/>
      <c r="BP13" s="286"/>
      <c r="BQ13" s="286"/>
      <c r="BR13" s="286"/>
      <c r="BS13" s="291"/>
      <c r="BT13" s="285"/>
      <c r="BU13" s="285"/>
      <c r="BV13" s="286"/>
      <c r="BW13" s="286"/>
      <c r="BX13" s="286"/>
      <c r="BY13" s="291"/>
      <c r="BZ13" s="285"/>
      <c r="CA13" s="285"/>
      <c r="CB13" s="286"/>
      <c r="CC13" s="291"/>
      <c r="CD13" s="285"/>
      <c r="CE13" s="286"/>
      <c r="CF13" s="286"/>
      <c r="CG13" s="291"/>
      <c r="CH13" s="285"/>
      <c r="CI13" s="285"/>
      <c r="CJ13" s="285"/>
      <c r="CK13" s="286"/>
      <c r="CL13" s="291"/>
      <c r="CM13" s="292"/>
      <c r="CN13" s="285"/>
      <c r="CO13" s="290"/>
      <c r="CP13" s="291"/>
      <c r="CQ13" s="295"/>
      <c r="CR13" s="287"/>
      <c r="CS13" s="285"/>
      <c r="CT13" s="286"/>
      <c r="CU13" s="291"/>
      <c r="CV13" s="285"/>
      <c r="CW13" s="285"/>
      <c r="CX13" s="287"/>
      <c r="CY13" s="285"/>
      <c r="CZ13" s="287"/>
      <c r="DA13" s="285"/>
      <c r="DB13" s="287"/>
      <c r="DC13" s="285"/>
      <c r="DD13" s="287"/>
      <c r="DE13" s="285"/>
      <c r="DF13" s="286"/>
      <c r="DG13" s="286"/>
      <c r="DH13" s="286"/>
      <c r="DI13" s="286"/>
      <c r="DJ13" s="287"/>
      <c r="DK13" s="285"/>
      <c r="DL13" s="287"/>
      <c r="DM13" s="285"/>
      <c r="DN13" s="286"/>
      <c r="DO13" s="287"/>
      <c r="DP13" s="285"/>
      <c r="DQ13" s="287"/>
      <c r="DR13" s="285"/>
      <c r="DS13" s="291"/>
      <c r="DT13" s="292"/>
      <c r="DU13" s="294"/>
      <c r="DV13" s="294"/>
      <c r="DW13" s="294"/>
      <c r="DX13" s="285"/>
      <c r="DY13" s="286"/>
      <c r="DZ13" s="286"/>
      <c r="EA13" s="286"/>
      <c r="EB13" s="287"/>
      <c r="EC13" s="294"/>
      <c r="ED13" s="294"/>
      <c r="EE13" s="294"/>
      <c r="EF13" s="288"/>
      <c r="EG13" s="292"/>
      <c r="EH13" s="294"/>
      <c r="EI13" s="294"/>
      <c r="EJ13" s="294"/>
      <c r="EK13" s="285"/>
      <c r="EL13" s="286"/>
      <c r="EM13" s="287"/>
      <c r="EN13" s="294"/>
      <c r="EO13" s="294"/>
      <c r="EP13" s="294"/>
      <c r="EQ13" s="288"/>
      <c r="ER13" s="295"/>
      <c r="ES13" s="343"/>
      <c r="ET13" s="287"/>
      <c r="EU13" s="294"/>
      <c r="EV13" s="285"/>
      <c r="EW13" s="286"/>
      <c r="EX13" s="286"/>
      <c r="EY13" s="286"/>
      <c r="EZ13" s="286"/>
      <c r="FA13" s="286"/>
      <c r="FB13" s="291"/>
      <c r="FC13" s="285"/>
      <c r="FD13" s="286"/>
      <c r="FE13" s="286"/>
      <c r="FF13" s="286"/>
      <c r="FG13" s="286"/>
      <c r="FH13" s="286"/>
      <c r="FI13" s="286"/>
      <c r="FJ13" s="286"/>
      <c r="FK13" s="291"/>
      <c r="FL13" s="34"/>
    </row>
    <row r="14" spans="1:168" s="30" customFormat="1">
      <c r="A14" s="10">
        <v>2851</v>
      </c>
      <c r="B14" s="11" t="s">
        <v>330</v>
      </c>
      <c r="C14" s="43">
        <v>1054</v>
      </c>
      <c r="D14" s="45">
        <v>474</v>
      </c>
      <c r="E14" s="68">
        <f t="shared" si="0"/>
        <v>0.44971537001897532</v>
      </c>
      <c r="F14" s="455">
        <v>170</v>
      </c>
      <c r="G14" s="308">
        <v>193</v>
      </c>
      <c r="H14" s="302"/>
      <c r="I14" s="287"/>
      <c r="J14" s="285"/>
      <c r="K14" s="287"/>
      <c r="L14" s="314">
        <v>350</v>
      </c>
      <c r="M14" s="292"/>
      <c r="N14" s="294"/>
      <c r="O14" s="285"/>
      <c r="P14" s="287"/>
      <c r="Q14" s="285"/>
      <c r="R14" s="286"/>
      <c r="S14" s="286"/>
      <c r="T14" s="286"/>
      <c r="U14" s="291"/>
      <c r="V14" s="292"/>
      <c r="W14" s="294"/>
      <c r="X14" s="294"/>
      <c r="Y14" s="294"/>
      <c r="Z14" s="285"/>
      <c r="AA14" s="286"/>
      <c r="AB14" s="287"/>
      <c r="AC14" s="285"/>
      <c r="AD14" s="287"/>
      <c r="AE14" s="294"/>
      <c r="AF14" s="285"/>
      <c r="AG14" s="287"/>
      <c r="AH14" s="343"/>
      <c r="AI14" s="287"/>
      <c r="AJ14" s="343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291"/>
      <c r="AY14" s="285"/>
      <c r="AZ14" s="285"/>
      <c r="BA14" s="285"/>
      <c r="BB14" s="285"/>
      <c r="BC14" s="286"/>
      <c r="BD14" s="291"/>
      <c r="BE14" s="292"/>
      <c r="BF14" s="285"/>
      <c r="BG14" s="286"/>
      <c r="BH14" s="286"/>
      <c r="BI14" s="290"/>
      <c r="BJ14" s="290"/>
      <c r="BK14" s="291"/>
      <c r="BL14" s="285"/>
      <c r="BM14" s="286"/>
      <c r="BN14" s="286"/>
      <c r="BO14" s="286"/>
      <c r="BP14" s="286"/>
      <c r="BQ14" s="286"/>
      <c r="BR14" s="286"/>
      <c r="BS14" s="291"/>
      <c r="BT14" s="285"/>
      <c r="BU14" s="285"/>
      <c r="BV14" s="286"/>
      <c r="BW14" s="286"/>
      <c r="BX14" s="286"/>
      <c r="BY14" s="291"/>
      <c r="BZ14" s="285"/>
      <c r="CA14" s="285"/>
      <c r="CB14" s="286"/>
      <c r="CC14" s="291"/>
      <c r="CD14" s="285"/>
      <c r="CE14" s="286"/>
      <c r="CF14" s="286"/>
      <c r="CG14" s="291"/>
      <c r="CH14" s="285"/>
      <c r="CI14" s="285"/>
      <c r="CJ14" s="285"/>
      <c r="CK14" s="286"/>
      <c r="CL14" s="291"/>
      <c r="CM14" s="292"/>
      <c r="CN14" s="285"/>
      <c r="CO14" s="290"/>
      <c r="CP14" s="291"/>
      <c r="CQ14" s="295"/>
      <c r="CR14" s="287"/>
      <c r="CS14" s="285"/>
      <c r="CT14" s="286"/>
      <c r="CU14" s="291"/>
      <c r="CV14" s="285"/>
      <c r="CW14" s="285"/>
      <c r="CX14" s="287"/>
      <c r="CY14" s="285"/>
      <c r="CZ14" s="287"/>
      <c r="DA14" s="285"/>
      <c r="DB14" s="287"/>
      <c r="DC14" s="285"/>
      <c r="DD14" s="287"/>
      <c r="DE14" s="285"/>
      <c r="DF14" s="286"/>
      <c r="DG14" s="286"/>
      <c r="DH14" s="286"/>
      <c r="DI14" s="286"/>
      <c r="DJ14" s="287"/>
      <c r="DK14" s="285"/>
      <c r="DL14" s="287"/>
      <c r="DM14" s="285"/>
      <c r="DN14" s="286"/>
      <c r="DO14" s="287"/>
      <c r="DP14" s="285"/>
      <c r="DQ14" s="287"/>
      <c r="DR14" s="285"/>
      <c r="DS14" s="291"/>
      <c r="DT14" s="292"/>
      <c r="DU14" s="294"/>
      <c r="DV14" s="294"/>
      <c r="DW14" s="294"/>
      <c r="DX14" s="285"/>
      <c r="DY14" s="286"/>
      <c r="DZ14" s="286"/>
      <c r="EA14" s="286"/>
      <c r="EB14" s="287"/>
      <c r="EC14" s="294"/>
      <c r="ED14" s="294"/>
      <c r="EE14" s="294"/>
      <c r="EF14" s="288"/>
      <c r="EG14" s="292"/>
      <c r="EH14" s="294"/>
      <c r="EI14" s="294"/>
      <c r="EJ14" s="294"/>
      <c r="EK14" s="285"/>
      <c r="EL14" s="286"/>
      <c r="EM14" s="287"/>
      <c r="EN14" s="294"/>
      <c r="EO14" s="294"/>
      <c r="EP14" s="294"/>
      <c r="EQ14" s="288"/>
      <c r="ER14" s="295"/>
      <c r="ES14" s="343"/>
      <c r="ET14" s="287"/>
      <c r="EU14" s="294"/>
      <c r="EV14" s="285"/>
      <c r="EW14" s="286"/>
      <c r="EX14" s="286"/>
      <c r="EY14" s="286"/>
      <c r="EZ14" s="286"/>
      <c r="FA14" s="286"/>
      <c r="FB14" s="291"/>
      <c r="FC14" s="285"/>
      <c r="FD14" s="286"/>
      <c r="FE14" s="286"/>
      <c r="FF14" s="286"/>
      <c r="FG14" s="286"/>
      <c r="FH14" s="286"/>
      <c r="FI14" s="286"/>
      <c r="FJ14" s="286"/>
      <c r="FK14" s="291"/>
      <c r="FL14" s="34"/>
    </row>
    <row r="15" spans="1:168" s="30" customFormat="1" ht="12.75" customHeight="1">
      <c r="A15" s="10">
        <v>2852</v>
      </c>
      <c r="B15" s="11" t="s">
        <v>331</v>
      </c>
      <c r="C15" s="43">
        <v>718</v>
      </c>
      <c r="D15" s="45">
        <v>257</v>
      </c>
      <c r="E15" s="68">
        <f t="shared" si="0"/>
        <v>0.35793871866295263</v>
      </c>
      <c r="F15" s="455">
        <v>79</v>
      </c>
      <c r="G15" s="313">
        <v>127</v>
      </c>
      <c r="H15" s="309"/>
      <c r="I15" s="287"/>
      <c r="J15" s="285"/>
      <c r="K15" s="287"/>
      <c r="L15" s="288">
        <v>189</v>
      </c>
      <c r="M15" s="204"/>
      <c r="N15" s="384"/>
      <c r="O15" s="302"/>
      <c r="P15" s="308"/>
      <c r="Q15" s="95"/>
      <c r="R15" s="104"/>
      <c r="S15" s="104"/>
      <c r="T15" s="286"/>
      <c r="U15" s="291"/>
      <c r="V15" s="292"/>
      <c r="W15" s="294"/>
      <c r="X15" s="294"/>
      <c r="Y15" s="294"/>
      <c r="Z15" s="285"/>
      <c r="AA15" s="286"/>
      <c r="AB15" s="287"/>
      <c r="AC15" s="285"/>
      <c r="AD15" s="287"/>
      <c r="AE15" s="294"/>
      <c r="AF15" s="285"/>
      <c r="AG15" s="287"/>
      <c r="AH15" s="343"/>
      <c r="AI15" s="287"/>
      <c r="AJ15" s="343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1"/>
      <c r="AY15" s="285"/>
      <c r="AZ15" s="285"/>
      <c r="BA15" s="285"/>
      <c r="BB15" s="285"/>
      <c r="BC15" s="286"/>
      <c r="BD15" s="291"/>
      <c r="BE15" s="292"/>
      <c r="BF15" s="285"/>
      <c r="BG15" s="286"/>
      <c r="BH15" s="286"/>
      <c r="BI15" s="290"/>
      <c r="BJ15" s="290"/>
      <c r="BK15" s="291"/>
      <c r="BL15" s="285"/>
      <c r="BM15" s="286"/>
      <c r="BN15" s="286"/>
      <c r="BO15" s="286"/>
      <c r="BP15" s="286"/>
      <c r="BQ15" s="286"/>
      <c r="BR15" s="286"/>
      <c r="BS15" s="291"/>
      <c r="BT15" s="285"/>
      <c r="BU15" s="285"/>
      <c r="BV15" s="286"/>
      <c r="BW15" s="286"/>
      <c r="BX15" s="286"/>
      <c r="BY15" s="291"/>
      <c r="BZ15" s="285"/>
      <c r="CA15" s="285"/>
      <c r="CB15" s="286"/>
      <c r="CC15" s="291"/>
      <c r="CD15" s="285"/>
      <c r="CE15" s="286"/>
      <c r="CF15" s="286"/>
      <c r="CG15" s="291"/>
      <c r="CH15" s="285"/>
      <c r="CI15" s="285"/>
      <c r="CJ15" s="285"/>
      <c r="CK15" s="286"/>
      <c r="CL15" s="291"/>
      <c r="CM15" s="292"/>
      <c r="CN15" s="285"/>
      <c r="CO15" s="290"/>
      <c r="CP15" s="291"/>
      <c r="CQ15" s="295"/>
      <c r="CR15" s="287"/>
      <c r="CS15" s="285"/>
      <c r="CT15" s="286"/>
      <c r="CU15" s="291"/>
      <c r="CV15" s="285"/>
      <c r="CW15" s="285"/>
      <c r="CX15" s="287"/>
      <c r="CY15" s="285"/>
      <c r="CZ15" s="287"/>
      <c r="DA15" s="285"/>
      <c r="DB15" s="287"/>
      <c r="DC15" s="285"/>
      <c r="DD15" s="287"/>
      <c r="DE15" s="285"/>
      <c r="DF15" s="286"/>
      <c r="DG15" s="286"/>
      <c r="DH15" s="286"/>
      <c r="DI15" s="286"/>
      <c r="DJ15" s="287"/>
      <c r="DK15" s="285"/>
      <c r="DL15" s="287"/>
      <c r="DM15" s="285"/>
      <c r="DN15" s="286"/>
      <c r="DO15" s="287"/>
      <c r="DP15" s="285"/>
      <c r="DQ15" s="287"/>
      <c r="DR15" s="285"/>
      <c r="DS15" s="291"/>
      <c r="DT15" s="292"/>
      <c r="DU15" s="294"/>
      <c r="DV15" s="294"/>
      <c r="DW15" s="294"/>
      <c r="DX15" s="285"/>
      <c r="DY15" s="286"/>
      <c r="DZ15" s="286"/>
      <c r="EA15" s="286"/>
      <c r="EB15" s="287"/>
      <c r="EC15" s="294"/>
      <c r="ED15" s="294"/>
      <c r="EE15" s="294"/>
      <c r="EF15" s="288"/>
      <c r="EG15" s="292"/>
      <c r="EH15" s="294"/>
      <c r="EI15" s="294"/>
      <c r="EJ15" s="294"/>
      <c r="EK15" s="285"/>
      <c r="EL15" s="286"/>
      <c r="EM15" s="287"/>
      <c r="EN15" s="294"/>
      <c r="EO15" s="294"/>
      <c r="EP15" s="294"/>
      <c r="EQ15" s="288"/>
      <c r="ER15" s="295"/>
      <c r="ES15" s="343"/>
      <c r="ET15" s="287"/>
      <c r="EU15" s="294"/>
      <c r="EV15" s="285"/>
      <c r="EW15" s="286"/>
      <c r="EX15" s="286"/>
      <c r="EY15" s="286"/>
      <c r="EZ15" s="286"/>
      <c r="FA15" s="286"/>
      <c r="FB15" s="291"/>
      <c r="FC15" s="285"/>
      <c r="FD15" s="286"/>
      <c r="FE15" s="286"/>
      <c r="FF15" s="286"/>
      <c r="FG15" s="286"/>
      <c r="FH15" s="286"/>
      <c r="FI15" s="286"/>
      <c r="FJ15" s="286"/>
      <c r="FK15" s="291"/>
      <c r="FL15" s="34"/>
    </row>
    <row r="16" spans="1:168" s="30" customFormat="1">
      <c r="A16" s="10">
        <v>2911</v>
      </c>
      <c r="B16" s="11" t="s">
        <v>332</v>
      </c>
      <c r="C16" s="43">
        <v>1453</v>
      </c>
      <c r="D16" s="45">
        <v>353</v>
      </c>
      <c r="E16" s="68">
        <f t="shared" si="0"/>
        <v>0.24294562973158981</v>
      </c>
      <c r="F16" s="383"/>
      <c r="G16" s="313"/>
      <c r="H16" s="309"/>
      <c r="I16" s="287"/>
      <c r="J16" s="285"/>
      <c r="K16" s="287"/>
      <c r="L16" s="288" t="s">
        <v>1367</v>
      </c>
      <c r="M16" s="204">
        <v>269</v>
      </c>
      <c r="N16" s="384">
        <v>262</v>
      </c>
      <c r="O16" s="302">
        <v>212</v>
      </c>
      <c r="P16" s="308">
        <v>130</v>
      </c>
      <c r="Q16" s="285">
        <v>184</v>
      </c>
      <c r="R16" s="286">
        <v>166</v>
      </c>
      <c r="S16" s="286">
        <v>111</v>
      </c>
      <c r="T16" s="104">
        <v>153</v>
      </c>
      <c r="U16" s="96">
        <v>200</v>
      </c>
      <c r="V16" s="292"/>
      <c r="W16" s="294"/>
      <c r="X16" s="294"/>
      <c r="Y16" s="294"/>
      <c r="Z16" s="285"/>
      <c r="AA16" s="286"/>
      <c r="AB16" s="287"/>
      <c r="AC16" s="285"/>
      <c r="AD16" s="287"/>
      <c r="AE16" s="294"/>
      <c r="AF16" s="285"/>
      <c r="AG16" s="287"/>
      <c r="AH16" s="343"/>
      <c r="AI16" s="287"/>
      <c r="AJ16" s="343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291"/>
      <c r="AY16" s="285"/>
      <c r="AZ16" s="285"/>
      <c r="BA16" s="285"/>
      <c r="BB16" s="285"/>
      <c r="BC16" s="286"/>
      <c r="BD16" s="291"/>
      <c r="BE16" s="292"/>
      <c r="BF16" s="285"/>
      <c r="BG16" s="286"/>
      <c r="BH16" s="286"/>
      <c r="BI16" s="290"/>
      <c r="BJ16" s="290"/>
      <c r="BK16" s="291"/>
      <c r="BL16" s="285"/>
      <c r="BM16" s="286"/>
      <c r="BN16" s="286"/>
      <c r="BO16" s="286"/>
      <c r="BP16" s="286"/>
      <c r="BQ16" s="286"/>
      <c r="BR16" s="286"/>
      <c r="BS16" s="291"/>
      <c r="BT16" s="285"/>
      <c r="BU16" s="285"/>
      <c r="BV16" s="286"/>
      <c r="BW16" s="286"/>
      <c r="BX16" s="286"/>
      <c r="BY16" s="291"/>
      <c r="BZ16" s="285"/>
      <c r="CA16" s="285"/>
      <c r="CB16" s="286"/>
      <c r="CC16" s="291"/>
      <c r="CD16" s="285"/>
      <c r="CE16" s="286"/>
      <c r="CF16" s="286"/>
      <c r="CG16" s="291"/>
      <c r="CH16" s="285"/>
      <c r="CI16" s="285"/>
      <c r="CJ16" s="285"/>
      <c r="CK16" s="286"/>
      <c r="CL16" s="291"/>
      <c r="CM16" s="292"/>
      <c r="CN16" s="285"/>
      <c r="CO16" s="290"/>
      <c r="CP16" s="291"/>
      <c r="CQ16" s="295"/>
      <c r="CR16" s="287"/>
      <c r="CS16" s="285"/>
      <c r="CT16" s="286"/>
      <c r="CU16" s="291"/>
      <c r="CV16" s="285"/>
      <c r="CW16" s="285"/>
      <c r="CX16" s="287"/>
      <c r="CY16" s="285"/>
      <c r="CZ16" s="287"/>
      <c r="DA16" s="285"/>
      <c r="DB16" s="287"/>
      <c r="DC16" s="285"/>
      <c r="DD16" s="287"/>
      <c r="DE16" s="285"/>
      <c r="DF16" s="286"/>
      <c r="DG16" s="286"/>
      <c r="DH16" s="286"/>
      <c r="DI16" s="286"/>
      <c r="DJ16" s="287"/>
      <c r="DK16" s="285"/>
      <c r="DL16" s="287"/>
      <c r="DM16" s="285"/>
      <c r="DN16" s="286"/>
      <c r="DO16" s="287"/>
      <c r="DP16" s="285"/>
      <c r="DQ16" s="287"/>
      <c r="DR16" s="285"/>
      <c r="DS16" s="291"/>
      <c r="DT16" s="292"/>
      <c r="DU16" s="294"/>
      <c r="DV16" s="294"/>
      <c r="DW16" s="294"/>
      <c r="DX16" s="285"/>
      <c r="DY16" s="286"/>
      <c r="DZ16" s="286"/>
      <c r="EA16" s="286"/>
      <c r="EB16" s="287"/>
      <c r="EC16" s="294"/>
      <c r="ED16" s="294"/>
      <c r="EE16" s="294"/>
      <c r="EF16" s="288"/>
      <c r="EG16" s="292"/>
      <c r="EH16" s="294"/>
      <c r="EI16" s="294"/>
      <c r="EJ16" s="294"/>
      <c r="EK16" s="285"/>
      <c r="EL16" s="286"/>
      <c r="EM16" s="287"/>
      <c r="EN16" s="294"/>
      <c r="EO16" s="294"/>
      <c r="EP16" s="294"/>
      <c r="EQ16" s="288"/>
      <c r="ER16" s="295"/>
      <c r="ES16" s="343"/>
      <c r="ET16" s="287"/>
      <c r="EU16" s="294"/>
      <c r="EV16" s="285"/>
      <c r="EW16" s="286"/>
      <c r="EX16" s="286"/>
      <c r="EY16" s="286"/>
      <c r="EZ16" s="286"/>
      <c r="FA16" s="286"/>
      <c r="FB16" s="291"/>
      <c r="FC16" s="285"/>
      <c r="FD16" s="286"/>
      <c r="FE16" s="286"/>
      <c r="FF16" s="286"/>
      <c r="FG16" s="286"/>
      <c r="FH16" s="286"/>
      <c r="FI16" s="286"/>
      <c r="FJ16" s="286"/>
      <c r="FK16" s="291"/>
      <c r="FL16" s="34"/>
    </row>
    <row r="17" spans="1:168" s="30" customFormat="1" ht="12.75" customHeight="1">
      <c r="A17" s="10">
        <v>2921</v>
      </c>
      <c r="B17" s="11" t="s">
        <v>333</v>
      </c>
      <c r="C17" s="43">
        <v>1414</v>
      </c>
      <c r="D17" s="45">
        <v>320</v>
      </c>
      <c r="E17" s="68">
        <f t="shared" si="0"/>
        <v>0.2263083451202263</v>
      </c>
      <c r="F17" s="383"/>
      <c r="G17" s="385"/>
      <c r="H17" s="386"/>
      <c r="I17" s="287"/>
      <c r="J17" s="285"/>
      <c r="K17" s="287"/>
      <c r="L17" s="288"/>
      <c r="M17" s="204">
        <v>215</v>
      </c>
      <c r="N17" s="384">
        <v>214</v>
      </c>
      <c r="O17" s="302">
        <v>153</v>
      </c>
      <c r="P17" s="308">
        <v>160</v>
      </c>
      <c r="Q17" s="309">
        <v>134</v>
      </c>
      <c r="R17" s="310">
        <v>175</v>
      </c>
      <c r="S17" s="310">
        <v>89</v>
      </c>
      <c r="T17" s="286">
        <v>151</v>
      </c>
      <c r="U17" s="291">
        <v>182</v>
      </c>
      <c r="V17" s="292"/>
      <c r="W17" s="294"/>
      <c r="X17" s="294"/>
      <c r="Y17" s="294"/>
      <c r="Z17" s="285"/>
      <c r="AA17" s="286"/>
      <c r="AB17" s="287"/>
      <c r="AC17" s="285"/>
      <c r="AD17" s="287"/>
      <c r="AE17" s="294"/>
      <c r="AF17" s="285"/>
      <c r="AG17" s="287"/>
      <c r="AH17" s="343"/>
      <c r="AI17" s="287"/>
      <c r="AJ17" s="343"/>
      <c r="AK17" s="290"/>
      <c r="AL17" s="290"/>
      <c r="AM17" s="290"/>
      <c r="AN17" s="290"/>
      <c r="AO17" s="290"/>
      <c r="AP17" s="290"/>
      <c r="AQ17" s="290"/>
      <c r="AR17" s="290"/>
      <c r="AS17" s="290"/>
      <c r="AT17" s="290"/>
      <c r="AU17" s="290"/>
      <c r="AV17" s="290"/>
      <c r="AW17" s="290"/>
      <c r="AX17" s="291"/>
      <c r="AY17" s="285"/>
      <c r="AZ17" s="285"/>
      <c r="BA17" s="285"/>
      <c r="BB17" s="285"/>
      <c r="BC17" s="286"/>
      <c r="BD17" s="291"/>
      <c r="BE17" s="292"/>
      <c r="BF17" s="285"/>
      <c r="BG17" s="286"/>
      <c r="BH17" s="286"/>
      <c r="BI17" s="290"/>
      <c r="BJ17" s="290"/>
      <c r="BK17" s="291"/>
      <c r="BL17" s="285"/>
      <c r="BM17" s="286"/>
      <c r="BN17" s="286"/>
      <c r="BO17" s="286"/>
      <c r="BP17" s="286"/>
      <c r="BQ17" s="286"/>
      <c r="BR17" s="286"/>
      <c r="BS17" s="291"/>
      <c r="BT17" s="285"/>
      <c r="BU17" s="285"/>
      <c r="BV17" s="286"/>
      <c r="BW17" s="286"/>
      <c r="BX17" s="286"/>
      <c r="BY17" s="291"/>
      <c r="BZ17" s="285"/>
      <c r="CA17" s="285"/>
      <c r="CB17" s="286"/>
      <c r="CC17" s="291"/>
      <c r="CD17" s="285"/>
      <c r="CE17" s="286"/>
      <c r="CF17" s="286"/>
      <c r="CG17" s="291"/>
      <c r="CH17" s="285"/>
      <c r="CI17" s="285"/>
      <c r="CJ17" s="285"/>
      <c r="CK17" s="286"/>
      <c r="CL17" s="291"/>
      <c r="CM17" s="292"/>
      <c r="CN17" s="285"/>
      <c r="CO17" s="290"/>
      <c r="CP17" s="291"/>
      <c r="CQ17" s="295"/>
      <c r="CR17" s="287"/>
      <c r="CS17" s="285"/>
      <c r="CT17" s="286"/>
      <c r="CU17" s="291"/>
      <c r="CV17" s="285"/>
      <c r="CW17" s="285"/>
      <c r="CX17" s="287"/>
      <c r="CY17" s="285"/>
      <c r="CZ17" s="287"/>
      <c r="DA17" s="285"/>
      <c r="DB17" s="287"/>
      <c r="DC17" s="285"/>
      <c r="DD17" s="287"/>
      <c r="DE17" s="285"/>
      <c r="DF17" s="286"/>
      <c r="DG17" s="286"/>
      <c r="DH17" s="286"/>
      <c r="DI17" s="286"/>
      <c r="DJ17" s="287"/>
      <c r="DK17" s="285"/>
      <c r="DL17" s="287"/>
      <c r="DM17" s="285"/>
      <c r="DN17" s="286"/>
      <c r="DO17" s="287"/>
      <c r="DP17" s="285"/>
      <c r="DQ17" s="287"/>
      <c r="DR17" s="285"/>
      <c r="DS17" s="291"/>
      <c r="DT17" s="292"/>
      <c r="DU17" s="294"/>
      <c r="DV17" s="294"/>
      <c r="DW17" s="294"/>
      <c r="DX17" s="285"/>
      <c r="DY17" s="286"/>
      <c r="DZ17" s="286"/>
      <c r="EA17" s="286"/>
      <c r="EB17" s="287"/>
      <c r="EC17" s="294"/>
      <c r="ED17" s="294"/>
      <c r="EE17" s="294"/>
      <c r="EF17" s="288"/>
      <c r="EG17" s="292"/>
      <c r="EH17" s="294"/>
      <c r="EI17" s="294"/>
      <c r="EJ17" s="294"/>
      <c r="EK17" s="285"/>
      <c r="EL17" s="286"/>
      <c r="EM17" s="287"/>
      <c r="EN17" s="294"/>
      <c r="EO17" s="294"/>
      <c r="EP17" s="294"/>
      <c r="EQ17" s="288"/>
      <c r="ER17" s="295"/>
      <c r="ES17" s="343"/>
      <c r="ET17" s="287"/>
      <c r="EU17" s="294"/>
      <c r="EV17" s="285"/>
      <c r="EW17" s="286"/>
      <c r="EX17" s="286"/>
      <c r="EY17" s="286"/>
      <c r="EZ17" s="286"/>
      <c r="FA17" s="286"/>
      <c r="FB17" s="291"/>
      <c r="FC17" s="285"/>
      <c r="FD17" s="286"/>
      <c r="FE17" s="286"/>
      <c r="FF17" s="286"/>
      <c r="FG17" s="286"/>
      <c r="FH17" s="286"/>
      <c r="FI17" s="286"/>
      <c r="FJ17" s="286"/>
      <c r="FK17" s="291"/>
      <c r="FL17" s="34"/>
    </row>
    <row r="18" spans="1:168" s="30" customFormat="1">
      <c r="A18" s="10">
        <v>2931</v>
      </c>
      <c r="B18" s="11" t="s">
        <v>334</v>
      </c>
      <c r="C18" s="43">
        <v>1269</v>
      </c>
      <c r="D18" s="45">
        <v>215</v>
      </c>
      <c r="E18" s="68">
        <f t="shared" si="0"/>
        <v>0.16942474389282899</v>
      </c>
      <c r="F18" s="383"/>
      <c r="G18" s="385"/>
      <c r="H18" s="386"/>
      <c r="I18" s="287"/>
      <c r="J18" s="285"/>
      <c r="K18" s="287"/>
      <c r="L18" s="288"/>
      <c r="M18" s="204">
        <v>154</v>
      </c>
      <c r="N18" s="384">
        <v>150</v>
      </c>
      <c r="O18" s="302">
        <v>109</v>
      </c>
      <c r="P18" s="308">
        <v>101</v>
      </c>
      <c r="Q18" s="309">
        <v>93</v>
      </c>
      <c r="R18" s="310">
        <v>124</v>
      </c>
      <c r="S18" s="310">
        <v>61</v>
      </c>
      <c r="T18" s="286">
        <v>102</v>
      </c>
      <c r="U18" s="291">
        <v>117</v>
      </c>
      <c r="V18" s="292"/>
      <c r="W18" s="294"/>
      <c r="X18" s="294"/>
      <c r="Y18" s="294"/>
      <c r="Z18" s="285"/>
      <c r="AA18" s="286"/>
      <c r="AB18" s="287"/>
      <c r="AC18" s="285"/>
      <c r="AD18" s="287"/>
      <c r="AE18" s="294"/>
      <c r="AF18" s="285"/>
      <c r="AG18" s="287"/>
      <c r="AH18" s="343"/>
      <c r="AI18" s="287"/>
      <c r="AJ18" s="343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1"/>
      <c r="AY18" s="285"/>
      <c r="AZ18" s="285"/>
      <c r="BA18" s="285"/>
      <c r="BB18" s="285"/>
      <c r="BC18" s="286"/>
      <c r="BD18" s="291"/>
      <c r="BE18" s="292"/>
      <c r="BF18" s="285"/>
      <c r="BG18" s="286"/>
      <c r="BH18" s="286"/>
      <c r="BI18" s="290"/>
      <c r="BJ18" s="290"/>
      <c r="BK18" s="291"/>
      <c r="BL18" s="285"/>
      <c r="BM18" s="286"/>
      <c r="BN18" s="286"/>
      <c r="BO18" s="286"/>
      <c r="BP18" s="286"/>
      <c r="BQ18" s="286"/>
      <c r="BR18" s="286"/>
      <c r="BS18" s="291"/>
      <c r="BT18" s="285"/>
      <c r="BU18" s="285"/>
      <c r="BV18" s="286"/>
      <c r="BW18" s="286"/>
      <c r="BX18" s="286"/>
      <c r="BY18" s="291"/>
      <c r="BZ18" s="285"/>
      <c r="CA18" s="285"/>
      <c r="CB18" s="286"/>
      <c r="CC18" s="291"/>
      <c r="CD18" s="285"/>
      <c r="CE18" s="286"/>
      <c r="CF18" s="286"/>
      <c r="CG18" s="291"/>
      <c r="CH18" s="285"/>
      <c r="CI18" s="285"/>
      <c r="CJ18" s="285"/>
      <c r="CK18" s="286"/>
      <c r="CL18" s="291"/>
      <c r="CM18" s="292"/>
      <c r="CN18" s="285"/>
      <c r="CO18" s="290"/>
      <c r="CP18" s="291"/>
      <c r="CQ18" s="295"/>
      <c r="CR18" s="287"/>
      <c r="CS18" s="285"/>
      <c r="CT18" s="286"/>
      <c r="CU18" s="291"/>
      <c r="CV18" s="285"/>
      <c r="CW18" s="285"/>
      <c r="CX18" s="287"/>
      <c r="CY18" s="285"/>
      <c r="CZ18" s="287"/>
      <c r="DA18" s="285"/>
      <c r="DB18" s="287"/>
      <c r="DC18" s="285"/>
      <c r="DD18" s="287"/>
      <c r="DE18" s="285"/>
      <c r="DF18" s="286"/>
      <c r="DG18" s="286"/>
      <c r="DH18" s="286"/>
      <c r="DI18" s="286"/>
      <c r="DJ18" s="287"/>
      <c r="DK18" s="285"/>
      <c r="DL18" s="287"/>
      <c r="DM18" s="285"/>
      <c r="DN18" s="286"/>
      <c r="DO18" s="287"/>
      <c r="DP18" s="285"/>
      <c r="DQ18" s="287"/>
      <c r="DR18" s="285"/>
      <c r="DS18" s="291"/>
      <c r="DT18" s="292"/>
      <c r="DU18" s="294"/>
      <c r="DV18" s="294"/>
      <c r="DW18" s="294"/>
      <c r="DX18" s="285"/>
      <c r="DY18" s="286"/>
      <c r="DZ18" s="286"/>
      <c r="EA18" s="286"/>
      <c r="EB18" s="287"/>
      <c r="EC18" s="294"/>
      <c r="ED18" s="294"/>
      <c r="EE18" s="294"/>
      <c r="EF18" s="288"/>
      <c r="EG18" s="292"/>
      <c r="EH18" s="294"/>
      <c r="EI18" s="294"/>
      <c r="EJ18" s="294"/>
      <c r="EK18" s="285"/>
      <c r="EL18" s="286"/>
      <c r="EM18" s="287"/>
      <c r="EN18" s="294"/>
      <c r="EO18" s="294"/>
      <c r="EP18" s="294"/>
      <c r="EQ18" s="288"/>
      <c r="ER18" s="295"/>
      <c r="ES18" s="343"/>
      <c r="ET18" s="287"/>
      <c r="EU18" s="294"/>
      <c r="EV18" s="285"/>
      <c r="EW18" s="286"/>
      <c r="EX18" s="286"/>
      <c r="EY18" s="286"/>
      <c r="EZ18" s="286"/>
      <c r="FA18" s="286"/>
      <c r="FB18" s="291"/>
      <c r="FC18" s="285"/>
      <c r="FD18" s="286"/>
      <c r="FE18" s="286"/>
      <c r="FF18" s="286"/>
      <c r="FG18" s="286"/>
      <c r="FH18" s="286"/>
      <c r="FI18" s="286"/>
      <c r="FJ18" s="286"/>
      <c r="FK18" s="291"/>
      <c r="FL18" s="34"/>
    </row>
    <row r="19" spans="1:168" s="30" customFormat="1" ht="12.75" customHeight="1">
      <c r="A19" s="10">
        <v>2941</v>
      </c>
      <c r="B19" s="11" t="s">
        <v>335</v>
      </c>
      <c r="C19" s="43">
        <v>1381</v>
      </c>
      <c r="D19" s="45">
        <v>397</v>
      </c>
      <c r="E19" s="68">
        <f t="shared" si="0"/>
        <v>0.28747284576393917</v>
      </c>
      <c r="F19" s="383"/>
      <c r="G19" s="385"/>
      <c r="H19" s="386"/>
      <c r="I19" s="287"/>
      <c r="J19" s="285"/>
      <c r="K19" s="287"/>
      <c r="L19" s="288"/>
      <c r="M19" s="284">
        <v>292</v>
      </c>
      <c r="N19" s="269">
        <v>270</v>
      </c>
      <c r="O19" s="309">
        <v>240</v>
      </c>
      <c r="P19" s="313">
        <v>140</v>
      </c>
      <c r="Q19" s="285">
        <v>197</v>
      </c>
      <c r="R19" s="286">
        <v>181</v>
      </c>
      <c r="S19" s="286">
        <v>123</v>
      </c>
      <c r="T19" s="310">
        <v>174</v>
      </c>
      <c r="U19" s="315">
        <v>190</v>
      </c>
      <c r="V19" s="289"/>
      <c r="W19" s="205"/>
      <c r="X19" s="205"/>
      <c r="Y19" s="205"/>
      <c r="Z19" s="95"/>
      <c r="AA19" s="104"/>
      <c r="AB19" s="109"/>
      <c r="AC19" s="285"/>
      <c r="AD19" s="287"/>
      <c r="AE19" s="294"/>
      <c r="AF19" s="285"/>
      <c r="AG19" s="287"/>
      <c r="AH19" s="343"/>
      <c r="AI19" s="287"/>
      <c r="AJ19" s="343"/>
      <c r="AK19" s="290"/>
      <c r="AL19" s="290"/>
      <c r="AM19" s="290"/>
      <c r="AN19" s="290"/>
      <c r="AO19" s="290"/>
      <c r="AP19" s="290"/>
      <c r="AQ19" s="290"/>
      <c r="AR19" s="290"/>
      <c r="AS19" s="290"/>
      <c r="AT19" s="290"/>
      <c r="AU19" s="290"/>
      <c r="AV19" s="290"/>
      <c r="AW19" s="290"/>
      <c r="AX19" s="291"/>
      <c r="AY19" s="285"/>
      <c r="AZ19" s="285"/>
      <c r="BA19" s="285"/>
      <c r="BB19" s="285"/>
      <c r="BC19" s="286"/>
      <c r="BD19" s="291"/>
      <c r="BE19" s="292"/>
      <c r="BF19" s="285"/>
      <c r="BG19" s="286"/>
      <c r="BH19" s="286"/>
      <c r="BI19" s="290"/>
      <c r="BJ19" s="290"/>
      <c r="BK19" s="291"/>
      <c r="BL19" s="285"/>
      <c r="BM19" s="286"/>
      <c r="BN19" s="286"/>
      <c r="BO19" s="286"/>
      <c r="BP19" s="286"/>
      <c r="BQ19" s="286"/>
      <c r="BR19" s="286"/>
      <c r="BS19" s="291"/>
      <c r="BT19" s="285"/>
      <c r="BU19" s="285"/>
      <c r="BV19" s="286"/>
      <c r="BW19" s="286"/>
      <c r="BX19" s="286"/>
      <c r="BY19" s="291"/>
      <c r="BZ19" s="285"/>
      <c r="CA19" s="285"/>
      <c r="CB19" s="286"/>
      <c r="CC19" s="291"/>
      <c r="CD19" s="285"/>
      <c r="CE19" s="286"/>
      <c r="CF19" s="286"/>
      <c r="CG19" s="291"/>
      <c r="CH19" s="285"/>
      <c r="CI19" s="285"/>
      <c r="CJ19" s="285"/>
      <c r="CK19" s="286"/>
      <c r="CL19" s="291"/>
      <c r="CM19" s="292"/>
      <c r="CN19" s="285"/>
      <c r="CO19" s="290"/>
      <c r="CP19" s="291"/>
      <c r="CQ19" s="295"/>
      <c r="CR19" s="287"/>
      <c r="CS19" s="285"/>
      <c r="CT19" s="286"/>
      <c r="CU19" s="291"/>
      <c r="CV19" s="285"/>
      <c r="CW19" s="285"/>
      <c r="CX19" s="287"/>
      <c r="CY19" s="285"/>
      <c r="CZ19" s="287"/>
      <c r="DA19" s="285"/>
      <c r="DB19" s="287"/>
      <c r="DC19" s="285"/>
      <c r="DD19" s="287"/>
      <c r="DE19" s="285"/>
      <c r="DF19" s="286"/>
      <c r="DG19" s="286"/>
      <c r="DH19" s="286"/>
      <c r="DI19" s="286"/>
      <c r="DJ19" s="287"/>
      <c r="DK19" s="285"/>
      <c r="DL19" s="287"/>
      <c r="DM19" s="285"/>
      <c r="DN19" s="286"/>
      <c r="DO19" s="287"/>
      <c r="DP19" s="285"/>
      <c r="DQ19" s="287"/>
      <c r="DR19" s="285"/>
      <c r="DS19" s="291"/>
      <c r="DT19" s="292"/>
      <c r="DU19" s="294"/>
      <c r="DV19" s="294"/>
      <c r="DW19" s="294"/>
      <c r="DX19" s="285"/>
      <c r="DY19" s="286"/>
      <c r="DZ19" s="286"/>
      <c r="EA19" s="286"/>
      <c r="EB19" s="287"/>
      <c r="EC19" s="294"/>
      <c r="ED19" s="294"/>
      <c r="EE19" s="294"/>
      <c r="EF19" s="288"/>
      <c r="EG19" s="292"/>
      <c r="EH19" s="294"/>
      <c r="EI19" s="294"/>
      <c r="EJ19" s="294"/>
      <c r="EK19" s="285"/>
      <c r="EL19" s="286"/>
      <c r="EM19" s="287"/>
      <c r="EN19" s="294"/>
      <c r="EO19" s="294"/>
      <c r="EP19" s="294"/>
      <c r="EQ19" s="288"/>
      <c r="ER19" s="295"/>
      <c r="ES19" s="343"/>
      <c r="ET19" s="287"/>
      <c r="EU19" s="294"/>
      <c r="EV19" s="285"/>
      <c r="EW19" s="286"/>
      <c r="EX19" s="286"/>
      <c r="EY19" s="286"/>
      <c r="EZ19" s="286"/>
      <c r="FA19" s="286"/>
      <c r="FB19" s="291"/>
      <c r="FC19" s="285"/>
      <c r="FD19" s="286"/>
      <c r="FE19" s="286"/>
      <c r="FF19" s="286"/>
      <c r="FG19" s="286"/>
      <c r="FH19" s="286"/>
      <c r="FI19" s="286"/>
      <c r="FJ19" s="286"/>
      <c r="FK19" s="291"/>
      <c r="FL19" s="34"/>
    </row>
    <row r="20" spans="1:168" s="30" customFormat="1">
      <c r="A20" s="10">
        <v>3111</v>
      </c>
      <c r="B20" s="11" t="s">
        <v>336</v>
      </c>
      <c r="C20" s="43">
        <v>983</v>
      </c>
      <c r="D20" s="45">
        <v>284</v>
      </c>
      <c r="E20" s="68">
        <f t="shared" si="0"/>
        <v>0.28891149542217703</v>
      </c>
      <c r="F20" s="383"/>
      <c r="G20" s="385"/>
      <c r="H20" s="386"/>
      <c r="I20" s="287"/>
      <c r="J20" s="285"/>
      <c r="K20" s="287"/>
      <c r="L20" s="288"/>
      <c r="M20" s="284"/>
      <c r="N20" s="269"/>
      <c r="O20" s="309"/>
      <c r="P20" s="313"/>
      <c r="Q20" s="285"/>
      <c r="R20" s="286"/>
      <c r="S20" s="286"/>
      <c r="T20" s="310"/>
      <c r="U20" s="315"/>
      <c r="V20" s="289">
        <v>210</v>
      </c>
      <c r="W20" s="205">
        <v>184</v>
      </c>
      <c r="X20" s="205">
        <v>194</v>
      </c>
      <c r="Y20" s="205">
        <v>189</v>
      </c>
      <c r="Z20" s="95">
        <v>151</v>
      </c>
      <c r="AA20" s="104">
        <v>149</v>
      </c>
      <c r="AB20" s="109">
        <v>130</v>
      </c>
      <c r="AC20" s="285">
        <v>91</v>
      </c>
      <c r="AD20" s="287">
        <v>180</v>
      </c>
      <c r="AE20" s="294"/>
      <c r="AF20" s="285"/>
      <c r="AG20" s="287"/>
      <c r="AH20" s="343"/>
      <c r="AI20" s="287"/>
      <c r="AJ20" s="343">
        <v>74</v>
      </c>
      <c r="AK20" s="290">
        <v>68</v>
      </c>
      <c r="AL20" s="290">
        <v>66</v>
      </c>
      <c r="AM20" s="290">
        <v>59</v>
      </c>
      <c r="AN20" s="290">
        <v>75</v>
      </c>
      <c r="AO20" s="290">
        <v>53</v>
      </c>
      <c r="AP20" s="290">
        <v>78</v>
      </c>
      <c r="AQ20" s="290">
        <v>51</v>
      </c>
      <c r="AR20" s="290">
        <v>69</v>
      </c>
      <c r="AS20" s="290">
        <v>62</v>
      </c>
      <c r="AT20" s="290">
        <v>57</v>
      </c>
      <c r="AU20" s="290">
        <v>76</v>
      </c>
      <c r="AV20" s="290">
        <v>67</v>
      </c>
      <c r="AW20" s="290">
        <v>85</v>
      </c>
      <c r="AX20" s="291">
        <v>88</v>
      </c>
      <c r="AY20" s="285"/>
      <c r="AZ20" s="285"/>
      <c r="BA20" s="285"/>
      <c r="BB20" s="285"/>
      <c r="BC20" s="286"/>
      <c r="BD20" s="291"/>
      <c r="BE20" s="292"/>
      <c r="BF20" s="285"/>
      <c r="BG20" s="286"/>
      <c r="BH20" s="286"/>
      <c r="BI20" s="290"/>
      <c r="BJ20" s="290"/>
      <c r="BK20" s="291"/>
      <c r="BL20" s="285"/>
      <c r="BM20" s="286"/>
      <c r="BN20" s="286"/>
      <c r="BO20" s="286"/>
      <c r="BP20" s="286"/>
      <c r="BQ20" s="286"/>
      <c r="BR20" s="286"/>
      <c r="BS20" s="291"/>
      <c r="BT20" s="285"/>
      <c r="BU20" s="285"/>
      <c r="BV20" s="286"/>
      <c r="BW20" s="286"/>
      <c r="BX20" s="286"/>
      <c r="BY20" s="291"/>
      <c r="BZ20" s="285"/>
      <c r="CA20" s="285"/>
      <c r="CB20" s="286"/>
      <c r="CC20" s="291"/>
      <c r="CD20" s="285"/>
      <c r="CE20" s="286"/>
      <c r="CF20" s="286"/>
      <c r="CG20" s="291"/>
      <c r="CH20" s="285"/>
      <c r="CI20" s="285"/>
      <c r="CJ20" s="285"/>
      <c r="CK20" s="286"/>
      <c r="CL20" s="291"/>
      <c r="CM20" s="292"/>
      <c r="CN20" s="285"/>
      <c r="CO20" s="290"/>
      <c r="CP20" s="291"/>
      <c r="CQ20" s="295"/>
      <c r="CR20" s="287"/>
      <c r="CS20" s="285"/>
      <c r="CT20" s="286"/>
      <c r="CU20" s="291"/>
      <c r="CV20" s="285"/>
      <c r="CW20" s="285"/>
      <c r="CX20" s="287"/>
      <c r="CY20" s="285"/>
      <c r="CZ20" s="287"/>
      <c r="DA20" s="285"/>
      <c r="DB20" s="287"/>
      <c r="DC20" s="285"/>
      <c r="DD20" s="287"/>
      <c r="DE20" s="285"/>
      <c r="DF20" s="286"/>
      <c r="DG20" s="286"/>
      <c r="DH20" s="286"/>
      <c r="DI20" s="286"/>
      <c r="DJ20" s="287"/>
      <c r="DK20" s="285"/>
      <c r="DL20" s="287"/>
      <c r="DM20" s="285"/>
      <c r="DN20" s="286"/>
      <c r="DO20" s="287"/>
      <c r="DP20" s="285"/>
      <c r="DQ20" s="287"/>
      <c r="DR20" s="285"/>
      <c r="DS20" s="291"/>
      <c r="DT20" s="292"/>
      <c r="DU20" s="294"/>
      <c r="DV20" s="294"/>
      <c r="DW20" s="294"/>
      <c r="DX20" s="285"/>
      <c r="DY20" s="286"/>
      <c r="DZ20" s="286"/>
      <c r="EA20" s="286"/>
      <c r="EB20" s="287"/>
      <c r="EC20" s="294"/>
      <c r="ED20" s="294"/>
      <c r="EE20" s="294"/>
      <c r="EF20" s="288"/>
      <c r="EG20" s="292"/>
      <c r="EH20" s="294"/>
      <c r="EI20" s="294"/>
      <c r="EJ20" s="294"/>
      <c r="EK20" s="285"/>
      <c r="EL20" s="286"/>
      <c r="EM20" s="287"/>
      <c r="EN20" s="294"/>
      <c r="EO20" s="294"/>
      <c r="EP20" s="294"/>
      <c r="EQ20" s="288"/>
      <c r="ER20" s="295"/>
      <c r="ES20" s="343"/>
      <c r="ET20" s="287"/>
      <c r="EU20" s="294"/>
      <c r="EV20" s="285"/>
      <c r="EW20" s="286"/>
      <c r="EX20" s="286"/>
      <c r="EY20" s="286"/>
      <c r="EZ20" s="286"/>
      <c r="FA20" s="286"/>
      <c r="FB20" s="291"/>
      <c r="FC20" s="285"/>
      <c r="FD20" s="286"/>
      <c r="FE20" s="286"/>
      <c r="FF20" s="286"/>
      <c r="FG20" s="286"/>
      <c r="FH20" s="286"/>
      <c r="FI20" s="286"/>
      <c r="FJ20" s="286"/>
      <c r="FK20" s="291"/>
      <c r="FL20" s="34"/>
    </row>
    <row r="21" spans="1:168" s="30" customFormat="1" ht="12.75" customHeight="1">
      <c r="A21" s="10">
        <v>3121</v>
      </c>
      <c r="B21" s="11" t="s">
        <v>337</v>
      </c>
      <c r="C21" s="43">
        <v>932</v>
      </c>
      <c r="D21" s="45">
        <v>258</v>
      </c>
      <c r="E21" s="68">
        <f t="shared" si="0"/>
        <v>0.27682403433476394</v>
      </c>
      <c r="F21" s="383"/>
      <c r="G21" s="385"/>
      <c r="H21" s="386"/>
      <c r="I21" s="287"/>
      <c r="J21" s="285"/>
      <c r="K21" s="287"/>
      <c r="L21" s="288"/>
      <c r="M21" s="284"/>
      <c r="N21" s="269"/>
      <c r="O21" s="309"/>
      <c r="P21" s="313"/>
      <c r="Q21" s="285"/>
      <c r="R21" s="286"/>
      <c r="S21" s="286"/>
      <c r="T21" s="286"/>
      <c r="U21" s="291"/>
      <c r="V21" s="289">
        <v>203</v>
      </c>
      <c r="W21" s="205">
        <v>189</v>
      </c>
      <c r="X21" s="205">
        <v>186</v>
      </c>
      <c r="Y21" s="205">
        <v>177</v>
      </c>
      <c r="Z21" s="95">
        <v>158</v>
      </c>
      <c r="AA21" s="104">
        <v>169</v>
      </c>
      <c r="AB21" s="109">
        <v>146</v>
      </c>
      <c r="AC21" s="285"/>
      <c r="AD21" s="287"/>
      <c r="AE21" s="294">
        <v>174</v>
      </c>
      <c r="AF21" s="285"/>
      <c r="AG21" s="287"/>
      <c r="AH21" s="343"/>
      <c r="AI21" s="287"/>
      <c r="AJ21" s="343">
        <v>92</v>
      </c>
      <c r="AK21" s="290">
        <v>81</v>
      </c>
      <c r="AL21" s="290">
        <v>81</v>
      </c>
      <c r="AM21" s="290">
        <v>71</v>
      </c>
      <c r="AN21" s="290">
        <v>89</v>
      </c>
      <c r="AO21" s="290">
        <v>65</v>
      </c>
      <c r="AP21" s="290">
        <v>80</v>
      </c>
      <c r="AQ21" s="290">
        <v>69</v>
      </c>
      <c r="AR21" s="290">
        <v>78</v>
      </c>
      <c r="AS21" s="290">
        <v>70</v>
      </c>
      <c r="AT21" s="290">
        <v>73</v>
      </c>
      <c r="AU21" s="290">
        <v>88</v>
      </c>
      <c r="AV21" s="290">
        <v>81</v>
      </c>
      <c r="AW21" s="290">
        <v>110</v>
      </c>
      <c r="AX21" s="291">
        <v>83</v>
      </c>
      <c r="AY21" s="285"/>
      <c r="AZ21" s="285"/>
      <c r="BA21" s="285"/>
      <c r="BB21" s="285"/>
      <c r="BC21" s="286"/>
      <c r="BD21" s="291"/>
      <c r="BE21" s="292"/>
      <c r="BF21" s="285"/>
      <c r="BG21" s="286"/>
      <c r="BH21" s="286"/>
      <c r="BI21" s="290"/>
      <c r="BJ21" s="290"/>
      <c r="BK21" s="291"/>
      <c r="BL21" s="285"/>
      <c r="BM21" s="286"/>
      <c r="BN21" s="286"/>
      <c r="BO21" s="286"/>
      <c r="BP21" s="286"/>
      <c r="BQ21" s="286"/>
      <c r="BR21" s="286"/>
      <c r="BS21" s="291"/>
      <c r="BT21" s="285"/>
      <c r="BU21" s="285"/>
      <c r="BV21" s="286"/>
      <c r="BW21" s="286"/>
      <c r="BX21" s="286"/>
      <c r="BY21" s="291"/>
      <c r="BZ21" s="285"/>
      <c r="CA21" s="285"/>
      <c r="CB21" s="286"/>
      <c r="CC21" s="291"/>
      <c r="CD21" s="285"/>
      <c r="CE21" s="286"/>
      <c r="CF21" s="286"/>
      <c r="CG21" s="291"/>
      <c r="CH21" s="285"/>
      <c r="CI21" s="285"/>
      <c r="CJ21" s="285"/>
      <c r="CK21" s="286"/>
      <c r="CL21" s="291"/>
      <c r="CM21" s="292"/>
      <c r="CN21" s="285"/>
      <c r="CO21" s="290"/>
      <c r="CP21" s="291"/>
      <c r="CQ21" s="295"/>
      <c r="CR21" s="287"/>
      <c r="CS21" s="285"/>
      <c r="CT21" s="286"/>
      <c r="CU21" s="291"/>
      <c r="CV21" s="285"/>
      <c r="CW21" s="285"/>
      <c r="CX21" s="287"/>
      <c r="CY21" s="285"/>
      <c r="CZ21" s="287"/>
      <c r="DA21" s="285"/>
      <c r="DB21" s="287"/>
      <c r="DC21" s="285"/>
      <c r="DD21" s="287"/>
      <c r="DE21" s="285"/>
      <c r="DF21" s="286"/>
      <c r="DG21" s="286"/>
      <c r="DH21" s="286"/>
      <c r="DI21" s="286"/>
      <c r="DJ21" s="287"/>
      <c r="DK21" s="285"/>
      <c r="DL21" s="287"/>
      <c r="DM21" s="285"/>
      <c r="DN21" s="286"/>
      <c r="DO21" s="287"/>
      <c r="DP21" s="285"/>
      <c r="DQ21" s="287"/>
      <c r="DR21" s="285"/>
      <c r="DS21" s="291"/>
      <c r="DT21" s="292"/>
      <c r="DU21" s="294"/>
      <c r="DV21" s="294"/>
      <c r="DW21" s="294"/>
      <c r="DX21" s="285"/>
      <c r="DY21" s="286"/>
      <c r="DZ21" s="286"/>
      <c r="EA21" s="286"/>
      <c r="EB21" s="287"/>
      <c r="EC21" s="294"/>
      <c r="ED21" s="294"/>
      <c r="EE21" s="294"/>
      <c r="EF21" s="288"/>
      <c r="EG21" s="292"/>
      <c r="EH21" s="294"/>
      <c r="EI21" s="294"/>
      <c r="EJ21" s="294"/>
      <c r="EK21" s="285"/>
      <c r="EL21" s="286"/>
      <c r="EM21" s="287"/>
      <c r="EN21" s="294"/>
      <c r="EO21" s="294"/>
      <c r="EP21" s="294"/>
      <c r="EQ21" s="288"/>
      <c r="ER21" s="295"/>
      <c r="ES21" s="343"/>
      <c r="ET21" s="287"/>
      <c r="EU21" s="294"/>
      <c r="EV21" s="285"/>
      <c r="EW21" s="286"/>
      <c r="EX21" s="286"/>
      <c r="EY21" s="286"/>
      <c r="EZ21" s="286"/>
      <c r="FA21" s="286"/>
      <c r="FB21" s="291"/>
      <c r="FC21" s="285"/>
      <c r="FD21" s="286"/>
      <c r="FE21" s="286"/>
      <c r="FF21" s="286"/>
      <c r="FG21" s="286"/>
      <c r="FH21" s="286"/>
      <c r="FI21" s="286"/>
      <c r="FJ21" s="286"/>
      <c r="FK21" s="291"/>
      <c r="FL21" s="34"/>
    </row>
    <row r="22" spans="1:168" s="30" customFormat="1">
      <c r="A22" s="10">
        <v>3131</v>
      </c>
      <c r="B22" s="11" t="s">
        <v>338</v>
      </c>
      <c r="C22" s="43">
        <v>925</v>
      </c>
      <c r="D22" s="45">
        <v>281</v>
      </c>
      <c r="E22" s="68">
        <f t="shared" si="0"/>
        <v>0.30378378378378379</v>
      </c>
      <c r="F22" s="383"/>
      <c r="G22" s="385"/>
      <c r="H22" s="386"/>
      <c r="I22" s="287"/>
      <c r="J22" s="285"/>
      <c r="K22" s="287"/>
      <c r="L22" s="288"/>
      <c r="M22" s="284"/>
      <c r="N22" s="269"/>
      <c r="O22" s="309"/>
      <c r="P22" s="313"/>
      <c r="Q22" s="285"/>
      <c r="R22" s="286"/>
      <c r="S22" s="286"/>
      <c r="T22" s="286"/>
      <c r="U22" s="291"/>
      <c r="V22" s="289">
        <v>217</v>
      </c>
      <c r="W22" s="205">
        <v>185</v>
      </c>
      <c r="X22" s="205">
        <v>203</v>
      </c>
      <c r="Y22" s="205">
        <v>188</v>
      </c>
      <c r="Z22" s="95">
        <v>179</v>
      </c>
      <c r="AA22" s="104">
        <v>152</v>
      </c>
      <c r="AB22" s="109">
        <v>145</v>
      </c>
      <c r="AC22" s="285"/>
      <c r="AD22" s="287"/>
      <c r="AE22" s="294"/>
      <c r="AF22" s="285">
        <v>115</v>
      </c>
      <c r="AG22" s="287">
        <v>150</v>
      </c>
      <c r="AH22" s="343"/>
      <c r="AI22" s="287"/>
      <c r="AJ22" s="343">
        <v>83</v>
      </c>
      <c r="AK22" s="290">
        <v>73</v>
      </c>
      <c r="AL22" s="290">
        <v>92</v>
      </c>
      <c r="AM22" s="290">
        <v>67</v>
      </c>
      <c r="AN22" s="290">
        <v>81</v>
      </c>
      <c r="AO22" s="290">
        <v>67</v>
      </c>
      <c r="AP22" s="290">
        <v>89</v>
      </c>
      <c r="AQ22" s="290">
        <v>61</v>
      </c>
      <c r="AR22" s="290">
        <v>73</v>
      </c>
      <c r="AS22" s="290">
        <v>74</v>
      </c>
      <c r="AT22" s="290">
        <v>62</v>
      </c>
      <c r="AU22" s="290">
        <v>88</v>
      </c>
      <c r="AV22" s="290">
        <v>79</v>
      </c>
      <c r="AW22" s="290">
        <v>89</v>
      </c>
      <c r="AX22" s="291">
        <v>92</v>
      </c>
      <c r="AY22" s="285"/>
      <c r="AZ22" s="285"/>
      <c r="BA22" s="285"/>
      <c r="BB22" s="285"/>
      <c r="BC22" s="286"/>
      <c r="BD22" s="291"/>
      <c r="BE22" s="292"/>
      <c r="BF22" s="285"/>
      <c r="BG22" s="286"/>
      <c r="BH22" s="286"/>
      <c r="BI22" s="290"/>
      <c r="BJ22" s="290"/>
      <c r="BK22" s="291"/>
      <c r="BL22" s="285"/>
      <c r="BM22" s="286"/>
      <c r="BN22" s="286"/>
      <c r="BO22" s="286"/>
      <c r="BP22" s="286"/>
      <c r="BQ22" s="286"/>
      <c r="BR22" s="286"/>
      <c r="BS22" s="291"/>
      <c r="BT22" s="285"/>
      <c r="BU22" s="285"/>
      <c r="BV22" s="286"/>
      <c r="BW22" s="286"/>
      <c r="BX22" s="286"/>
      <c r="BY22" s="291"/>
      <c r="BZ22" s="285"/>
      <c r="CA22" s="285"/>
      <c r="CB22" s="286"/>
      <c r="CC22" s="291"/>
      <c r="CD22" s="285"/>
      <c r="CE22" s="286"/>
      <c r="CF22" s="286"/>
      <c r="CG22" s="291"/>
      <c r="CH22" s="285"/>
      <c r="CI22" s="285"/>
      <c r="CJ22" s="285"/>
      <c r="CK22" s="286"/>
      <c r="CL22" s="291"/>
      <c r="CM22" s="292"/>
      <c r="CN22" s="285"/>
      <c r="CO22" s="290"/>
      <c r="CP22" s="291"/>
      <c r="CQ22" s="295"/>
      <c r="CR22" s="287"/>
      <c r="CS22" s="285"/>
      <c r="CT22" s="286"/>
      <c r="CU22" s="291"/>
      <c r="CV22" s="285"/>
      <c r="CW22" s="285"/>
      <c r="CX22" s="287"/>
      <c r="CY22" s="285"/>
      <c r="CZ22" s="287"/>
      <c r="DA22" s="285"/>
      <c r="DB22" s="287"/>
      <c r="DC22" s="285"/>
      <c r="DD22" s="287"/>
      <c r="DE22" s="285"/>
      <c r="DF22" s="286"/>
      <c r="DG22" s="286"/>
      <c r="DH22" s="286"/>
      <c r="DI22" s="286"/>
      <c r="DJ22" s="287"/>
      <c r="DK22" s="285"/>
      <c r="DL22" s="287"/>
      <c r="DM22" s="285"/>
      <c r="DN22" s="286"/>
      <c r="DO22" s="287"/>
      <c r="DP22" s="285"/>
      <c r="DQ22" s="287"/>
      <c r="DR22" s="285"/>
      <c r="DS22" s="291"/>
      <c r="DT22" s="292"/>
      <c r="DU22" s="294"/>
      <c r="DV22" s="294"/>
      <c r="DW22" s="294"/>
      <c r="DX22" s="285"/>
      <c r="DY22" s="286"/>
      <c r="DZ22" s="286"/>
      <c r="EA22" s="286"/>
      <c r="EB22" s="287"/>
      <c r="EC22" s="294"/>
      <c r="ED22" s="294"/>
      <c r="EE22" s="294"/>
      <c r="EF22" s="288"/>
      <c r="EG22" s="292"/>
      <c r="EH22" s="294"/>
      <c r="EI22" s="294"/>
      <c r="EJ22" s="294"/>
      <c r="EK22" s="285"/>
      <c r="EL22" s="286"/>
      <c r="EM22" s="287"/>
      <c r="EN22" s="294"/>
      <c r="EO22" s="294"/>
      <c r="EP22" s="294"/>
      <c r="EQ22" s="288"/>
      <c r="ER22" s="295"/>
      <c r="ES22" s="343"/>
      <c r="ET22" s="287"/>
      <c r="EU22" s="294"/>
      <c r="EV22" s="285"/>
      <c r="EW22" s="286"/>
      <c r="EX22" s="286"/>
      <c r="EY22" s="286"/>
      <c r="EZ22" s="286"/>
      <c r="FA22" s="286"/>
      <c r="FB22" s="291"/>
      <c r="FC22" s="285"/>
      <c r="FD22" s="286"/>
      <c r="FE22" s="286"/>
      <c r="FF22" s="286"/>
      <c r="FG22" s="286"/>
      <c r="FH22" s="286"/>
      <c r="FI22" s="286"/>
      <c r="FJ22" s="286"/>
      <c r="FK22" s="291"/>
      <c r="FL22" s="34"/>
    </row>
    <row r="23" spans="1:168" s="30" customFormat="1" ht="12.75" customHeight="1">
      <c r="A23" s="10">
        <v>3141</v>
      </c>
      <c r="B23" s="11" t="s">
        <v>339</v>
      </c>
      <c r="C23" s="43">
        <v>1097</v>
      </c>
      <c r="D23" s="45">
        <v>328</v>
      </c>
      <c r="E23" s="68">
        <f t="shared" si="0"/>
        <v>0.29899726526891524</v>
      </c>
      <c r="F23" s="383"/>
      <c r="G23" s="385"/>
      <c r="H23" s="386"/>
      <c r="I23" s="287"/>
      <c r="J23" s="285"/>
      <c r="K23" s="287"/>
      <c r="L23" s="288"/>
      <c r="M23" s="284"/>
      <c r="N23" s="269"/>
      <c r="O23" s="309"/>
      <c r="P23" s="313"/>
      <c r="Q23" s="285"/>
      <c r="R23" s="286"/>
      <c r="S23" s="286"/>
      <c r="T23" s="286"/>
      <c r="U23" s="291"/>
      <c r="V23" s="292">
        <v>252</v>
      </c>
      <c r="W23" s="294">
        <v>237</v>
      </c>
      <c r="X23" s="294">
        <v>235</v>
      </c>
      <c r="Y23" s="294">
        <v>231</v>
      </c>
      <c r="Z23" s="285">
        <v>192</v>
      </c>
      <c r="AA23" s="286">
        <v>204</v>
      </c>
      <c r="AB23" s="287">
        <v>178</v>
      </c>
      <c r="AC23" s="285"/>
      <c r="AD23" s="287"/>
      <c r="AE23" s="294"/>
      <c r="AF23" s="285"/>
      <c r="AG23" s="287"/>
      <c r="AH23" s="343">
        <v>116</v>
      </c>
      <c r="AI23" s="287">
        <v>198</v>
      </c>
      <c r="AJ23" s="343">
        <v>114</v>
      </c>
      <c r="AK23" s="290">
        <v>108</v>
      </c>
      <c r="AL23" s="290">
        <v>105</v>
      </c>
      <c r="AM23" s="290">
        <v>101</v>
      </c>
      <c r="AN23" s="290">
        <v>120</v>
      </c>
      <c r="AO23" s="290">
        <v>91</v>
      </c>
      <c r="AP23" s="290">
        <v>118</v>
      </c>
      <c r="AQ23" s="290">
        <v>100</v>
      </c>
      <c r="AR23" s="290">
        <v>105</v>
      </c>
      <c r="AS23" s="290">
        <v>103</v>
      </c>
      <c r="AT23" s="290">
        <v>99</v>
      </c>
      <c r="AU23" s="290">
        <v>117</v>
      </c>
      <c r="AV23" s="290">
        <v>105</v>
      </c>
      <c r="AW23" s="290">
        <v>144</v>
      </c>
      <c r="AX23" s="291">
        <v>116</v>
      </c>
      <c r="AY23" s="95"/>
      <c r="AZ23" s="95"/>
      <c r="BA23" s="95"/>
      <c r="BB23" s="95"/>
      <c r="BC23" s="104"/>
      <c r="BD23" s="96"/>
      <c r="BE23" s="292"/>
      <c r="BF23" s="285"/>
      <c r="BG23" s="286"/>
      <c r="BH23" s="286"/>
      <c r="BI23" s="290"/>
      <c r="BJ23" s="290"/>
      <c r="BK23" s="291"/>
      <c r="BL23" s="285"/>
      <c r="BM23" s="286"/>
      <c r="BN23" s="286"/>
      <c r="BO23" s="286"/>
      <c r="BP23" s="286"/>
      <c r="BQ23" s="286"/>
      <c r="BR23" s="286"/>
      <c r="BS23" s="291"/>
      <c r="BT23" s="285"/>
      <c r="BU23" s="285"/>
      <c r="BV23" s="286"/>
      <c r="BW23" s="286"/>
      <c r="BX23" s="286"/>
      <c r="BY23" s="291"/>
      <c r="BZ23" s="285"/>
      <c r="CA23" s="285"/>
      <c r="CB23" s="286"/>
      <c r="CC23" s="291"/>
      <c r="CD23" s="285"/>
      <c r="CE23" s="286"/>
      <c r="CF23" s="286"/>
      <c r="CG23" s="291"/>
      <c r="CH23" s="285"/>
      <c r="CI23" s="285"/>
      <c r="CJ23" s="285"/>
      <c r="CK23" s="286"/>
      <c r="CL23" s="291"/>
      <c r="CM23" s="292"/>
      <c r="CN23" s="285"/>
      <c r="CO23" s="290"/>
      <c r="CP23" s="291"/>
      <c r="CQ23" s="295"/>
      <c r="CR23" s="287"/>
      <c r="CS23" s="285"/>
      <c r="CT23" s="286"/>
      <c r="CU23" s="291"/>
      <c r="CV23" s="285"/>
      <c r="CW23" s="285"/>
      <c r="CX23" s="287"/>
      <c r="CY23" s="285"/>
      <c r="CZ23" s="287"/>
      <c r="DA23" s="285"/>
      <c r="DB23" s="287"/>
      <c r="DC23" s="285"/>
      <c r="DD23" s="287"/>
      <c r="DE23" s="285"/>
      <c r="DF23" s="286"/>
      <c r="DG23" s="286"/>
      <c r="DH23" s="286"/>
      <c r="DI23" s="286"/>
      <c r="DJ23" s="287"/>
      <c r="DK23" s="285"/>
      <c r="DL23" s="287"/>
      <c r="DM23" s="285"/>
      <c r="DN23" s="286"/>
      <c r="DO23" s="287"/>
      <c r="DP23" s="285"/>
      <c r="DQ23" s="287"/>
      <c r="DR23" s="285"/>
      <c r="DS23" s="291"/>
      <c r="DT23" s="292"/>
      <c r="DU23" s="294"/>
      <c r="DV23" s="294"/>
      <c r="DW23" s="294"/>
      <c r="DX23" s="285"/>
      <c r="DY23" s="286"/>
      <c r="DZ23" s="286"/>
      <c r="EA23" s="286"/>
      <c r="EB23" s="287"/>
      <c r="EC23" s="294"/>
      <c r="ED23" s="294"/>
      <c r="EE23" s="294"/>
      <c r="EF23" s="288"/>
      <c r="EG23" s="292"/>
      <c r="EH23" s="294"/>
      <c r="EI23" s="294"/>
      <c r="EJ23" s="294"/>
      <c r="EK23" s="285"/>
      <c r="EL23" s="286"/>
      <c r="EM23" s="287"/>
      <c r="EN23" s="294"/>
      <c r="EO23" s="294"/>
      <c r="EP23" s="294"/>
      <c r="EQ23" s="288"/>
      <c r="ER23" s="295"/>
      <c r="ES23" s="343"/>
      <c r="ET23" s="287"/>
      <c r="EU23" s="294"/>
      <c r="EV23" s="285"/>
      <c r="EW23" s="286"/>
      <c r="EX23" s="286"/>
      <c r="EY23" s="286"/>
      <c r="EZ23" s="286"/>
      <c r="FA23" s="286"/>
      <c r="FB23" s="291"/>
      <c r="FC23" s="285"/>
      <c r="FD23" s="286"/>
      <c r="FE23" s="286"/>
      <c r="FF23" s="286"/>
      <c r="FG23" s="286"/>
      <c r="FH23" s="286"/>
      <c r="FI23" s="286"/>
      <c r="FJ23" s="286"/>
      <c r="FK23" s="291"/>
      <c r="FL23" s="34"/>
    </row>
    <row r="24" spans="1:168" s="30" customFormat="1">
      <c r="A24" s="10">
        <v>3201</v>
      </c>
      <c r="B24" s="11" t="s">
        <v>340</v>
      </c>
      <c r="C24" s="43">
        <v>1020</v>
      </c>
      <c r="D24" s="45">
        <v>181</v>
      </c>
      <c r="E24" s="68">
        <f t="shared" si="0"/>
        <v>0.17745098039215687</v>
      </c>
      <c r="F24" s="383"/>
      <c r="G24" s="385"/>
      <c r="H24" s="386"/>
      <c r="I24" s="287"/>
      <c r="J24" s="285"/>
      <c r="K24" s="287"/>
      <c r="L24" s="288"/>
      <c r="M24" s="292"/>
      <c r="N24" s="294"/>
      <c r="O24" s="285"/>
      <c r="P24" s="287"/>
      <c r="Q24" s="285"/>
      <c r="R24" s="286"/>
      <c r="S24" s="286"/>
      <c r="T24" s="286"/>
      <c r="U24" s="291"/>
      <c r="V24" s="284"/>
      <c r="W24" s="269"/>
      <c r="X24" s="269"/>
      <c r="Y24" s="269"/>
      <c r="Z24" s="309"/>
      <c r="AA24" s="310"/>
      <c r="AB24" s="313"/>
      <c r="AC24" s="309"/>
      <c r="AD24" s="313"/>
      <c r="AE24" s="294"/>
      <c r="AF24" s="285"/>
      <c r="AG24" s="287"/>
      <c r="AH24" s="343"/>
      <c r="AI24" s="287"/>
      <c r="AJ24" s="343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1"/>
      <c r="AY24" s="95">
        <v>124</v>
      </c>
      <c r="AZ24" s="95">
        <v>2</v>
      </c>
      <c r="BA24" s="95">
        <v>140</v>
      </c>
      <c r="BB24" s="95">
        <v>38</v>
      </c>
      <c r="BC24" s="104">
        <v>32</v>
      </c>
      <c r="BD24" s="96">
        <v>115</v>
      </c>
      <c r="BE24" s="292"/>
      <c r="BF24" s="285"/>
      <c r="BG24" s="286"/>
      <c r="BH24" s="286"/>
      <c r="BI24" s="290"/>
      <c r="BJ24" s="290"/>
      <c r="BK24" s="291"/>
      <c r="BL24" s="285"/>
      <c r="BM24" s="286"/>
      <c r="BN24" s="286"/>
      <c r="BO24" s="286"/>
      <c r="BP24" s="286"/>
      <c r="BQ24" s="286"/>
      <c r="BR24" s="286"/>
      <c r="BS24" s="291"/>
      <c r="BT24" s="285"/>
      <c r="BU24" s="285"/>
      <c r="BV24" s="286"/>
      <c r="BW24" s="286"/>
      <c r="BX24" s="286"/>
      <c r="BY24" s="291"/>
      <c r="BZ24" s="285"/>
      <c r="CA24" s="285"/>
      <c r="CB24" s="286"/>
      <c r="CC24" s="291"/>
      <c r="CD24" s="285"/>
      <c r="CE24" s="286"/>
      <c r="CF24" s="286"/>
      <c r="CG24" s="291"/>
      <c r="CH24" s="285"/>
      <c r="CI24" s="285"/>
      <c r="CJ24" s="285"/>
      <c r="CK24" s="286"/>
      <c r="CL24" s="291"/>
      <c r="CM24" s="292"/>
      <c r="CN24" s="285"/>
      <c r="CO24" s="290"/>
      <c r="CP24" s="291"/>
      <c r="CQ24" s="295"/>
      <c r="CR24" s="287"/>
      <c r="CS24" s="285"/>
      <c r="CT24" s="286"/>
      <c r="CU24" s="291"/>
      <c r="CV24" s="285"/>
      <c r="CW24" s="285"/>
      <c r="CX24" s="287"/>
      <c r="CY24" s="285"/>
      <c r="CZ24" s="287"/>
      <c r="DA24" s="285"/>
      <c r="DB24" s="287"/>
      <c r="DC24" s="285"/>
      <c r="DD24" s="287"/>
      <c r="DE24" s="285"/>
      <c r="DF24" s="286"/>
      <c r="DG24" s="286"/>
      <c r="DH24" s="286"/>
      <c r="DI24" s="286"/>
      <c r="DJ24" s="287"/>
      <c r="DK24" s="285"/>
      <c r="DL24" s="287"/>
      <c r="DM24" s="285"/>
      <c r="DN24" s="286"/>
      <c r="DO24" s="287"/>
      <c r="DP24" s="285"/>
      <c r="DQ24" s="287"/>
      <c r="DR24" s="285"/>
      <c r="DS24" s="291"/>
      <c r="DT24" s="292"/>
      <c r="DU24" s="294"/>
      <c r="DV24" s="294"/>
      <c r="DW24" s="294"/>
      <c r="DX24" s="285"/>
      <c r="DY24" s="286"/>
      <c r="DZ24" s="286"/>
      <c r="EA24" s="286"/>
      <c r="EB24" s="287"/>
      <c r="EC24" s="294"/>
      <c r="ED24" s="294"/>
      <c r="EE24" s="294"/>
      <c r="EF24" s="288"/>
      <c r="EG24" s="292"/>
      <c r="EH24" s="294"/>
      <c r="EI24" s="294"/>
      <c r="EJ24" s="294"/>
      <c r="EK24" s="285"/>
      <c r="EL24" s="286"/>
      <c r="EM24" s="287"/>
      <c r="EN24" s="294"/>
      <c r="EO24" s="294"/>
      <c r="EP24" s="294"/>
      <c r="EQ24" s="288"/>
      <c r="ER24" s="295"/>
      <c r="ES24" s="343"/>
      <c r="ET24" s="287"/>
      <c r="EU24" s="294"/>
      <c r="EV24" s="285"/>
      <c r="EW24" s="286"/>
      <c r="EX24" s="286"/>
      <c r="EY24" s="286"/>
      <c r="EZ24" s="286"/>
      <c r="FA24" s="286"/>
      <c r="FB24" s="291"/>
      <c r="FC24" s="285"/>
      <c r="FD24" s="286"/>
      <c r="FE24" s="286"/>
      <c r="FF24" s="286"/>
      <c r="FG24" s="286"/>
      <c r="FH24" s="286"/>
      <c r="FI24" s="286"/>
      <c r="FJ24" s="286"/>
      <c r="FK24" s="291"/>
      <c r="FL24" s="34"/>
    </row>
    <row r="25" spans="1:168" s="30" customFormat="1" ht="12.75" customHeight="1">
      <c r="A25" s="10">
        <v>3202</v>
      </c>
      <c r="B25" s="11" t="s">
        <v>341</v>
      </c>
      <c r="C25" s="43">
        <v>962</v>
      </c>
      <c r="D25" s="45">
        <v>249</v>
      </c>
      <c r="E25" s="68">
        <f t="shared" si="0"/>
        <v>0.25883575883575882</v>
      </c>
      <c r="F25" s="383"/>
      <c r="G25" s="385"/>
      <c r="H25" s="386"/>
      <c r="I25" s="287"/>
      <c r="J25" s="285"/>
      <c r="K25" s="287"/>
      <c r="L25" s="288"/>
      <c r="M25" s="292"/>
      <c r="N25" s="294"/>
      <c r="O25" s="285"/>
      <c r="P25" s="287"/>
      <c r="Q25" s="285"/>
      <c r="R25" s="286"/>
      <c r="S25" s="286"/>
      <c r="T25" s="286"/>
      <c r="U25" s="291"/>
      <c r="V25" s="284"/>
      <c r="W25" s="269"/>
      <c r="X25" s="269"/>
      <c r="Y25" s="269"/>
      <c r="Z25" s="309"/>
      <c r="AA25" s="310"/>
      <c r="AB25" s="313"/>
      <c r="AC25" s="285"/>
      <c r="AD25" s="287"/>
      <c r="AE25" s="269"/>
      <c r="AF25" s="285"/>
      <c r="AG25" s="287"/>
      <c r="AH25" s="343"/>
      <c r="AI25" s="287"/>
      <c r="AJ25" s="343"/>
      <c r="AK25" s="290"/>
      <c r="AL25" s="290"/>
      <c r="AM25" s="290"/>
      <c r="AN25" s="290"/>
      <c r="AO25" s="290"/>
      <c r="AP25" s="290"/>
      <c r="AQ25" s="290"/>
      <c r="AR25" s="290"/>
      <c r="AS25" s="290"/>
      <c r="AT25" s="290"/>
      <c r="AU25" s="290"/>
      <c r="AV25" s="290"/>
      <c r="AW25" s="290"/>
      <c r="AX25" s="291"/>
      <c r="AY25" s="95">
        <v>134</v>
      </c>
      <c r="AZ25" s="95">
        <v>1</v>
      </c>
      <c r="BA25" s="95">
        <v>165</v>
      </c>
      <c r="BB25" s="95">
        <v>75</v>
      </c>
      <c r="BC25" s="104">
        <v>53</v>
      </c>
      <c r="BD25" s="96">
        <v>134</v>
      </c>
      <c r="BE25" s="292"/>
      <c r="BF25" s="285"/>
      <c r="BG25" s="286"/>
      <c r="BH25" s="286"/>
      <c r="BI25" s="290"/>
      <c r="BJ25" s="290"/>
      <c r="BK25" s="291"/>
      <c r="BL25" s="285"/>
      <c r="BM25" s="286"/>
      <c r="BN25" s="286"/>
      <c r="BO25" s="286"/>
      <c r="BP25" s="286"/>
      <c r="BQ25" s="286"/>
      <c r="BR25" s="286"/>
      <c r="BS25" s="291"/>
      <c r="BT25" s="285"/>
      <c r="BU25" s="285"/>
      <c r="BV25" s="286"/>
      <c r="BW25" s="286"/>
      <c r="BX25" s="286"/>
      <c r="BY25" s="291"/>
      <c r="BZ25" s="285"/>
      <c r="CA25" s="285"/>
      <c r="CB25" s="286"/>
      <c r="CC25" s="291"/>
      <c r="CD25" s="285"/>
      <c r="CE25" s="286"/>
      <c r="CF25" s="286"/>
      <c r="CG25" s="291"/>
      <c r="CH25" s="285"/>
      <c r="CI25" s="285"/>
      <c r="CJ25" s="285"/>
      <c r="CK25" s="286"/>
      <c r="CL25" s="291"/>
      <c r="CM25" s="292"/>
      <c r="CN25" s="285"/>
      <c r="CO25" s="290"/>
      <c r="CP25" s="291"/>
      <c r="CQ25" s="295"/>
      <c r="CR25" s="287"/>
      <c r="CS25" s="285"/>
      <c r="CT25" s="286"/>
      <c r="CU25" s="291"/>
      <c r="CV25" s="285"/>
      <c r="CW25" s="285"/>
      <c r="CX25" s="287"/>
      <c r="CY25" s="285"/>
      <c r="CZ25" s="287"/>
      <c r="DA25" s="285"/>
      <c r="DB25" s="287"/>
      <c r="DC25" s="285"/>
      <c r="DD25" s="287"/>
      <c r="DE25" s="285"/>
      <c r="DF25" s="286"/>
      <c r="DG25" s="286"/>
      <c r="DH25" s="286"/>
      <c r="DI25" s="286"/>
      <c r="DJ25" s="287"/>
      <c r="DK25" s="285"/>
      <c r="DL25" s="287"/>
      <c r="DM25" s="285"/>
      <c r="DN25" s="286"/>
      <c r="DO25" s="287"/>
      <c r="DP25" s="285"/>
      <c r="DQ25" s="287"/>
      <c r="DR25" s="285"/>
      <c r="DS25" s="291"/>
      <c r="DT25" s="292"/>
      <c r="DU25" s="294"/>
      <c r="DV25" s="294"/>
      <c r="DW25" s="294"/>
      <c r="DX25" s="285"/>
      <c r="DY25" s="286"/>
      <c r="DZ25" s="286"/>
      <c r="EA25" s="286"/>
      <c r="EB25" s="287"/>
      <c r="EC25" s="294"/>
      <c r="ED25" s="294"/>
      <c r="EE25" s="294"/>
      <c r="EF25" s="288"/>
      <c r="EG25" s="292"/>
      <c r="EH25" s="294"/>
      <c r="EI25" s="294"/>
      <c r="EJ25" s="294"/>
      <c r="EK25" s="285"/>
      <c r="EL25" s="286"/>
      <c r="EM25" s="287"/>
      <c r="EN25" s="294"/>
      <c r="EO25" s="294"/>
      <c r="EP25" s="294"/>
      <c r="EQ25" s="288"/>
      <c r="ER25" s="295"/>
      <c r="ES25" s="343"/>
      <c r="ET25" s="287"/>
      <c r="EU25" s="294"/>
      <c r="EV25" s="285"/>
      <c r="EW25" s="286"/>
      <c r="EX25" s="286"/>
      <c r="EY25" s="286"/>
      <c r="EZ25" s="286"/>
      <c r="FA25" s="286"/>
      <c r="FB25" s="291"/>
      <c r="FC25" s="285"/>
      <c r="FD25" s="286"/>
      <c r="FE25" s="286"/>
      <c r="FF25" s="286"/>
      <c r="FG25" s="286"/>
      <c r="FH25" s="286"/>
      <c r="FI25" s="286"/>
      <c r="FJ25" s="286"/>
      <c r="FK25" s="291"/>
      <c r="FL25" s="34"/>
    </row>
    <row r="26" spans="1:168" s="30" customFormat="1">
      <c r="A26" s="10">
        <v>3203</v>
      </c>
      <c r="B26" s="11" t="s">
        <v>342</v>
      </c>
      <c r="C26" s="43">
        <v>990</v>
      </c>
      <c r="D26" s="45">
        <v>203</v>
      </c>
      <c r="E26" s="68">
        <f t="shared" si="0"/>
        <v>0.20505050505050504</v>
      </c>
      <c r="F26" s="383"/>
      <c r="G26" s="385"/>
      <c r="H26" s="386"/>
      <c r="I26" s="287"/>
      <c r="J26" s="285"/>
      <c r="K26" s="287"/>
      <c r="L26" s="288"/>
      <c r="M26" s="292"/>
      <c r="N26" s="294"/>
      <c r="O26" s="285"/>
      <c r="P26" s="287"/>
      <c r="Q26" s="285"/>
      <c r="R26" s="286"/>
      <c r="S26" s="286"/>
      <c r="T26" s="286"/>
      <c r="U26" s="291"/>
      <c r="V26" s="284"/>
      <c r="W26" s="269"/>
      <c r="X26" s="269"/>
      <c r="Y26" s="269"/>
      <c r="Z26" s="309"/>
      <c r="AA26" s="310"/>
      <c r="AB26" s="313"/>
      <c r="AC26" s="285"/>
      <c r="AD26" s="287"/>
      <c r="AE26" s="294"/>
      <c r="AF26" s="309"/>
      <c r="AG26" s="313"/>
      <c r="AH26" s="387"/>
      <c r="AI26" s="313"/>
      <c r="AJ26" s="387"/>
      <c r="AK26" s="388"/>
      <c r="AL26" s="388"/>
      <c r="AM26" s="388"/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291"/>
      <c r="AY26" s="95">
        <v>120</v>
      </c>
      <c r="AZ26" s="95">
        <v>6</v>
      </c>
      <c r="BA26" s="95">
        <v>134</v>
      </c>
      <c r="BB26" s="95">
        <v>51</v>
      </c>
      <c r="BC26" s="104">
        <v>33</v>
      </c>
      <c r="BD26" s="96">
        <v>108</v>
      </c>
      <c r="BE26" s="292"/>
      <c r="BF26" s="285"/>
      <c r="BG26" s="286"/>
      <c r="BH26" s="286"/>
      <c r="BI26" s="290"/>
      <c r="BJ26" s="290"/>
      <c r="BK26" s="291"/>
      <c r="BL26" s="285"/>
      <c r="BM26" s="286"/>
      <c r="BN26" s="286"/>
      <c r="BO26" s="286"/>
      <c r="BP26" s="286"/>
      <c r="BQ26" s="286"/>
      <c r="BR26" s="286"/>
      <c r="BS26" s="291"/>
      <c r="BT26" s="285"/>
      <c r="BU26" s="285"/>
      <c r="BV26" s="286"/>
      <c r="BW26" s="286"/>
      <c r="BX26" s="286"/>
      <c r="BY26" s="291"/>
      <c r="BZ26" s="285"/>
      <c r="CA26" s="285"/>
      <c r="CB26" s="286"/>
      <c r="CC26" s="291"/>
      <c r="CD26" s="285"/>
      <c r="CE26" s="286"/>
      <c r="CF26" s="286"/>
      <c r="CG26" s="291"/>
      <c r="CH26" s="285"/>
      <c r="CI26" s="285"/>
      <c r="CJ26" s="285"/>
      <c r="CK26" s="286"/>
      <c r="CL26" s="291"/>
      <c r="CM26" s="292"/>
      <c r="CN26" s="285"/>
      <c r="CO26" s="290"/>
      <c r="CP26" s="291"/>
      <c r="CQ26" s="295"/>
      <c r="CR26" s="287"/>
      <c r="CS26" s="285"/>
      <c r="CT26" s="286"/>
      <c r="CU26" s="291"/>
      <c r="CV26" s="285"/>
      <c r="CW26" s="285"/>
      <c r="CX26" s="287"/>
      <c r="CY26" s="285"/>
      <c r="CZ26" s="287"/>
      <c r="DA26" s="285"/>
      <c r="DB26" s="287"/>
      <c r="DC26" s="285"/>
      <c r="DD26" s="287"/>
      <c r="DE26" s="285"/>
      <c r="DF26" s="286"/>
      <c r="DG26" s="286"/>
      <c r="DH26" s="286"/>
      <c r="DI26" s="286"/>
      <c r="DJ26" s="287"/>
      <c r="DK26" s="285"/>
      <c r="DL26" s="287"/>
      <c r="DM26" s="285"/>
      <c r="DN26" s="286"/>
      <c r="DO26" s="287"/>
      <c r="DP26" s="285"/>
      <c r="DQ26" s="287"/>
      <c r="DR26" s="285"/>
      <c r="DS26" s="291"/>
      <c r="DT26" s="292"/>
      <c r="DU26" s="294"/>
      <c r="DV26" s="294"/>
      <c r="DW26" s="294"/>
      <c r="DX26" s="285"/>
      <c r="DY26" s="286"/>
      <c r="DZ26" s="286"/>
      <c r="EA26" s="286"/>
      <c r="EB26" s="287"/>
      <c r="EC26" s="294"/>
      <c r="ED26" s="294"/>
      <c r="EE26" s="294"/>
      <c r="EF26" s="288"/>
      <c r="EG26" s="292"/>
      <c r="EH26" s="294"/>
      <c r="EI26" s="294"/>
      <c r="EJ26" s="294"/>
      <c r="EK26" s="285"/>
      <c r="EL26" s="286"/>
      <c r="EM26" s="287"/>
      <c r="EN26" s="294"/>
      <c r="EO26" s="294"/>
      <c r="EP26" s="294"/>
      <c r="EQ26" s="288"/>
      <c r="ER26" s="295"/>
      <c r="ES26" s="343"/>
      <c r="ET26" s="287"/>
      <c r="EU26" s="294"/>
      <c r="EV26" s="285"/>
      <c r="EW26" s="286"/>
      <c r="EX26" s="286"/>
      <c r="EY26" s="286"/>
      <c r="EZ26" s="286"/>
      <c r="FA26" s="286"/>
      <c r="FB26" s="291"/>
      <c r="FC26" s="285"/>
      <c r="FD26" s="286"/>
      <c r="FE26" s="286"/>
      <c r="FF26" s="286"/>
      <c r="FG26" s="286"/>
      <c r="FH26" s="286"/>
      <c r="FI26" s="286"/>
      <c r="FJ26" s="286"/>
      <c r="FK26" s="291"/>
      <c r="FL26" s="34"/>
    </row>
    <row r="27" spans="1:168" s="30" customFormat="1" ht="12.75" customHeight="1">
      <c r="A27" s="10">
        <v>3204</v>
      </c>
      <c r="B27" s="11" t="s">
        <v>343</v>
      </c>
      <c r="C27" s="43">
        <v>1025</v>
      </c>
      <c r="D27" s="45">
        <v>180</v>
      </c>
      <c r="E27" s="68">
        <f t="shared" si="0"/>
        <v>0.17560975609756097</v>
      </c>
      <c r="F27" s="383"/>
      <c r="G27" s="385"/>
      <c r="H27" s="386"/>
      <c r="I27" s="287"/>
      <c r="J27" s="285"/>
      <c r="K27" s="287"/>
      <c r="L27" s="288"/>
      <c r="M27" s="292"/>
      <c r="N27" s="294"/>
      <c r="O27" s="285"/>
      <c r="P27" s="287"/>
      <c r="Q27" s="285"/>
      <c r="R27" s="286"/>
      <c r="S27" s="286"/>
      <c r="T27" s="286"/>
      <c r="U27" s="291"/>
      <c r="V27" s="284"/>
      <c r="W27" s="269"/>
      <c r="X27" s="269"/>
      <c r="Y27" s="269"/>
      <c r="Z27" s="309"/>
      <c r="AA27" s="310"/>
      <c r="AB27" s="313"/>
      <c r="AC27" s="285"/>
      <c r="AD27" s="287"/>
      <c r="AE27" s="294"/>
      <c r="AF27" s="285"/>
      <c r="AG27" s="287"/>
      <c r="AH27" s="343"/>
      <c r="AI27" s="287"/>
      <c r="AJ27" s="343"/>
      <c r="AK27" s="290"/>
      <c r="AL27" s="290"/>
      <c r="AM27" s="290"/>
      <c r="AN27" s="290"/>
      <c r="AO27" s="290"/>
      <c r="AP27" s="290"/>
      <c r="AQ27" s="290"/>
      <c r="AR27" s="290"/>
      <c r="AS27" s="290"/>
      <c r="AT27" s="290"/>
      <c r="AU27" s="290"/>
      <c r="AV27" s="290"/>
      <c r="AW27" s="290"/>
      <c r="AX27" s="315"/>
      <c r="AY27" s="95">
        <v>142</v>
      </c>
      <c r="AZ27" s="95">
        <v>1</v>
      </c>
      <c r="BA27" s="95">
        <v>108</v>
      </c>
      <c r="BB27" s="95">
        <v>18</v>
      </c>
      <c r="BC27" s="104">
        <v>26</v>
      </c>
      <c r="BD27" s="96">
        <v>112</v>
      </c>
      <c r="BE27" s="292"/>
      <c r="BF27" s="285"/>
      <c r="BG27" s="286"/>
      <c r="BH27" s="286"/>
      <c r="BI27" s="290"/>
      <c r="BJ27" s="290"/>
      <c r="BK27" s="291"/>
      <c r="BL27" s="285"/>
      <c r="BM27" s="286"/>
      <c r="BN27" s="286"/>
      <c r="BO27" s="286"/>
      <c r="BP27" s="286"/>
      <c r="BQ27" s="286"/>
      <c r="BR27" s="286"/>
      <c r="BS27" s="291"/>
      <c r="BT27" s="285"/>
      <c r="BU27" s="285"/>
      <c r="BV27" s="286"/>
      <c r="BW27" s="286"/>
      <c r="BX27" s="286"/>
      <c r="BY27" s="291"/>
      <c r="BZ27" s="285"/>
      <c r="CA27" s="285"/>
      <c r="CB27" s="286"/>
      <c r="CC27" s="291"/>
      <c r="CD27" s="285"/>
      <c r="CE27" s="286"/>
      <c r="CF27" s="286"/>
      <c r="CG27" s="291"/>
      <c r="CH27" s="285"/>
      <c r="CI27" s="285"/>
      <c r="CJ27" s="285"/>
      <c r="CK27" s="286"/>
      <c r="CL27" s="291"/>
      <c r="CM27" s="292"/>
      <c r="CN27" s="285"/>
      <c r="CO27" s="290"/>
      <c r="CP27" s="291"/>
      <c r="CQ27" s="295"/>
      <c r="CR27" s="287"/>
      <c r="CS27" s="285"/>
      <c r="CT27" s="286"/>
      <c r="CU27" s="291"/>
      <c r="CV27" s="285"/>
      <c r="CW27" s="285"/>
      <c r="CX27" s="287"/>
      <c r="CY27" s="285"/>
      <c r="CZ27" s="287"/>
      <c r="DA27" s="285"/>
      <c r="DB27" s="287"/>
      <c r="DC27" s="285"/>
      <c r="DD27" s="287"/>
      <c r="DE27" s="285"/>
      <c r="DF27" s="286"/>
      <c r="DG27" s="286"/>
      <c r="DH27" s="286"/>
      <c r="DI27" s="286"/>
      <c r="DJ27" s="287"/>
      <c r="DK27" s="285"/>
      <c r="DL27" s="287"/>
      <c r="DM27" s="285"/>
      <c r="DN27" s="286"/>
      <c r="DO27" s="287"/>
      <c r="DP27" s="285"/>
      <c r="DQ27" s="287"/>
      <c r="DR27" s="285"/>
      <c r="DS27" s="291"/>
      <c r="DT27" s="292"/>
      <c r="DU27" s="294"/>
      <c r="DV27" s="294"/>
      <c r="DW27" s="294"/>
      <c r="DX27" s="285"/>
      <c r="DY27" s="286"/>
      <c r="DZ27" s="286"/>
      <c r="EA27" s="286"/>
      <c r="EB27" s="287"/>
      <c r="EC27" s="294"/>
      <c r="ED27" s="294"/>
      <c r="EE27" s="294"/>
      <c r="EF27" s="288"/>
      <c r="EG27" s="292"/>
      <c r="EH27" s="294"/>
      <c r="EI27" s="294"/>
      <c r="EJ27" s="294"/>
      <c r="EK27" s="285"/>
      <c r="EL27" s="286"/>
      <c r="EM27" s="287"/>
      <c r="EN27" s="294"/>
      <c r="EO27" s="294"/>
      <c r="EP27" s="294"/>
      <c r="EQ27" s="288"/>
      <c r="ER27" s="295"/>
      <c r="ES27" s="343"/>
      <c r="ET27" s="287"/>
      <c r="EU27" s="294"/>
      <c r="EV27" s="285"/>
      <c r="EW27" s="286"/>
      <c r="EX27" s="286"/>
      <c r="EY27" s="286"/>
      <c r="EZ27" s="286"/>
      <c r="FA27" s="286"/>
      <c r="FB27" s="291"/>
      <c r="FC27" s="285"/>
      <c r="FD27" s="286"/>
      <c r="FE27" s="286"/>
      <c r="FF27" s="286"/>
      <c r="FG27" s="286"/>
      <c r="FH27" s="286"/>
      <c r="FI27" s="286"/>
      <c r="FJ27" s="286"/>
      <c r="FK27" s="291"/>
      <c r="FL27" s="34"/>
    </row>
    <row r="28" spans="1:168" s="30" customFormat="1">
      <c r="A28" s="10">
        <v>3205</v>
      </c>
      <c r="B28" s="11" t="s">
        <v>344</v>
      </c>
      <c r="C28" s="43">
        <v>988</v>
      </c>
      <c r="D28" s="45">
        <v>169</v>
      </c>
      <c r="E28" s="68">
        <f t="shared" si="0"/>
        <v>0.17105263157894737</v>
      </c>
      <c r="F28" s="383"/>
      <c r="G28" s="385"/>
      <c r="H28" s="386"/>
      <c r="I28" s="287"/>
      <c r="J28" s="285"/>
      <c r="K28" s="287"/>
      <c r="L28" s="288"/>
      <c r="M28" s="292"/>
      <c r="N28" s="294"/>
      <c r="O28" s="285"/>
      <c r="P28" s="287"/>
      <c r="Q28" s="285"/>
      <c r="R28" s="286"/>
      <c r="S28" s="286"/>
      <c r="T28" s="286"/>
      <c r="U28" s="291"/>
      <c r="V28" s="292"/>
      <c r="W28" s="294"/>
      <c r="X28" s="294"/>
      <c r="Y28" s="294"/>
      <c r="Z28" s="285"/>
      <c r="AA28" s="286"/>
      <c r="AB28" s="287"/>
      <c r="AC28" s="285"/>
      <c r="AD28" s="287"/>
      <c r="AE28" s="294"/>
      <c r="AF28" s="285"/>
      <c r="AG28" s="287"/>
      <c r="AH28" s="343"/>
      <c r="AI28" s="287"/>
      <c r="AJ28" s="343"/>
      <c r="AK28" s="290"/>
      <c r="AL28" s="290"/>
      <c r="AM28" s="290"/>
      <c r="AN28" s="290"/>
      <c r="AO28" s="290"/>
      <c r="AP28" s="290"/>
      <c r="AQ28" s="290"/>
      <c r="AR28" s="290"/>
      <c r="AS28" s="290"/>
      <c r="AT28" s="290"/>
      <c r="AU28" s="290"/>
      <c r="AV28" s="290"/>
      <c r="AW28" s="290"/>
      <c r="AX28" s="291"/>
      <c r="AY28" s="95">
        <v>103</v>
      </c>
      <c r="AZ28" s="95">
        <v>2</v>
      </c>
      <c r="BA28" s="95">
        <v>128</v>
      </c>
      <c r="BB28" s="95">
        <v>40</v>
      </c>
      <c r="BC28" s="104">
        <v>29</v>
      </c>
      <c r="BD28" s="96">
        <v>106</v>
      </c>
      <c r="BE28" s="292"/>
      <c r="BF28" s="285"/>
      <c r="BG28" s="286"/>
      <c r="BH28" s="286"/>
      <c r="BI28" s="290"/>
      <c r="BJ28" s="290"/>
      <c r="BK28" s="291"/>
      <c r="BL28" s="285"/>
      <c r="BM28" s="286"/>
      <c r="BN28" s="286"/>
      <c r="BO28" s="286"/>
      <c r="BP28" s="286"/>
      <c r="BQ28" s="286"/>
      <c r="BR28" s="286"/>
      <c r="BS28" s="291"/>
      <c r="BT28" s="285"/>
      <c r="BU28" s="285"/>
      <c r="BV28" s="286"/>
      <c r="BW28" s="286"/>
      <c r="BX28" s="286"/>
      <c r="BY28" s="291"/>
      <c r="BZ28" s="285"/>
      <c r="CA28" s="285"/>
      <c r="CB28" s="286"/>
      <c r="CC28" s="291"/>
      <c r="CD28" s="285"/>
      <c r="CE28" s="286"/>
      <c r="CF28" s="286"/>
      <c r="CG28" s="291"/>
      <c r="CH28" s="285"/>
      <c r="CI28" s="285"/>
      <c r="CJ28" s="285"/>
      <c r="CK28" s="286"/>
      <c r="CL28" s="291"/>
      <c r="CM28" s="292"/>
      <c r="CN28" s="285"/>
      <c r="CO28" s="290"/>
      <c r="CP28" s="291"/>
      <c r="CQ28" s="295"/>
      <c r="CR28" s="287"/>
      <c r="CS28" s="285"/>
      <c r="CT28" s="286"/>
      <c r="CU28" s="291"/>
      <c r="CV28" s="285"/>
      <c r="CW28" s="285"/>
      <c r="CX28" s="287"/>
      <c r="CY28" s="285"/>
      <c r="CZ28" s="287"/>
      <c r="DA28" s="285"/>
      <c r="DB28" s="287"/>
      <c r="DC28" s="285"/>
      <c r="DD28" s="287"/>
      <c r="DE28" s="285"/>
      <c r="DF28" s="286"/>
      <c r="DG28" s="286"/>
      <c r="DH28" s="286"/>
      <c r="DI28" s="286"/>
      <c r="DJ28" s="287"/>
      <c r="DK28" s="285"/>
      <c r="DL28" s="287"/>
      <c r="DM28" s="285"/>
      <c r="DN28" s="286"/>
      <c r="DO28" s="287"/>
      <c r="DP28" s="285"/>
      <c r="DQ28" s="287"/>
      <c r="DR28" s="285"/>
      <c r="DS28" s="291"/>
      <c r="DT28" s="292"/>
      <c r="DU28" s="294"/>
      <c r="DV28" s="294"/>
      <c r="DW28" s="294"/>
      <c r="DX28" s="285"/>
      <c r="DY28" s="286"/>
      <c r="DZ28" s="286"/>
      <c r="EA28" s="286"/>
      <c r="EB28" s="287"/>
      <c r="EC28" s="294"/>
      <c r="ED28" s="294"/>
      <c r="EE28" s="294"/>
      <c r="EF28" s="288"/>
      <c r="EG28" s="292"/>
      <c r="EH28" s="294"/>
      <c r="EI28" s="294"/>
      <c r="EJ28" s="294"/>
      <c r="EK28" s="285"/>
      <c r="EL28" s="286"/>
      <c r="EM28" s="287"/>
      <c r="EN28" s="294"/>
      <c r="EO28" s="294"/>
      <c r="EP28" s="294"/>
      <c r="EQ28" s="288"/>
      <c r="ER28" s="295"/>
      <c r="ES28" s="343"/>
      <c r="ET28" s="287"/>
      <c r="EU28" s="294"/>
      <c r="EV28" s="285"/>
      <c r="EW28" s="286"/>
      <c r="EX28" s="286"/>
      <c r="EY28" s="286"/>
      <c r="EZ28" s="286"/>
      <c r="FA28" s="286"/>
      <c r="FB28" s="291"/>
      <c r="FC28" s="285"/>
      <c r="FD28" s="286"/>
      <c r="FE28" s="286"/>
      <c r="FF28" s="286"/>
      <c r="FG28" s="286"/>
      <c r="FH28" s="286"/>
      <c r="FI28" s="286"/>
      <c r="FJ28" s="286"/>
      <c r="FK28" s="291"/>
      <c r="FL28" s="34"/>
    </row>
    <row r="29" spans="1:168" s="30" customFormat="1" ht="12.75" customHeight="1">
      <c r="A29" s="10">
        <v>3206</v>
      </c>
      <c r="B29" s="11" t="s">
        <v>345</v>
      </c>
      <c r="C29" s="43">
        <v>567</v>
      </c>
      <c r="D29" s="45">
        <v>153</v>
      </c>
      <c r="E29" s="68">
        <f t="shared" si="0"/>
        <v>0.26984126984126983</v>
      </c>
      <c r="F29" s="383"/>
      <c r="G29" s="385"/>
      <c r="H29" s="386"/>
      <c r="I29" s="287"/>
      <c r="J29" s="285"/>
      <c r="K29" s="287"/>
      <c r="L29" s="288"/>
      <c r="M29" s="292"/>
      <c r="N29" s="294"/>
      <c r="O29" s="285"/>
      <c r="P29" s="287"/>
      <c r="Q29" s="285"/>
      <c r="R29" s="286"/>
      <c r="S29" s="286"/>
      <c r="T29" s="286"/>
      <c r="U29" s="291"/>
      <c r="V29" s="292"/>
      <c r="W29" s="294"/>
      <c r="X29" s="294"/>
      <c r="Y29" s="294"/>
      <c r="Z29" s="285"/>
      <c r="AA29" s="286"/>
      <c r="AB29" s="287"/>
      <c r="AC29" s="285"/>
      <c r="AD29" s="287"/>
      <c r="AE29" s="294"/>
      <c r="AF29" s="285"/>
      <c r="AG29" s="287"/>
      <c r="AH29" s="343"/>
      <c r="AI29" s="287"/>
      <c r="AJ29" s="343"/>
      <c r="AK29" s="290"/>
      <c r="AL29" s="290"/>
      <c r="AM29" s="290"/>
      <c r="AN29" s="290"/>
      <c r="AO29" s="290"/>
      <c r="AP29" s="290"/>
      <c r="AQ29" s="290"/>
      <c r="AR29" s="290"/>
      <c r="AS29" s="290"/>
      <c r="AT29" s="290"/>
      <c r="AU29" s="290"/>
      <c r="AV29" s="290"/>
      <c r="AW29" s="290"/>
      <c r="AX29" s="291"/>
      <c r="AY29" s="95">
        <v>99</v>
      </c>
      <c r="AZ29" s="95">
        <v>4</v>
      </c>
      <c r="BA29" s="95">
        <v>117</v>
      </c>
      <c r="BB29" s="95">
        <v>29</v>
      </c>
      <c r="BC29" s="104">
        <v>24</v>
      </c>
      <c r="BD29" s="96">
        <v>93</v>
      </c>
      <c r="BE29" s="292"/>
      <c r="BF29" s="285"/>
      <c r="BG29" s="286"/>
      <c r="BH29" s="286"/>
      <c r="BI29" s="290"/>
      <c r="BJ29" s="290"/>
      <c r="BK29" s="291"/>
      <c r="BL29" s="285"/>
      <c r="BM29" s="286"/>
      <c r="BN29" s="286"/>
      <c r="BO29" s="286"/>
      <c r="BP29" s="286"/>
      <c r="BQ29" s="286"/>
      <c r="BR29" s="286"/>
      <c r="BS29" s="291"/>
      <c r="BT29" s="285"/>
      <c r="BU29" s="285"/>
      <c r="BV29" s="286"/>
      <c r="BW29" s="286"/>
      <c r="BX29" s="286"/>
      <c r="BY29" s="291"/>
      <c r="BZ29" s="285"/>
      <c r="CA29" s="285"/>
      <c r="CB29" s="286"/>
      <c r="CC29" s="291"/>
      <c r="CD29" s="285"/>
      <c r="CE29" s="286"/>
      <c r="CF29" s="286"/>
      <c r="CG29" s="291"/>
      <c r="CH29" s="285"/>
      <c r="CI29" s="285"/>
      <c r="CJ29" s="285"/>
      <c r="CK29" s="286"/>
      <c r="CL29" s="291"/>
      <c r="CM29" s="292"/>
      <c r="CN29" s="285"/>
      <c r="CO29" s="290"/>
      <c r="CP29" s="291"/>
      <c r="CQ29" s="295"/>
      <c r="CR29" s="287"/>
      <c r="CS29" s="285"/>
      <c r="CT29" s="286"/>
      <c r="CU29" s="291"/>
      <c r="CV29" s="285"/>
      <c r="CW29" s="285"/>
      <c r="CX29" s="287"/>
      <c r="CY29" s="285"/>
      <c r="CZ29" s="287"/>
      <c r="DA29" s="285"/>
      <c r="DB29" s="287"/>
      <c r="DC29" s="285"/>
      <c r="DD29" s="287"/>
      <c r="DE29" s="285"/>
      <c r="DF29" s="286"/>
      <c r="DG29" s="286"/>
      <c r="DH29" s="286"/>
      <c r="DI29" s="286"/>
      <c r="DJ29" s="287"/>
      <c r="DK29" s="285"/>
      <c r="DL29" s="287"/>
      <c r="DM29" s="285"/>
      <c r="DN29" s="286"/>
      <c r="DO29" s="287"/>
      <c r="DP29" s="285"/>
      <c r="DQ29" s="287"/>
      <c r="DR29" s="285"/>
      <c r="DS29" s="291"/>
      <c r="DT29" s="292"/>
      <c r="DU29" s="294"/>
      <c r="DV29" s="294"/>
      <c r="DW29" s="294"/>
      <c r="DX29" s="285"/>
      <c r="DY29" s="286"/>
      <c r="DZ29" s="286"/>
      <c r="EA29" s="286"/>
      <c r="EB29" s="287"/>
      <c r="EC29" s="294"/>
      <c r="ED29" s="294"/>
      <c r="EE29" s="294"/>
      <c r="EF29" s="288"/>
      <c r="EG29" s="292"/>
      <c r="EH29" s="294"/>
      <c r="EI29" s="294"/>
      <c r="EJ29" s="294"/>
      <c r="EK29" s="285"/>
      <c r="EL29" s="286"/>
      <c r="EM29" s="287"/>
      <c r="EN29" s="294"/>
      <c r="EO29" s="294"/>
      <c r="EP29" s="294"/>
      <c r="EQ29" s="288"/>
      <c r="ER29" s="295"/>
      <c r="ES29" s="343"/>
      <c r="ET29" s="287"/>
      <c r="EU29" s="294"/>
      <c r="EV29" s="285"/>
      <c r="EW29" s="286"/>
      <c r="EX29" s="286"/>
      <c r="EY29" s="286"/>
      <c r="EZ29" s="286"/>
      <c r="FA29" s="286"/>
      <c r="FB29" s="291"/>
      <c r="FC29" s="285"/>
      <c r="FD29" s="286"/>
      <c r="FE29" s="286"/>
      <c r="FF29" s="286"/>
      <c r="FG29" s="286"/>
      <c r="FH29" s="286"/>
      <c r="FI29" s="286"/>
      <c r="FJ29" s="286"/>
      <c r="FK29" s="291"/>
      <c r="FL29" s="34"/>
    </row>
    <row r="30" spans="1:168" s="30" customFormat="1">
      <c r="A30" s="10">
        <v>3207</v>
      </c>
      <c r="B30" s="11" t="s">
        <v>346</v>
      </c>
      <c r="C30" s="43">
        <v>895</v>
      </c>
      <c r="D30" s="45">
        <v>194</v>
      </c>
      <c r="E30" s="68">
        <f t="shared" si="0"/>
        <v>0.21675977653631284</v>
      </c>
      <c r="F30" s="383"/>
      <c r="G30" s="287"/>
      <c r="H30" s="285"/>
      <c r="I30" s="287"/>
      <c r="J30" s="285"/>
      <c r="K30" s="287"/>
      <c r="L30" s="288"/>
      <c r="M30" s="292"/>
      <c r="N30" s="294"/>
      <c r="O30" s="285"/>
      <c r="P30" s="287"/>
      <c r="Q30" s="285"/>
      <c r="R30" s="286"/>
      <c r="S30" s="286"/>
      <c r="T30" s="286"/>
      <c r="U30" s="291"/>
      <c r="V30" s="292"/>
      <c r="W30" s="294"/>
      <c r="X30" s="294"/>
      <c r="Y30" s="294"/>
      <c r="Z30" s="285"/>
      <c r="AA30" s="286"/>
      <c r="AB30" s="287"/>
      <c r="AC30" s="285"/>
      <c r="AD30" s="287"/>
      <c r="AE30" s="294"/>
      <c r="AF30" s="285"/>
      <c r="AG30" s="287"/>
      <c r="AH30" s="343"/>
      <c r="AI30" s="287"/>
      <c r="AJ30" s="343"/>
      <c r="AK30" s="290"/>
      <c r="AL30" s="290"/>
      <c r="AM30" s="290"/>
      <c r="AN30" s="290"/>
      <c r="AO30" s="290"/>
      <c r="AP30" s="290"/>
      <c r="AQ30" s="290"/>
      <c r="AR30" s="290"/>
      <c r="AS30" s="290"/>
      <c r="AT30" s="290"/>
      <c r="AU30" s="290"/>
      <c r="AV30" s="290"/>
      <c r="AW30" s="290"/>
      <c r="AX30" s="291"/>
      <c r="AY30" s="95">
        <v>140</v>
      </c>
      <c r="AZ30" s="95">
        <v>1</v>
      </c>
      <c r="BA30" s="95">
        <v>156</v>
      </c>
      <c r="BB30" s="95">
        <v>31</v>
      </c>
      <c r="BC30" s="104">
        <v>20</v>
      </c>
      <c r="BD30" s="96">
        <v>139</v>
      </c>
      <c r="BE30" s="292"/>
      <c r="BF30" s="285"/>
      <c r="BG30" s="286"/>
      <c r="BH30" s="286"/>
      <c r="BI30" s="290"/>
      <c r="BJ30" s="290"/>
      <c r="BK30" s="291"/>
      <c r="BL30" s="285"/>
      <c r="BM30" s="286"/>
      <c r="BN30" s="286"/>
      <c r="BO30" s="286"/>
      <c r="BP30" s="286"/>
      <c r="BQ30" s="286"/>
      <c r="BR30" s="286"/>
      <c r="BS30" s="291"/>
      <c r="BT30" s="285"/>
      <c r="BU30" s="285"/>
      <c r="BV30" s="286"/>
      <c r="BW30" s="286"/>
      <c r="BX30" s="286"/>
      <c r="BY30" s="291"/>
      <c r="BZ30" s="285"/>
      <c r="CA30" s="285"/>
      <c r="CB30" s="286"/>
      <c r="CC30" s="291"/>
      <c r="CD30" s="285"/>
      <c r="CE30" s="286"/>
      <c r="CF30" s="286"/>
      <c r="CG30" s="291"/>
      <c r="CH30" s="285"/>
      <c r="CI30" s="285"/>
      <c r="CJ30" s="285"/>
      <c r="CK30" s="286"/>
      <c r="CL30" s="291"/>
      <c r="CM30" s="292"/>
      <c r="CN30" s="285"/>
      <c r="CO30" s="290"/>
      <c r="CP30" s="291"/>
      <c r="CQ30" s="295"/>
      <c r="CR30" s="287"/>
      <c r="CS30" s="285"/>
      <c r="CT30" s="286"/>
      <c r="CU30" s="291"/>
      <c r="CV30" s="285"/>
      <c r="CW30" s="285"/>
      <c r="CX30" s="287"/>
      <c r="CY30" s="285"/>
      <c r="CZ30" s="287"/>
      <c r="DA30" s="285"/>
      <c r="DB30" s="287"/>
      <c r="DC30" s="285"/>
      <c r="DD30" s="287"/>
      <c r="DE30" s="285"/>
      <c r="DF30" s="286"/>
      <c r="DG30" s="286"/>
      <c r="DH30" s="286"/>
      <c r="DI30" s="286"/>
      <c r="DJ30" s="287"/>
      <c r="DK30" s="285"/>
      <c r="DL30" s="287"/>
      <c r="DM30" s="285"/>
      <c r="DN30" s="286"/>
      <c r="DO30" s="287"/>
      <c r="DP30" s="285"/>
      <c r="DQ30" s="287"/>
      <c r="DR30" s="285"/>
      <c r="DS30" s="291"/>
      <c r="DT30" s="292"/>
      <c r="DU30" s="294"/>
      <c r="DV30" s="294"/>
      <c r="DW30" s="294"/>
      <c r="DX30" s="285"/>
      <c r="DY30" s="286"/>
      <c r="DZ30" s="286"/>
      <c r="EA30" s="286"/>
      <c r="EB30" s="287"/>
      <c r="EC30" s="294"/>
      <c r="ED30" s="294"/>
      <c r="EE30" s="294"/>
      <c r="EF30" s="288"/>
      <c r="EG30" s="292"/>
      <c r="EH30" s="294"/>
      <c r="EI30" s="294"/>
      <c r="EJ30" s="294"/>
      <c r="EK30" s="285"/>
      <c r="EL30" s="286"/>
      <c r="EM30" s="287"/>
      <c r="EN30" s="294"/>
      <c r="EO30" s="294"/>
      <c r="EP30" s="294"/>
      <c r="EQ30" s="288"/>
      <c r="ER30" s="295"/>
      <c r="ES30" s="343"/>
      <c r="ET30" s="287"/>
      <c r="EU30" s="294"/>
      <c r="EV30" s="285"/>
      <c r="EW30" s="286"/>
      <c r="EX30" s="286"/>
      <c r="EY30" s="286"/>
      <c r="EZ30" s="286"/>
      <c r="FA30" s="286"/>
      <c r="FB30" s="291"/>
      <c r="FC30" s="285"/>
      <c r="FD30" s="286"/>
      <c r="FE30" s="286"/>
      <c r="FF30" s="286"/>
      <c r="FG30" s="286"/>
      <c r="FH30" s="286"/>
      <c r="FI30" s="286"/>
      <c r="FJ30" s="286"/>
      <c r="FK30" s="291"/>
      <c r="FL30" s="34"/>
    </row>
    <row r="31" spans="1:168" s="30" customFormat="1" ht="12.75" customHeight="1">
      <c r="A31" s="10">
        <v>3208</v>
      </c>
      <c r="B31" s="11" t="s">
        <v>347</v>
      </c>
      <c r="C31" s="43">
        <v>777</v>
      </c>
      <c r="D31" s="45">
        <v>176</v>
      </c>
      <c r="E31" s="68">
        <f t="shared" si="0"/>
        <v>0.22651222651222652</v>
      </c>
      <c r="F31" s="383"/>
      <c r="G31" s="287"/>
      <c r="H31" s="285"/>
      <c r="I31" s="287"/>
      <c r="J31" s="285"/>
      <c r="K31" s="287"/>
      <c r="L31" s="288"/>
      <c r="M31" s="292"/>
      <c r="N31" s="294"/>
      <c r="O31" s="285"/>
      <c r="P31" s="287"/>
      <c r="Q31" s="285"/>
      <c r="R31" s="286"/>
      <c r="S31" s="286"/>
      <c r="T31" s="286"/>
      <c r="U31" s="291"/>
      <c r="V31" s="292"/>
      <c r="W31" s="294"/>
      <c r="X31" s="294"/>
      <c r="Y31" s="294"/>
      <c r="Z31" s="285"/>
      <c r="AA31" s="286"/>
      <c r="AB31" s="287"/>
      <c r="AC31" s="285"/>
      <c r="AD31" s="287"/>
      <c r="AE31" s="294"/>
      <c r="AF31" s="285"/>
      <c r="AG31" s="287"/>
      <c r="AH31" s="343"/>
      <c r="AI31" s="287"/>
      <c r="AJ31" s="343"/>
      <c r="AK31" s="290"/>
      <c r="AL31" s="290"/>
      <c r="AM31" s="290"/>
      <c r="AN31" s="290"/>
      <c r="AO31" s="290"/>
      <c r="AP31" s="290"/>
      <c r="AQ31" s="290"/>
      <c r="AR31" s="290"/>
      <c r="AS31" s="290"/>
      <c r="AT31" s="290"/>
      <c r="AU31" s="290"/>
      <c r="AV31" s="290"/>
      <c r="AW31" s="290"/>
      <c r="AX31" s="291"/>
      <c r="AY31" s="95">
        <v>130</v>
      </c>
      <c r="AZ31" s="95">
        <v>1</v>
      </c>
      <c r="BA31" s="95">
        <v>110</v>
      </c>
      <c r="BB31" s="95">
        <v>38</v>
      </c>
      <c r="BC31" s="104">
        <v>25</v>
      </c>
      <c r="BD31" s="96">
        <v>109</v>
      </c>
      <c r="BE31" s="292"/>
      <c r="BF31" s="285"/>
      <c r="BG31" s="286"/>
      <c r="BH31" s="286"/>
      <c r="BI31" s="290"/>
      <c r="BJ31" s="290"/>
      <c r="BK31" s="291"/>
      <c r="BL31" s="285"/>
      <c r="BM31" s="286"/>
      <c r="BN31" s="286"/>
      <c r="BO31" s="286"/>
      <c r="BP31" s="286"/>
      <c r="BQ31" s="286"/>
      <c r="BR31" s="286"/>
      <c r="BS31" s="291"/>
      <c r="BT31" s="285"/>
      <c r="BU31" s="285"/>
      <c r="BV31" s="286"/>
      <c r="BW31" s="286"/>
      <c r="BX31" s="286"/>
      <c r="BY31" s="291"/>
      <c r="BZ31" s="285"/>
      <c r="CA31" s="285"/>
      <c r="CB31" s="286"/>
      <c r="CC31" s="291"/>
      <c r="CD31" s="285"/>
      <c r="CE31" s="286"/>
      <c r="CF31" s="286"/>
      <c r="CG31" s="291"/>
      <c r="CH31" s="285"/>
      <c r="CI31" s="285"/>
      <c r="CJ31" s="285"/>
      <c r="CK31" s="286"/>
      <c r="CL31" s="291"/>
      <c r="CM31" s="292"/>
      <c r="CN31" s="285"/>
      <c r="CO31" s="290"/>
      <c r="CP31" s="291"/>
      <c r="CQ31" s="295"/>
      <c r="CR31" s="287"/>
      <c r="CS31" s="285"/>
      <c r="CT31" s="286"/>
      <c r="CU31" s="291"/>
      <c r="CV31" s="285"/>
      <c r="CW31" s="285"/>
      <c r="CX31" s="287"/>
      <c r="CY31" s="285"/>
      <c r="CZ31" s="287"/>
      <c r="DA31" s="285"/>
      <c r="DB31" s="287"/>
      <c r="DC31" s="285"/>
      <c r="DD31" s="287"/>
      <c r="DE31" s="285"/>
      <c r="DF31" s="286"/>
      <c r="DG31" s="286"/>
      <c r="DH31" s="286"/>
      <c r="DI31" s="286"/>
      <c r="DJ31" s="287"/>
      <c r="DK31" s="285"/>
      <c r="DL31" s="287"/>
      <c r="DM31" s="285"/>
      <c r="DN31" s="286"/>
      <c r="DO31" s="287"/>
      <c r="DP31" s="285"/>
      <c r="DQ31" s="287"/>
      <c r="DR31" s="285"/>
      <c r="DS31" s="291"/>
      <c r="DT31" s="292"/>
      <c r="DU31" s="294"/>
      <c r="DV31" s="294"/>
      <c r="DW31" s="294"/>
      <c r="DX31" s="285"/>
      <c r="DY31" s="286"/>
      <c r="DZ31" s="286"/>
      <c r="EA31" s="286"/>
      <c r="EB31" s="287"/>
      <c r="EC31" s="294"/>
      <c r="ED31" s="294"/>
      <c r="EE31" s="294"/>
      <c r="EF31" s="288"/>
      <c r="EG31" s="292"/>
      <c r="EH31" s="294"/>
      <c r="EI31" s="294"/>
      <c r="EJ31" s="294"/>
      <c r="EK31" s="285"/>
      <c r="EL31" s="286"/>
      <c r="EM31" s="287"/>
      <c r="EN31" s="294"/>
      <c r="EO31" s="294"/>
      <c r="EP31" s="294"/>
      <c r="EQ31" s="288"/>
      <c r="ER31" s="295"/>
      <c r="ES31" s="343"/>
      <c r="ET31" s="287"/>
      <c r="EU31" s="294"/>
      <c r="EV31" s="285"/>
      <c r="EW31" s="286"/>
      <c r="EX31" s="286"/>
      <c r="EY31" s="286"/>
      <c r="EZ31" s="286"/>
      <c r="FA31" s="286"/>
      <c r="FB31" s="291"/>
      <c r="FC31" s="285"/>
      <c r="FD31" s="286"/>
      <c r="FE31" s="286"/>
      <c r="FF31" s="286"/>
      <c r="FG31" s="286"/>
      <c r="FH31" s="286"/>
      <c r="FI31" s="286"/>
      <c r="FJ31" s="286"/>
      <c r="FK31" s="291"/>
      <c r="FL31" s="34"/>
    </row>
    <row r="32" spans="1:168" s="30" customFormat="1">
      <c r="A32" s="10">
        <v>3209</v>
      </c>
      <c r="B32" s="11" t="s">
        <v>348</v>
      </c>
      <c r="C32" s="43">
        <v>963</v>
      </c>
      <c r="D32" s="45">
        <v>269</v>
      </c>
      <c r="E32" s="68">
        <f t="shared" si="0"/>
        <v>0.27933541017653168</v>
      </c>
      <c r="F32" s="383"/>
      <c r="G32" s="287"/>
      <c r="H32" s="285"/>
      <c r="I32" s="287"/>
      <c r="J32" s="285"/>
      <c r="K32" s="287"/>
      <c r="L32" s="288"/>
      <c r="M32" s="292"/>
      <c r="N32" s="294"/>
      <c r="O32" s="285"/>
      <c r="P32" s="287"/>
      <c r="Q32" s="285"/>
      <c r="R32" s="286"/>
      <c r="S32" s="286"/>
      <c r="T32" s="286"/>
      <c r="U32" s="291"/>
      <c r="V32" s="292"/>
      <c r="W32" s="294"/>
      <c r="X32" s="294"/>
      <c r="Y32" s="294"/>
      <c r="Z32" s="285"/>
      <c r="AA32" s="286"/>
      <c r="AB32" s="287"/>
      <c r="AC32" s="285"/>
      <c r="AD32" s="287"/>
      <c r="AE32" s="294"/>
      <c r="AF32" s="285"/>
      <c r="AG32" s="287"/>
      <c r="AH32" s="343"/>
      <c r="AI32" s="287"/>
      <c r="AJ32" s="343"/>
      <c r="AK32" s="290"/>
      <c r="AL32" s="290"/>
      <c r="AM32" s="290"/>
      <c r="AN32" s="290"/>
      <c r="AO32" s="290"/>
      <c r="AP32" s="290"/>
      <c r="AQ32" s="290"/>
      <c r="AR32" s="290"/>
      <c r="AS32" s="290"/>
      <c r="AT32" s="290"/>
      <c r="AU32" s="290"/>
      <c r="AV32" s="290"/>
      <c r="AW32" s="290"/>
      <c r="AX32" s="291"/>
      <c r="AY32" s="95">
        <v>162</v>
      </c>
      <c r="AZ32" s="95">
        <v>4</v>
      </c>
      <c r="BA32" s="95">
        <v>194</v>
      </c>
      <c r="BB32" s="95">
        <v>83</v>
      </c>
      <c r="BC32" s="104">
        <v>45</v>
      </c>
      <c r="BD32" s="96">
        <v>155</v>
      </c>
      <c r="BE32" s="292"/>
      <c r="BF32" s="285"/>
      <c r="BG32" s="286"/>
      <c r="BH32" s="286"/>
      <c r="BI32" s="290"/>
      <c r="BJ32" s="290"/>
      <c r="BK32" s="291"/>
      <c r="BL32" s="285"/>
      <c r="BM32" s="286"/>
      <c r="BN32" s="286"/>
      <c r="BO32" s="286"/>
      <c r="BP32" s="286"/>
      <c r="BQ32" s="286"/>
      <c r="BR32" s="286"/>
      <c r="BS32" s="291"/>
      <c r="BT32" s="285"/>
      <c r="BU32" s="285"/>
      <c r="BV32" s="286"/>
      <c r="BW32" s="286"/>
      <c r="BX32" s="286"/>
      <c r="BY32" s="291"/>
      <c r="BZ32" s="285"/>
      <c r="CA32" s="285"/>
      <c r="CB32" s="286"/>
      <c r="CC32" s="291"/>
      <c r="CD32" s="285"/>
      <c r="CE32" s="286"/>
      <c r="CF32" s="286"/>
      <c r="CG32" s="291"/>
      <c r="CH32" s="285"/>
      <c r="CI32" s="285"/>
      <c r="CJ32" s="285"/>
      <c r="CK32" s="286"/>
      <c r="CL32" s="291"/>
      <c r="CM32" s="292"/>
      <c r="CN32" s="285"/>
      <c r="CO32" s="290"/>
      <c r="CP32" s="291"/>
      <c r="CQ32" s="295"/>
      <c r="CR32" s="287"/>
      <c r="CS32" s="285"/>
      <c r="CT32" s="286"/>
      <c r="CU32" s="291"/>
      <c r="CV32" s="285"/>
      <c r="CW32" s="285"/>
      <c r="CX32" s="287"/>
      <c r="CY32" s="285"/>
      <c r="CZ32" s="287"/>
      <c r="DA32" s="285"/>
      <c r="DB32" s="287"/>
      <c r="DC32" s="285"/>
      <c r="DD32" s="287"/>
      <c r="DE32" s="285"/>
      <c r="DF32" s="286"/>
      <c r="DG32" s="286"/>
      <c r="DH32" s="286"/>
      <c r="DI32" s="286"/>
      <c r="DJ32" s="287"/>
      <c r="DK32" s="285"/>
      <c r="DL32" s="287"/>
      <c r="DM32" s="285"/>
      <c r="DN32" s="286"/>
      <c r="DO32" s="287"/>
      <c r="DP32" s="285"/>
      <c r="DQ32" s="287"/>
      <c r="DR32" s="285"/>
      <c r="DS32" s="291"/>
      <c r="DT32" s="292"/>
      <c r="DU32" s="294"/>
      <c r="DV32" s="294"/>
      <c r="DW32" s="294"/>
      <c r="DX32" s="285"/>
      <c r="DY32" s="286"/>
      <c r="DZ32" s="286"/>
      <c r="EA32" s="286"/>
      <c r="EB32" s="287"/>
      <c r="EC32" s="294"/>
      <c r="ED32" s="294"/>
      <c r="EE32" s="294"/>
      <c r="EF32" s="288"/>
      <c r="EG32" s="292"/>
      <c r="EH32" s="294"/>
      <c r="EI32" s="294"/>
      <c r="EJ32" s="294"/>
      <c r="EK32" s="285"/>
      <c r="EL32" s="286"/>
      <c r="EM32" s="287"/>
      <c r="EN32" s="294"/>
      <c r="EO32" s="294"/>
      <c r="EP32" s="294"/>
      <c r="EQ32" s="288"/>
      <c r="ER32" s="295"/>
      <c r="ES32" s="343"/>
      <c r="ET32" s="287"/>
      <c r="EU32" s="294"/>
      <c r="EV32" s="285"/>
      <c r="EW32" s="286"/>
      <c r="EX32" s="286"/>
      <c r="EY32" s="286"/>
      <c r="EZ32" s="286"/>
      <c r="FA32" s="286"/>
      <c r="FB32" s="291"/>
      <c r="FC32" s="285"/>
      <c r="FD32" s="286"/>
      <c r="FE32" s="286"/>
      <c r="FF32" s="286"/>
      <c r="FG32" s="286"/>
      <c r="FH32" s="286"/>
      <c r="FI32" s="286"/>
      <c r="FJ32" s="286"/>
      <c r="FK32" s="291"/>
      <c r="FL32" s="34"/>
    </row>
    <row r="33" spans="1:168" s="30" customFormat="1" ht="12.75" customHeight="1">
      <c r="A33" s="10">
        <v>3210</v>
      </c>
      <c r="B33" s="11" t="s">
        <v>349</v>
      </c>
      <c r="C33" s="43">
        <v>853</v>
      </c>
      <c r="D33" s="45">
        <v>219</v>
      </c>
      <c r="E33" s="68">
        <f t="shared" si="0"/>
        <v>0.25674091441969521</v>
      </c>
      <c r="F33" s="383"/>
      <c r="G33" s="287"/>
      <c r="H33" s="285"/>
      <c r="I33" s="287"/>
      <c r="J33" s="285"/>
      <c r="K33" s="287"/>
      <c r="L33" s="288"/>
      <c r="M33" s="292"/>
      <c r="N33" s="294"/>
      <c r="O33" s="285"/>
      <c r="P33" s="287"/>
      <c r="Q33" s="285"/>
      <c r="R33" s="286"/>
      <c r="S33" s="286"/>
      <c r="T33" s="286"/>
      <c r="U33" s="291"/>
      <c r="V33" s="292"/>
      <c r="W33" s="294"/>
      <c r="X33" s="294"/>
      <c r="Y33" s="294"/>
      <c r="Z33" s="285"/>
      <c r="AA33" s="286"/>
      <c r="AB33" s="287"/>
      <c r="AC33" s="285"/>
      <c r="AD33" s="287"/>
      <c r="AE33" s="294"/>
      <c r="AF33" s="285"/>
      <c r="AG33" s="287"/>
      <c r="AH33" s="343"/>
      <c r="AI33" s="287"/>
      <c r="AJ33" s="343"/>
      <c r="AK33" s="290"/>
      <c r="AL33" s="290"/>
      <c r="AM33" s="290"/>
      <c r="AN33" s="290"/>
      <c r="AO33" s="290"/>
      <c r="AP33" s="290"/>
      <c r="AQ33" s="290"/>
      <c r="AR33" s="290"/>
      <c r="AS33" s="290"/>
      <c r="AT33" s="290"/>
      <c r="AU33" s="290"/>
      <c r="AV33" s="290"/>
      <c r="AW33" s="290"/>
      <c r="AX33" s="291"/>
      <c r="AY33" s="95">
        <v>132</v>
      </c>
      <c r="AZ33" s="95">
        <v>10</v>
      </c>
      <c r="BA33" s="95">
        <v>136</v>
      </c>
      <c r="BB33" s="95">
        <v>60</v>
      </c>
      <c r="BC33" s="104">
        <v>28</v>
      </c>
      <c r="BD33" s="96">
        <v>142</v>
      </c>
      <c r="BE33" s="292"/>
      <c r="BF33" s="285"/>
      <c r="BG33" s="286"/>
      <c r="BH33" s="286"/>
      <c r="BI33" s="290"/>
      <c r="BJ33" s="290"/>
      <c r="BK33" s="291"/>
      <c r="BL33" s="285"/>
      <c r="BM33" s="286"/>
      <c r="BN33" s="286"/>
      <c r="BO33" s="286"/>
      <c r="BP33" s="286"/>
      <c r="BQ33" s="286"/>
      <c r="BR33" s="286"/>
      <c r="BS33" s="291"/>
      <c r="BT33" s="285"/>
      <c r="BU33" s="285"/>
      <c r="BV33" s="286"/>
      <c r="BW33" s="286"/>
      <c r="BX33" s="286"/>
      <c r="BY33" s="291"/>
      <c r="BZ33" s="285"/>
      <c r="CA33" s="285"/>
      <c r="CB33" s="286"/>
      <c r="CC33" s="291"/>
      <c r="CD33" s="285"/>
      <c r="CE33" s="286"/>
      <c r="CF33" s="286"/>
      <c r="CG33" s="291"/>
      <c r="CH33" s="285"/>
      <c r="CI33" s="285"/>
      <c r="CJ33" s="285"/>
      <c r="CK33" s="286"/>
      <c r="CL33" s="291"/>
      <c r="CM33" s="292"/>
      <c r="CN33" s="285"/>
      <c r="CO33" s="290"/>
      <c r="CP33" s="291"/>
      <c r="CQ33" s="295"/>
      <c r="CR33" s="287"/>
      <c r="CS33" s="285"/>
      <c r="CT33" s="286"/>
      <c r="CU33" s="291"/>
      <c r="CV33" s="285"/>
      <c r="CW33" s="285"/>
      <c r="CX33" s="287"/>
      <c r="CY33" s="285"/>
      <c r="CZ33" s="287"/>
      <c r="DA33" s="285"/>
      <c r="DB33" s="287"/>
      <c r="DC33" s="285"/>
      <c r="DD33" s="287"/>
      <c r="DE33" s="285"/>
      <c r="DF33" s="286"/>
      <c r="DG33" s="286"/>
      <c r="DH33" s="286"/>
      <c r="DI33" s="286"/>
      <c r="DJ33" s="287"/>
      <c r="DK33" s="285"/>
      <c r="DL33" s="287"/>
      <c r="DM33" s="285"/>
      <c r="DN33" s="286"/>
      <c r="DO33" s="287"/>
      <c r="DP33" s="285"/>
      <c r="DQ33" s="287"/>
      <c r="DR33" s="285"/>
      <c r="DS33" s="291"/>
      <c r="DT33" s="292"/>
      <c r="DU33" s="294"/>
      <c r="DV33" s="294"/>
      <c r="DW33" s="294"/>
      <c r="DX33" s="285"/>
      <c r="DY33" s="286"/>
      <c r="DZ33" s="286"/>
      <c r="EA33" s="286"/>
      <c r="EB33" s="287"/>
      <c r="EC33" s="294"/>
      <c r="ED33" s="294"/>
      <c r="EE33" s="294"/>
      <c r="EF33" s="288"/>
      <c r="EG33" s="292"/>
      <c r="EH33" s="294"/>
      <c r="EI33" s="294"/>
      <c r="EJ33" s="294"/>
      <c r="EK33" s="285"/>
      <c r="EL33" s="286"/>
      <c r="EM33" s="287"/>
      <c r="EN33" s="294"/>
      <c r="EO33" s="294"/>
      <c r="EP33" s="294"/>
      <c r="EQ33" s="288"/>
      <c r="ER33" s="295"/>
      <c r="ES33" s="343"/>
      <c r="ET33" s="287"/>
      <c r="EU33" s="294"/>
      <c r="EV33" s="285"/>
      <c r="EW33" s="286"/>
      <c r="EX33" s="286"/>
      <c r="EY33" s="286"/>
      <c r="EZ33" s="286"/>
      <c r="FA33" s="286"/>
      <c r="FB33" s="291"/>
      <c r="FC33" s="285"/>
      <c r="FD33" s="286"/>
      <c r="FE33" s="286"/>
      <c r="FF33" s="286"/>
      <c r="FG33" s="286"/>
      <c r="FH33" s="286"/>
      <c r="FI33" s="286"/>
      <c r="FJ33" s="286"/>
      <c r="FK33" s="291"/>
      <c r="FL33" s="34"/>
    </row>
    <row r="34" spans="1:168" s="30" customFormat="1">
      <c r="A34" s="10">
        <v>3211</v>
      </c>
      <c r="B34" s="11" t="s">
        <v>350</v>
      </c>
      <c r="C34" s="43">
        <v>1187</v>
      </c>
      <c r="D34" s="45">
        <v>134</v>
      </c>
      <c r="E34" s="68">
        <f t="shared" si="0"/>
        <v>0.11288963774220724</v>
      </c>
      <c r="F34" s="383"/>
      <c r="G34" s="287"/>
      <c r="H34" s="285"/>
      <c r="I34" s="287"/>
      <c r="J34" s="285"/>
      <c r="K34" s="287"/>
      <c r="L34" s="288"/>
      <c r="M34" s="292"/>
      <c r="N34" s="294"/>
      <c r="O34" s="285"/>
      <c r="P34" s="287"/>
      <c r="Q34" s="285"/>
      <c r="R34" s="286"/>
      <c r="S34" s="286"/>
      <c r="T34" s="286"/>
      <c r="U34" s="291"/>
      <c r="V34" s="292"/>
      <c r="W34" s="294"/>
      <c r="X34" s="294"/>
      <c r="Y34" s="294"/>
      <c r="Z34" s="285"/>
      <c r="AA34" s="286"/>
      <c r="AB34" s="287"/>
      <c r="AC34" s="285"/>
      <c r="AD34" s="287"/>
      <c r="AE34" s="294"/>
      <c r="AF34" s="285"/>
      <c r="AG34" s="287"/>
      <c r="AH34" s="343"/>
      <c r="AI34" s="287"/>
      <c r="AJ34" s="343"/>
      <c r="AK34" s="290"/>
      <c r="AL34" s="290"/>
      <c r="AM34" s="290"/>
      <c r="AN34" s="290"/>
      <c r="AO34" s="290"/>
      <c r="AP34" s="290"/>
      <c r="AQ34" s="290"/>
      <c r="AR34" s="290"/>
      <c r="AS34" s="290"/>
      <c r="AT34" s="290"/>
      <c r="AU34" s="290"/>
      <c r="AV34" s="290"/>
      <c r="AW34" s="290"/>
      <c r="AX34" s="291"/>
      <c r="AY34" s="95">
        <v>82</v>
      </c>
      <c r="AZ34" s="95">
        <v>4</v>
      </c>
      <c r="BA34" s="95">
        <v>85</v>
      </c>
      <c r="BB34" s="95">
        <v>34</v>
      </c>
      <c r="BC34" s="104">
        <v>25</v>
      </c>
      <c r="BD34" s="96">
        <v>77</v>
      </c>
      <c r="BE34" s="292"/>
      <c r="BF34" s="285"/>
      <c r="BG34" s="286"/>
      <c r="BH34" s="286"/>
      <c r="BI34" s="290"/>
      <c r="BJ34" s="290"/>
      <c r="BK34" s="291"/>
      <c r="BL34" s="285"/>
      <c r="BM34" s="286"/>
      <c r="BN34" s="286"/>
      <c r="BO34" s="286"/>
      <c r="BP34" s="286"/>
      <c r="BQ34" s="286"/>
      <c r="BR34" s="286"/>
      <c r="BS34" s="291"/>
      <c r="BT34" s="285"/>
      <c r="BU34" s="285"/>
      <c r="BV34" s="286"/>
      <c r="BW34" s="286"/>
      <c r="BX34" s="286"/>
      <c r="BY34" s="291"/>
      <c r="BZ34" s="285"/>
      <c r="CA34" s="285"/>
      <c r="CB34" s="286"/>
      <c r="CC34" s="291"/>
      <c r="CD34" s="285"/>
      <c r="CE34" s="286"/>
      <c r="CF34" s="286"/>
      <c r="CG34" s="291"/>
      <c r="CH34" s="285"/>
      <c r="CI34" s="285"/>
      <c r="CJ34" s="285"/>
      <c r="CK34" s="286"/>
      <c r="CL34" s="291"/>
      <c r="CM34" s="292"/>
      <c r="CN34" s="285"/>
      <c r="CO34" s="290"/>
      <c r="CP34" s="291"/>
      <c r="CQ34" s="295"/>
      <c r="CR34" s="287"/>
      <c r="CS34" s="285"/>
      <c r="CT34" s="286"/>
      <c r="CU34" s="291"/>
      <c r="CV34" s="285"/>
      <c r="CW34" s="285"/>
      <c r="CX34" s="287"/>
      <c r="CY34" s="285"/>
      <c r="CZ34" s="287"/>
      <c r="DA34" s="285"/>
      <c r="DB34" s="287"/>
      <c r="DC34" s="285"/>
      <c r="DD34" s="287"/>
      <c r="DE34" s="285"/>
      <c r="DF34" s="286"/>
      <c r="DG34" s="286"/>
      <c r="DH34" s="286"/>
      <c r="DI34" s="286"/>
      <c r="DJ34" s="287"/>
      <c r="DK34" s="285"/>
      <c r="DL34" s="287"/>
      <c r="DM34" s="285"/>
      <c r="DN34" s="286"/>
      <c r="DO34" s="287"/>
      <c r="DP34" s="285"/>
      <c r="DQ34" s="287"/>
      <c r="DR34" s="285"/>
      <c r="DS34" s="291"/>
      <c r="DT34" s="292"/>
      <c r="DU34" s="294"/>
      <c r="DV34" s="294"/>
      <c r="DW34" s="294"/>
      <c r="DX34" s="285"/>
      <c r="DY34" s="286"/>
      <c r="DZ34" s="286"/>
      <c r="EA34" s="286"/>
      <c r="EB34" s="287"/>
      <c r="EC34" s="294"/>
      <c r="ED34" s="294"/>
      <c r="EE34" s="294"/>
      <c r="EF34" s="288"/>
      <c r="EG34" s="292"/>
      <c r="EH34" s="294"/>
      <c r="EI34" s="294"/>
      <c r="EJ34" s="294"/>
      <c r="EK34" s="285"/>
      <c r="EL34" s="286"/>
      <c r="EM34" s="287"/>
      <c r="EN34" s="294"/>
      <c r="EO34" s="294"/>
      <c r="EP34" s="294"/>
      <c r="EQ34" s="288"/>
      <c r="ER34" s="295"/>
      <c r="ES34" s="343"/>
      <c r="ET34" s="287"/>
      <c r="EU34" s="294"/>
      <c r="EV34" s="285"/>
      <c r="EW34" s="286"/>
      <c r="EX34" s="286"/>
      <c r="EY34" s="286"/>
      <c r="EZ34" s="286"/>
      <c r="FA34" s="286"/>
      <c r="FB34" s="291"/>
      <c r="FC34" s="285"/>
      <c r="FD34" s="286"/>
      <c r="FE34" s="286"/>
      <c r="FF34" s="286"/>
      <c r="FG34" s="286"/>
      <c r="FH34" s="286"/>
      <c r="FI34" s="286"/>
      <c r="FJ34" s="286"/>
      <c r="FK34" s="291"/>
      <c r="FL34" s="34"/>
    </row>
    <row r="35" spans="1:168" s="30" customFormat="1" ht="12.75" customHeight="1">
      <c r="A35" s="10">
        <v>3212</v>
      </c>
      <c r="B35" s="11" t="s">
        <v>351</v>
      </c>
      <c r="C35" s="43">
        <v>1085</v>
      </c>
      <c r="D35" s="45">
        <v>224</v>
      </c>
      <c r="E35" s="68">
        <f t="shared" si="0"/>
        <v>0.20645161290322581</v>
      </c>
      <c r="F35" s="383"/>
      <c r="G35" s="287"/>
      <c r="H35" s="285"/>
      <c r="I35" s="287"/>
      <c r="J35" s="285"/>
      <c r="K35" s="287"/>
      <c r="L35" s="288"/>
      <c r="M35" s="292"/>
      <c r="N35" s="294"/>
      <c r="O35" s="285"/>
      <c r="P35" s="287"/>
      <c r="Q35" s="285"/>
      <c r="R35" s="286"/>
      <c r="S35" s="286"/>
      <c r="T35" s="286"/>
      <c r="U35" s="291"/>
      <c r="V35" s="292"/>
      <c r="W35" s="294"/>
      <c r="X35" s="294"/>
      <c r="Y35" s="294"/>
      <c r="Z35" s="285"/>
      <c r="AA35" s="286"/>
      <c r="AB35" s="287"/>
      <c r="AC35" s="285"/>
      <c r="AD35" s="287"/>
      <c r="AE35" s="294"/>
      <c r="AF35" s="285"/>
      <c r="AG35" s="287"/>
      <c r="AH35" s="343"/>
      <c r="AI35" s="287"/>
      <c r="AJ35" s="343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1"/>
      <c r="AY35" s="95">
        <v>151</v>
      </c>
      <c r="AZ35" s="95">
        <v>3</v>
      </c>
      <c r="BA35" s="95">
        <v>165</v>
      </c>
      <c r="BB35" s="95">
        <v>47</v>
      </c>
      <c r="BC35" s="104">
        <v>32</v>
      </c>
      <c r="BD35" s="96">
        <v>145</v>
      </c>
      <c r="BE35" s="292"/>
      <c r="BF35" s="285"/>
      <c r="BG35" s="286"/>
      <c r="BH35" s="286"/>
      <c r="BI35" s="290"/>
      <c r="BJ35" s="290"/>
      <c r="BK35" s="291"/>
      <c r="BL35" s="285"/>
      <c r="BM35" s="286"/>
      <c r="BN35" s="286"/>
      <c r="BO35" s="286"/>
      <c r="BP35" s="286"/>
      <c r="BQ35" s="286"/>
      <c r="BR35" s="286"/>
      <c r="BS35" s="291"/>
      <c r="BT35" s="285"/>
      <c r="BU35" s="285"/>
      <c r="BV35" s="286"/>
      <c r="BW35" s="286"/>
      <c r="BX35" s="286"/>
      <c r="BY35" s="291"/>
      <c r="BZ35" s="285"/>
      <c r="CA35" s="285"/>
      <c r="CB35" s="286"/>
      <c r="CC35" s="291"/>
      <c r="CD35" s="285"/>
      <c r="CE35" s="286"/>
      <c r="CF35" s="286"/>
      <c r="CG35" s="291"/>
      <c r="CH35" s="285"/>
      <c r="CI35" s="285"/>
      <c r="CJ35" s="285"/>
      <c r="CK35" s="286"/>
      <c r="CL35" s="291"/>
      <c r="CM35" s="292"/>
      <c r="CN35" s="285"/>
      <c r="CO35" s="290"/>
      <c r="CP35" s="291"/>
      <c r="CQ35" s="295"/>
      <c r="CR35" s="287"/>
      <c r="CS35" s="285"/>
      <c r="CT35" s="286"/>
      <c r="CU35" s="291"/>
      <c r="CV35" s="285"/>
      <c r="CW35" s="285"/>
      <c r="CX35" s="287"/>
      <c r="CY35" s="285"/>
      <c r="CZ35" s="287"/>
      <c r="DA35" s="285"/>
      <c r="DB35" s="287"/>
      <c r="DC35" s="285"/>
      <c r="DD35" s="287"/>
      <c r="DE35" s="285"/>
      <c r="DF35" s="286"/>
      <c r="DG35" s="286"/>
      <c r="DH35" s="286"/>
      <c r="DI35" s="286"/>
      <c r="DJ35" s="287"/>
      <c r="DK35" s="285"/>
      <c r="DL35" s="287"/>
      <c r="DM35" s="285"/>
      <c r="DN35" s="286"/>
      <c r="DO35" s="287"/>
      <c r="DP35" s="285"/>
      <c r="DQ35" s="287"/>
      <c r="DR35" s="285"/>
      <c r="DS35" s="291"/>
      <c r="DT35" s="292"/>
      <c r="DU35" s="294"/>
      <c r="DV35" s="294"/>
      <c r="DW35" s="294"/>
      <c r="DX35" s="285"/>
      <c r="DY35" s="286"/>
      <c r="DZ35" s="286"/>
      <c r="EA35" s="286"/>
      <c r="EB35" s="287"/>
      <c r="EC35" s="294"/>
      <c r="ED35" s="294"/>
      <c r="EE35" s="294"/>
      <c r="EF35" s="288"/>
      <c r="EG35" s="292"/>
      <c r="EH35" s="294"/>
      <c r="EI35" s="294"/>
      <c r="EJ35" s="294"/>
      <c r="EK35" s="285"/>
      <c r="EL35" s="286"/>
      <c r="EM35" s="287"/>
      <c r="EN35" s="294"/>
      <c r="EO35" s="294"/>
      <c r="EP35" s="294"/>
      <c r="EQ35" s="288"/>
      <c r="ER35" s="295"/>
      <c r="ES35" s="343"/>
      <c r="ET35" s="287"/>
      <c r="EU35" s="294"/>
      <c r="EV35" s="285"/>
      <c r="EW35" s="286"/>
      <c r="EX35" s="286"/>
      <c r="EY35" s="286"/>
      <c r="EZ35" s="286"/>
      <c r="FA35" s="286"/>
      <c r="FB35" s="291"/>
      <c r="FC35" s="285"/>
      <c r="FD35" s="286"/>
      <c r="FE35" s="286"/>
      <c r="FF35" s="286"/>
      <c r="FG35" s="286"/>
      <c r="FH35" s="286"/>
      <c r="FI35" s="286"/>
      <c r="FJ35" s="286"/>
      <c r="FK35" s="291"/>
      <c r="FL35" s="34"/>
    </row>
    <row r="36" spans="1:168" s="30" customFormat="1">
      <c r="A36" s="10">
        <v>3213</v>
      </c>
      <c r="B36" s="11" t="s">
        <v>352</v>
      </c>
      <c r="C36" s="43">
        <v>1130</v>
      </c>
      <c r="D36" s="45">
        <v>202</v>
      </c>
      <c r="E36" s="68">
        <f t="shared" si="0"/>
        <v>0.17876106194690267</v>
      </c>
      <c r="F36" s="383"/>
      <c r="G36" s="287"/>
      <c r="H36" s="285"/>
      <c r="I36" s="287"/>
      <c r="J36" s="285"/>
      <c r="K36" s="287"/>
      <c r="L36" s="288"/>
      <c r="M36" s="292"/>
      <c r="N36" s="294"/>
      <c r="O36" s="285"/>
      <c r="P36" s="287"/>
      <c r="Q36" s="285"/>
      <c r="R36" s="286"/>
      <c r="S36" s="286"/>
      <c r="T36" s="286"/>
      <c r="U36" s="291"/>
      <c r="V36" s="292"/>
      <c r="W36" s="294"/>
      <c r="X36" s="294"/>
      <c r="Y36" s="294"/>
      <c r="Z36" s="285"/>
      <c r="AA36" s="286"/>
      <c r="AB36" s="287"/>
      <c r="AC36" s="285"/>
      <c r="AD36" s="287"/>
      <c r="AE36" s="294"/>
      <c r="AF36" s="285"/>
      <c r="AG36" s="287"/>
      <c r="AH36" s="343"/>
      <c r="AI36" s="287"/>
      <c r="AJ36" s="343"/>
      <c r="AK36" s="290"/>
      <c r="AL36" s="290"/>
      <c r="AM36" s="290"/>
      <c r="AN36" s="290"/>
      <c r="AO36" s="290"/>
      <c r="AP36" s="290"/>
      <c r="AQ36" s="290"/>
      <c r="AR36" s="290"/>
      <c r="AS36" s="290"/>
      <c r="AT36" s="290"/>
      <c r="AU36" s="290"/>
      <c r="AV36" s="290"/>
      <c r="AW36" s="290"/>
      <c r="AX36" s="291"/>
      <c r="AY36" s="309">
        <v>120</v>
      </c>
      <c r="AZ36" s="309">
        <v>2</v>
      </c>
      <c r="BA36" s="309">
        <v>161</v>
      </c>
      <c r="BB36" s="309">
        <v>45</v>
      </c>
      <c r="BC36" s="310">
        <v>30</v>
      </c>
      <c r="BD36" s="315">
        <v>139</v>
      </c>
      <c r="BE36" s="204"/>
      <c r="BF36" s="95"/>
      <c r="BG36" s="104"/>
      <c r="BH36" s="104"/>
      <c r="BI36" s="108"/>
      <c r="BJ36" s="108"/>
      <c r="BK36" s="96"/>
      <c r="BL36" s="285"/>
      <c r="BM36" s="286"/>
      <c r="BN36" s="286"/>
      <c r="BO36" s="286"/>
      <c r="BP36" s="286"/>
      <c r="BQ36" s="286"/>
      <c r="BR36" s="286"/>
      <c r="BS36" s="291"/>
      <c r="BT36" s="285"/>
      <c r="BU36" s="285"/>
      <c r="BV36" s="286"/>
      <c r="BW36" s="286"/>
      <c r="BX36" s="286"/>
      <c r="BY36" s="291"/>
      <c r="BZ36" s="285"/>
      <c r="CA36" s="285"/>
      <c r="CB36" s="286"/>
      <c r="CC36" s="291"/>
      <c r="CD36" s="285"/>
      <c r="CE36" s="286"/>
      <c r="CF36" s="286"/>
      <c r="CG36" s="291"/>
      <c r="CH36" s="285"/>
      <c r="CI36" s="285"/>
      <c r="CJ36" s="285"/>
      <c r="CK36" s="286"/>
      <c r="CL36" s="291"/>
      <c r="CM36" s="292"/>
      <c r="CN36" s="285"/>
      <c r="CO36" s="290"/>
      <c r="CP36" s="291"/>
      <c r="CQ36" s="295"/>
      <c r="CR36" s="287"/>
      <c r="CS36" s="285"/>
      <c r="CT36" s="286"/>
      <c r="CU36" s="291"/>
      <c r="CV36" s="285"/>
      <c r="CW36" s="285"/>
      <c r="CX36" s="287"/>
      <c r="CY36" s="285"/>
      <c r="CZ36" s="287"/>
      <c r="DA36" s="285"/>
      <c r="DB36" s="287"/>
      <c r="DC36" s="285"/>
      <c r="DD36" s="287"/>
      <c r="DE36" s="285"/>
      <c r="DF36" s="286"/>
      <c r="DG36" s="286"/>
      <c r="DH36" s="286"/>
      <c r="DI36" s="286"/>
      <c r="DJ36" s="287"/>
      <c r="DK36" s="285"/>
      <c r="DL36" s="287"/>
      <c r="DM36" s="285"/>
      <c r="DN36" s="286"/>
      <c r="DO36" s="287"/>
      <c r="DP36" s="285"/>
      <c r="DQ36" s="287"/>
      <c r="DR36" s="285"/>
      <c r="DS36" s="291"/>
      <c r="DT36" s="292"/>
      <c r="DU36" s="294"/>
      <c r="DV36" s="294"/>
      <c r="DW36" s="294"/>
      <c r="DX36" s="285"/>
      <c r="DY36" s="286"/>
      <c r="DZ36" s="286"/>
      <c r="EA36" s="286"/>
      <c r="EB36" s="287"/>
      <c r="EC36" s="294"/>
      <c r="ED36" s="294"/>
      <c r="EE36" s="294"/>
      <c r="EF36" s="288"/>
      <c r="EG36" s="292"/>
      <c r="EH36" s="294"/>
      <c r="EI36" s="294"/>
      <c r="EJ36" s="294"/>
      <c r="EK36" s="285"/>
      <c r="EL36" s="286"/>
      <c r="EM36" s="287"/>
      <c r="EN36" s="294"/>
      <c r="EO36" s="294"/>
      <c r="EP36" s="294"/>
      <c r="EQ36" s="288"/>
      <c r="ER36" s="295"/>
      <c r="ES36" s="343"/>
      <c r="ET36" s="287"/>
      <c r="EU36" s="294"/>
      <c r="EV36" s="285"/>
      <c r="EW36" s="286"/>
      <c r="EX36" s="286"/>
      <c r="EY36" s="286"/>
      <c r="EZ36" s="286"/>
      <c r="FA36" s="286"/>
      <c r="FB36" s="291"/>
      <c r="FC36" s="285"/>
      <c r="FD36" s="286"/>
      <c r="FE36" s="286"/>
      <c r="FF36" s="286"/>
      <c r="FG36" s="286"/>
      <c r="FH36" s="286"/>
      <c r="FI36" s="286"/>
      <c r="FJ36" s="286"/>
      <c r="FK36" s="291"/>
      <c r="FL36" s="34"/>
    </row>
    <row r="37" spans="1:168" s="30" customFormat="1" ht="12.75" customHeight="1">
      <c r="A37" s="10">
        <v>3401</v>
      </c>
      <c r="B37" s="11" t="s">
        <v>353</v>
      </c>
      <c r="C37" s="43">
        <v>1312</v>
      </c>
      <c r="D37" s="45">
        <v>352</v>
      </c>
      <c r="E37" s="68">
        <f t="shared" si="0"/>
        <v>0.26829268292682928</v>
      </c>
      <c r="F37" s="383"/>
      <c r="G37" s="287"/>
      <c r="H37" s="285"/>
      <c r="I37" s="287"/>
      <c r="J37" s="285"/>
      <c r="K37" s="287"/>
      <c r="L37" s="288"/>
      <c r="M37" s="292"/>
      <c r="N37" s="294"/>
      <c r="O37" s="285"/>
      <c r="P37" s="287"/>
      <c r="Q37" s="285"/>
      <c r="R37" s="286"/>
      <c r="S37" s="286"/>
      <c r="T37" s="286"/>
      <c r="U37" s="291"/>
      <c r="V37" s="292"/>
      <c r="W37" s="294"/>
      <c r="X37" s="294"/>
      <c r="Y37" s="294"/>
      <c r="Z37" s="285"/>
      <c r="AA37" s="286"/>
      <c r="AB37" s="287"/>
      <c r="AC37" s="285"/>
      <c r="AD37" s="287"/>
      <c r="AE37" s="294"/>
      <c r="AF37" s="285"/>
      <c r="AG37" s="287"/>
      <c r="AH37" s="343"/>
      <c r="AI37" s="287"/>
      <c r="AJ37" s="343"/>
      <c r="AK37" s="290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0"/>
      <c r="AW37" s="290"/>
      <c r="AX37" s="291"/>
      <c r="AY37" s="309"/>
      <c r="AZ37" s="309"/>
      <c r="BA37" s="309"/>
      <c r="BB37" s="309"/>
      <c r="BC37" s="310"/>
      <c r="BD37" s="315"/>
      <c r="BE37" s="204">
        <v>276</v>
      </c>
      <c r="BF37" s="95">
        <v>107</v>
      </c>
      <c r="BG37" s="104">
        <v>134</v>
      </c>
      <c r="BH37" s="104">
        <v>76</v>
      </c>
      <c r="BI37" s="108">
        <v>196</v>
      </c>
      <c r="BJ37" s="108">
        <v>161</v>
      </c>
      <c r="BK37" s="96">
        <v>190</v>
      </c>
      <c r="BL37" s="285"/>
      <c r="BM37" s="286"/>
      <c r="BN37" s="286"/>
      <c r="BO37" s="286"/>
      <c r="BP37" s="286"/>
      <c r="BQ37" s="286"/>
      <c r="BR37" s="286"/>
      <c r="BS37" s="291"/>
      <c r="BT37" s="285"/>
      <c r="BU37" s="285"/>
      <c r="BV37" s="286"/>
      <c r="BW37" s="286"/>
      <c r="BX37" s="286"/>
      <c r="BY37" s="291"/>
      <c r="BZ37" s="285"/>
      <c r="CA37" s="285"/>
      <c r="CB37" s="286"/>
      <c r="CC37" s="291"/>
      <c r="CD37" s="285"/>
      <c r="CE37" s="286"/>
      <c r="CF37" s="286"/>
      <c r="CG37" s="291"/>
      <c r="CH37" s="285"/>
      <c r="CI37" s="285"/>
      <c r="CJ37" s="285"/>
      <c r="CK37" s="286"/>
      <c r="CL37" s="291"/>
      <c r="CM37" s="292"/>
      <c r="CN37" s="285"/>
      <c r="CO37" s="290"/>
      <c r="CP37" s="291"/>
      <c r="CQ37" s="295"/>
      <c r="CR37" s="287"/>
      <c r="CS37" s="285"/>
      <c r="CT37" s="286"/>
      <c r="CU37" s="291"/>
      <c r="CV37" s="285"/>
      <c r="CW37" s="285"/>
      <c r="CX37" s="287"/>
      <c r="CY37" s="285"/>
      <c r="CZ37" s="287"/>
      <c r="DA37" s="285"/>
      <c r="DB37" s="287"/>
      <c r="DC37" s="285"/>
      <c r="DD37" s="287"/>
      <c r="DE37" s="285"/>
      <c r="DF37" s="286"/>
      <c r="DG37" s="286"/>
      <c r="DH37" s="286"/>
      <c r="DI37" s="286"/>
      <c r="DJ37" s="287"/>
      <c r="DK37" s="285"/>
      <c r="DL37" s="287"/>
      <c r="DM37" s="285"/>
      <c r="DN37" s="286"/>
      <c r="DO37" s="287"/>
      <c r="DP37" s="285"/>
      <c r="DQ37" s="287"/>
      <c r="DR37" s="285"/>
      <c r="DS37" s="291"/>
      <c r="DT37" s="292"/>
      <c r="DU37" s="294"/>
      <c r="DV37" s="294"/>
      <c r="DW37" s="294"/>
      <c r="DX37" s="285"/>
      <c r="DY37" s="286"/>
      <c r="DZ37" s="286"/>
      <c r="EA37" s="286"/>
      <c r="EB37" s="287"/>
      <c r="EC37" s="294"/>
      <c r="ED37" s="294"/>
      <c r="EE37" s="294"/>
      <c r="EF37" s="288"/>
      <c r="EG37" s="292"/>
      <c r="EH37" s="294"/>
      <c r="EI37" s="294"/>
      <c r="EJ37" s="294"/>
      <c r="EK37" s="285"/>
      <c r="EL37" s="286"/>
      <c r="EM37" s="287"/>
      <c r="EN37" s="294"/>
      <c r="EO37" s="294"/>
      <c r="EP37" s="294"/>
      <c r="EQ37" s="288"/>
      <c r="ER37" s="295"/>
      <c r="ES37" s="343"/>
      <c r="ET37" s="287"/>
      <c r="EU37" s="294"/>
      <c r="EV37" s="285"/>
      <c r="EW37" s="286"/>
      <c r="EX37" s="286"/>
      <c r="EY37" s="286"/>
      <c r="EZ37" s="286"/>
      <c r="FA37" s="286"/>
      <c r="FB37" s="291"/>
      <c r="FC37" s="285"/>
      <c r="FD37" s="286"/>
      <c r="FE37" s="286"/>
      <c r="FF37" s="286"/>
      <c r="FG37" s="286"/>
      <c r="FH37" s="286"/>
      <c r="FI37" s="286"/>
      <c r="FJ37" s="286"/>
      <c r="FK37" s="291"/>
      <c r="FL37" s="34"/>
    </row>
    <row r="38" spans="1:168" s="30" customFormat="1">
      <c r="A38" s="10">
        <v>3402</v>
      </c>
      <c r="B38" s="11" t="s">
        <v>354</v>
      </c>
      <c r="C38" s="43">
        <v>1392</v>
      </c>
      <c r="D38" s="45">
        <v>317</v>
      </c>
      <c r="E38" s="68">
        <f t="shared" si="0"/>
        <v>0.22772988505747127</v>
      </c>
      <c r="F38" s="383"/>
      <c r="G38" s="287"/>
      <c r="H38" s="285"/>
      <c r="I38" s="287"/>
      <c r="J38" s="285"/>
      <c r="K38" s="287"/>
      <c r="L38" s="288"/>
      <c r="M38" s="292"/>
      <c r="N38" s="294"/>
      <c r="O38" s="285"/>
      <c r="P38" s="287"/>
      <c r="Q38" s="285"/>
      <c r="R38" s="286"/>
      <c r="S38" s="286"/>
      <c r="T38" s="286"/>
      <c r="U38" s="291"/>
      <c r="V38" s="292"/>
      <c r="W38" s="294"/>
      <c r="X38" s="294"/>
      <c r="Y38" s="294"/>
      <c r="Z38" s="285"/>
      <c r="AA38" s="286"/>
      <c r="AB38" s="287"/>
      <c r="AC38" s="285"/>
      <c r="AD38" s="287"/>
      <c r="AE38" s="294"/>
      <c r="AF38" s="285"/>
      <c r="AG38" s="287"/>
      <c r="AH38" s="343"/>
      <c r="AI38" s="287"/>
      <c r="AJ38" s="343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0"/>
      <c r="AX38" s="291"/>
      <c r="AY38" s="309"/>
      <c r="AZ38" s="309"/>
      <c r="BA38" s="309"/>
      <c r="BB38" s="309"/>
      <c r="BC38" s="310"/>
      <c r="BD38" s="315"/>
      <c r="BE38" s="204">
        <v>253</v>
      </c>
      <c r="BF38" s="95">
        <v>87</v>
      </c>
      <c r="BG38" s="104">
        <v>118</v>
      </c>
      <c r="BH38" s="104">
        <v>71</v>
      </c>
      <c r="BI38" s="108">
        <v>151</v>
      </c>
      <c r="BJ38" s="108">
        <v>152</v>
      </c>
      <c r="BK38" s="96">
        <v>168</v>
      </c>
      <c r="BL38" s="285"/>
      <c r="BM38" s="286"/>
      <c r="BN38" s="286"/>
      <c r="BO38" s="286"/>
      <c r="BP38" s="286"/>
      <c r="BQ38" s="286"/>
      <c r="BR38" s="286"/>
      <c r="BS38" s="291"/>
      <c r="BT38" s="285"/>
      <c r="BU38" s="285"/>
      <c r="BV38" s="286"/>
      <c r="BW38" s="286"/>
      <c r="BX38" s="286"/>
      <c r="BY38" s="291"/>
      <c r="BZ38" s="285"/>
      <c r="CA38" s="285"/>
      <c r="CB38" s="286"/>
      <c r="CC38" s="291"/>
      <c r="CD38" s="285"/>
      <c r="CE38" s="286"/>
      <c r="CF38" s="286"/>
      <c r="CG38" s="291"/>
      <c r="CH38" s="285"/>
      <c r="CI38" s="285"/>
      <c r="CJ38" s="285"/>
      <c r="CK38" s="286"/>
      <c r="CL38" s="291"/>
      <c r="CM38" s="292"/>
      <c r="CN38" s="285"/>
      <c r="CO38" s="290"/>
      <c r="CP38" s="291"/>
      <c r="CQ38" s="295"/>
      <c r="CR38" s="287"/>
      <c r="CS38" s="285"/>
      <c r="CT38" s="286"/>
      <c r="CU38" s="291"/>
      <c r="CV38" s="285"/>
      <c r="CW38" s="285"/>
      <c r="CX38" s="287"/>
      <c r="CY38" s="285"/>
      <c r="CZ38" s="287"/>
      <c r="DA38" s="285"/>
      <c r="DB38" s="287"/>
      <c r="DC38" s="285"/>
      <c r="DD38" s="287"/>
      <c r="DE38" s="285"/>
      <c r="DF38" s="286"/>
      <c r="DG38" s="286"/>
      <c r="DH38" s="286"/>
      <c r="DI38" s="286"/>
      <c r="DJ38" s="287"/>
      <c r="DK38" s="285"/>
      <c r="DL38" s="287"/>
      <c r="DM38" s="285"/>
      <c r="DN38" s="286"/>
      <c r="DO38" s="287"/>
      <c r="DP38" s="285"/>
      <c r="DQ38" s="287"/>
      <c r="DR38" s="285"/>
      <c r="DS38" s="291"/>
      <c r="DT38" s="292"/>
      <c r="DU38" s="294"/>
      <c r="DV38" s="294"/>
      <c r="DW38" s="294"/>
      <c r="DX38" s="285"/>
      <c r="DY38" s="286"/>
      <c r="DZ38" s="286"/>
      <c r="EA38" s="286"/>
      <c r="EB38" s="287"/>
      <c r="EC38" s="294"/>
      <c r="ED38" s="294"/>
      <c r="EE38" s="294"/>
      <c r="EF38" s="288"/>
      <c r="EG38" s="292"/>
      <c r="EH38" s="294"/>
      <c r="EI38" s="294"/>
      <c r="EJ38" s="294"/>
      <c r="EK38" s="285"/>
      <c r="EL38" s="286"/>
      <c r="EM38" s="287"/>
      <c r="EN38" s="294"/>
      <c r="EO38" s="294"/>
      <c r="EP38" s="294"/>
      <c r="EQ38" s="288"/>
      <c r="ER38" s="295"/>
      <c r="ES38" s="343"/>
      <c r="ET38" s="287"/>
      <c r="EU38" s="294"/>
      <c r="EV38" s="285"/>
      <c r="EW38" s="286"/>
      <c r="EX38" s="286"/>
      <c r="EY38" s="286"/>
      <c r="EZ38" s="286"/>
      <c r="FA38" s="286"/>
      <c r="FB38" s="291"/>
      <c r="FC38" s="285"/>
      <c r="FD38" s="286"/>
      <c r="FE38" s="286"/>
      <c r="FF38" s="286"/>
      <c r="FG38" s="286"/>
      <c r="FH38" s="286"/>
      <c r="FI38" s="286"/>
      <c r="FJ38" s="286"/>
      <c r="FK38" s="291"/>
      <c r="FL38" s="34"/>
    </row>
    <row r="39" spans="1:168" s="30" customFormat="1" ht="12.75" customHeight="1">
      <c r="A39" s="10">
        <v>3403</v>
      </c>
      <c r="B39" s="11" t="s">
        <v>355</v>
      </c>
      <c r="C39" s="43">
        <v>1423</v>
      </c>
      <c r="D39" s="45">
        <v>327</v>
      </c>
      <c r="E39" s="68">
        <f t="shared" si="0"/>
        <v>0.2297962052002811</v>
      </c>
      <c r="F39" s="383"/>
      <c r="G39" s="287"/>
      <c r="H39" s="285"/>
      <c r="I39" s="287"/>
      <c r="J39" s="285"/>
      <c r="K39" s="287"/>
      <c r="L39" s="288"/>
      <c r="M39" s="292"/>
      <c r="N39" s="294"/>
      <c r="O39" s="285"/>
      <c r="P39" s="287"/>
      <c r="Q39" s="285"/>
      <c r="R39" s="286"/>
      <c r="S39" s="286"/>
      <c r="T39" s="286"/>
      <c r="U39" s="291"/>
      <c r="V39" s="292"/>
      <c r="W39" s="294"/>
      <c r="X39" s="294"/>
      <c r="Y39" s="294"/>
      <c r="Z39" s="285"/>
      <c r="AA39" s="286"/>
      <c r="AB39" s="287"/>
      <c r="AC39" s="285"/>
      <c r="AD39" s="287"/>
      <c r="AE39" s="294"/>
      <c r="AF39" s="285"/>
      <c r="AG39" s="287"/>
      <c r="AH39" s="343"/>
      <c r="AI39" s="287"/>
      <c r="AJ39" s="343"/>
      <c r="AK39" s="290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0"/>
      <c r="AW39" s="290"/>
      <c r="AX39" s="291"/>
      <c r="AY39" s="309"/>
      <c r="AZ39" s="309"/>
      <c r="BA39" s="309"/>
      <c r="BB39" s="309"/>
      <c r="BC39" s="310"/>
      <c r="BD39" s="315"/>
      <c r="BE39" s="204">
        <v>260</v>
      </c>
      <c r="BF39" s="95">
        <v>88</v>
      </c>
      <c r="BG39" s="104">
        <v>148</v>
      </c>
      <c r="BH39" s="104">
        <v>57</v>
      </c>
      <c r="BI39" s="108">
        <v>194</v>
      </c>
      <c r="BJ39" s="108">
        <v>173</v>
      </c>
      <c r="BK39" s="96">
        <v>134</v>
      </c>
      <c r="BL39" s="285"/>
      <c r="BM39" s="286"/>
      <c r="BN39" s="286"/>
      <c r="BO39" s="286"/>
      <c r="BP39" s="286"/>
      <c r="BQ39" s="286"/>
      <c r="BR39" s="286"/>
      <c r="BS39" s="291"/>
      <c r="BT39" s="285"/>
      <c r="BU39" s="285"/>
      <c r="BV39" s="286"/>
      <c r="BW39" s="286"/>
      <c r="BX39" s="286"/>
      <c r="BY39" s="291"/>
      <c r="BZ39" s="285"/>
      <c r="CA39" s="285"/>
      <c r="CB39" s="286"/>
      <c r="CC39" s="291"/>
      <c r="CD39" s="285"/>
      <c r="CE39" s="286"/>
      <c r="CF39" s="286"/>
      <c r="CG39" s="291"/>
      <c r="CH39" s="285"/>
      <c r="CI39" s="285"/>
      <c r="CJ39" s="285"/>
      <c r="CK39" s="286"/>
      <c r="CL39" s="291"/>
      <c r="CM39" s="292"/>
      <c r="CN39" s="285"/>
      <c r="CO39" s="290"/>
      <c r="CP39" s="291"/>
      <c r="CQ39" s="295"/>
      <c r="CR39" s="287"/>
      <c r="CS39" s="285"/>
      <c r="CT39" s="286"/>
      <c r="CU39" s="291"/>
      <c r="CV39" s="285"/>
      <c r="CW39" s="285"/>
      <c r="CX39" s="287"/>
      <c r="CY39" s="285"/>
      <c r="CZ39" s="287"/>
      <c r="DA39" s="285"/>
      <c r="DB39" s="287"/>
      <c r="DC39" s="285"/>
      <c r="DD39" s="287"/>
      <c r="DE39" s="285"/>
      <c r="DF39" s="286"/>
      <c r="DG39" s="286"/>
      <c r="DH39" s="286"/>
      <c r="DI39" s="286"/>
      <c r="DJ39" s="287"/>
      <c r="DK39" s="285"/>
      <c r="DL39" s="287"/>
      <c r="DM39" s="285"/>
      <c r="DN39" s="286"/>
      <c r="DO39" s="287"/>
      <c r="DP39" s="285"/>
      <c r="DQ39" s="287"/>
      <c r="DR39" s="285"/>
      <c r="DS39" s="291"/>
      <c r="DT39" s="292"/>
      <c r="DU39" s="294"/>
      <c r="DV39" s="294"/>
      <c r="DW39" s="294"/>
      <c r="DX39" s="285"/>
      <c r="DY39" s="286"/>
      <c r="DZ39" s="286"/>
      <c r="EA39" s="286"/>
      <c r="EB39" s="287"/>
      <c r="EC39" s="294"/>
      <c r="ED39" s="294"/>
      <c r="EE39" s="294"/>
      <c r="EF39" s="288"/>
      <c r="EG39" s="292"/>
      <c r="EH39" s="294"/>
      <c r="EI39" s="294"/>
      <c r="EJ39" s="294"/>
      <c r="EK39" s="285"/>
      <c r="EL39" s="286"/>
      <c r="EM39" s="287"/>
      <c r="EN39" s="294"/>
      <c r="EO39" s="294"/>
      <c r="EP39" s="294"/>
      <c r="EQ39" s="288"/>
      <c r="ER39" s="295"/>
      <c r="ES39" s="343"/>
      <c r="ET39" s="287"/>
      <c r="EU39" s="294"/>
      <c r="EV39" s="285"/>
      <c r="EW39" s="286"/>
      <c r="EX39" s="286"/>
      <c r="EY39" s="286"/>
      <c r="EZ39" s="286"/>
      <c r="FA39" s="286"/>
      <c r="FB39" s="291"/>
      <c r="FC39" s="285"/>
      <c r="FD39" s="286"/>
      <c r="FE39" s="286"/>
      <c r="FF39" s="286"/>
      <c r="FG39" s="286"/>
      <c r="FH39" s="286"/>
      <c r="FI39" s="286"/>
      <c r="FJ39" s="286"/>
      <c r="FK39" s="291"/>
      <c r="FL39" s="34"/>
    </row>
    <row r="40" spans="1:168" s="30" customFormat="1">
      <c r="A40" s="10">
        <v>3404</v>
      </c>
      <c r="B40" s="11" t="s">
        <v>356</v>
      </c>
      <c r="C40" s="43">
        <v>1329</v>
      </c>
      <c r="D40" s="45">
        <v>419</v>
      </c>
      <c r="E40" s="68">
        <f t="shared" si="0"/>
        <v>0.31527464258841231</v>
      </c>
      <c r="F40" s="383"/>
      <c r="G40" s="287"/>
      <c r="H40" s="285"/>
      <c r="I40" s="287"/>
      <c r="J40" s="285"/>
      <c r="K40" s="287"/>
      <c r="L40" s="288"/>
      <c r="M40" s="292"/>
      <c r="N40" s="294"/>
      <c r="O40" s="285"/>
      <c r="P40" s="287"/>
      <c r="Q40" s="285"/>
      <c r="R40" s="286"/>
      <c r="S40" s="286"/>
      <c r="T40" s="286"/>
      <c r="U40" s="291"/>
      <c r="V40" s="292"/>
      <c r="W40" s="294"/>
      <c r="X40" s="294"/>
      <c r="Y40" s="294"/>
      <c r="Z40" s="285"/>
      <c r="AA40" s="286"/>
      <c r="AB40" s="287"/>
      <c r="AC40" s="285"/>
      <c r="AD40" s="287"/>
      <c r="AE40" s="294"/>
      <c r="AF40" s="285"/>
      <c r="AG40" s="287"/>
      <c r="AH40" s="343"/>
      <c r="AI40" s="287"/>
      <c r="AJ40" s="343"/>
      <c r="AK40" s="290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0"/>
      <c r="AW40" s="290"/>
      <c r="AX40" s="291"/>
      <c r="AY40" s="309"/>
      <c r="AZ40" s="309"/>
      <c r="BA40" s="309"/>
      <c r="BB40" s="309"/>
      <c r="BC40" s="310"/>
      <c r="BD40" s="315"/>
      <c r="BE40" s="204">
        <v>308</v>
      </c>
      <c r="BF40" s="95">
        <v>151</v>
      </c>
      <c r="BG40" s="104">
        <v>149</v>
      </c>
      <c r="BH40" s="104">
        <v>103</v>
      </c>
      <c r="BI40" s="108">
        <v>212</v>
      </c>
      <c r="BJ40" s="108">
        <v>215</v>
      </c>
      <c r="BK40" s="96">
        <v>174</v>
      </c>
      <c r="BL40" s="285"/>
      <c r="BM40" s="286"/>
      <c r="BN40" s="286"/>
      <c r="BO40" s="286"/>
      <c r="BP40" s="286"/>
      <c r="BQ40" s="286"/>
      <c r="BR40" s="286"/>
      <c r="BS40" s="291"/>
      <c r="BT40" s="285"/>
      <c r="BU40" s="285"/>
      <c r="BV40" s="286"/>
      <c r="BW40" s="286"/>
      <c r="BX40" s="286"/>
      <c r="BY40" s="291"/>
      <c r="BZ40" s="285"/>
      <c r="CA40" s="285"/>
      <c r="CB40" s="286"/>
      <c r="CC40" s="291"/>
      <c r="CD40" s="285"/>
      <c r="CE40" s="286"/>
      <c r="CF40" s="286"/>
      <c r="CG40" s="291"/>
      <c r="CH40" s="285"/>
      <c r="CI40" s="285"/>
      <c r="CJ40" s="285"/>
      <c r="CK40" s="286"/>
      <c r="CL40" s="291"/>
      <c r="CM40" s="292"/>
      <c r="CN40" s="285"/>
      <c r="CO40" s="290"/>
      <c r="CP40" s="291"/>
      <c r="CQ40" s="295"/>
      <c r="CR40" s="287"/>
      <c r="CS40" s="285"/>
      <c r="CT40" s="286"/>
      <c r="CU40" s="291"/>
      <c r="CV40" s="285"/>
      <c r="CW40" s="285"/>
      <c r="CX40" s="287"/>
      <c r="CY40" s="285"/>
      <c r="CZ40" s="287"/>
      <c r="DA40" s="285"/>
      <c r="DB40" s="287"/>
      <c r="DC40" s="285"/>
      <c r="DD40" s="287"/>
      <c r="DE40" s="285"/>
      <c r="DF40" s="286"/>
      <c r="DG40" s="286"/>
      <c r="DH40" s="286"/>
      <c r="DI40" s="286"/>
      <c r="DJ40" s="287"/>
      <c r="DK40" s="285"/>
      <c r="DL40" s="287"/>
      <c r="DM40" s="285"/>
      <c r="DN40" s="286"/>
      <c r="DO40" s="287"/>
      <c r="DP40" s="285"/>
      <c r="DQ40" s="287"/>
      <c r="DR40" s="285"/>
      <c r="DS40" s="291"/>
      <c r="DT40" s="292"/>
      <c r="DU40" s="294"/>
      <c r="DV40" s="294"/>
      <c r="DW40" s="294"/>
      <c r="DX40" s="285"/>
      <c r="DY40" s="286"/>
      <c r="DZ40" s="286"/>
      <c r="EA40" s="286"/>
      <c r="EB40" s="287"/>
      <c r="EC40" s="294"/>
      <c r="ED40" s="294"/>
      <c r="EE40" s="294"/>
      <c r="EF40" s="288"/>
      <c r="EG40" s="292"/>
      <c r="EH40" s="294"/>
      <c r="EI40" s="294"/>
      <c r="EJ40" s="294"/>
      <c r="EK40" s="285"/>
      <c r="EL40" s="286"/>
      <c r="EM40" s="287"/>
      <c r="EN40" s="294"/>
      <c r="EO40" s="294"/>
      <c r="EP40" s="294"/>
      <c r="EQ40" s="288"/>
      <c r="ER40" s="295"/>
      <c r="ES40" s="343"/>
      <c r="ET40" s="287"/>
      <c r="EU40" s="294"/>
      <c r="EV40" s="285"/>
      <c r="EW40" s="286"/>
      <c r="EX40" s="286"/>
      <c r="EY40" s="286"/>
      <c r="EZ40" s="286"/>
      <c r="FA40" s="286"/>
      <c r="FB40" s="291"/>
      <c r="FC40" s="285"/>
      <c r="FD40" s="286"/>
      <c r="FE40" s="286"/>
      <c r="FF40" s="286"/>
      <c r="FG40" s="286"/>
      <c r="FH40" s="286"/>
      <c r="FI40" s="286"/>
      <c r="FJ40" s="286"/>
      <c r="FK40" s="291"/>
      <c r="FL40" s="34"/>
    </row>
    <row r="41" spans="1:168" s="30" customFormat="1" ht="12.75" customHeight="1">
      <c r="A41" s="10">
        <v>3405</v>
      </c>
      <c r="B41" s="11" t="s">
        <v>357</v>
      </c>
      <c r="C41" s="43">
        <v>1415</v>
      </c>
      <c r="D41" s="45">
        <v>463</v>
      </c>
      <c r="E41" s="68">
        <f t="shared" si="0"/>
        <v>0.32720848056537105</v>
      </c>
      <c r="F41" s="383"/>
      <c r="G41" s="287"/>
      <c r="H41" s="285"/>
      <c r="I41" s="287"/>
      <c r="J41" s="285"/>
      <c r="K41" s="287"/>
      <c r="L41" s="288"/>
      <c r="M41" s="292"/>
      <c r="N41" s="294"/>
      <c r="O41" s="285"/>
      <c r="P41" s="287"/>
      <c r="Q41" s="285"/>
      <c r="R41" s="286"/>
      <c r="S41" s="286"/>
      <c r="T41" s="286"/>
      <c r="U41" s="291"/>
      <c r="V41" s="292"/>
      <c r="W41" s="294"/>
      <c r="X41" s="294"/>
      <c r="Y41" s="294"/>
      <c r="Z41" s="285"/>
      <c r="AA41" s="286"/>
      <c r="AB41" s="287"/>
      <c r="AC41" s="285"/>
      <c r="AD41" s="287"/>
      <c r="AE41" s="294"/>
      <c r="AF41" s="285"/>
      <c r="AG41" s="287"/>
      <c r="AH41" s="343"/>
      <c r="AI41" s="287"/>
      <c r="AJ41" s="343"/>
      <c r="AK41" s="290"/>
      <c r="AL41" s="290"/>
      <c r="AM41" s="290"/>
      <c r="AN41" s="290"/>
      <c r="AO41" s="290"/>
      <c r="AP41" s="290"/>
      <c r="AQ41" s="290"/>
      <c r="AR41" s="290"/>
      <c r="AS41" s="290"/>
      <c r="AT41" s="290"/>
      <c r="AU41" s="290"/>
      <c r="AV41" s="290"/>
      <c r="AW41" s="290"/>
      <c r="AX41" s="291"/>
      <c r="AY41" s="285"/>
      <c r="AZ41" s="285"/>
      <c r="BA41" s="285"/>
      <c r="BB41" s="285"/>
      <c r="BC41" s="286"/>
      <c r="BD41" s="291"/>
      <c r="BE41" s="204">
        <v>350</v>
      </c>
      <c r="BF41" s="95">
        <v>117</v>
      </c>
      <c r="BG41" s="104">
        <v>219</v>
      </c>
      <c r="BH41" s="104">
        <v>90</v>
      </c>
      <c r="BI41" s="108">
        <v>295</v>
      </c>
      <c r="BJ41" s="108">
        <v>272</v>
      </c>
      <c r="BK41" s="96">
        <v>182</v>
      </c>
      <c r="BL41" s="302"/>
      <c r="BM41" s="311"/>
      <c r="BN41" s="311"/>
      <c r="BO41" s="311"/>
      <c r="BP41" s="311"/>
      <c r="BQ41" s="311"/>
      <c r="BR41" s="311"/>
      <c r="BS41" s="304"/>
      <c r="BT41" s="285"/>
      <c r="BU41" s="285"/>
      <c r="BV41" s="286"/>
      <c r="BW41" s="286"/>
      <c r="BX41" s="286"/>
      <c r="BY41" s="291"/>
      <c r="BZ41" s="285"/>
      <c r="CA41" s="285"/>
      <c r="CB41" s="286"/>
      <c r="CC41" s="291"/>
      <c r="CD41" s="285"/>
      <c r="CE41" s="286"/>
      <c r="CF41" s="286"/>
      <c r="CG41" s="291"/>
      <c r="CH41" s="285"/>
      <c r="CI41" s="285"/>
      <c r="CJ41" s="285"/>
      <c r="CK41" s="286"/>
      <c r="CL41" s="291"/>
      <c r="CM41" s="292"/>
      <c r="CN41" s="285"/>
      <c r="CO41" s="290"/>
      <c r="CP41" s="291"/>
      <c r="CQ41" s="295"/>
      <c r="CR41" s="287"/>
      <c r="CS41" s="285"/>
      <c r="CT41" s="286"/>
      <c r="CU41" s="291"/>
      <c r="CV41" s="285"/>
      <c r="CW41" s="285"/>
      <c r="CX41" s="287"/>
      <c r="CY41" s="285"/>
      <c r="CZ41" s="287"/>
      <c r="DA41" s="285"/>
      <c r="DB41" s="287"/>
      <c r="DC41" s="285"/>
      <c r="DD41" s="287"/>
      <c r="DE41" s="285"/>
      <c r="DF41" s="286"/>
      <c r="DG41" s="286"/>
      <c r="DH41" s="286"/>
      <c r="DI41" s="286"/>
      <c r="DJ41" s="287"/>
      <c r="DK41" s="285"/>
      <c r="DL41" s="287"/>
      <c r="DM41" s="285"/>
      <c r="DN41" s="286"/>
      <c r="DO41" s="287"/>
      <c r="DP41" s="285"/>
      <c r="DQ41" s="287"/>
      <c r="DR41" s="285"/>
      <c r="DS41" s="291"/>
      <c r="DT41" s="292"/>
      <c r="DU41" s="294"/>
      <c r="DV41" s="294"/>
      <c r="DW41" s="294"/>
      <c r="DX41" s="285"/>
      <c r="DY41" s="286"/>
      <c r="DZ41" s="286"/>
      <c r="EA41" s="286"/>
      <c r="EB41" s="287"/>
      <c r="EC41" s="294"/>
      <c r="ED41" s="294"/>
      <c r="EE41" s="294"/>
      <c r="EF41" s="288"/>
      <c r="EG41" s="292"/>
      <c r="EH41" s="294"/>
      <c r="EI41" s="294"/>
      <c r="EJ41" s="294"/>
      <c r="EK41" s="285"/>
      <c r="EL41" s="286"/>
      <c r="EM41" s="287"/>
      <c r="EN41" s="294"/>
      <c r="EO41" s="294"/>
      <c r="EP41" s="294"/>
      <c r="EQ41" s="288"/>
      <c r="ER41" s="295"/>
      <c r="ES41" s="343"/>
      <c r="ET41" s="287"/>
      <c r="EU41" s="294"/>
      <c r="EV41" s="285"/>
      <c r="EW41" s="286"/>
      <c r="EX41" s="286"/>
      <c r="EY41" s="286"/>
      <c r="EZ41" s="286"/>
      <c r="FA41" s="286"/>
      <c r="FB41" s="291"/>
      <c r="FC41" s="285"/>
      <c r="FD41" s="286"/>
      <c r="FE41" s="286"/>
      <c r="FF41" s="286"/>
      <c r="FG41" s="286"/>
      <c r="FH41" s="286"/>
      <c r="FI41" s="286"/>
      <c r="FJ41" s="286"/>
      <c r="FK41" s="291"/>
      <c r="FL41" s="34"/>
    </row>
    <row r="42" spans="1:168" s="30" customFormat="1">
      <c r="A42" s="10">
        <v>3406</v>
      </c>
      <c r="B42" s="11" t="s">
        <v>766</v>
      </c>
      <c r="C42" s="43">
        <v>1076</v>
      </c>
      <c r="D42" s="45">
        <v>345</v>
      </c>
      <c r="E42" s="68">
        <f t="shared" si="0"/>
        <v>0.32063197026022305</v>
      </c>
      <c r="F42" s="383"/>
      <c r="G42" s="287"/>
      <c r="H42" s="285"/>
      <c r="I42" s="287"/>
      <c r="J42" s="285"/>
      <c r="K42" s="287"/>
      <c r="L42" s="288"/>
      <c r="M42" s="292"/>
      <c r="N42" s="294"/>
      <c r="O42" s="285"/>
      <c r="P42" s="287"/>
      <c r="Q42" s="285"/>
      <c r="R42" s="286"/>
      <c r="S42" s="286"/>
      <c r="T42" s="286"/>
      <c r="U42" s="291"/>
      <c r="V42" s="292"/>
      <c r="W42" s="294"/>
      <c r="X42" s="294"/>
      <c r="Y42" s="294"/>
      <c r="Z42" s="285"/>
      <c r="AA42" s="286"/>
      <c r="AB42" s="287"/>
      <c r="AC42" s="285"/>
      <c r="AD42" s="287"/>
      <c r="AE42" s="294"/>
      <c r="AF42" s="285"/>
      <c r="AG42" s="287"/>
      <c r="AH42" s="343"/>
      <c r="AI42" s="287"/>
      <c r="AJ42" s="343"/>
      <c r="AK42" s="290"/>
      <c r="AL42" s="290"/>
      <c r="AM42" s="290"/>
      <c r="AN42" s="290"/>
      <c r="AO42" s="290"/>
      <c r="AP42" s="290"/>
      <c r="AQ42" s="290"/>
      <c r="AR42" s="290"/>
      <c r="AS42" s="290"/>
      <c r="AT42" s="290"/>
      <c r="AU42" s="290"/>
      <c r="AV42" s="290"/>
      <c r="AW42" s="290"/>
      <c r="AX42" s="291"/>
      <c r="AY42" s="285"/>
      <c r="AZ42" s="285"/>
      <c r="BA42" s="285"/>
      <c r="BB42" s="285"/>
      <c r="BC42" s="286"/>
      <c r="BD42" s="291"/>
      <c r="BE42" s="284">
        <v>258</v>
      </c>
      <c r="BF42" s="309">
        <v>76</v>
      </c>
      <c r="BG42" s="310">
        <v>197</v>
      </c>
      <c r="BH42" s="310">
        <v>49</v>
      </c>
      <c r="BI42" s="388">
        <v>189</v>
      </c>
      <c r="BJ42" s="388">
        <v>168</v>
      </c>
      <c r="BK42" s="315">
        <v>109</v>
      </c>
      <c r="BL42" s="95"/>
      <c r="BM42" s="104"/>
      <c r="BN42" s="104"/>
      <c r="BO42" s="104"/>
      <c r="BP42" s="104"/>
      <c r="BQ42" s="104"/>
      <c r="BR42" s="104"/>
      <c r="BS42" s="96"/>
      <c r="BT42" s="285"/>
      <c r="BU42" s="285"/>
      <c r="BV42" s="286"/>
      <c r="BW42" s="286"/>
      <c r="BX42" s="286"/>
      <c r="BY42" s="291"/>
      <c r="BZ42" s="285"/>
      <c r="CA42" s="285"/>
      <c r="CB42" s="286"/>
      <c r="CC42" s="291"/>
      <c r="CD42" s="285"/>
      <c r="CE42" s="286"/>
      <c r="CF42" s="286"/>
      <c r="CG42" s="291"/>
      <c r="CH42" s="285"/>
      <c r="CI42" s="285"/>
      <c r="CJ42" s="285"/>
      <c r="CK42" s="286"/>
      <c r="CL42" s="291"/>
      <c r="CM42" s="292"/>
      <c r="CN42" s="285"/>
      <c r="CO42" s="290"/>
      <c r="CP42" s="291"/>
      <c r="CQ42" s="295"/>
      <c r="CR42" s="287"/>
      <c r="CS42" s="285"/>
      <c r="CT42" s="286"/>
      <c r="CU42" s="291"/>
      <c r="CV42" s="285"/>
      <c r="CW42" s="285"/>
      <c r="CX42" s="287"/>
      <c r="CY42" s="285"/>
      <c r="CZ42" s="287"/>
      <c r="DA42" s="285"/>
      <c r="DB42" s="287"/>
      <c r="DC42" s="285"/>
      <c r="DD42" s="287"/>
      <c r="DE42" s="285"/>
      <c r="DF42" s="286"/>
      <c r="DG42" s="286"/>
      <c r="DH42" s="286"/>
      <c r="DI42" s="286"/>
      <c r="DJ42" s="287"/>
      <c r="DK42" s="285"/>
      <c r="DL42" s="287"/>
      <c r="DM42" s="285"/>
      <c r="DN42" s="286"/>
      <c r="DO42" s="287"/>
      <c r="DP42" s="285"/>
      <c r="DQ42" s="287"/>
      <c r="DR42" s="285"/>
      <c r="DS42" s="291"/>
      <c r="DT42" s="292"/>
      <c r="DU42" s="294"/>
      <c r="DV42" s="294"/>
      <c r="DW42" s="294"/>
      <c r="DX42" s="285"/>
      <c r="DY42" s="286"/>
      <c r="DZ42" s="286"/>
      <c r="EA42" s="286"/>
      <c r="EB42" s="287"/>
      <c r="EC42" s="294"/>
      <c r="ED42" s="294"/>
      <c r="EE42" s="294"/>
      <c r="EF42" s="288"/>
      <c r="EG42" s="292"/>
      <c r="EH42" s="294"/>
      <c r="EI42" s="294"/>
      <c r="EJ42" s="294"/>
      <c r="EK42" s="285"/>
      <c r="EL42" s="286"/>
      <c r="EM42" s="287"/>
      <c r="EN42" s="294"/>
      <c r="EO42" s="294"/>
      <c r="EP42" s="294"/>
      <c r="EQ42" s="288"/>
      <c r="ER42" s="295"/>
      <c r="ES42" s="343"/>
      <c r="ET42" s="287"/>
      <c r="EU42" s="294"/>
      <c r="EV42" s="285"/>
      <c r="EW42" s="286"/>
      <c r="EX42" s="286"/>
      <c r="EY42" s="286"/>
      <c r="EZ42" s="286"/>
      <c r="FA42" s="286"/>
      <c r="FB42" s="291"/>
      <c r="FC42" s="285"/>
      <c r="FD42" s="286"/>
      <c r="FE42" s="286"/>
      <c r="FF42" s="286"/>
      <c r="FG42" s="286"/>
      <c r="FH42" s="286"/>
      <c r="FI42" s="286"/>
      <c r="FJ42" s="286"/>
      <c r="FK42" s="291"/>
      <c r="FL42" s="34"/>
    </row>
    <row r="43" spans="1:168" s="30" customFormat="1" ht="12.75" customHeight="1">
      <c r="A43" s="10">
        <v>3501</v>
      </c>
      <c r="B43" s="11" t="s">
        <v>358</v>
      </c>
      <c r="C43" s="43">
        <v>658</v>
      </c>
      <c r="D43" s="45">
        <v>202</v>
      </c>
      <c r="E43" s="68">
        <f t="shared" si="0"/>
        <v>0.30699088145896658</v>
      </c>
      <c r="F43" s="383"/>
      <c r="G43" s="287"/>
      <c r="H43" s="285"/>
      <c r="I43" s="287"/>
      <c r="J43" s="285"/>
      <c r="K43" s="287"/>
      <c r="L43" s="288"/>
      <c r="M43" s="292"/>
      <c r="N43" s="294"/>
      <c r="O43" s="285"/>
      <c r="P43" s="287"/>
      <c r="Q43" s="285"/>
      <c r="R43" s="286"/>
      <c r="S43" s="286"/>
      <c r="T43" s="286"/>
      <c r="U43" s="291"/>
      <c r="V43" s="292"/>
      <c r="W43" s="294"/>
      <c r="X43" s="294"/>
      <c r="Y43" s="294"/>
      <c r="Z43" s="285"/>
      <c r="AA43" s="286"/>
      <c r="AB43" s="287"/>
      <c r="AC43" s="285"/>
      <c r="AD43" s="287"/>
      <c r="AE43" s="294"/>
      <c r="AF43" s="285"/>
      <c r="AG43" s="287"/>
      <c r="AH43" s="343"/>
      <c r="AI43" s="287"/>
      <c r="AJ43" s="343"/>
      <c r="AK43" s="290"/>
      <c r="AL43" s="290"/>
      <c r="AM43" s="290"/>
      <c r="AN43" s="290"/>
      <c r="AO43" s="290"/>
      <c r="AP43" s="290"/>
      <c r="AQ43" s="290"/>
      <c r="AR43" s="290"/>
      <c r="AS43" s="290"/>
      <c r="AT43" s="290"/>
      <c r="AU43" s="290"/>
      <c r="AV43" s="290"/>
      <c r="AW43" s="290"/>
      <c r="AX43" s="291"/>
      <c r="AY43" s="285"/>
      <c r="AZ43" s="285"/>
      <c r="BA43" s="285"/>
      <c r="BB43" s="285"/>
      <c r="BC43" s="286"/>
      <c r="BD43" s="291"/>
      <c r="BE43" s="284"/>
      <c r="BF43" s="309"/>
      <c r="BG43" s="310"/>
      <c r="BH43" s="310"/>
      <c r="BI43" s="388"/>
      <c r="BJ43" s="388"/>
      <c r="BK43" s="315"/>
      <c r="BL43" s="95">
        <v>139</v>
      </c>
      <c r="BM43" s="104">
        <v>132</v>
      </c>
      <c r="BN43" s="104">
        <v>131</v>
      </c>
      <c r="BO43" s="104">
        <v>142</v>
      </c>
      <c r="BP43" s="104">
        <v>113</v>
      </c>
      <c r="BQ43" s="104">
        <v>128</v>
      </c>
      <c r="BR43" s="104">
        <v>137</v>
      </c>
      <c r="BS43" s="96">
        <v>69</v>
      </c>
      <c r="BT43" s="285"/>
      <c r="BU43" s="285"/>
      <c r="BV43" s="286"/>
      <c r="BW43" s="286"/>
      <c r="BX43" s="286"/>
      <c r="BY43" s="291"/>
      <c r="BZ43" s="285"/>
      <c r="CA43" s="285"/>
      <c r="CB43" s="286"/>
      <c r="CC43" s="291"/>
      <c r="CD43" s="285"/>
      <c r="CE43" s="286"/>
      <c r="CF43" s="286"/>
      <c r="CG43" s="291"/>
      <c r="CH43" s="285"/>
      <c r="CI43" s="285"/>
      <c r="CJ43" s="285"/>
      <c r="CK43" s="286"/>
      <c r="CL43" s="291"/>
      <c r="CM43" s="292"/>
      <c r="CN43" s="285"/>
      <c r="CO43" s="290"/>
      <c r="CP43" s="291"/>
      <c r="CQ43" s="295"/>
      <c r="CR43" s="287"/>
      <c r="CS43" s="285"/>
      <c r="CT43" s="286"/>
      <c r="CU43" s="291"/>
      <c r="CV43" s="285"/>
      <c r="CW43" s="285"/>
      <c r="CX43" s="287"/>
      <c r="CY43" s="285"/>
      <c r="CZ43" s="287"/>
      <c r="DA43" s="285"/>
      <c r="DB43" s="287"/>
      <c r="DC43" s="285"/>
      <c r="DD43" s="287"/>
      <c r="DE43" s="285"/>
      <c r="DF43" s="286"/>
      <c r="DG43" s="286"/>
      <c r="DH43" s="286"/>
      <c r="DI43" s="286"/>
      <c r="DJ43" s="287"/>
      <c r="DK43" s="285"/>
      <c r="DL43" s="287"/>
      <c r="DM43" s="285"/>
      <c r="DN43" s="286"/>
      <c r="DO43" s="287"/>
      <c r="DP43" s="285"/>
      <c r="DQ43" s="287"/>
      <c r="DR43" s="285"/>
      <c r="DS43" s="291"/>
      <c r="DT43" s="292"/>
      <c r="DU43" s="294"/>
      <c r="DV43" s="294"/>
      <c r="DW43" s="294"/>
      <c r="DX43" s="285"/>
      <c r="DY43" s="286"/>
      <c r="DZ43" s="286"/>
      <c r="EA43" s="286"/>
      <c r="EB43" s="287"/>
      <c r="EC43" s="294"/>
      <c r="ED43" s="294"/>
      <c r="EE43" s="294"/>
      <c r="EF43" s="288"/>
      <c r="EG43" s="292"/>
      <c r="EH43" s="294"/>
      <c r="EI43" s="294"/>
      <c r="EJ43" s="294"/>
      <c r="EK43" s="285"/>
      <c r="EL43" s="286"/>
      <c r="EM43" s="287"/>
      <c r="EN43" s="294"/>
      <c r="EO43" s="294"/>
      <c r="EP43" s="294"/>
      <c r="EQ43" s="288"/>
      <c r="ER43" s="295"/>
      <c r="ES43" s="343"/>
      <c r="ET43" s="287"/>
      <c r="EU43" s="294"/>
      <c r="EV43" s="285"/>
      <c r="EW43" s="286"/>
      <c r="EX43" s="286"/>
      <c r="EY43" s="286"/>
      <c r="EZ43" s="286"/>
      <c r="FA43" s="286"/>
      <c r="FB43" s="291"/>
      <c r="FC43" s="285"/>
      <c r="FD43" s="286"/>
      <c r="FE43" s="286"/>
      <c r="FF43" s="286"/>
      <c r="FG43" s="286"/>
      <c r="FH43" s="286"/>
      <c r="FI43" s="286"/>
      <c r="FJ43" s="286"/>
      <c r="FK43" s="291"/>
      <c r="FL43" s="34"/>
    </row>
    <row r="44" spans="1:168" s="30" customFormat="1">
      <c r="A44" s="10">
        <v>3502</v>
      </c>
      <c r="B44" s="11" t="s">
        <v>359</v>
      </c>
      <c r="C44" s="43">
        <v>1129</v>
      </c>
      <c r="D44" s="45">
        <v>296</v>
      </c>
      <c r="E44" s="68">
        <f t="shared" si="0"/>
        <v>0.26217891939769705</v>
      </c>
      <c r="F44" s="383"/>
      <c r="G44" s="287"/>
      <c r="H44" s="285"/>
      <c r="I44" s="287"/>
      <c r="J44" s="285"/>
      <c r="K44" s="287"/>
      <c r="L44" s="288"/>
      <c r="M44" s="292"/>
      <c r="N44" s="294"/>
      <c r="O44" s="285"/>
      <c r="P44" s="287"/>
      <c r="Q44" s="285"/>
      <c r="R44" s="286"/>
      <c r="S44" s="286"/>
      <c r="T44" s="286"/>
      <c r="U44" s="291"/>
      <c r="V44" s="292"/>
      <c r="W44" s="294"/>
      <c r="X44" s="294"/>
      <c r="Y44" s="294"/>
      <c r="Z44" s="285"/>
      <c r="AA44" s="286"/>
      <c r="AB44" s="287"/>
      <c r="AC44" s="285"/>
      <c r="AD44" s="287"/>
      <c r="AE44" s="294"/>
      <c r="AF44" s="285"/>
      <c r="AG44" s="287"/>
      <c r="AH44" s="343"/>
      <c r="AI44" s="287"/>
      <c r="AJ44" s="343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1"/>
      <c r="AY44" s="285"/>
      <c r="AZ44" s="285"/>
      <c r="BA44" s="285"/>
      <c r="BB44" s="285"/>
      <c r="BC44" s="286"/>
      <c r="BD44" s="291"/>
      <c r="BE44" s="284"/>
      <c r="BF44" s="309"/>
      <c r="BG44" s="310"/>
      <c r="BH44" s="310"/>
      <c r="BI44" s="388"/>
      <c r="BJ44" s="388"/>
      <c r="BK44" s="315"/>
      <c r="BL44" s="95">
        <v>198</v>
      </c>
      <c r="BM44" s="104">
        <v>166</v>
      </c>
      <c r="BN44" s="104">
        <v>190</v>
      </c>
      <c r="BO44" s="104">
        <v>197</v>
      </c>
      <c r="BP44" s="104">
        <v>169</v>
      </c>
      <c r="BQ44" s="104">
        <v>182</v>
      </c>
      <c r="BR44" s="104">
        <v>185</v>
      </c>
      <c r="BS44" s="96">
        <v>88</v>
      </c>
      <c r="BT44" s="285"/>
      <c r="BU44" s="285"/>
      <c r="BV44" s="286"/>
      <c r="BW44" s="286"/>
      <c r="BX44" s="286"/>
      <c r="BY44" s="291"/>
      <c r="BZ44" s="285"/>
      <c r="CA44" s="285"/>
      <c r="CB44" s="286"/>
      <c r="CC44" s="291"/>
      <c r="CD44" s="285"/>
      <c r="CE44" s="286"/>
      <c r="CF44" s="286"/>
      <c r="CG44" s="291"/>
      <c r="CH44" s="285"/>
      <c r="CI44" s="285"/>
      <c r="CJ44" s="285"/>
      <c r="CK44" s="286"/>
      <c r="CL44" s="291"/>
      <c r="CM44" s="292"/>
      <c r="CN44" s="285"/>
      <c r="CO44" s="290"/>
      <c r="CP44" s="291"/>
      <c r="CQ44" s="295"/>
      <c r="CR44" s="287"/>
      <c r="CS44" s="285"/>
      <c r="CT44" s="286"/>
      <c r="CU44" s="291"/>
      <c r="CV44" s="285"/>
      <c r="CW44" s="285"/>
      <c r="CX44" s="287"/>
      <c r="CY44" s="285"/>
      <c r="CZ44" s="287"/>
      <c r="DA44" s="285"/>
      <c r="DB44" s="287"/>
      <c r="DC44" s="285"/>
      <c r="DD44" s="287"/>
      <c r="DE44" s="285"/>
      <c r="DF44" s="286"/>
      <c r="DG44" s="286"/>
      <c r="DH44" s="286"/>
      <c r="DI44" s="286"/>
      <c r="DJ44" s="287"/>
      <c r="DK44" s="285"/>
      <c r="DL44" s="287"/>
      <c r="DM44" s="285"/>
      <c r="DN44" s="286"/>
      <c r="DO44" s="287"/>
      <c r="DP44" s="285"/>
      <c r="DQ44" s="287"/>
      <c r="DR44" s="285"/>
      <c r="DS44" s="291"/>
      <c r="DT44" s="292"/>
      <c r="DU44" s="294"/>
      <c r="DV44" s="294"/>
      <c r="DW44" s="294"/>
      <c r="DX44" s="285"/>
      <c r="DY44" s="286"/>
      <c r="DZ44" s="286"/>
      <c r="EA44" s="286"/>
      <c r="EB44" s="287"/>
      <c r="EC44" s="294"/>
      <c r="ED44" s="294"/>
      <c r="EE44" s="294"/>
      <c r="EF44" s="288"/>
      <c r="EG44" s="292"/>
      <c r="EH44" s="294"/>
      <c r="EI44" s="294"/>
      <c r="EJ44" s="294"/>
      <c r="EK44" s="285"/>
      <c r="EL44" s="286"/>
      <c r="EM44" s="287"/>
      <c r="EN44" s="294"/>
      <c r="EO44" s="294"/>
      <c r="EP44" s="294"/>
      <c r="EQ44" s="288"/>
      <c r="ER44" s="295"/>
      <c r="ES44" s="343"/>
      <c r="ET44" s="287"/>
      <c r="EU44" s="294"/>
      <c r="EV44" s="285"/>
      <c r="EW44" s="286"/>
      <c r="EX44" s="286"/>
      <c r="EY44" s="286"/>
      <c r="EZ44" s="286"/>
      <c r="FA44" s="286"/>
      <c r="FB44" s="291"/>
      <c r="FC44" s="285"/>
      <c r="FD44" s="286"/>
      <c r="FE44" s="286"/>
      <c r="FF44" s="286"/>
      <c r="FG44" s="286"/>
      <c r="FH44" s="286"/>
      <c r="FI44" s="286"/>
      <c r="FJ44" s="286"/>
      <c r="FK44" s="291"/>
      <c r="FL44" s="34"/>
    </row>
    <row r="45" spans="1:168" s="30" customFormat="1" ht="12.75" customHeight="1">
      <c r="A45" s="10">
        <v>3503</v>
      </c>
      <c r="B45" s="11" t="s">
        <v>360</v>
      </c>
      <c r="C45" s="43">
        <v>834</v>
      </c>
      <c r="D45" s="45">
        <v>231</v>
      </c>
      <c r="E45" s="68">
        <f t="shared" si="0"/>
        <v>0.27697841726618705</v>
      </c>
      <c r="F45" s="383"/>
      <c r="G45" s="287"/>
      <c r="H45" s="285"/>
      <c r="I45" s="287"/>
      <c r="J45" s="285"/>
      <c r="K45" s="287"/>
      <c r="L45" s="288"/>
      <c r="M45" s="292"/>
      <c r="N45" s="294"/>
      <c r="O45" s="285"/>
      <c r="P45" s="287"/>
      <c r="Q45" s="285"/>
      <c r="R45" s="286"/>
      <c r="S45" s="286"/>
      <c r="T45" s="286"/>
      <c r="U45" s="291"/>
      <c r="V45" s="292"/>
      <c r="W45" s="294"/>
      <c r="X45" s="294"/>
      <c r="Y45" s="294"/>
      <c r="Z45" s="285"/>
      <c r="AA45" s="286"/>
      <c r="AB45" s="287"/>
      <c r="AC45" s="285"/>
      <c r="AD45" s="287"/>
      <c r="AE45" s="294"/>
      <c r="AF45" s="285"/>
      <c r="AG45" s="287"/>
      <c r="AH45" s="343"/>
      <c r="AI45" s="287"/>
      <c r="AJ45" s="343"/>
      <c r="AK45" s="290"/>
      <c r="AL45" s="290"/>
      <c r="AM45" s="290"/>
      <c r="AN45" s="290"/>
      <c r="AO45" s="290"/>
      <c r="AP45" s="290"/>
      <c r="AQ45" s="290"/>
      <c r="AR45" s="290"/>
      <c r="AS45" s="290"/>
      <c r="AT45" s="290"/>
      <c r="AU45" s="290"/>
      <c r="AV45" s="290"/>
      <c r="AW45" s="290"/>
      <c r="AX45" s="291"/>
      <c r="AY45" s="285"/>
      <c r="AZ45" s="285"/>
      <c r="BA45" s="285"/>
      <c r="BB45" s="285"/>
      <c r="BC45" s="286"/>
      <c r="BD45" s="291"/>
      <c r="BE45" s="284"/>
      <c r="BF45" s="309"/>
      <c r="BG45" s="310"/>
      <c r="BH45" s="310"/>
      <c r="BI45" s="388"/>
      <c r="BJ45" s="388"/>
      <c r="BK45" s="315"/>
      <c r="BL45" s="95">
        <v>166</v>
      </c>
      <c r="BM45" s="104">
        <v>145</v>
      </c>
      <c r="BN45" s="104">
        <v>172</v>
      </c>
      <c r="BO45" s="104">
        <v>170</v>
      </c>
      <c r="BP45" s="104">
        <v>149</v>
      </c>
      <c r="BQ45" s="104">
        <v>158</v>
      </c>
      <c r="BR45" s="104">
        <v>177</v>
      </c>
      <c r="BS45" s="96">
        <v>60</v>
      </c>
      <c r="BT45" s="285"/>
      <c r="BU45" s="285"/>
      <c r="BV45" s="286"/>
      <c r="BW45" s="286"/>
      <c r="BX45" s="286"/>
      <c r="BY45" s="291"/>
      <c r="BZ45" s="285"/>
      <c r="CA45" s="285"/>
      <c r="CB45" s="286"/>
      <c r="CC45" s="291"/>
      <c r="CD45" s="285"/>
      <c r="CE45" s="286"/>
      <c r="CF45" s="286"/>
      <c r="CG45" s="291"/>
      <c r="CH45" s="285"/>
      <c r="CI45" s="285"/>
      <c r="CJ45" s="285"/>
      <c r="CK45" s="286"/>
      <c r="CL45" s="291"/>
      <c r="CM45" s="292"/>
      <c r="CN45" s="285"/>
      <c r="CO45" s="290"/>
      <c r="CP45" s="291"/>
      <c r="CQ45" s="295"/>
      <c r="CR45" s="287"/>
      <c r="CS45" s="285"/>
      <c r="CT45" s="286"/>
      <c r="CU45" s="291"/>
      <c r="CV45" s="285"/>
      <c r="CW45" s="285"/>
      <c r="CX45" s="287"/>
      <c r="CY45" s="285"/>
      <c r="CZ45" s="287"/>
      <c r="DA45" s="285"/>
      <c r="DB45" s="287"/>
      <c r="DC45" s="285"/>
      <c r="DD45" s="287"/>
      <c r="DE45" s="285"/>
      <c r="DF45" s="286"/>
      <c r="DG45" s="286"/>
      <c r="DH45" s="286"/>
      <c r="DI45" s="286"/>
      <c r="DJ45" s="287"/>
      <c r="DK45" s="285"/>
      <c r="DL45" s="287"/>
      <c r="DM45" s="285"/>
      <c r="DN45" s="286"/>
      <c r="DO45" s="287"/>
      <c r="DP45" s="285"/>
      <c r="DQ45" s="287"/>
      <c r="DR45" s="285"/>
      <c r="DS45" s="291"/>
      <c r="DT45" s="292"/>
      <c r="DU45" s="294"/>
      <c r="DV45" s="294"/>
      <c r="DW45" s="294"/>
      <c r="DX45" s="285"/>
      <c r="DY45" s="286"/>
      <c r="DZ45" s="286"/>
      <c r="EA45" s="286"/>
      <c r="EB45" s="287"/>
      <c r="EC45" s="294"/>
      <c r="ED45" s="294"/>
      <c r="EE45" s="294"/>
      <c r="EF45" s="288"/>
      <c r="EG45" s="292"/>
      <c r="EH45" s="294"/>
      <c r="EI45" s="294"/>
      <c r="EJ45" s="294"/>
      <c r="EK45" s="285"/>
      <c r="EL45" s="286"/>
      <c r="EM45" s="287"/>
      <c r="EN45" s="294"/>
      <c r="EO45" s="294"/>
      <c r="EP45" s="294"/>
      <c r="EQ45" s="288"/>
      <c r="ER45" s="295"/>
      <c r="ES45" s="343"/>
      <c r="ET45" s="287"/>
      <c r="EU45" s="294"/>
      <c r="EV45" s="285"/>
      <c r="EW45" s="286"/>
      <c r="EX45" s="286"/>
      <c r="EY45" s="286"/>
      <c r="EZ45" s="286"/>
      <c r="FA45" s="286"/>
      <c r="FB45" s="291"/>
      <c r="FC45" s="285"/>
      <c r="FD45" s="286"/>
      <c r="FE45" s="286"/>
      <c r="FF45" s="286"/>
      <c r="FG45" s="286"/>
      <c r="FH45" s="286"/>
      <c r="FI45" s="286"/>
      <c r="FJ45" s="286"/>
      <c r="FK45" s="291"/>
      <c r="FL45" s="34"/>
    </row>
    <row r="46" spans="1:168" s="30" customFormat="1">
      <c r="A46" s="10">
        <v>3504</v>
      </c>
      <c r="B46" s="11" t="s">
        <v>361</v>
      </c>
      <c r="C46" s="43">
        <v>698</v>
      </c>
      <c r="D46" s="45">
        <v>198</v>
      </c>
      <c r="E46" s="68">
        <f t="shared" si="0"/>
        <v>0.28366762177650429</v>
      </c>
      <c r="F46" s="383"/>
      <c r="G46" s="287"/>
      <c r="H46" s="285"/>
      <c r="I46" s="287"/>
      <c r="J46" s="285"/>
      <c r="K46" s="287"/>
      <c r="L46" s="288"/>
      <c r="M46" s="292"/>
      <c r="N46" s="294"/>
      <c r="O46" s="285"/>
      <c r="P46" s="287"/>
      <c r="Q46" s="285"/>
      <c r="R46" s="286"/>
      <c r="S46" s="286"/>
      <c r="T46" s="286"/>
      <c r="U46" s="291"/>
      <c r="V46" s="292"/>
      <c r="W46" s="294"/>
      <c r="X46" s="294"/>
      <c r="Y46" s="294"/>
      <c r="Z46" s="285"/>
      <c r="AA46" s="286"/>
      <c r="AB46" s="287"/>
      <c r="AC46" s="285"/>
      <c r="AD46" s="287"/>
      <c r="AE46" s="294"/>
      <c r="AF46" s="285"/>
      <c r="AG46" s="287"/>
      <c r="AH46" s="343"/>
      <c r="AI46" s="287"/>
      <c r="AJ46" s="343"/>
      <c r="AK46" s="290"/>
      <c r="AL46" s="290"/>
      <c r="AM46" s="290"/>
      <c r="AN46" s="290"/>
      <c r="AO46" s="290"/>
      <c r="AP46" s="290"/>
      <c r="AQ46" s="290"/>
      <c r="AR46" s="290"/>
      <c r="AS46" s="290"/>
      <c r="AT46" s="290"/>
      <c r="AU46" s="290"/>
      <c r="AV46" s="290"/>
      <c r="AW46" s="290"/>
      <c r="AX46" s="291"/>
      <c r="AY46" s="285"/>
      <c r="AZ46" s="285"/>
      <c r="BA46" s="285"/>
      <c r="BB46" s="285"/>
      <c r="BC46" s="286"/>
      <c r="BD46" s="291"/>
      <c r="BE46" s="292"/>
      <c r="BF46" s="285"/>
      <c r="BG46" s="286"/>
      <c r="BH46" s="286"/>
      <c r="BI46" s="290"/>
      <c r="BJ46" s="290"/>
      <c r="BK46" s="291"/>
      <c r="BL46" s="95">
        <v>133</v>
      </c>
      <c r="BM46" s="104">
        <v>106</v>
      </c>
      <c r="BN46" s="104">
        <v>122</v>
      </c>
      <c r="BO46" s="104">
        <v>144</v>
      </c>
      <c r="BP46" s="104">
        <v>112</v>
      </c>
      <c r="BQ46" s="104">
        <v>117</v>
      </c>
      <c r="BR46" s="104">
        <v>128</v>
      </c>
      <c r="BS46" s="96">
        <v>81</v>
      </c>
      <c r="BT46" s="285"/>
      <c r="BU46" s="285"/>
      <c r="BV46" s="286"/>
      <c r="BW46" s="286"/>
      <c r="BX46" s="286"/>
      <c r="BY46" s="291"/>
      <c r="BZ46" s="285"/>
      <c r="CA46" s="285"/>
      <c r="CB46" s="286"/>
      <c r="CC46" s="291"/>
      <c r="CD46" s="285"/>
      <c r="CE46" s="286"/>
      <c r="CF46" s="286"/>
      <c r="CG46" s="291"/>
      <c r="CH46" s="285"/>
      <c r="CI46" s="285"/>
      <c r="CJ46" s="285"/>
      <c r="CK46" s="286"/>
      <c r="CL46" s="291"/>
      <c r="CM46" s="292"/>
      <c r="CN46" s="285"/>
      <c r="CO46" s="290"/>
      <c r="CP46" s="291"/>
      <c r="CQ46" s="295"/>
      <c r="CR46" s="287"/>
      <c r="CS46" s="285"/>
      <c r="CT46" s="286"/>
      <c r="CU46" s="291"/>
      <c r="CV46" s="285"/>
      <c r="CW46" s="285"/>
      <c r="CX46" s="287"/>
      <c r="CY46" s="285"/>
      <c r="CZ46" s="287"/>
      <c r="DA46" s="285"/>
      <c r="DB46" s="287"/>
      <c r="DC46" s="285"/>
      <c r="DD46" s="287"/>
      <c r="DE46" s="285"/>
      <c r="DF46" s="286"/>
      <c r="DG46" s="286"/>
      <c r="DH46" s="286"/>
      <c r="DI46" s="286"/>
      <c r="DJ46" s="287"/>
      <c r="DK46" s="285"/>
      <c r="DL46" s="287"/>
      <c r="DM46" s="285"/>
      <c r="DN46" s="286"/>
      <c r="DO46" s="287"/>
      <c r="DP46" s="285"/>
      <c r="DQ46" s="287"/>
      <c r="DR46" s="285"/>
      <c r="DS46" s="291"/>
      <c r="DT46" s="292"/>
      <c r="DU46" s="294"/>
      <c r="DV46" s="294"/>
      <c r="DW46" s="294"/>
      <c r="DX46" s="285"/>
      <c r="DY46" s="286"/>
      <c r="DZ46" s="286"/>
      <c r="EA46" s="286"/>
      <c r="EB46" s="287"/>
      <c r="EC46" s="294"/>
      <c r="ED46" s="294"/>
      <c r="EE46" s="294"/>
      <c r="EF46" s="288"/>
      <c r="EG46" s="292"/>
      <c r="EH46" s="294"/>
      <c r="EI46" s="294"/>
      <c r="EJ46" s="294"/>
      <c r="EK46" s="285"/>
      <c r="EL46" s="286"/>
      <c r="EM46" s="287"/>
      <c r="EN46" s="294"/>
      <c r="EO46" s="294"/>
      <c r="EP46" s="294"/>
      <c r="EQ46" s="288"/>
      <c r="ER46" s="295"/>
      <c r="ES46" s="343"/>
      <c r="ET46" s="287"/>
      <c r="EU46" s="294"/>
      <c r="EV46" s="285"/>
      <c r="EW46" s="286"/>
      <c r="EX46" s="286"/>
      <c r="EY46" s="286"/>
      <c r="EZ46" s="286"/>
      <c r="FA46" s="286"/>
      <c r="FB46" s="291"/>
      <c r="FC46" s="285"/>
      <c r="FD46" s="286"/>
      <c r="FE46" s="286"/>
      <c r="FF46" s="286"/>
      <c r="FG46" s="286"/>
      <c r="FH46" s="286"/>
      <c r="FI46" s="286"/>
      <c r="FJ46" s="286"/>
      <c r="FK46" s="291"/>
      <c r="FL46" s="34"/>
    </row>
    <row r="47" spans="1:168" s="30" customFormat="1" ht="12.75" customHeight="1">
      <c r="A47" s="10">
        <v>3505</v>
      </c>
      <c r="B47" s="11" t="s">
        <v>362</v>
      </c>
      <c r="C47" s="43">
        <v>1004</v>
      </c>
      <c r="D47" s="45">
        <v>262</v>
      </c>
      <c r="E47" s="68">
        <f t="shared" si="0"/>
        <v>0.26095617529880477</v>
      </c>
      <c r="F47" s="383"/>
      <c r="G47" s="287"/>
      <c r="H47" s="285"/>
      <c r="I47" s="287"/>
      <c r="J47" s="285"/>
      <c r="K47" s="287"/>
      <c r="L47" s="288"/>
      <c r="M47" s="292"/>
      <c r="N47" s="294"/>
      <c r="O47" s="285"/>
      <c r="P47" s="287"/>
      <c r="Q47" s="285"/>
      <c r="R47" s="286"/>
      <c r="S47" s="286"/>
      <c r="T47" s="286"/>
      <c r="U47" s="291"/>
      <c r="V47" s="292"/>
      <c r="W47" s="294"/>
      <c r="X47" s="294"/>
      <c r="Y47" s="294"/>
      <c r="Z47" s="285"/>
      <c r="AA47" s="286"/>
      <c r="AB47" s="287"/>
      <c r="AC47" s="285"/>
      <c r="AD47" s="287"/>
      <c r="AE47" s="294"/>
      <c r="AF47" s="285"/>
      <c r="AG47" s="287"/>
      <c r="AH47" s="343"/>
      <c r="AI47" s="287"/>
      <c r="AJ47" s="343"/>
      <c r="AK47" s="290"/>
      <c r="AL47" s="290"/>
      <c r="AM47" s="290"/>
      <c r="AN47" s="290"/>
      <c r="AO47" s="290"/>
      <c r="AP47" s="290"/>
      <c r="AQ47" s="290"/>
      <c r="AR47" s="290"/>
      <c r="AS47" s="290"/>
      <c r="AT47" s="290"/>
      <c r="AU47" s="290"/>
      <c r="AV47" s="290"/>
      <c r="AW47" s="290"/>
      <c r="AX47" s="291"/>
      <c r="AY47" s="285"/>
      <c r="AZ47" s="285"/>
      <c r="BA47" s="285"/>
      <c r="BB47" s="285"/>
      <c r="BC47" s="286"/>
      <c r="BD47" s="291"/>
      <c r="BE47" s="292"/>
      <c r="BF47" s="285"/>
      <c r="BG47" s="286"/>
      <c r="BH47" s="286"/>
      <c r="BI47" s="290"/>
      <c r="BJ47" s="290"/>
      <c r="BK47" s="291"/>
      <c r="BL47" s="95">
        <v>164</v>
      </c>
      <c r="BM47" s="104">
        <v>134</v>
      </c>
      <c r="BN47" s="104">
        <v>167</v>
      </c>
      <c r="BO47" s="104">
        <v>161</v>
      </c>
      <c r="BP47" s="104">
        <v>149</v>
      </c>
      <c r="BQ47" s="104">
        <v>156</v>
      </c>
      <c r="BR47" s="104">
        <v>167</v>
      </c>
      <c r="BS47" s="96">
        <v>102</v>
      </c>
      <c r="BT47" s="302"/>
      <c r="BU47" s="302"/>
      <c r="BV47" s="311"/>
      <c r="BW47" s="311"/>
      <c r="BX47" s="311"/>
      <c r="BY47" s="304"/>
      <c r="BZ47" s="285"/>
      <c r="CA47" s="285"/>
      <c r="CB47" s="286"/>
      <c r="CC47" s="291"/>
      <c r="CD47" s="285"/>
      <c r="CE47" s="286"/>
      <c r="CF47" s="286"/>
      <c r="CG47" s="291"/>
      <c r="CH47" s="285"/>
      <c r="CI47" s="285"/>
      <c r="CJ47" s="285"/>
      <c r="CK47" s="286"/>
      <c r="CL47" s="291"/>
      <c r="CM47" s="292"/>
      <c r="CN47" s="285"/>
      <c r="CO47" s="290"/>
      <c r="CP47" s="291"/>
      <c r="CQ47" s="295"/>
      <c r="CR47" s="287"/>
      <c r="CS47" s="285"/>
      <c r="CT47" s="286"/>
      <c r="CU47" s="291"/>
      <c r="CV47" s="285"/>
      <c r="CW47" s="285"/>
      <c r="CX47" s="287"/>
      <c r="CY47" s="285"/>
      <c r="CZ47" s="287"/>
      <c r="DA47" s="285"/>
      <c r="DB47" s="287"/>
      <c r="DC47" s="285"/>
      <c r="DD47" s="287"/>
      <c r="DE47" s="285"/>
      <c r="DF47" s="286"/>
      <c r="DG47" s="286"/>
      <c r="DH47" s="286"/>
      <c r="DI47" s="286"/>
      <c r="DJ47" s="287"/>
      <c r="DK47" s="285"/>
      <c r="DL47" s="287"/>
      <c r="DM47" s="285"/>
      <c r="DN47" s="286"/>
      <c r="DO47" s="287"/>
      <c r="DP47" s="285"/>
      <c r="DQ47" s="287"/>
      <c r="DR47" s="285"/>
      <c r="DS47" s="291"/>
      <c r="DT47" s="292"/>
      <c r="DU47" s="294"/>
      <c r="DV47" s="294"/>
      <c r="DW47" s="294"/>
      <c r="DX47" s="285"/>
      <c r="DY47" s="286"/>
      <c r="DZ47" s="286"/>
      <c r="EA47" s="286"/>
      <c r="EB47" s="287"/>
      <c r="EC47" s="294"/>
      <c r="ED47" s="294"/>
      <c r="EE47" s="294"/>
      <c r="EF47" s="288"/>
      <c r="EG47" s="292"/>
      <c r="EH47" s="294"/>
      <c r="EI47" s="294"/>
      <c r="EJ47" s="294"/>
      <c r="EK47" s="285"/>
      <c r="EL47" s="286"/>
      <c r="EM47" s="287"/>
      <c r="EN47" s="294"/>
      <c r="EO47" s="294"/>
      <c r="EP47" s="294"/>
      <c r="EQ47" s="288"/>
      <c r="ER47" s="295"/>
      <c r="ES47" s="343"/>
      <c r="ET47" s="287"/>
      <c r="EU47" s="294"/>
      <c r="EV47" s="285"/>
      <c r="EW47" s="286"/>
      <c r="EX47" s="286"/>
      <c r="EY47" s="286"/>
      <c r="EZ47" s="286"/>
      <c r="FA47" s="286"/>
      <c r="FB47" s="291"/>
      <c r="FC47" s="285"/>
      <c r="FD47" s="286"/>
      <c r="FE47" s="286"/>
      <c r="FF47" s="286"/>
      <c r="FG47" s="286"/>
      <c r="FH47" s="286"/>
      <c r="FI47" s="286"/>
      <c r="FJ47" s="286"/>
      <c r="FK47" s="291"/>
      <c r="FL47" s="34"/>
    </row>
    <row r="48" spans="1:168" s="30" customFormat="1">
      <c r="A48" s="10">
        <v>3506</v>
      </c>
      <c r="B48" s="11" t="s">
        <v>363</v>
      </c>
      <c r="C48" s="43">
        <v>691</v>
      </c>
      <c r="D48" s="45">
        <v>196</v>
      </c>
      <c r="E48" s="68">
        <f t="shared" si="0"/>
        <v>0.28364688856729375</v>
      </c>
      <c r="F48" s="383"/>
      <c r="G48" s="287"/>
      <c r="H48" s="285"/>
      <c r="I48" s="287"/>
      <c r="J48" s="285"/>
      <c r="K48" s="287"/>
      <c r="L48" s="288"/>
      <c r="M48" s="292"/>
      <c r="N48" s="294"/>
      <c r="O48" s="285"/>
      <c r="P48" s="287"/>
      <c r="Q48" s="285"/>
      <c r="R48" s="286"/>
      <c r="S48" s="286"/>
      <c r="T48" s="286"/>
      <c r="U48" s="291"/>
      <c r="V48" s="292"/>
      <c r="W48" s="294"/>
      <c r="X48" s="294"/>
      <c r="Y48" s="294"/>
      <c r="Z48" s="285"/>
      <c r="AA48" s="286"/>
      <c r="AB48" s="287"/>
      <c r="AC48" s="285"/>
      <c r="AD48" s="287"/>
      <c r="AE48" s="294"/>
      <c r="AF48" s="285"/>
      <c r="AG48" s="287"/>
      <c r="AH48" s="343"/>
      <c r="AI48" s="287"/>
      <c r="AJ48" s="343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1"/>
      <c r="AY48" s="285"/>
      <c r="AZ48" s="285"/>
      <c r="BA48" s="285"/>
      <c r="BB48" s="285"/>
      <c r="BC48" s="286"/>
      <c r="BD48" s="291"/>
      <c r="BE48" s="292"/>
      <c r="BF48" s="285"/>
      <c r="BG48" s="286"/>
      <c r="BH48" s="286"/>
      <c r="BI48" s="290"/>
      <c r="BJ48" s="290"/>
      <c r="BK48" s="291"/>
      <c r="BL48" s="309">
        <v>122</v>
      </c>
      <c r="BM48" s="310">
        <v>115</v>
      </c>
      <c r="BN48" s="310">
        <v>126</v>
      </c>
      <c r="BO48" s="310">
        <v>137</v>
      </c>
      <c r="BP48" s="310">
        <v>111</v>
      </c>
      <c r="BQ48" s="310">
        <v>122</v>
      </c>
      <c r="BR48" s="310">
        <v>125</v>
      </c>
      <c r="BS48" s="315">
        <v>77</v>
      </c>
      <c r="BT48" s="95"/>
      <c r="BU48" s="95"/>
      <c r="BV48" s="104"/>
      <c r="BW48" s="104"/>
      <c r="BX48" s="104"/>
      <c r="BY48" s="96"/>
      <c r="BZ48" s="285"/>
      <c r="CA48" s="285"/>
      <c r="CB48" s="286"/>
      <c r="CC48" s="291"/>
      <c r="CD48" s="285"/>
      <c r="CE48" s="286"/>
      <c r="CF48" s="286"/>
      <c r="CG48" s="291"/>
      <c r="CH48" s="285"/>
      <c r="CI48" s="285"/>
      <c r="CJ48" s="285"/>
      <c r="CK48" s="286"/>
      <c r="CL48" s="291"/>
      <c r="CM48" s="292"/>
      <c r="CN48" s="285"/>
      <c r="CO48" s="290"/>
      <c r="CP48" s="291"/>
      <c r="CQ48" s="295"/>
      <c r="CR48" s="287"/>
      <c r="CS48" s="285"/>
      <c r="CT48" s="286"/>
      <c r="CU48" s="291"/>
      <c r="CV48" s="285"/>
      <c r="CW48" s="285"/>
      <c r="CX48" s="287"/>
      <c r="CY48" s="285"/>
      <c r="CZ48" s="287"/>
      <c r="DA48" s="285"/>
      <c r="DB48" s="287"/>
      <c r="DC48" s="285"/>
      <c r="DD48" s="287"/>
      <c r="DE48" s="285"/>
      <c r="DF48" s="286"/>
      <c r="DG48" s="286"/>
      <c r="DH48" s="286"/>
      <c r="DI48" s="286"/>
      <c r="DJ48" s="287"/>
      <c r="DK48" s="285"/>
      <c r="DL48" s="287"/>
      <c r="DM48" s="285"/>
      <c r="DN48" s="286"/>
      <c r="DO48" s="287"/>
      <c r="DP48" s="285"/>
      <c r="DQ48" s="287"/>
      <c r="DR48" s="285"/>
      <c r="DS48" s="291"/>
      <c r="DT48" s="292"/>
      <c r="DU48" s="294"/>
      <c r="DV48" s="294"/>
      <c r="DW48" s="294"/>
      <c r="DX48" s="285"/>
      <c r="DY48" s="286"/>
      <c r="DZ48" s="286"/>
      <c r="EA48" s="286"/>
      <c r="EB48" s="287"/>
      <c r="EC48" s="294"/>
      <c r="ED48" s="294"/>
      <c r="EE48" s="294"/>
      <c r="EF48" s="288"/>
      <c r="EG48" s="292"/>
      <c r="EH48" s="294"/>
      <c r="EI48" s="294"/>
      <c r="EJ48" s="294"/>
      <c r="EK48" s="285"/>
      <c r="EL48" s="286"/>
      <c r="EM48" s="287"/>
      <c r="EN48" s="294"/>
      <c r="EO48" s="294"/>
      <c r="EP48" s="294"/>
      <c r="EQ48" s="288"/>
      <c r="ER48" s="295"/>
      <c r="ES48" s="343"/>
      <c r="ET48" s="287"/>
      <c r="EU48" s="294"/>
      <c r="EV48" s="285"/>
      <c r="EW48" s="286"/>
      <c r="EX48" s="286"/>
      <c r="EY48" s="286"/>
      <c r="EZ48" s="286"/>
      <c r="FA48" s="286"/>
      <c r="FB48" s="291"/>
      <c r="FC48" s="285"/>
      <c r="FD48" s="286"/>
      <c r="FE48" s="286"/>
      <c r="FF48" s="286"/>
      <c r="FG48" s="286"/>
      <c r="FH48" s="286"/>
      <c r="FI48" s="286"/>
      <c r="FJ48" s="286"/>
      <c r="FK48" s="291"/>
      <c r="FL48" s="34"/>
    </row>
    <row r="49" spans="1:168" s="30" customFormat="1" ht="12.75" customHeight="1">
      <c r="A49" s="10">
        <v>3701</v>
      </c>
      <c r="B49" s="11" t="s">
        <v>364</v>
      </c>
      <c r="C49" s="43">
        <v>735</v>
      </c>
      <c r="D49" s="45">
        <v>464</v>
      </c>
      <c r="E49" s="68">
        <f t="shared" si="0"/>
        <v>0.63129251700680267</v>
      </c>
      <c r="F49" s="383"/>
      <c r="G49" s="287"/>
      <c r="H49" s="285"/>
      <c r="I49" s="287"/>
      <c r="J49" s="285"/>
      <c r="K49" s="287"/>
      <c r="L49" s="288"/>
      <c r="M49" s="292"/>
      <c r="N49" s="294"/>
      <c r="O49" s="285"/>
      <c r="P49" s="287"/>
      <c r="Q49" s="285"/>
      <c r="R49" s="286"/>
      <c r="S49" s="286"/>
      <c r="T49" s="286"/>
      <c r="U49" s="291"/>
      <c r="V49" s="292"/>
      <c r="W49" s="294"/>
      <c r="X49" s="294"/>
      <c r="Y49" s="294"/>
      <c r="Z49" s="285"/>
      <c r="AA49" s="286"/>
      <c r="AB49" s="287"/>
      <c r="AC49" s="285"/>
      <c r="AD49" s="287"/>
      <c r="AE49" s="294"/>
      <c r="AF49" s="285"/>
      <c r="AG49" s="287"/>
      <c r="AH49" s="343"/>
      <c r="AI49" s="287"/>
      <c r="AJ49" s="343"/>
      <c r="AK49" s="290"/>
      <c r="AL49" s="290"/>
      <c r="AM49" s="290"/>
      <c r="AN49" s="290"/>
      <c r="AO49" s="290"/>
      <c r="AP49" s="290"/>
      <c r="AQ49" s="290"/>
      <c r="AR49" s="290"/>
      <c r="AS49" s="290"/>
      <c r="AT49" s="290"/>
      <c r="AU49" s="290"/>
      <c r="AV49" s="290"/>
      <c r="AW49" s="290"/>
      <c r="AX49" s="291"/>
      <c r="AY49" s="285"/>
      <c r="AZ49" s="285"/>
      <c r="BA49" s="285"/>
      <c r="BB49" s="285"/>
      <c r="BC49" s="286"/>
      <c r="BD49" s="291"/>
      <c r="BE49" s="292"/>
      <c r="BF49" s="285"/>
      <c r="BG49" s="286"/>
      <c r="BH49" s="286"/>
      <c r="BI49" s="290"/>
      <c r="BJ49" s="290"/>
      <c r="BK49" s="291"/>
      <c r="BL49" s="309"/>
      <c r="BM49" s="310"/>
      <c r="BN49" s="310"/>
      <c r="BO49" s="310"/>
      <c r="BP49" s="310"/>
      <c r="BQ49" s="310"/>
      <c r="BR49" s="310"/>
      <c r="BS49" s="315"/>
      <c r="BT49" s="95">
        <v>111</v>
      </c>
      <c r="BU49" s="95">
        <v>278</v>
      </c>
      <c r="BV49" s="104">
        <v>205</v>
      </c>
      <c r="BW49" s="104">
        <v>194</v>
      </c>
      <c r="BX49" s="104">
        <v>73</v>
      </c>
      <c r="BY49" s="96">
        <v>128</v>
      </c>
      <c r="BZ49" s="285"/>
      <c r="CA49" s="285"/>
      <c r="CB49" s="286"/>
      <c r="CC49" s="291"/>
      <c r="CD49" s="285"/>
      <c r="CE49" s="286"/>
      <c r="CF49" s="286"/>
      <c r="CG49" s="291"/>
      <c r="CH49" s="285"/>
      <c r="CI49" s="285"/>
      <c r="CJ49" s="285"/>
      <c r="CK49" s="286"/>
      <c r="CL49" s="291"/>
      <c r="CM49" s="292"/>
      <c r="CN49" s="285"/>
      <c r="CO49" s="290"/>
      <c r="CP49" s="291"/>
      <c r="CQ49" s="295"/>
      <c r="CR49" s="287"/>
      <c r="CS49" s="285"/>
      <c r="CT49" s="286"/>
      <c r="CU49" s="291"/>
      <c r="CV49" s="285"/>
      <c r="CW49" s="285"/>
      <c r="CX49" s="287"/>
      <c r="CY49" s="285"/>
      <c r="CZ49" s="287"/>
      <c r="DA49" s="285"/>
      <c r="DB49" s="287"/>
      <c r="DC49" s="285"/>
      <c r="DD49" s="287"/>
      <c r="DE49" s="285"/>
      <c r="DF49" s="286"/>
      <c r="DG49" s="286"/>
      <c r="DH49" s="286"/>
      <c r="DI49" s="286"/>
      <c r="DJ49" s="287"/>
      <c r="DK49" s="285"/>
      <c r="DL49" s="287"/>
      <c r="DM49" s="285"/>
      <c r="DN49" s="286"/>
      <c r="DO49" s="287"/>
      <c r="DP49" s="285"/>
      <c r="DQ49" s="287"/>
      <c r="DR49" s="285"/>
      <c r="DS49" s="291"/>
      <c r="DT49" s="292"/>
      <c r="DU49" s="294"/>
      <c r="DV49" s="294"/>
      <c r="DW49" s="294"/>
      <c r="DX49" s="285"/>
      <c r="DY49" s="286"/>
      <c r="DZ49" s="286"/>
      <c r="EA49" s="286"/>
      <c r="EB49" s="287"/>
      <c r="EC49" s="294"/>
      <c r="ED49" s="294"/>
      <c r="EE49" s="294"/>
      <c r="EF49" s="288"/>
      <c r="EG49" s="292"/>
      <c r="EH49" s="294"/>
      <c r="EI49" s="294"/>
      <c r="EJ49" s="294"/>
      <c r="EK49" s="285"/>
      <c r="EL49" s="286"/>
      <c r="EM49" s="287"/>
      <c r="EN49" s="294"/>
      <c r="EO49" s="294"/>
      <c r="EP49" s="294"/>
      <c r="EQ49" s="288"/>
      <c r="ER49" s="295"/>
      <c r="ES49" s="343"/>
      <c r="ET49" s="287"/>
      <c r="EU49" s="294"/>
      <c r="EV49" s="285"/>
      <c r="EW49" s="286"/>
      <c r="EX49" s="286"/>
      <c r="EY49" s="286"/>
      <c r="EZ49" s="286"/>
      <c r="FA49" s="286"/>
      <c r="FB49" s="291"/>
      <c r="FC49" s="285"/>
      <c r="FD49" s="286"/>
      <c r="FE49" s="286"/>
      <c r="FF49" s="286"/>
      <c r="FG49" s="286"/>
      <c r="FH49" s="286"/>
      <c r="FI49" s="286"/>
      <c r="FJ49" s="286"/>
      <c r="FK49" s="291"/>
      <c r="FL49" s="34"/>
    </row>
    <row r="50" spans="1:168" s="30" customFormat="1">
      <c r="A50" s="10">
        <v>3702</v>
      </c>
      <c r="B50" s="11" t="s">
        <v>365</v>
      </c>
      <c r="C50" s="43">
        <v>1355</v>
      </c>
      <c r="D50" s="45">
        <v>629</v>
      </c>
      <c r="E50" s="68">
        <f t="shared" si="0"/>
        <v>0.46420664206642065</v>
      </c>
      <c r="F50" s="383"/>
      <c r="G50" s="287"/>
      <c r="H50" s="285"/>
      <c r="I50" s="287"/>
      <c r="J50" s="285"/>
      <c r="K50" s="287"/>
      <c r="L50" s="288"/>
      <c r="M50" s="292"/>
      <c r="N50" s="294"/>
      <c r="O50" s="285"/>
      <c r="P50" s="287"/>
      <c r="Q50" s="285"/>
      <c r="R50" s="286"/>
      <c r="S50" s="286"/>
      <c r="T50" s="286"/>
      <c r="U50" s="291"/>
      <c r="V50" s="292"/>
      <c r="W50" s="294"/>
      <c r="X50" s="294"/>
      <c r="Y50" s="294"/>
      <c r="Z50" s="285"/>
      <c r="AA50" s="286"/>
      <c r="AB50" s="287"/>
      <c r="AC50" s="285"/>
      <c r="AD50" s="287"/>
      <c r="AE50" s="294"/>
      <c r="AF50" s="285"/>
      <c r="AG50" s="287"/>
      <c r="AH50" s="343"/>
      <c r="AI50" s="287"/>
      <c r="AJ50" s="343"/>
      <c r="AK50" s="290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0"/>
      <c r="AW50" s="290"/>
      <c r="AX50" s="291"/>
      <c r="AY50" s="285"/>
      <c r="AZ50" s="285"/>
      <c r="BA50" s="285"/>
      <c r="BB50" s="285"/>
      <c r="BC50" s="286"/>
      <c r="BD50" s="291"/>
      <c r="BE50" s="292"/>
      <c r="BF50" s="285"/>
      <c r="BG50" s="286"/>
      <c r="BH50" s="286"/>
      <c r="BI50" s="290"/>
      <c r="BJ50" s="290"/>
      <c r="BK50" s="291"/>
      <c r="BL50" s="309"/>
      <c r="BM50" s="310"/>
      <c r="BN50" s="310"/>
      <c r="BO50" s="310"/>
      <c r="BP50" s="310"/>
      <c r="BQ50" s="310"/>
      <c r="BR50" s="310"/>
      <c r="BS50" s="315"/>
      <c r="BT50" s="95">
        <v>184</v>
      </c>
      <c r="BU50" s="95">
        <v>376</v>
      </c>
      <c r="BV50" s="104">
        <v>304</v>
      </c>
      <c r="BW50" s="104">
        <v>271</v>
      </c>
      <c r="BX50" s="104">
        <v>99</v>
      </c>
      <c r="BY50" s="96">
        <v>140</v>
      </c>
      <c r="BZ50" s="285"/>
      <c r="CA50" s="285"/>
      <c r="CB50" s="286"/>
      <c r="CC50" s="291"/>
      <c r="CD50" s="285"/>
      <c r="CE50" s="286"/>
      <c r="CF50" s="286"/>
      <c r="CG50" s="291"/>
      <c r="CH50" s="285"/>
      <c r="CI50" s="285"/>
      <c r="CJ50" s="285"/>
      <c r="CK50" s="286"/>
      <c r="CL50" s="291"/>
      <c r="CM50" s="292"/>
      <c r="CN50" s="285"/>
      <c r="CO50" s="290"/>
      <c r="CP50" s="291"/>
      <c r="CQ50" s="295"/>
      <c r="CR50" s="287"/>
      <c r="CS50" s="285"/>
      <c r="CT50" s="286"/>
      <c r="CU50" s="291"/>
      <c r="CV50" s="285"/>
      <c r="CW50" s="285"/>
      <c r="CX50" s="287"/>
      <c r="CY50" s="285"/>
      <c r="CZ50" s="287"/>
      <c r="DA50" s="285"/>
      <c r="DB50" s="287"/>
      <c r="DC50" s="285"/>
      <c r="DD50" s="287"/>
      <c r="DE50" s="285"/>
      <c r="DF50" s="286"/>
      <c r="DG50" s="286"/>
      <c r="DH50" s="286"/>
      <c r="DI50" s="286"/>
      <c r="DJ50" s="287"/>
      <c r="DK50" s="285"/>
      <c r="DL50" s="287"/>
      <c r="DM50" s="285"/>
      <c r="DN50" s="286"/>
      <c r="DO50" s="287"/>
      <c r="DP50" s="285"/>
      <c r="DQ50" s="287"/>
      <c r="DR50" s="285"/>
      <c r="DS50" s="291"/>
      <c r="DT50" s="292"/>
      <c r="DU50" s="294"/>
      <c r="DV50" s="294"/>
      <c r="DW50" s="294"/>
      <c r="DX50" s="285"/>
      <c r="DY50" s="286"/>
      <c r="DZ50" s="286"/>
      <c r="EA50" s="286"/>
      <c r="EB50" s="287"/>
      <c r="EC50" s="294"/>
      <c r="ED50" s="294"/>
      <c r="EE50" s="294"/>
      <c r="EF50" s="288"/>
      <c r="EG50" s="292"/>
      <c r="EH50" s="294"/>
      <c r="EI50" s="294"/>
      <c r="EJ50" s="294"/>
      <c r="EK50" s="285"/>
      <c r="EL50" s="286"/>
      <c r="EM50" s="287"/>
      <c r="EN50" s="294"/>
      <c r="EO50" s="294"/>
      <c r="EP50" s="294"/>
      <c r="EQ50" s="288"/>
      <c r="ER50" s="295"/>
      <c r="ES50" s="343"/>
      <c r="ET50" s="287"/>
      <c r="EU50" s="294"/>
      <c r="EV50" s="285"/>
      <c r="EW50" s="286"/>
      <c r="EX50" s="286"/>
      <c r="EY50" s="286"/>
      <c r="EZ50" s="286"/>
      <c r="FA50" s="286"/>
      <c r="FB50" s="291"/>
      <c r="FC50" s="285"/>
      <c r="FD50" s="286"/>
      <c r="FE50" s="286"/>
      <c r="FF50" s="286"/>
      <c r="FG50" s="286"/>
      <c r="FH50" s="286"/>
      <c r="FI50" s="286"/>
      <c r="FJ50" s="286"/>
      <c r="FK50" s="291"/>
      <c r="FL50" s="34"/>
    </row>
    <row r="51" spans="1:168" s="30" customFormat="1" ht="12.75" customHeight="1">
      <c r="A51" s="10">
        <v>3703</v>
      </c>
      <c r="B51" s="11" t="s">
        <v>366</v>
      </c>
      <c r="C51" s="43">
        <v>1080</v>
      </c>
      <c r="D51" s="45">
        <v>464</v>
      </c>
      <c r="E51" s="68">
        <f t="shared" si="0"/>
        <v>0.42962962962962964</v>
      </c>
      <c r="F51" s="383"/>
      <c r="G51" s="287"/>
      <c r="H51" s="285"/>
      <c r="I51" s="287"/>
      <c r="J51" s="285"/>
      <c r="K51" s="287"/>
      <c r="L51" s="288"/>
      <c r="M51" s="292"/>
      <c r="N51" s="294"/>
      <c r="O51" s="285"/>
      <c r="P51" s="287"/>
      <c r="Q51" s="285"/>
      <c r="R51" s="286"/>
      <c r="S51" s="286"/>
      <c r="T51" s="286"/>
      <c r="U51" s="291"/>
      <c r="V51" s="292"/>
      <c r="W51" s="294"/>
      <c r="X51" s="294"/>
      <c r="Y51" s="294"/>
      <c r="Z51" s="285"/>
      <c r="AA51" s="286"/>
      <c r="AB51" s="287"/>
      <c r="AC51" s="285"/>
      <c r="AD51" s="287"/>
      <c r="AE51" s="294"/>
      <c r="AF51" s="285"/>
      <c r="AG51" s="287"/>
      <c r="AH51" s="343"/>
      <c r="AI51" s="287"/>
      <c r="AJ51" s="343"/>
      <c r="AK51" s="290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0"/>
      <c r="AW51" s="290"/>
      <c r="AX51" s="291"/>
      <c r="AY51" s="285"/>
      <c r="AZ51" s="285"/>
      <c r="BA51" s="285"/>
      <c r="BB51" s="285"/>
      <c r="BC51" s="286"/>
      <c r="BD51" s="291"/>
      <c r="BE51" s="292"/>
      <c r="BF51" s="285"/>
      <c r="BG51" s="286"/>
      <c r="BH51" s="286"/>
      <c r="BI51" s="290"/>
      <c r="BJ51" s="290"/>
      <c r="BK51" s="291"/>
      <c r="BL51" s="309"/>
      <c r="BM51" s="310"/>
      <c r="BN51" s="310"/>
      <c r="BO51" s="310"/>
      <c r="BP51" s="310"/>
      <c r="BQ51" s="310"/>
      <c r="BR51" s="310"/>
      <c r="BS51" s="315"/>
      <c r="BT51" s="95">
        <v>120</v>
      </c>
      <c r="BU51" s="95">
        <v>252</v>
      </c>
      <c r="BV51" s="104">
        <v>189</v>
      </c>
      <c r="BW51" s="104">
        <v>149</v>
      </c>
      <c r="BX51" s="104">
        <v>75</v>
      </c>
      <c r="BY51" s="96">
        <v>163</v>
      </c>
      <c r="BZ51" s="285"/>
      <c r="CA51" s="285"/>
      <c r="CB51" s="286"/>
      <c r="CC51" s="291"/>
      <c r="CD51" s="285"/>
      <c r="CE51" s="286"/>
      <c r="CF51" s="286"/>
      <c r="CG51" s="291"/>
      <c r="CH51" s="285"/>
      <c r="CI51" s="285"/>
      <c r="CJ51" s="285"/>
      <c r="CK51" s="286"/>
      <c r="CL51" s="291"/>
      <c r="CM51" s="292"/>
      <c r="CN51" s="285"/>
      <c r="CO51" s="290"/>
      <c r="CP51" s="291"/>
      <c r="CQ51" s="295"/>
      <c r="CR51" s="287"/>
      <c r="CS51" s="285"/>
      <c r="CT51" s="286"/>
      <c r="CU51" s="291"/>
      <c r="CV51" s="285"/>
      <c r="CW51" s="285"/>
      <c r="CX51" s="287"/>
      <c r="CY51" s="285"/>
      <c r="CZ51" s="287"/>
      <c r="DA51" s="285"/>
      <c r="DB51" s="287"/>
      <c r="DC51" s="285"/>
      <c r="DD51" s="287"/>
      <c r="DE51" s="285"/>
      <c r="DF51" s="286"/>
      <c r="DG51" s="286"/>
      <c r="DH51" s="286"/>
      <c r="DI51" s="286"/>
      <c r="DJ51" s="287"/>
      <c r="DK51" s="285"/>
      <c r="DL51" s="287"/>
      <c r="DM51" s="285"/>
      <c r="DN51" s="286"/>
      <c r="DO51" s="287"/>
      <c r="DP51" s="285"/>
      <c r="DQ51" s="287"/>
      <c r="DR51" s="285"/>
      <c r="DS51" s="291"/>
      <c r="DT51" s="292"/>
      <c r="DU51" s="294"/>
      <c r="DV51" s="294"/>
      <c r="DW51" s="294"/>
      <c r="DX51" s="285"/>
      <c r="DY51" s="286"/>
      <c r="DZ51" s="286"/>
      <c r="EA51" s="286"/>
      <c r="EB51" s="287"/>
      <c r="EC51" s="294"/>
      <c r="ED51" s="294"/>
      <c r="EE51" s="294"/>
      <c r="EF51" s="288"/>
      <c r="EG51" s="292"/>
      <c r="EH51" s="294"/>
      <c r="EI51" s="294"/>
      <c r="EJ51" s="294"/>
      <c r="EK51" s="285"/>
      <c r="EL51" s="286"/>
      <c r="EM51" s="287"/>
      <c r="EN51" s="294"/>
      <c r="EO51" s="294"/>
      <c r="EP51" s="294"/>
      <c r="EQ51" s="288"/>
      <c r="ER51" s="295"/>
      <c r="ES51" s="343"/>
      <c r="ET51" s="287"/>
      <c r="EU51" s="294"/>
      <c r="EV51" s="285"/>
      <c r="EW51" s="286"/>
      <c r="EX51" s="286"/>
      <c r="EY51" s="286"/>
      <c r="EZ51" s="286"/>
      <c r="FA51" s="286"/>
      <c r="FB51" s="291"/>
      <c r="FC51" s="285"/>
      <c r="FD51" s="286"/>
      <c r="FE51" s="286"/>
      <c r="FF51" s="286"/>
      <c r="FG51" s="286"/>
      <c r="FH51" s="286"/>
      <c r="FI51" s="286"/>
      <c r="FJ51" s="286"/>
      <c r="FK51" s="291"/>
      <c r="FL51" s="34"/>
    </row>
    <row r="52" spans="1:168" s="30" customFormat="1">
      <c r="A52" s="10">
        <v>3704</v>
      </c>
      <c r="B52" s="11" t="s">
        <v>367</v>
      </c>
      <c r="C52" s="43">
        <v>934</v>
      </c>
      <c r="D52" s="45">
        <v>412</v>
      </c>
      <c r="E52" s="68">
        <f t="shared" si="0"/>
        <v>0.4411134903640257</v>
      </c>
      <c r="F52" s="383"/>
      <c r="G52" s="287"/>
      <c r="H52" s="285"/>
      <c r="I52" s="287"/>
      <c r="J52" s="285"/>
      <c r="K52" s="287"/>
      <c r="L52" s="288"/>
      <c r="M52" s="292"/>
      <c r="N52" s="294"/>
      <c r="O52" s="285"/>
      <c r="P52" s="287"/>
      <c r="Q52" s="285"/>
      <c r="R52" s="286"/>
      <c r="S52" s="286"/>
      <c r="T52" s="286"/>
      <c r="U52" s="291"/>
      <c r="V52" s="292"/>
      <c r="W52" s="294"/>
      <c r="X52" s="294"/>
      <c r="Y52" s="294"/>
      <c r="Z52" s="285"/>
      <c r="AA52" s="286"/>
      <c r="AB52" s="287"/>
      <c r="AC52" s="285"/>
      <c r="AD52" s="287"/>
      <c r="AE52" s="294"/>
      <c r="AF52" s="285"/>
      <c r="AG52" s="287"/>
      <c r="AH52" s="343"/>
      <c r="AI52" s="287"/>
      <c r="AJ52" s="343"/>
      <c r="AK52" s="290"/>
      <c r="AL52" s="290"/>
      <c r="AM52" s="290"/>
      <c r="AN52" s="290"/>
      <c r="AO52" s="290"/>
      <c r="AP52" s="290"/>
      <c r="AQ52" s="290"/>
      <c r="AR52" s="290"/>
      <c r="AS52" s="290"/>
      <c r="AT52" s="290"/>
      <c r="AU52" s="290"/>
      <c r="AV52" s="290"/>
      <c r="AW52" s="290"/>
      <c r="AX52" s="291"/>
      <c r="AY52" s="285"/>
      <c r="AZ52" s="285"/>
      <c r="BA52" s="285"/>
      <c r="BB52" s="285"/>
      <c r="BC52" s="286"/>
      <c r="BD52" s="291"/>
      <c r="BE52" s="292"/>
      <c r="BF52" s="285"/>
      <c r="BG52" s="286"/>
      <c r="BH52" s="286"/>
      <c r="BI52" s="290"/>
      <c r="BJ52" s="290"/>
      <c r="BK52" s="291"/>
      <c r="BL52" s="285"/>
      <c r="BM52" s="286"/>
      <c r="BN52" s="286"/>
      <c r="BO52" s="286"/>
      <c r="BP52" s="286"/>
      <c r="BQ52" s="286"/>
      <c r="BR52" s="286"/>
      <c r="BS52" s="291"/>
      <c r="BT52" s="95">
        <v>113</v>
      </c>
      <c r="BU52" s="95">
        <v>231</v>
      </c>
      <c r="BV52" s="104">
        <v>212</v>
      </c>
      <c r="BW52" s="104">
        <v>158</v>
      </c>
      <c r="BX52" s="104">
        <v>81</v>
      </c>
      <c r="BY52" s="96">
        <v>95</v>
      </c>
      <c r="BZ52" s="285"/>
      <c r="CA52" s="285"/>
      <c r="CB52" s="286"/>
      <c r="CC52" s="291"/>
      <c r="CD52" s="285"/>
      <c r="CE52" s="286"/>
      <c r="CF52" s="286"/>
      <c r="CG52" s="291"/>
      <c r="CH52" s="285"/>
      <c r="CI52" s="285"/>
      <c r="CJ52" s="285"/>
      <c r="CK52" s="286"/>
      <c r="CL52" s="291"/>
      <c r="CM52" s="292"/>
      <c r="CN52" s="285"/>
      <c r="CO52" s="290"/>
      <c r="CP52" s="291"/>
      <c r="CQ52" s="295"/>
      <c r="CR52" s="287"/>
      <c r="CS52" s="285"/>
      <c r="CT52" s="286"/>
      <c r="CU52" s="291"/>
      <c r="CV52" s="285"/>
      <c r="CW52" s="285"/>
      <c r="CX52" s="287"/>
      <c r="CY52" s="285"/>
      <c r="CZ52" s="287"/>
      <c r="DA52" s="285"/>
      <c r="DB52" s="287"/>
      <c r="DC52" s="285"/>
      <c r="DD52" s="287"/>
      <c r="DE52" s="285"/>
      <c r="DF52" s="286"/>
      <c r="DG52" s="286"/>
      <c r="DH52" s="286"/>
      <c r="DI52" s="286"/>
      <c r="DJ52" s="287"/>
      <c r="DK52" s="285"/>
      <c r="DL52" s="287"/>
      <c r="DM52" s="285"/>
      <c r="DN52" s="286"/>
      <c r="DO52" s="287"/>
      <c r="DP52" s="285"/>
      <c r="DQ52" s="287"/>
      <c r="DR52" s="285"/>
      <c r="DS52" s="291"/>
      <c r="DT52" s="292"/>
      <c r="DU52" s="294"/>
      <c r="DV52" s="294"/>
      <c r="DW52" s="294"/>
      <c r="DX52" s="285"/>
      <c r="DY52" s="286"/>
      <c r="DZ52" s="286"/>
      <c r="EA52" s="286"/>
      <c r="EB52" s="287"/>
      <c r="EC52" s="294"/>
      <c r="ED52" s="294"/>
      <c r="EE52" s="294"/>
      <c r="EF52" s="288"/>
      <c r="EG52" s="292"/>
      <c r="EH52" s="294"/>
      <c r="EI52" s="294"/>
      <c r="EJ52" s="294"/>
      <c r="EK52" s="285"/>
      <c r="EL52" s="286"/>
      <c r="EM52" s="287"/>
      <c r="EN52" s="294"/>
      <c r="EO52" s="294"/>
      <c r="EP52" s="294"/>
      <c r="EQ52" s="288"/>
      <c r="ER52" s="295"/>
      <c r="ES52" s="343"/>
      <c r="ET52" s="287"/>
      <c r="EU52" s="294"/>
      <c r="EV52" s="285"/>
      <c r="EW52" s="286"/>
      <c r="EX52" s="286"/>
      <c r="EY52" s="286"/>
      <c r="EZ52" s="286"/>
      <c r="FA52" s="286"/>
      <c r="FB52" s="291"/>
      <c r="FC52" s="285"/>
      <c r="FD52" s="286"/>
      <c r="FE52" s="286"/>
      <c r="FF52" s="286"/>
      <c r="FG52" s="286"/>
      <c r="FH52" s="286"/>
      <c r="FI52" s="286"/>
      <c r="FJ52" s="286"/>
      <c r="FK52" s="291"/>
      <c r="FL52" s="34"/>
    </row>
    <row r="53" spans="1:168" s="30" customFormat="1" ht="12.75" customHeight="1">
      <c r="A53" s="10">
        <v>3705</v>
      </c>
      <c r="B53" s="11" t="s">
        <v>368</v>
      </c>
      <c r="C53" s="43">
        <v>962</v>
      </c>
      <c r="D53" s="45">
        <v>550</v>
      </c>
      <c r="E53" s="68">
        <f t="shared" si="0"/>
        <v>0.5717255717255717</v>
      </c>
      <c r="F53" s="383"/>
      <c r="G53" s="287"/>
      <c r="H53" s="285"/>
      <c r="I53" s="287"/>
      <c r="J53" s="285"/>
      <c r="K53" s="287"/>
      <c r="L53" s="288"/>
      <c r="M53" s="292"/>
      <c r="N53" s="294"/>
      <c r="O53" s="285"/>
      <c r="P53" s="287"/>
      <c r="Q53" s="285"/>
      <c r="R53" s="286"/>
      <c r="S53" s="286"/>
      <c r="T53" s="286"/>
      <c r="U53" s="291"/>
      <c r="V53" s="292"/>
      <c r="W53" s="294"/>
      <c r="X53" s="294"/>
      <c r="Y53" s="294"/>
      <c r="Z53" s="285"/>
      <c r="AA53" s="286"/>
      <c r="AB53" s="287"/>
      <c r="AC53" s="285"/>
      <c r="AD53" s="287"/>
      <c r="AE53" s="294"/>
      <c r="AF53" s="285"/>
      <c r="AG53" s="287"/>
      <c r="AH53" s="343"/>
      <c r="AI53" s="287"/>
      <c r="AJ53" s="343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1"/>
      <c r="AY53" s="285"/>
      <c r="AZ53" s="285"/>
      <c r="BA53" s="285"/>
      <c r="BB53" s="285"/>
      <c r="BC53" s="286"/>
      <c r="BD53" s="291"/>
      <c r="BE53" s="292"/>
      <c r="BF53" s="285"/>
      <c r="BG53" s="286"/>
      <c r="BH53" s="286"/>
      <c r="BI53" s="290"/>
      <c r="BJ53" s="290"/>
      <c r="BK53" s="291"/>
      <c r="BL53" s="285"/>
      <c r="BM53" s="286"/>
      <c r="BN53" s="286"/>
      <c r="BO53" s="286"/>
      <c r="BP53" s="286"/>
      <c r="BQ53" s="286"/>
      <c r="BR53" s="286"/>
      <c r="BS53" s="291"/>
      <c r="BT53" s="95">
        <v>137</v>
      </c>
      <c r="BU53" s="95">
        <v>271</v>
      </c>
      <c r="BV53" s="104">
        <v>223</v>
      </c>
      <c r="BW53" s="104">
        <v>196</v>
      </c>
      <c r="BX53" s="104">
        <v>99</v>
      </c>
      <c r="BY53" s="96">
        <v>167</v>
      </c>
      <c r="BZ53" s="285"/>
      <c r="CA53" s="285"/>
      <c r="CB53" s="286"/>
      <c r="CC53" s="291"/>
      <c r="CD53" s="285"/>
      <c r="CE53" s="286"/>
      <c r="CF53" s="286"/>
      <c r="CG53" s="291"/>
      <c r="CH53" s="285"/>
      <c r="CI53" s="285"/>
      <c r="CJ53" s="285"/>
      <c r="CK53" s="286"/>
      <c r="CL53" s="291"/>
      <c r="CM53" s="292"/>
      <c r="CN53" s="285"/>
      <c r="CO53" s="290"/>
      <c r="CP53" s="291"/>
      <c r="CQ53" s="295"/>
      <c r="CR53" s="287"/>
      <c r="CS53" s="285"/>
      <c r="CT53" s="286"/>
      <c r="CU53" s="291"/>
      <c r="CV53" s="285"/>
      <c r="CW53" s="285"/>
      <c r="CX53" s="287"/>
      <c r="CY53" s="285"/>
      <c r="CZ53" s="287"/>
      <c r="DA53" s="285"/>
      <c r="DB53" s="287"/>
      <c r="DC53" s="285"/>
      <c r="DD53" s="287"/>
      <c r="DE53" s="285"/>
      <c r="DF53" s="286"/>
      <c r="DG53" s="286"/>
      <c r="DH53" s="286"/>
      <c r="DI53" s="286"/>
      <c r="DJ53" s="287"/>
      <c r="DK53" s="285"/>
      <c r="DL53" s="287"/>
      <c r="DM53" s="285"/>
      <c r="DN53" s="286"/>
      <c r="DO53" s="287"/>
      <c r="DP53" s="285"/>
      <c r="DQ53" s="287"/>
      <c r="DR53" s="285"/>
      <c r="DS53" s="291"/>
      <c r="DT53" s="292"/>
      <c r="DU53" s="294"/>
      <c r="DV53" s="294"/>
      <c r="DW53" s="294"/>
      <c r="DX53" s="285"/>
      <c r="DY53" s="286"/>
      <c r="DZ53" s="286"/>
      <c r="EA53" s="286"/>
      <c r="EB53" s="287"/>
      <c r="EC53" s="294"/>
      <c r="ED53" s="294"/>
      <c r="EE53" s="294"/>
      <c r="EF53" s="288"/>
      <c r="EG53" s="292"/>
      <c r="EH53" s="294"/>
      <c r="EI53" s="294"/>
      <c r="EJ53" s="294"/>
      <c r="EK53" s="285"/>
      <c r="EL53" s="286"/>
      <c r="EM53" s="287"/>
      <c r="EN53" s="294"/>
      <c r="EO53" s="294"/>
      <c r="EP53" s="294"/>
      <c r="EQ53" s="288"/>
      <c r="ER53" s="295"/>
      <c r="ES53" s="343"/>
      <c r="ET53" s="287"/>
      <c r="EU53" s="294"/>
      <c r="EV53" s="285"/>
      <c r="EW53" s="286"/>
      <c r="EX53" s="286"/>
      <c r="EY53" s="286"/>
      <c r="EZ53" s="286"/>
      <c r="FA53" s="286"/>
      <c r="FB53" s="291"/>
      <c r="FC53" s="285"/>
      <c r="FD53" s="286"/>
      <c r="FE53" s="286"/>
      <c r="FF53" s="286"/>
      <c r="FG53" s="286"/>
      <c r="FH53" s="286"/>
      <c r="FI53" s="286"/>
      <c r="FJ53" s="286"/>
      <c r="FK53" s="291"/>
      <c r="FL53" s="34"/>
    </row>
    <row r="54" spans="1:168" s="30" customFormat="1">
      <c r="A54" s="10">
        <v>3706</v>
      </c>
      <c r="B54" s="11" t="s">
        <v>369</v>
      </c>
      <c r="C54" s="43">
        <v>766</v>
      </c>
      <c r="D54" s="45">
        <v>418</v>
      </c>
      <c r="E54" s="68">
        <f t="shared" si="0"/>
        <v>0.54569190600522188</v>
      </c>
      <c r="F54" s="383"/>
      <c r="G54" s="287"/>
      <c r="H54" s="285"/>
      <c r="I54" s="287"/>
      <c r="J54" s="285"/>
      <c r="K54" s="287"/>
      <c r="L54" s="288"/>
      <c r="M54" s="292"/>
      <c r="N54" s="294"/>
      <c r="O54" s="285"/>
      <c r="P54" s="287"/>
      <c r="Q54" s="285"/>
      <c r="R54" s="286"/>
      <c r="S54" s="286"/>
      <c r="T54" s="286"/>
      <c r="U54" s="291"/>
      <c r="V54" s="292"/>
      <c r="W54" s="294"/>
      <c r="X54" s="294"/>
      <c r="Y54" s="294"/>
      <c r="Z54" s="285"/>
      <c r="AA54" s="286"/>
      <c r="AB54" s="287"/>
      <c r="AC54" s="285"/>
      <c r="AD54" s="287"/>
      <c r="AE54" s="294"/>
      <c r="AF54" s="285"/>
      <c r="AG54" s="287"/>
      <c r="AH54" s="343"/>
      <c r="AI54" s="287"/>
      <c r="AJ54" s="343"/>
      <c r="AK54" s="290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0"/>
      <c r="AW54" s="290"/>
      <c r="AX54" s="291"/>
      <c r="AY54" s="285"/>
      <c r="AZ54" s="285"/>
      <c r="BA54" s="285"/>
      <c r="BB54" s="285"/>
      <c r="BC54" s="286"/>
      <c r="BD54" s="291"/>
      <c r="BE54" s="292"/>
      <c r="BF54" s="285"/>
      <c r="BG54" s="286"/>
      <c r="BH54" s="286"/>
      <c r="BI54" s="290"/>
      <c r="BJ54" s="290"/>
      <c r="BK54" s="291"/>
      <c r="BL54" s="285"/>
      <c r="BM54" s="286"/>
      <c r="BN54" s="286"/>
      <c r="BO54" s="286"/>
      <c r="BP54" s="286"/>
      <c r="BQ54" s="286"/>
      <c r="BR54" s="286"/>
      <c r="BS54" s="291"/>
      <c r="BT54" s="95">
        <v>112</v>
      </c>
      <c r="BU54" s="95">
        <v>243</v>
      </c>
      <c r="BV54" s="104">
        <v>202</v>
      </c>
      <c r="BW54" s="104">
        <v>166</v>
      </c>
      <c r="BX54" s="104">
        <v>40</v>
      </c>
      <c r="BY54" s="96">
        <v>117</v>
      </c>
      <c r="BZ54" s="302"/>
      <c r="CA54" s="302"/>
      <c r="CB54" s="311"/>
      <c r="CC54" s="304"/>
      <c r="CD54" s="285"/>
      <c r="CE54" s="286"/>
      <c r="CF54" s="286"/>
      <c r="CG54" s="291"/>
      <c r="CH54" s="285"/>
      <c r="CI54" s="285"/>
      <c r="CJ54" s="285"/>
      <c r="CK54" s="286"/>
      <c r="CL54" s="291"/>
      <c r="CM54" s="292"/>
      <c r="CN54" s="285"/>
      <c r="CO54" s="290"/>
      <c r="CP54" s="291"/>
      <c r="CQ54" s="295"/>
      <c r="CR54" s="287"/>
      <c r="CS54" s="285"/>
      <c r="CT54" s="286"/>
      <c r="CU54" s="291"/>
      <c r="CV54" s="285"/>
      <c r="CW54" s="285"/>
      <c r="CX54" s="287"/>
      <c r="CY54" s="285"/>
      <c r="CZ54" s="287"/>
      <c r="DA54" s="285"/>
      <c r="DB54" s="287"/>
      <c r="DC54" s="285"/>
      <c r="DD54" s="287"/>
      <c r="DE54" s="285"/>
      <c r="DF54" s="286"/>
      <c r="DG54" s="286"/>
      <c r="DH54" s="286"/>
      <c r="DI54" s="286"/>
      <c r="DJ54" s="287"/>
      <c r="DK54" s="285"/>
      <c r="DL54" s="287"/>
      <c r="DM54" s="285"/>
      <c r="DN54" s="286"/>
      <c r="DO54" s="287"/>
      <c r="DP54" s="285"/>
      <c r="DQ54" s="287"/>
      <c r="DR54" s="285"/>
      <c r="DS54" s="291"/>
      <c r="DT54" s="292"/>
      <c r="DU54" s="294"/>
      <c r="DV54" s="294"/>
      <c r="DW54" s="294"/>
      <c r="DX54" s="285"/>
      <c r="DY54" s="286"/>
      <c r="DZ54" s="286"/>
      <c r="EA54" s="286"/>
      <c r="EB54" s="287"/>
      <c r="EC54" s="294"/>
      <c r="ED54" s="294"/>
      <c r="EE54" s="294"/>
      <c r="EF54" s="288"/>
      <c r="EG54" s="292"/>
      <c r="EH54" s="294"/>
      <c r="EI54" s="294"/>
      <c r="EJ54" s="294"/>
      <c r="EK54" s="285"/>
      <c r="EL54" s="286"/>
      <c r="EM54" s="287"/>
      <c r="EN54" s="294"/>
      <c r="EO54" s="294"/>
      <c r="EP54" s="294"/>
      <c r="EQ54" s="288"/>
      <c r="ER54" s="295"/>
      <c r="ES54" s="343"/>
      <c r="ET54" s="287"/>
      <c r="EU54" s="294"/>
      <c r="EV54" s="285"/>
      <c r="EW54" s="286"/>
      <c r="EX54" s="286"/>
      <c r="EY54" s="286"/>
      <c r="EZ54" s="286"/>
      <c r="FA54" s="286"/>
      <c r="FB54" s="291"/>
      <c r="FC54" s="285"/>
      <c r="FD54" s="286"/>
      <c r="FE54" s="286"/>
      <c r="FF54" s="286"/>
      <c r="FG54" s="286"/>
      <c r="FH54" s="286"/>
      <c r="FI54" s="286"/>
      <c r="FJ54" s="286"/>
      <c r="FK54" s="291"/>
      <c r="FL54" s="34"/>
    </row>
    <row r="55" spans="1:168" s="30" customFormat="1" ht="12.75" customHeight="1">
      <c r="A55" s="10">
        <v>3707</v>
      </c>
      <c r="B55" s="11" t="s">
        <v>370</v>
      </c>
      <c r="C55" s="43">
        <v>595</v>
      </c>
      <c r="D55" s="45">
        <v>408</v>
      </c>
      <c r="E55" s="68">
        <f t="shared" si="0"/>
        <v>0.68571428571428572</v>
      </c>
      <c r="F55" s="383"/>
      <c r="G55" s="287"/>
      <c r="H55" s="285"/>
      <c r="I55" s="287"/>
      <c r="J55" s="285"/>
      <c r="K55" s="287"/>
      <c r="L55" s="288"/>
      <c r="M55" s="292"/>
      <c r="N55" s="294"/>
      <c r="O55" s="285"/>
      <c r="P55" s="287"/>
      <c r="Q55" s="285"/>
      <c r="R55" s="286"/>
      <c r="S55" s="286"/>
      <c r="T55" s="286"/>
      <c r="U55" s="291"/>
      <c r="V55" s="292"/>
      <c r="W55" s="294"/>
      <c r="X55" s="294"/>
      <c r="Y55" s="294"/>
      <c r="Z55" s="285"/>
      <c r="AA55" s="286"/>
      <c r="AB55" s="287"/>
      <c r="AC55" s="285"/>
      <c r="AD55" s="287"/>
      <c r="AE55" s="294"/>
      <c r="AF55" s="285"/>
      <c r="AG55" s="287"/>
      <c r="AH55" s="343"/>
      <c r="AI55" s="287"/>
      <c r="AJ55" s="343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1"/>
      <c r="AY55" s="285"/>
      <c r="AZ55" s="285"/>
      <c r="BA55" s="285"/>
      <c r="BB55" s="285"/>
      <c r="BC55" s="286"/>
      <c r="BD55" s="291"/>
      <c r="BE55" s="292"/>
      <c r="BF55" s="285"/>
      <c r="BG55" s="286"/>
      <c r="BH55" s="286"/>
      <c r="BI55" s="290"/>
      <c r="BJ55" s="290"/>
      <c r="BK55" s="291"/>
      <c r="BL55" s="285"/>
      <c r="BM55" s="286"/>
      <c r="BN55" s="286"/>
      <c r="BO55" s="286"/>
      <c r="BP55" s="286"/>
      <c r="BQ55" s="286"/>
      <c r="BR55" s="286"/>
      <c r="BS55" s="291"/>
      <c r="BT55" s="309">
        <v>107</v>
      </c>
      <c r="BU55" s="309">
        <v>235</v>
      </c>
      <c r="BV55" s="310">
        <v>196</v>
      </c>
      <c r="BW55" s="310">
        <v>187</v>
      </c>
      <c r="BX55" s="310">
        <v>50</v>
      </c>
      <c r="BY55" s="315">
        <v>140</v>
      </c>
      <c r="BZ55" s="95"/>
      <c r="CA55" s="95"/>
      <c r="CB55" s="104"/>
      <c r="CC55" s="96"/>
      <c r="CD55" s="285"/>
      <c r="CE55" s="286"/>
      <c r="CF55" s="286"/>
      <c r="CG55" s="291"/>
      <c r="CH55" s="285"/>
      <c r="CI55" s="285"/>
      <c r="CJ55" s="285"/>
      <c r="CK55" s="286"/>
      <c r="CL55" s="291"/>
      <c r="CM55" s="292"/>
      <c r="CN55" s="285"/>
      <c r="CO55" s="290"/>
      <c r="CP55" s="291"/>
      <c r="CQ55" s="295"/>
      <c r="CR55" s="287"/>
      <c r="CS55" s="285"/>
      <c r="CT55" s="286"/>
      <c r="CU55" s="291"/>
      <c r="CV55" s="285"/>
      <c r="CW55" s="285"/>
      <c r="CX55" s="287"/>
      <c r="CY55" s="285"/>
      <c r="CZ55" s="287"/>
      <c r="DA55" s="285"/>
      <c r="DB55" s="287"/>
      <c r="DC55" s="285"/>
      <c r="DD55" s="287"/>
      <c r="DE55" s="285"/>
      <c r="DF55" s="286"/>
      <c r="DG55" s="286"/>
      <c r="DH55" s="286"/>
      <c r="DI55" s="286"/>
      <c r="DJ55" s="287"/>
      <c r="DK55" s="285"/>
      <c r="DL55" s="287"/>
      <c r="DM55" s="285"/>
      <c r="DN55" s="286"/>
      <c r="DO55" s="287"/>
      <c r="DP55" s="285"/>
      <c r="DQ55" s="287"/>
      <c r="DR55" s="285"/>
      <c r="DS55" s="291"/>
      <c r="DT55" s="292"/>
      <c r="DU55" s="294"/>
      <c r="DV55" s="294"/>
      <c r="DW55" s="294"/>
      <c r="DX55" s="285"/>
      <c r="DY55" s="286"/>
      <c r="DZ55" s="286"/>
      <c r="EA55" s="286"/>
      <c r="EB55" s="287"/>
      <c r="EC55" s="294"/>
      <c r="ED55" s="294"/>
      <c r="EE55" s="294"/>
      <c r="EF55" s="288"/>
      <c r="EG55" s="292"/>
      <c r="EH55" s="294"/>
      <c r="EI55" s="294"/>
      <c r="EJ55" s="294"/>
      <c r="EK55" s="285"/>
      <c r="EL55" s="286"/>
      <c r="EM55" s="287"/>
      <c r="EN55" s="294"/>
      <c r="EO55" s="294"/>
      <c r="EP55" s="294"/>
      <c r="EQ55" s="288"/>
      <c r="ER55" s="295"/>
      <c r="ES55" s="343"/>
      <c r="ET55" s="287"/>
      <c r="EU55" s="294"/>
      <c r="EV55" s="285"/>
      <c r="EW55" s="286"/>
      <c r="EX55" s="286"/>
      <c r="EY55" s="286"/>
      <c r="EZ55" s="286"/>
      <c r="FA55" s="286"/>
      <c r="FB55" s="291"/>
      <c r="FC55" s="285"/>
      <c r="FD55" s="286"/>
      <c r="FE55" s="286"/>
      <c r="FF55" s="286"/>
      <c r="FG55" s="286"/>
      <c r="FH55" s="286"/>
      <c r="FI55" s="286"/>
      <c r="FJ55" s="286"/>
      <c r="FK55" s="291"/>
      <c r="FL55" s="34"/>
    </row>
    <row r="56" spans="1:168" s="30" customFormat="1">
      <c r="A56" s="10">
        <v>3801</v>
      </c>
      <c r="B56" s="11" t="s">
        <v>371</v>
      </c>
      <c r="C56" s="43">
        <v>1074</v>
      </c>
      <c r="D56" s="45">
        <v>369</v>
      </c>
      <c r="E56" s="68">
        <f t="shared" si="0"/>
        <v>0.34357541899441341</v>
      </c>
      <c r="F56" s="383"/>
      <c r="G56" s="287"/>
      <c r="H56" s="285"/>
      <c r="I56" s="287"/>
      <c r="J56" s="285"/>
      <c r="K56" s="287"/>
      <c r="L56" s="288"/>
      <c r="M56" s="292"/>
      <c r="N56" s="294"/>
      <c r="O56" s="285"/>
      <c r="P56" s="287"/>
      <c r="Q56" s="285"/>
      <c r="R56" s="286"/>
      <c r="S56" s="286"/>
      <c r="T56" s="286"/>
      <c r="U56" s="291"/>
      <c r="V56" s="292"/>
      <c r="W56" s="294"/>
      <c r="X56" s="294"/>
      <c r="Y56" s="294"/>
      <c r="Z56" s="285"/>
      <c r="AA56" s="286"/>
      <c r="AB56" s="287"/>
      <c r="AC56" s="285"/>
      <c r="AD56" s="287"/>
      <c r="AE56" s="294"/>
      <c r="AF56" s="285"/>
      <c r="AG56" s="287"/>
      <c r="AH56" s="343"/>
      <c r="AI56" s="287"/>
      <c r="AJ56" s="343"/>
      <c r="AK56" s="290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0"/>
      <c r="AW56" s="290"/>
      <c r="AX56" s="291"/>
      <c r="AY56" s="285"/>
      <c r="AZ56" s="285"/>
      <c r="BA56" s="285"/>
      <c r="BB56" s="285"/>
      <c r="BC56" s="286"/>
      <c r="BD56" s="291"/>
      <c r="BE56" s="292"/>
      <c r="BF56" s="285"/>
      <c r="BG56" s="286"/>
      <c r="BH56" s="286"/>
      <c r="BI56" s="290"/>
      <c r="BJ56" s="290"/>
      <c r="BK56" s="291"/>
      <c r="BL56" s="285"/>
      <c r="BM56" s="286"/>
      <c r="BN56" s="286"/>
      <c r="BO56" s="286"/>
      <c r="BP56" s="286"/>
      <c r="BQ56" s="286"/>
      <c r="BR56" s="286"/>
      <c r="BS56" s="291"/>
      <c r="BT56" s="309"/>
      <c r="BU56" s="309"/>
      <c r="BV56" s="310"/>
      <c r="BW56" s="310"/>
      <c r="BX56" s="310"/>
      <c r="BY56" s="315"/>
      <c r="BZ56" s="95">
        <v>240</v>
      </c>
      <c r="CA56" s="95">
        <v>244</v>
      </c>
      <c r="CB56" s="104">
        <v>232</v>
      </c>
      <c r="CC56" s="96">
        <v>141</v>
      </c>
      <c r="CD56" s="285"/>
      <c r="CE56" s="286"/>
      <c r="CF56" s="286"/>
      <c r="CG56" s="291"/>
      <c r="CH56" s="285"/>
      <c r="CI56" s="285"/>
      <c r="CJ56" s="285"/>
      <c r="CK56" s="286"/>
      <c r="CL56" s="291"/>
      <c r="CM56" s="292"/>
      <c r="CN56" s="285"/>
      <c r="CO56" s="290"/>
      <c r="CP56" s="291"/>
      <c r="CQ56" s="295"/>
      <c r="CR56" s="287"/>
      <c r="CS56" s="285"/>
      <c r="CT56" s="286"/>
      <c r="CU56" s="291"/>
      <c r="CV56" s="285"/>
      <c r="CW56" s="285"/>
      <c r="CX56" s="287"/>
      <c r="CY56" s="285"/>
      <c r="CZ56" s="287"/>
      <c r="DA56" s="285"/>
      <c r="DB56" s="287"/>
      <c r="DC56" s="285"/>
      <c r="DD56" s="287"/>
      <c r="DE56" s="285"/>
      <c r="DF56" s="286"/>
      <c r="DG56" s="286"/>
      <c r="DH56" s="286"/>
      <c r="DI56" s="286"/>
      <c r="DJ56" s="287"/>
      <c r="DK56" s="285"/>
      <c r="DL56" s="287"/>
      <c r="DM56" s="285"/>
      <c r="DN56" s="286"/>
      <c r="DO56" s="287"/>
      <c r="DP56" s="285"/>
      <c r="DQ56" s="287"/>
      <c r="DR56" s="285"/>
      <c r="DS56" s="291"/>
      <c r="DT56" s="292"/>
      <c r="DU56" s="294"/>
      <c r="DV56" s="294"/>
      <c r="DW56" s="294"/>
      <c r="DX56" s="285"/>
      <c r="DY56" s="286"/>
      <c r="DZ56" s="286"/>
      <c r="EA56" s="286"/>
      <c r="EB56" s="287"/>
      <c r="EC56" s="294"/>
      <c r="ED56" s="294"/>
      <c r="EE56" s="294"/>
      <c r="EF56" s="288"/>
      <c r="EG56" s="292"/>
      <c r="EH56" s="294"/>
      <c r="EI56" s="294"/>
      <c r="EJ56" s="294"/>
      <c r="EK56" s="285"/>
      <c r="EL56" s="286"/>
      <c r="EM56" s="287"/>
      <c r="EN56" s="294"/>
      <c r="EO56" s="294"/>
      <c r="EP56" s="294"/>
      <c r="EQ56" s="288"/>
      <c r="ER56" s="295"/>
      <c r="ES56" s="343"/>
      <c r="ET56" s="287"/>
      <c r="EU56" s="294"/>
      <c r="EV56" s="285"/>
      <c r="EW56" s="286"/>
      <c r="EX56" s="286"/>
      <c r="EY56" s="286"/>
      <c r="EZ56" s="286"/>
      <c r="FA56" s="286"/>
      <c r="FB56" s="291"/>
      <c r="FC56" s="285"/>
      <c r="FD56" s="286"/>
      <c r="FE56" s="286"/>
      <c r="FF56" s="286"/>
      <c r="FG56" s="286"/>
      <c r="FH56" s="286"/>
      <c r="FI56" s="286"/>
      <c r="FJ56" s="286"/>
      <c r="FK56" s="291"/>
      <c r="FL56" s="34"/>
    </row>
    <row r="57" spans="1:168" s="30" customFormat="1" ht="12.75" customHeight="1">
      <c r="A57" s="10">
        <v>3802</v>
      </c>
      <c r="B57" s="11" t="s">
        <v>372</v>
      </c>
      <c r="C57" s="43">
        <v>711</v>
      </c>
      <c r="D57" s="45">
        <v>219</v>
      </c>
      <c r="E57" s="68">
        <f t="shared" si="0"/>
        <v>0.30801687763713081</v>
      </c>
      <c r="F57" s="383"/>
      <c r="G57" s="287"/>
      <c r="H57" s="285"/>
      <c r="I57" s="287"/>
      <c r="J57" s="285"/>
      <c r="K57" s="287"/>
      <c r="L57" s="288"/>
      <c r="M57" s="292"/>
      <c r="N57" s="294"/>
      <c r="O57" s="285"/>
      <c r="P57" s="287"/>
      <c r="Q57" s="285"/>
      <c r="R57" s="286"/>
      <c r="S57" s="286"/>
      <c r="T57" s="286"/>
      <c r="U57" s="291"/>
      <c r="V57" s="292"/>
      <c r="W57" s="294"/>
      <c r="X57" s="294"/>
      <c r="Y57" s="294"/>
      <c r="Z57" s="285"/>
      <c r="AA57" s="286"/>
      <c r="AB57" s="287"/>
      <c r="AC57" s="285"/>
      <c r="AD57" s="287"/>
      <c r="AE57" s="294"/>
      <c r="AF57" s="285"/>
      <c r="AG57" s="287"/>
      <c r="AH57" s="343"/>
      <c r="AI57" s="287"/>
      <c r="AJ57" s="343"/>
      <c r="AK57" s="290"/>
      <c r="AL57" s="290"/>
      <c r="AM57" s="290"/>
      <c r="AN57" s="290"/>
      <c r="AO57" s="290"/>
      <c r="AP57" s="290"/>
      <c r="AQ57" s="290"/>
      <c r="AR57" s="290"/>
      <c r="AS57" s="290"/>
      <c r="AT57" s="290"/>
      <c r="AU57" s="290"/>
      <c r="AV57" s="290"/>
      <c r="AW57" s="290"/>
      <c r="AX57" s="291"/>
      <c r="AY57" s="285"/>
      <c r="AZ57" s="285"/>
      <c r="BA57" s="285"/>
      <c r="BB57" s="285"/>
      <c r="BC57" s="286"/>
      <c r="BD57" s="291"/>
      <c r="BE57" s="292"/>
      <c r="BF57" s="285"/>
      <c r="BG57" s="286"/>
      <c r="BH57" s="286"/>
      <c r="BI57" s="290"/>
      <c r="BJ57" s="290"/>
      <c r="BK57" s="291"/>
      <c r="BL57" s="285"/>
      <c r="BM57" s="286"/>
      <c r="BN57" s="286"/>
      <c r="BO57" s="286"/>
      <c r="BP57" s="286"/>
      <c r="BQ57" s="286"/>
      <c r="BR57" s="286"/>
      <c r="BS57" s="291"/>
      <c r="BT57" s="309"/>
      <c r="BU57" s="309"/>
      <c r="BV57" s="310"/>
      <c r="BW57" s="310"/>
      <c r="BX57" s="310"/>
      <c r="BY57" s="315"/>
      <c r="BZ57" s="95">
        <v>112</v>
      </c>
      <c r="CA57" s="95">
        <v>125</v>
      </c>
      <c r="CB57" s="104">
        <v>137</v>
      </c>
      <c r="CC57" s="96">
        <v>99</v>
      </c>
      <c r="CD57" s="285"/>
      <c r="CE57" s="286"/>
      <c r="CF57" s="286"/>
      <c r="CG57" s="291"/>
      <c r="CH57" s="285"/>
      <c r="CI57" s="285"/>
      <c r="CJ57" s="285"/>
      <c r="CK57" s="286"/>
      <c r="CL57" s="291"/>
      <c r="CM57" s="292"/>
      <c r="CN57" s="285"/>
      <c r="CO57" s="290"/>
      <c r="CP57" s="291"/>
      <c r="CQ57" s="295"/>
      <c r="CR57" s="287"/>
      <c r="CS57" s="285"/>
      <c r="CT57" s="286"/>
      <c r="CU57" s="291"/>
      <c r="CV57" s="285"/>
      <c r="CW57" s="285"/>
      <c r="CX57" s="287"/>
      <c r="CY57" s="285"/>
      <c r="CZ57" s="287"/>
      <c r="DA57" s="285"/>
      <c r="DB57" s="287"/>
      <c r="DC57" s="285"/>
      <c r="DD57" s="287"/>
      <c r="DE57" s="285"/>
      <c r="DF57" s="286"/>
      <c r="DG57" s="286"/>
      <c r="DH57" s="286"/>
      <c r="DI57" s="286"/>
      <c r="DJ57" s="287"/>
      <c r="DK57" s="285"/>
      <c r="DL57" s="287"/>
      <c r="DM57" s="285"/>
      <c r="DN57" s="286"/>
      <c r="DO57" s="287"/>
      <c r="DP57" s="285"/>
      <c r="DQ57" s="287"/>
      <c r="DR57" s="285"/>
      <c r="DS57" s="291"/>
      <c r="DT57" s="292"/>
      <c r="DU57" s="294"/>
      <c r="DV57" s="294"/>
      <c r="DW57" s="294"/>
      <c r="DX57" s="285"/>
      <c r="DY57" s="286"/>
      <c r="DZ57" s="286"/>
      <c r="EA57" s="286"/>
      <c r="EB57" s="287"/>
      <c r="EC57" s="294"/>
      <c r="ED57" s="294"/>
      <c r="EE57" s="294"/>
      <c r="EF57" s="288"/>
      <c r="EG57" s="292"/>
      <c r="EH57" s="294"/>
      <c r="EI57" s="294"/>
      <c r="EJ57" s="294"/>
      <c r="EK57" s="285"/>
      <c r="EL57" s="286"/>
      <c r="EM57" s="287"/>
      <c r="EN57" s="294"/>
      <c r="EO57" s="294"/>
      <c r="EP57" s="294"/>
      <c r="EQ57" s="288"/>
      <c r="ER57" s="295"/>
      <c r="ES57" s="343"/>
      <c r="ET57" s="287"/>
      <c r="EU57" s="294"/>
      <c r="EV57" s="285"/>
      <c r="EW57" s="286"/>
      <c r="EX57" s="286"/>
      <c r="EY57" s="286"/>
      <c r="EZ57" s="286"/>
      <c r="FA57" s="286"/>
      <c r="FB57" s="291"/>
      <c r="FC57" s="285"/>
      <c r="FD57" s="286"/>
      <c r="FE57" s="286"/>
      <c r="FF57" s="286"/>
      <c r="FG57" s="286"/>
      <c r="FH57" s="286"/>
      <c r="FI57" s="286"/>
      <c r="FJ57" s="286"/>
      <c r="FK57" s="291"/>
      <c r="FL57" s="34"/>
    </row>
    <row r="58" spans="1:168" s="30" customFormat="1">
      <c r="A58" s="10">
        <v>3803</v>
      </c>
      <c r="B58" s="11" t="s">
        <v>373</v>
      </c>
      <c r="C58" s="43">
        <v>805</v>
      </c>
      <c r="D58" s="45">
        <v>278</v>
      </c>
      <c r="E58" s="68">
        <f t="shared" si="0"/>
        <v>0.34534161490683229</v>
      </c>
      <c r="F58" s="383"/>
      <c r="G58" s="287"/>
      <c r="H58" s="285"/>
      <c r="I58" s="287"/>
      <c r="J58" s="285"/>
      <c r="K58" s="287"/>
      <c r="L58" s="288"/>
      <c r="M58" s="292"/>
      <c r="N58" s="294"/>
      <c r="O58" s="285"/>
      <c r="P58" s="287"/>
      <c r="Q58" s="285"/>
      <c r="R58" s="286"/>
      <c r="S58" s="286"/>
      <c r="T58" s="286"/>
      <c r="U58" s="291"/>
      <c r="V58" s="292"/>
      <c r="W58" s="294"/>
      <c r="X58" s="294"/>
      <c r="Y58" s="294"/>
      <c r="Z58" s="285"/>
      <c r="AA58" s="286"/>
      <c r="AB58" s="287"/>
      <c r="AC58" s="285"/>
      <c r="AD58" s="287"/>
      <c r="AE58" s="294"/>
      <c r="AF58" s="285"/>
      <c r="AG58" s="287"/>
      <c r="AH58" s="343"/>
      <c r="AI58" s="287"/>
      <c r="AJ58" s="343"/>
      <c r="AK58" s="290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0"/>
      <c r="AW58" s="290"/>
      <c r="AX58" s="291"/>
      <c r="AY58" s="285"/>
      <c r="AZ58" s="285"/>
      <c r="BA58" s="285"/>
      <c r="BB58" s="285"/>
      <c r="BC58" s="286"/>
      <c r="BD58" s="291"/>
      <c r="BE58" s="292"/>
      <c r="BF58" s="285"/>
      <c r="BG58" s="286"/>
      <c r="BH58" s="286"/>
      <c r="BI58" s="290"/>
      <c r="BJ58" s="290"/>
      <c r="BK58" s="291"/>
      <c r="BL58" s="285"/>
      <c r="BM58" s="286"/>
      <c r="BN58" s="286"/>
      <c r="BO58" s="286"/>
      <c r="BP58" s="286"/>
      <c r="BQ58" s="286"/>
      <c r="BR58" s="286"/>
      <c r="BS58" s="291"/>
      <c r="BT58" s="309"/>
      <c r="BU58" s="309"/>
      <c r="BV58" s="310"/>
      <c r="BW58" s="310"/>
      <c r="BX58" s="310"/>
      <c r="BY58" s="315"/>
      <c r="BZ58" s="95">
        <v>148</v>
      </c>
      <c r="CA58" s="95">
        <v>142</v>
      </c>
      <c r="CB58" s="104">
        <v>175</v>
      </c>
      <c r="CC58" s="96">
        <v>131</v>
      </c>
      <c r="CD58" s="285"/>
      <c r="CE58" s="286"/>
      <c r="CF58" s="286"/>
      <c r="CG58" s="291"/>
      <c r="CH58" s="285"/>
      <c r="CI58" s="285"/>
      <c r="CJ58" s="285"/>
      <c r="CK58" s="286"/>
      <c r="CL58" s="291"/>
      <c r="CM58" s="292"/>
      <c r="CN58" s="285"/>
      <c r="CO58" s="290"/>
      <c r="CP58" s="291"/>
      <c r="CQ58" s="295"/>
      <c r="CR58" s="287"/>
      <c r="CS58" s="285"/>
      <c r="CT58" s="286"/>
      <c r="CU58" s="291"/>
      <c r="CV58" s="285"/>
      <c r="CW58" s="285"/>
      <c r="CX58" s="287"/>
      <c r="CY58" s="285"/>
      <c r="CZ58" s="287"/>
      <c r="DA58" s="285"/>
      <c r="DB58" s="287"/>
      <c r="DC58" s="285"/>
      <c r="DD58" s="287"/>
      <c r="DE58" s="285"/>
      <c r="DF58" s="286"/>
      <c r="DG58" s="286"/>
      <c r="DH58" s="286"/>
      <c r="DI58" s="286"/>
      <c r="DJ58" s="287"/>
      <c r="DK58" s="285"/>
      <c r="DL58" s="287"/>
      <c r="DM58" s="285"/>
      <c r="DN58" s="286"/>
      <c r="DO58" s="287"/>
      <c r="DP58" s="285"/>
      <c r="DQ58" s="287"/>
      <c r="DR58" s="285"/>
      <c r="DS58" s="291"/>
      <c r="DT58" s="292"/>
      <c r="DU58" s="294"/>
      <c r="DV58" s="294"/>
      <c r="DW58" s="294"/>
      <c r="DX58" s="285"/>
      <c r="DY58" s="286"/>
      <c r="DZ58" s="286"/>
      <c r="EA58" s="286"/>
      <c r="EB58" s="287"/>
      <c r="EC58" s="294"/>
      <c r="ED58" s="294"/>
      <c r="EE58" s="294"/>
      <c r="EF58" s="288"/>
      <c r="EG58" s="292"/>
      <c r="EH58" s="294"/>
      <c r="EI58" s="294"/>
      <c r="EJ58" s="294"/>
      <c r="EK58" s="285"/>
      <c r="EL58" s="286"/>
      <c r="EM58" s="287"/>
      <c r="EN58" s="294"/>
      <c r="EO58" s="294"/>
      <c r="EP58" s="294"/>
      <c r="EQ58" s="288"/>
      <c r="ER58" s="295"/>
      <c r="ES58" s="343"/>
      <c r="ET58" s="287"/>
      <c r="EU58" s="294"/>
      <c r="EV58" s="285"/>
      <c r="EW58" s="286"/>
      <c r="EX58" s="286"/>
      <c r="EY58" s="286"/>
      <c r="EZ58" s="286"/>
      <c r="FA58" s="286"/>
      <c r="FB58" s="291"/>
      <c r="FC58" s="285"/>
      <c r="FD58" s="286"/>
      <c r="FE58" s="286"/>
      <c r="FF58" s="286"/>
      <c r="FG58" s="286"/>
      <c r="FH58" s="286"/>
      <c r="FI58" s="286"/>
      <c r="FJ58" s="286"/>
      <c r="FK58" s="291"/>
      <c r="FL58" s="34"/>
    </row>
    <row r="59" spans="1:168" s="30" customFormat="1" ht="12.75" customHeight="1">
      <c r="A59" s="10">
        <v>3804</v>
      </c>
      <c r="B59" s="11" t="s">
        <v>374</v>
      </c>
      <c r="C59" s="43">
        <v>1181</v>
      </c>
      <c r="D59" s="45">
        <v>459</v>
      </c>
      <c r="E59" s="68">
        <f t="shared" si="0"/>
        <v>0.38865368331922101</v>
      </c>
      <c r="F59" s="383"/>
      <c r="G59" s="287"/>
      <c r="H59" s="285"/>
      <c r="I59" s="287"/>
      <c r="J59" s="285"/>
      <c r="K59" s="287"/>
      <c r="L59" s="288"/>
      <c r="M59" s="292"/>
      <c r="N59" s="294"/>
      <c r="O59" s="285"/>
      <c r="P59" s="287"/>
      <c r="Q59" s="285"/>
      <c r="R59" s="286"/>
      <c r="S59" s="286"/>
      <c r="T59" s="286"/>
      <c r="U59" s="291"/>
      <c r="V59" s="292"/>
      <c r="W59" s="294"/>
      <c r="X59" s="294"/>
      <c r="Y59" s="294"/>
      <c r="Z59" s="285"/>
      <c r="AA59" s="286"/>
      <c r="AB59" s="287"/>
      <c r="AC59" s="285"/>
      <c r="AD59" s="287"/>
      <c r="AE59" s="294"/>
      <c r="AF59" s="285"/>
      <c r="AG59" s="287"/>
      <c r="AH59" s="343"/>
      <c r="AI59" s="287"/>
      <c r="AJ59" s="343"/>
      <c r="AK59" s="290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0"/>
      <c r="AW59" s="290"/>
      <c r="AX59" s="291"/>
      <c r="AY59" s="285"/>
      <c r="AZ59" s="285"/>
      <c r="BA59" s="285"/>
      <c r="BB59" s="285"/>
      <c r="BC59" s="286"/>
      <c r="BD59" s="291"/>
      <c r="BE59" s="292"/>
      <c r="BF59" s="285"/>
      <c r="BG59" s="286"/>
      <c r="BH59" s="286"/>
      <c r="BI59" s="290"/>
      <c r="BJ59" s="290"/>
      <c r="BK59" s="291"/>
      <c r="BL59" s="285"/>
      <c r="BM59" s="286"/>
      <c r="BN59" s="286"/>
      <c r="BO59" s="286"/>
      <c r="BP59" s="286"/>
      <c r="BQ59" s="286"/>
      <c r="BR59" s="286"/>
      <c r="BS59" s="291"/>
      <c r="BT59" s="309"/>
      <c r="BU59" s="309"/>
      <c r="BV59" s="310"/>
      <c r="BW59" s="310"/>
      <c r="BX59" s="310"/>
      <c r="BY59" s="315"/>
      <c r="BZ59" s="95">
        <v>292</v>
      </c>
      <c r="CA59" s="95">
        <v>270</v>
      </c>
      <c r="CB59" s="104">
        <v>269</v>
      </c>
      <c r="CC59" s="96">
        <v>190</v>
      </c>
      <c r="CD59" s="285"/>
      <c r="CE59" s="286"/>
      <c r="CF59" s="286"/>
      <c r="CG59" s="291"/>
      <c r="CH59" s="285"/>
      <c r="CI59" s="285"/>
      <c r="CJ59" s="285"/>
      <c r="CK59" s="286"/>
      <c r="CL59" s="291"/>
      <c r="CM59" s="292"/>
      <c r="CN59" s="285"/>
      <c r="CO59" s="290"/>
      <c r="CP59" s="291"/>
      <c r="CQ59" s="295"/>
      <c r="CR59" s="287"/>
      <c r="CS59" s="285"/>
      <c r="CT59" s="286"/>
      <c r="CU59" s="291"/>
      <c r="CV59" s="285"/>
      <c r="CW59" s="285"/>
      <c r="CX59" s="287"/>
      <c r="CY59" s="285"/>
      <c r="CZ59" s="287"/>
      <c r="DA59" s="285"/>
      <c r="DB59" s="287"/>
      <c r="DC59" s="285"/>
      <c r="DD59" s="287"/>
      <c r="DE59" s="285"/>
      <c r="DF59" s="286"/>
      <c r="DG59" s="286"/>
      <c r="DH59" s="286"/>
      <c r="DI59" s="286"/>
      <c r="DJ59" s="287"/>
      <c r="DK59" s="285"/>
      <c r="DL59" s="287"/>
      <c r="DM59" s="285"/>
      <c r="DN59" s="286"/>
      <c r="DO59" s="287"/>
      <c r="DP59" s="285"/>
      <c r="DQ59" s="287"/>
      <c r="DR59" s="285"/>
      <c r="DS59" s="291"/>
      <c r="DT59" s="292"/>
      <c r="DU59" s="294"/>
      <c r="DV59" s="294"/>
      <c r="DW59" s="294"/>
      <c r="DX59" s="285"/>
      <c r="DY59" s="286"/>
      <c r="DZ59" s="286"/>
      <c r="EA59" s="286"/>
      <c r="EB59" s="287"/>
      <c r="EC59" s="294"/>
      <c r="ED59" s="294"/>
      <c r="EE59" s="294"/>
      <c r="EF59" s="288"/>
      <c r="EG59" s="292"/>
      <c r="EH59" s="294"/>
      <c r="EI59" s="294"/>
      <c r="EJ59" s="294"/>
      <c r="EK59" s="285"/>
      <c r="EL59" s="286"/>
      <c r="EM59" s="287"/>
      <c r="EN59" s="294"/>
      <c r="EO59" s="294"/>
      <c r="EP59" s="294"/>
      <c r="EQ59" s="288"/>
      <c r="ER59" s="295"/>
      <c r="ES59" s="343"/>
      <c r="ET59" s="287"/>
      <c r="EU59" s="294"/>
      <c r="EV59" s="285"/>
      <c r="EW59" s="286"/>
      <c r="EX59" s="286"/>
      <c r="EY59" s="286"/>
      <c r="EZ59" s="286"/>
      <c r="FA59" s="286"/>
      <c r="FB59" s="291"/>
      <c r="FC59" s="285"/>
      <c r="FD59" s="286"/>
      <c r="FE59" s="286"/>
      <c r="FF59" s="286"/>
      <c r="FG59" s="286"/>
      <c r="FH59" s="286"/>
      <c r="FI59" s="286"/>
      <c r="FJ59" s="286"/>
      <c r="FK59" s="291"/>
      <c r="FL59" s="34"/>
    </row>
    <row r="60" spans="1:168" s="30" customFormat="1">
      <c r="A60" s="10">
        <v>3805</v>
      </c>
      <c r="B60" s="11" t="s">
        <v>375</v>
      </c>
      <c r="C60" s="43">
        <v>593</v>
      </c>
      <c r="D60" s="45">
        <v>217</v>
      </c>
      <c r="E60" s="68">
        <f t="shared" si="0"/>
        <v>0.36593591905564926</v>
      </c>
      <c r="F60" s="383"/>
      <c r="G60" s="287"/>
      <c r="H60" s="285"/>
      <c r="I60" s="287"/>
      <c r="J60" s="285"/>
      <c r="K60" s="287"/>
      <c r="L60" s="288"/>
      <c r="M60" s="292"/>
      <c r="N60" s="294"/>
      <c r="O60" s="285"/>
      <c r="P60" s="287"/>
      <c r="Q60" s="285"/>
      <c r="R60" s="286"/>
      <c r="S60" s="286"/>
      <c r="T60" s="286"/>
      <c r="U60" s="291"/>
      <c r="V60" s="292"/>
      <c r="W60" s="294"/>
      <c r="X60" s="294"/>
      <c r="Y60" s="294"/>
      <c r="Z60" s="285"/>
      <c r="AA60" s="286"/>
      <c r="AB60" s="287"/>
      <c r="AC60" s="285"/>
      <c r="AD60" s="287"/>
      <c r="AE60" s="294"/>
      <c r="AF60" s="285"/>
      <c r="AG60" s="287"/>
      <c r="AH60" s="343"/>
      <c r="AI60" s="287"/>
      <c r="AJ60" s="343"/>
      <c r="AK60" s="290"/>
      <c r="AL60" s="290"/>
      <c r="AM60" s="290"/>
      <c r="AN60" s="290"/>
      <c r="AO60" s="290"/>
      <c r="AP60" s="290"/>
      <c r="AQ60" s="290"/>
      <c r="AR60" s="290"/>
      <c r="AS60" s="290"/>
      <c r="AT60" s="290"/>
      <c r="AU60" s="290"/>
      <c r="AV60" s="290"/>
      <c r="AW60" s="290"/>
      <c r="AX60" s="291"/>
      <c r="AY60" s="285"/>
      <c r="AZ60" s="285"/>
      <c r="BA60" s="285"/>
      <c r="BB60" s="285"/>
      <c r="BC60" s="286"/>
      <c r="BD60" s="291"/>
      <c r="BE60" s="292"/>
      <c r="BF60" s="285"/>
      <c r="BG60" s="286"/>
      <c r="BH60" s="286"/>
      <c r="BI60" s="290"/>
      <c r="BJ60" s="290"/>
      <c r="BK60" s="291"/>
      <c r="BL60" s="285"/>
      <c r="BM60" s="286"/>
      <c r="BN60" s="286"/>
      <c r="BO60" s="286"/>
      <c r="BP60" s="286"/>
      <c r="BQ60" s="286"/>
      <c r="BR60" s="286"/>
      <c r="BS60" s="291"/>
      <c r="BT60" s="309"/>
      <c r="BU60" s="309"/>
      <c r="BV60" s="310"/>
      <c r="BW60" s="310"/>
      <c r="BX60" s="310"/>
      <c r="BY60" s="315"/>
      <c r="BZ60" s="95">
        <v>117</v>
      </c>
      <c r="CA60" s="95">
        <v>152</v>
      </c>
      <c r="CB60" s="104">
        <v>133</v>
      </c>
      <c r="CC60" s="96">
        <v>64</v>
      </c>
      <c r="CD60" s="285"/>
      <c r="CE60" s="286"/>
      <c r="CF60" s="286"/>
      <c r="CG60" s="291"/>
      <c r="CH60" s="285"/>
      <c r="CI60" s="285"/>
      <c r="CJ60" s="285"/>
      <c r="CK60" s="286"/>
      <c r="CL60" s="291"/>
      <c r="CM60" s="292"/>
      <c r="CN60" s="285"/>
      <c r="CO60" s="290"/>
      <c r="CP60" s="291"/>
      <c r="CQ60" s="295"/>
      <c r="CR60" s="287"/>
      <c r="CS60" s="285"/>
      <c r="CT60" s="286"/>
      <c r="CU60" s="291"/>
      <c r="CV60" s="285"/>
      <c r="CW60" s="285"/>
      <c r="CX60" s="287"/>
      <c r="CY60" s="285"/>
      <c r="CZ60" s="287"/>
      <c r="DA60" s="285"/>
      <c r="DB60" s="287"/>
      <c r="DC60" s="285"/>
      <c r="DD60" s="287"/>
      <c r="DE60" s="285"/>
      <c r="DF60" s="286"/>
      <c r="DG60" s="286"/>
      <c r="DH60" s="286"/>
      <c r="DI60" s="286"/>
      <c r="DJ60" s="287"/>
      <c r="DK60" s="285"/>
      <c r="DL60" s="287"/>
      <c r="DM60" s="285"/>
      <c r="DN60" s="286"/>
      <c r="DO60" s="287"/>
      <c r="DP60" s="285"/>
      <c r="DQ60" s="287"/>
      <c r="DR60" s="285"/>
      <c r="DS60" s="291"/>
      <c r="DT60" s="292"/>
      <c r="DU60" s="294"/>
      <c r="DV60" s="294"/>
      <c r="DW60" s="294"/>
      <c r="DX60" s="285"/>
      <c r="DY60" s="286"/>
      <c r="DZ60" s="286"/>
      <c r="EA60" s="286"/>
      <c r="EB60" s="287"/>
      <c r="EC60" s="294"/>
      <c r="ED60" s="294"/>
      <c r="EE60" s="294"/>
      <c r="EF60" s="288"/>
      <c r="EG60" s="292"/>
      <c r="EH60" s="294"/>
      <c r="EI60" s="294"/>
      <c r="EJ60" s="294"/>
      <c r="EK60" s="285"/>
      <c r="EL60" s="286"/>
      <c r="EM60" s="287"/>
      <c r="EN60" s="294"/>
      <c r="EO60" s="294"/>
      <c r="EP60" s="294"/>
      <c r="EQ60" s="288"/>
      <c r="ER60" s="295"/>
      <c r="ES60" s="343"/>
      <c r="ET60" s="287"/>
      <c r="EU60" s="294"/>
      <c r="EV60" s="285"/>
      <c r="EW60" s="286"/>
      <c r="EX60" s="286"/>
      <c r="EY60" s="286"/>
      <c r="EZ60" s="286"/>
      <c r="FA60" s="286"/>
      <c r="FB60" s="291"/>
      <c r="FC60" s="285"/>
      <c r="FD60" s="286"/>
      <c r="FE60" s="286"/>
      <c r="FF60" s="286"/>
      <c r="FG60" s="286"/>
      <c r="FH60" s="286"/>
      <c r="FI60" s="286"/>
      <c r="FJ60" s="286"/>
      <c r="FK60" s="291"/>
      <c r="FL60" s="34"/>
    </row>
    <row r="61" spans="1:168" s="30" customFormat="1" ht="12.75" customHeight="1">
      <c r="A61" s="10">
        <v>3806</v>
      </c>
      <c r="B61" s="11" t="s">
        <v>376</v>
      </c>
      <c r="C61" s="43">
        <v>1063</v>
      </c>
      <c r="D61" s="45">
        <v>368</v>
      </c>
      <c r="E61" s="68">
        <f t="shared" si="0"/>
        <v>0.34619002822201317</v>
      </c>
      <c r="F61" s="383"/>
      <c r="G61" s="287"/>
      <c r="H61" s="285"/>
      <c r="I61" s="287"/>
      <c r="J61" s="285"/>
      <c r="K61" s="287"/>
      <c r="L61" s="288"/>
      <c r="M61" s="292"/>
      <c r="N61" s="294"/>
      <c r="O61" s="285"/>
      <c r="P61" s="287"/>
      <c r="Q61" s="285"/>
      <c r="R61" s="286"/>
      <c r="S61" s="286"/>
      <c r="T61" s="286"/>
      <c r="U61" s="291"/>
      <c r="V61" s="292"/>
      <c r="W61" s="294"/>
      <c r="X61" s="294"/>
      <c r="Y61" s="294"/>
      <c r="Z61" s="285"/>
      <c r="AA61" s="286"/>
      <c r="AB61" s="287"/>
      <c r="AC61" s="285"/>
      <c r="AD61" s="287"/>
      <c r="AE61" s="294"/>
      <c r="AF61" s="285"/>
      <c r="AG61" s="287"/>
      <c r="AH61" s="343"/>
      <c r="AI61" s="287"/>
      <c r="AJ61" s="343"/>
      <c r="AK61" s="290"/>
      <c r="AL61" s="290"/>
      <c r="AM61" s="290"/>
      <c r="AN61" s="290"/>
      <c r="AO61" s="290"/>
      <c r="AP61" s="290"/>
      <c r="AQ61" s="290"/>
      <c r="AR61" s="290"/>
      <c r="AS61" s="290"/>
      <c r="AT61" s="290"/>
      <c r="AU61" s="290"/>
      <c r="AV61" s="290"/>
      <c r="AW61" s="290"/>
      <c r="AX61" s="291"/>
      <c r="AY61" s="285"/>
      <c r="AZ61" s="285"/>
      <c r="BA61" s="285"/>
      <c r="BB61" s="285"/>
      <c r="BC61" s="286"/>
      <c r="BD61" s="291"/>
      <c r="BE61" s="292"/>
      <c r="BF61" s="285"/>
      <c r="BG61" s="286"/>
      <c r="BH61" s="286"/>
      <c r="BI61" s="290"/>
      <c r="BJ61" s="290"/>
      <c r="BK61" s="291"/>
      <c r="BL61" s="285"/>
      <c r="BM61" s="286"/>
      <c r="BN61" s="286"/>
      <c r="BO61" s="286"/>
      <c r="BP61" s="286"/>
      <c r="BQ61" s="286"/>
      <c r="BR61" s="286"/>
      <c r="BS61" s="291"/>
      <c r="BT61" s="285"/>
      <c r="BU61" s="285"/>
      <c r="BV61" s="286"/>
      <c r="BW61" s="286"/>
      <c r="BX61" s="286"/>
      <c r="BY61" s="291"/>
      <c r="BZ61" s="95">
        <v>232</v>
      </c>
      <c r="CA61" s="95">
        <v>226</v>
      </c>
      <c r="CB61" s="104">
        <v>203</v>
      </c>
      <c r="CC61" s="96">
        <v>181</v>
      </c>
      <c r="CD61" s="285"/>
      <c r="CE61" s="286"/>
      <c r="CF61" s="286"/>
      <c r="CG61" s="291"/>
      <c r="CH61" s="285"/>
      <c r="CI61" s="285"/>
      <c r="CJ61" s="285"/>
      <c r="CK61" s="286"/>
      <c r="CL61" s="291"/>
      <c r="CM61" s="292"/>
      <c r="CN61" s="285"/>
      <c r="CO61" s="290"/>
      <c r="CP61" s="291"/>
      <c r="CQ61" s="295"/>
      <c r="CR61" s="287"/>
      <c r="CS61" s="285"/>
      <c r="CT61" s="286"/>
      <c r="CU61" s="291"/>
      <c r="CV61" s="285"/>
      <c r="CW61" s="285"/>
      <c r="CX61" s="287"/>
      <c r="CY61" s="285"/>
      <c r="CZ61" s="287"/>
      <c r="DA61" s="285"/>
      <c r="DB61" s="287"/>
      <c r="DC61" s="285"/>
      <c r="DD61" s="287"/>
      <c r="DE61" s="285"/>
      <c r="DF61" s="286"/>
      <c r="DG61" s="286"/>
      <c r="DH61" s="286"/>
      <c r="DI61" s="286"/>
      <c r="DJ61" s="287"/>
      <c r="DK61" s="285"/>
      <c r="DL61" s="287"/>
      <c r="DM61" s="285"/>
      <c r="DN61" s="286"/>
      <c r="DO61" s="287"/>
      <c r="DP61" s="285"/>
      <c r="DQ61" s="287"/>
      <c r="DR61" s="285"/>
      <c r="DS61" s="291"/>
      <c r="DT61" s="292"/>
      <c r="DU61" s="294"/>
      <c r="DV61" s="294"/>
      <c r="DW61" s="294"/>
      <c r="DX61" s="285"/>
      <c r="DY61" s="286"/>
      <c r="DZ61" s="286"/>
      <c r="EA61" s="286"/>
      <c r="EB61" s="287"/>
      <c r="EC61" s="294"/>
      <c r="ED61" s="294"/>
      <c r="EE61" s="294"/>
      <c r="EF61" s="288"/>
      <c r="EG61" s="292"/>
      <c r="EH61" s="294"/>
      <c r="EI61" s="294"/>
      <c r="EJ61" s="294"/>
      <c r="EK61" s="285"/>
      <c r="EL61" s="286"/>
      <c r="EM61" s="287"/>
      <c r="EN61" s="294"/>
      <c r="EO61" s="294"/>
      <c r="EP61" s="294"/>
      <c r="EQ61" s="288"/>
      <c r="ER61" s="295"/>
      <c r="ES61" s="343"/>
      <c r="ET61" s="287"/>
      <c r="EU61" s="294"/>
      <c r="EV61" s="285"/>
      <c r="EW61" s="286"/>
      <c r="EX61" s="286"/>
      <c r="EY61" s="286"/>
      <c r="EZ61" s="286"/>
      <c r="FA61" s="286"/>
      <c r="FB61" s="291"/>
      <c r="FC61" s="285"/>
      <c r="FD61" s="286"/>
      <c r="FE61" s="286"/>
      <c r="FF61" s="286"/>
      <c r="FG61" s="286"/>
      <c r="FH61" s="286"/>
      <c r="FI61" s="286"/>
      <c r="FJ61" s="286"/>
      <c r="FK61" s="291"/>
      <c r="FL61" s="34"/>
    </row>
    <row r="62" spans="1:168" s="30" customFormat="1">
      <c r="A62" s="10">
        <v>3807</v>
      </c>
      <c r="B62" s="11" t="s">
        <v>377</v>
      </c>
      <c r="C62" s="43">
        <v>642</v>
      </c>
      <c r="D62" s="45">
        <v>230</v>
      </c>
      <c r="E62" s="68">
        <f t="shared" si="0"/>
        <v>0.35825545171339562</v>
      </c>
      <c r="F62" s="383"/>
      <c r="G62" s="287"/>
      <c r="H62" s="285"/>
      <c r="I62" s="287"/>
      <c r="J62" s="285"/>
      <c r="K62" s="287"/>
      <c r="L62" s="288"/>
      <c r="M62" s="292"/>
      <c r="N62" s="294"/>
      <c r="O62" s="285"/>
      <c r="P62" s="287"/>
      <c r="Q62" s="285"/>
      <c r="R62" s="286"/>
      <c r="S62" s="286"/>
      <c r="T62" s="286"/>
      <c r="U62" s="291"/>
      <c r="V62" s="292"/>
      <c r="W62" s="294"/>
      <c r="X62" s="294"/>
      <c r="Y62" s="294"/>
      <c r="Z62" s="285"/>
      <c r="AA62" s="286"/>
      <c r="AB62" s="287"/>
      <c r="AC62" s="285"/>
      <c r="AD62" s="287"/>
      <c r="AE62" s="294"/>
      <c r="AF62" s="285"/>
      <c r="AG62" s="287"/>
      <c r="AH62" s="343"/>
      <c r="AI62" s="287"/>
      <c r="AJ62" s="343"/>
      <c r="AK62" s="290"/>
      <c r="AL62" s="290"/>
      <c r="AM62" s="290"/>
      <c r="AN62" s="290"/>
      <c r="AO62" s="290"/>
      <c r="AP62" s="290"/>
      <c r="AQ62" s="290"/>
      <c r="AR62" s="290"/>
      <c r="AS62" s="290"/>
      <c r="AT62" s="290"/>
      <c r="AU62" s="290"/>
      <c r="AV62" s="290"/>
      <c r="AW62" s="290"/>
      <c r="AX62" s="291"/>
      <c r="AY62" s="285"/>
      <c r="AZ62" s="285"/>
      <c r="BA62" s="285"/>
      <c r="BB62" s="285"/>
      <c r="BC62" s="286"/>
      <c r="BD62" s="291"/>
      <c r="BE62" s="292"/>
      <c r="BF62" s="285"/>
      <c r="BG62" s="286"/>
      <c r="BH62" s="286"/>
      <c r="BI62" s="290"/>
      <c r="BJ62" s="290"/>
      <c r="BK62" s="291"/>
      <c r="BL62" s="285"/>
      <c r="BM62" s="286"/>
      <c r="BN62" s="286"/>
      <c r="BO62" s="286"/>
      <c r="BP62" s="286"/>
      <c r="BQ62" s="286"/>
      <c r="BR62" s="286"/>
      <c r="BS62" s="291"/>
      <c r="BT62" s="285"/>
      <c r="BU62" s="285"/>
      <c r="BV62" s="286"/>
      <c r="BW62" s="286"/>
      <c r="BX62" s="286"/>
      <c r="BY62" s="291"/>
      <c r="BZ62" s="95">
        <v>137</v>
      </c>
      <c r="CA62" s="95">
        <v>148</v>
      </c>
      <c r="CB62" s="104">
        <v>131</v>
      </c>
      <c r="CC62" s="96">
        <v>112</v>
      </c>
      <c r="CD62" s="285"/>
      <c r="CE62" s="286"/>
      <c r="CF62" s="286"/>
      <c r="CG62" s="291"/>
      <c r="CH62" s="302"/>
      <c r="CI62" s="302"/>
      <c r="CJ62" s="302"/>
      <c r="CK62" s="311"/>
      <c r="CL62" s="304"/>
      <c r="CM62" s="292"/>
      <c r="CN62" s="285"/>
      <c r="CO62" s="290"/>
      <c r="CP62" s="291"/>
      <c r="CQ62" s="295"/>
      <c r="CR62" s="287"/>
      <c r="CS62" s="285"/>
      <c r="CT62" s="286"/>
      <c r="CU62" s="291"/>
      <c r="CV62" s="285"/>
      <c r="CW62" s="285"/>
      <c r="CX62" s="287"/>
      <c r="CY62" s="285"/>
      <c r="CZ62" s="287"/>
      <c r="DA62" s="285"/>
      <c r="DB62" s="287"/>
      <c r="DC62" s="285"/>
      <c r="DD62" s="287"/>
      <c r="DE62" s="285"/>
      <c r="DF62" s="286"/>
      <c r="DG62" s="286"/>
      <c r="DH62" s="286"/>
      <c r="DI62" s="286"/>
      <c r="DJ62" s="287"/>
      <c r="DK62" s="285"/>
      <c r="DL62" s="287"/>
      <c r="DM62" s="285"/>
      <c r="DN62" s="286"/>
      <c r="DO62" s="287"/>
      <c r="DP62" s="285"/>
      <c r="DQ62" s="287"/>
      <c r="DR62" s="285"/>
      <c r="DS62" s="291"/>
      <c r="DT62" s="292"/>
      <c r="DU62" s="294"/>
      <c r="DV62" s="294"/>
      <c r="DW62" s="294"/>
      <c r="DX62" s="285"/>
      <c r="DY62" s="286"/>
      <c r="DZ62" s="286"/>
      <c r="EA62" s="286"/>
      <c r="EB62" s="287"/>
      <c r="EC62" s="294"/>
      <c r="ED62" s="294"/>
      <c r="EE62" s="294"/>
      <c r="EF62" s="288"/>
      <c r="EG62" s="292"/>
      <c r="EH62" s="294"/>
      <c r="EI62" s="294"/>
      <c r="EJ62" s="294"/>
      <c r="EK62" s="285"/>
      <c r="EL62" s="286"/>
      <c r="EM62" s="287"/>
      <c r="EN62" s="294"/>
      <c r="EO62" s="294"/>
      <c r="EP62" s="294"/>
      <c r="EQ62" s="288"/>
      <c r="ER62" s="295"/>
      <c r="ES62" s="343"/>
      <c r="ET62" s="287"/>
      <c r="EU62" s="294"/>
      <c r="EV62" s="285"/>
      <c r="EW62" s="286"/>
      <c r="EX62" s="286"/>
      <c r="EY62" s="286"/>
      <c r="EZ62" s="286"/>
      <c r="FA62" s="286"/>
      <c r="FB62" s="291"/>
      <c r="FC62" s="285"/>
      <c r="FD62" s="286"/>
      <c r="FE62" s="286"/>
      <c r="FF62" s="286"/>
      <c r="FG62" s="286"/>
      <c r="FH62" s="286"/>
      <c r="FI62" s="286"/>
      <c r="FJ62" s="286"/>
      <c r="FK62" s="291"/>
      <c r="FL62" s="34"/>
    </row>
    <row r="63" spans="1:168" s="30" customFormat="1" ht="12.75" customHeight="1">
      <c r="A63" s="10">
        <v>3808</v>
      </c>
      <c r="B63" s="11" t="s">
        <v>378</v>
      </c>
      <c r="C63" s="43">
        <v>778</v>
      </c>
      <c r="D63" s="45">
        <v>268</v>
      </c>
      <c r="E63" s="68">
        <f t="shared" si="0"/>
        <v>0.34447300771208228</v>
      </c>
      <c r="F63" s="383"/>
      <c r="G63" s="287"/>
      <c r="H63" s="285"/>
      <c r="I63" s="287"/>
      <c r="J63" s="285"/>
      <c r="K63" s="287"/>
      <c r="L63" s="288"/>
      <c r="M63" s="292"/>
      <c r="N63" s="294"/>
      <c r="O63" s="285"/>
      <c r="P63" s="287"/>
      <c r="Q63" s="285"/>
      <c r="R63" s="286"/>
      <c r="S63" s="286"/>
      <c r="T63" s="286"/>
      <c r="U63" s="291"/>
      <c r="V63" s="292"/>
      <c r="W63" s="294"/>
      <c r="X63" s="294"/>
      <c r="Y63" s="294"/>
      <c r="Z63" s="285"/>
      <c r="AA63" s="286"/>
      <c r="AB63" s="287"/>
      <c r="AC63" s="285"/>
      <c r="AD63" s="287"/>
      <c r="AE63" s="294"/>
      <c r="AF63" s="285"/>
      <c r="AG63" s="287"/>
      <c r="AH63" s="343"/>
      <c r="AI63" s="287"/>
      <c r="AJ63" s="343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1"/>
      <c r="AY63" s="285"/>
      <c r="AZ63" s="285"/>
      <c r="BA63" s="285"/>
      <c r="BB63" s="285"/>
      <c r="BC63" s="286"/>
      <c r="BD63" s="291"/>
      <c r="BE63" s="292"/>
      <c r="BF63" s="285"/>
      <c r="BG63" s="286"/>
      <c r="BH63" s="286"/>
      <c r="BI63" s="290"/>
      <c r="BJ63" s="290"/>
      <c r="BK63" s="291"/>
      <c r="BL63" s="285"/>
      <c r="BM63" s="286"/>
      <c r="BN63" s="286"/>
      <c r="BO63" s="286"/>
      <c r="BP63" s="286"/>
      <c r="BQ63" s="286"/>
      <c r="BR63" s="286"/>
      <c r="BS63" s="291"/>
      <c r="BT63" s="285"/>
      <c r="BU63" s="285"/>
      <c r="BV63" s="286"/>
      <c r="BW63" s="286"/>
      <c r="BX63" s="286"/>
      <c r="BY63" s="291"/>
      <c r="BZ63" s="309">
        <v>179</v>
      </c>
      <c r="CA63" s="309">
        <v>155</v>
      </c>
      <c r="CB63" s="310">
        <v>171</v>
      </c>
      <c r="CC63" s="315">
        <v>121</v>
      </c>
      <c r="CD63" s="285"/>
      <c r="CE63" s="286"/>
      <c r="CF63" s="286"/>
      <c r="CG63" s="291"/>
      <c r="CH63" s="95"/>
      <c r="CI63" s="95"/>
      <c r="CJ63" s="95"/>
      <c r="CK63" s="104"/>
      <c r="CL63" s="96"/>
      <c r="CM63" s="292"/>
      <c r="CN63" s="285"/>
      <c r="CO63" s="290"/>
      <c r="CP63" s="291"/>
      <c r="CQ63" s="295"/>
      <c r="CR63" s="287"/>
      <c r="CS63" s="285"/>
      <c r="CT63" s="286"/>
      <c r="CU63" s="291"/>
      <c r="CV63" s="285"/>
      <c r="CW63" s="285"/>
      <c r="CX63" s="287"/>
      <c r="CY63" s="285"/>
      <c r="CZ63" s="287"/>
      <c r="DA63" s="285"/>
      <c r="DB63" s="287"/>
      <c r="DC63" s="285"/>
      <c r="DD63" s="287"/>
      <c r="DE63" s="285"/>
      <c r="DF63" s="286"/>
      <c r="DG63" s="286"/>
      <c r="DH63" s="286"/>
      <c r="DI63" s="286"/>
      <c r="DJ63" s="287"/>
      <c r="DK63" s="285"/>
      <c r="DL63" s="287"/>
      <c r="DM63" s="285"/>
      <c r="DN63" s="286"/>
      <c r="DO63" s="287"/>
      <c r="DP63" s="285"/>
      <c r="DQ63" s="287"/>
      <c r="DR63" s="285"/>
      <c r="DS63" s="291"/>
      <c r="DT63" s="292"/>
      <c r="DU63" s="294"/>
      <c r="DV63" s="294"/>
      <c r="DW63" s="294"/>
      <c r="DX63" s="285"/>
      <c r="DY63" s="286"/>
      <c r="DZ63" s="286"/>
      <c r="EA63" s="286"/>
      <c r="EB63" s="287"/>
      <c r="EC63" s="294"/>
      <c r="ED63" s="294"/>
      <c r="EE63" s="294"/>
      <c r="EF63" s="288"/>
      <c r="EG63" s="292"/>
      <c r="EH63" s="294"/>
      <c r="EI63" s="294"/>
      <c r="EJ63" s="294"/>
      <c r="EK63" s="285"/>
      <c r="EL63" s="286"/>
      <c r="EM63" s="287"/>
      <c r="EN63" s="294"/>
      <c r="EO63" s="294"/>
      <c r="EP63" s="294"/>
      <c r="EQ63" s="288"/>
      <c r="ER63" s="295"/>
      <c r="ES63" s="343"/>
      <c r="ET63" s="287"/>
      <c r="EU63" s="294"/>
      <c r="EV63" s="285"/>
      <c r="EW63" s="286"/>
      <c r="EX63" s="286"/>
      <c r="EY63" s="286"/>
      <c r="EZ63" s="286"/>
      <c r="FA63" s="286"/>
      <c r="FB63" s="291"/>
      <c r="FC63" s="285"/>
      <c r="FD63" s="286"/>
      <c r="FE63" s="286"/>
      <c r="FF63" s="286"/>
      <c r="FG63" s="286"/>
      <c r="FH63" s="286"/>
      <c r="FI63" s="286"/>
      <c r="FJ63" s="286"/>
      <c r="FK63" s="291"/>
      <c r="FL63" s="34"/>
    </row>
    <row r="64" spans="1:168" s="30" customFormat="1">
      <c r="A64" s="10">
        <v>4001</v>
      </c>
      <c r="B64" s="11" t="s">
        <v>379</v>
      </c>
      <c r="C64" s="43">
        <v>1207</v>
      </c>
      <c r="D64" s="45">
        <v>614</v>
      </c>
      <c r="E64" s="68">
        <f t="shared" si="0"/>
        <v>0.50869925434962715</v>
      </c>
      <c r="F64" s="383"/>
      <c r="G64" s="287"/>
      <c r="H64" s="285"/>
      <c r="I64" s="287"/>
      <c r="J64" s="285"/>
      <c r="K64" s="287"/>
      <c r="L64" s="288"/>
      <c r="M64" s="292"/>
      <c r="N64" s="294"/>
      <c r="O64" s="285"/>
      <c r="P64" s="287"/>
      <c r="Q64" s="285"/>
      <c r="R64" s="286"/>
      <c r="S64" s="286"/>
      <c r="T64" s="286"/>
      <c r="U64" s="291"/>
      <c r="V64" s="292"/>
      <c r="W64" s="294"/>
      <c r="X64" s="294"/>
      <c r="Y64" s="294"/>
      <c r="Z64" s="285"/>
      <c r="AA64" s="286"/>
      <c r="AB64" s="287"/>
      <c r="AC64" s="285"/>
      <c r="AD64" s="287"/>
      <c r="AE64" s="294"/>
      <c r="AF64" s="285"/>
      <c r="AG64" s="287"/>
      <c r="AH64" s="343"/>
      <c r="AI64" s="287"/>
      <c r="AJ64" s="343"/>
      <c r="AK64" s="290"/>
      <c r="AL64" s="290"/>
      <c r="AM64" s="290"/>
      <c r="AN64" s="290"/>
      <c r="AO64" s="290"/>
      <c r="AP64" s="290"/>
      <c r="AQ64" s="290"/>
      <c r="AR64" s="290"/>
      <c r="AS64" s="290"/>
      <c r="AT64" s="290"/>
      <c r="AU64" s="290"/>
      <c r="AV64" s="290"/>
      <c r="AW64" s="290"/>
      <c r="AX64" s="291"/>
      <c r="AY64" s="285"/>
      <c r="AZ64" s="285"/>
      <c r="BA64" s="285"/>
      <c r="BB64" s="285"/>
      <c r="BC64" s="286"/>
      <c r="BD64" s="291"/>
      <c r="BE64" s="292"/>
      <c r="BF64" s="285"/>
      <c r="BG64" s="286"/>
      <c r="BH64" s="286"/>
      <c r="BI64" s="290"/>
      <c r="BJ64" s="290"/>
      <c r="BK64" s="291"/>
      <c r="BL64" s="285"/>
      <c r="BM64" s="286"/>
      <c r="BN64" s="286"/>
      <c r="BO64" s="286"/>
      <c r="BP64" s="286"/>
      <c r="BQ64" s="286"/>
      <c r="BR64" s="286"/>
      <c r="BS64" s="291"/>
      <c r="BT64" s="285"/>
      <c r="BU64" s="285"/>
      <c r="BV64" s="286"/>
      <c r="BW64" s="286"/>
      <c r="BX64" s="286"/>
      <c r="BY64" s="291"/>
      <c r="BZ64" s="309"/>
      <c r="CA64" s="309"/>
      <c r="CB64" s="310"/>
      <c r="CC64" s="315"/>
      <c r="CD64" s="285"/>
      <c r="CE64" s="286"/>
      <c r="CF64" s="286"/>
      <c r="CG64" s="291"/>
      <c r="CH64" s="95">
        <v>347</v>
      </c>
      <c r="CI64" s="95">
        <v>313</v>
      </c>
      <c r="CJ64" s="95">
        <v>333</v>
      </c>
      <c r="CK64" s="104">
        <v>104</v>
      </c>
      <c r="CL64" s="96">
        <v>179</v>
      </c>
      <c r="CM64" s="292"/>
      <c r="CN64" s="285"/>
      <c r="CO64" s="290"/>
      <c r="CP64" s="291"/>
      <c r="CQ64" s="295"/>
      <c r="CR64" s="287"/>
      <c r="CS64" s="285"/>
      <c r="CT64" s="286"/>
      <c r="CU64" s="291"/>
      <c r="CV64" s="285"/>
      <c r="CW64" s="285"/>
      <c r="CX64" s="287"/>
      <c r="CY64" s="285"/>
      <c r="CZ64" s="287"/>
      <c r="DA64" s="285"/>
      <c r="DB64" s="287"/>
      <c r="DC64" s="285"/>
      <c r="DD64" s="287"/>
      <c r="DE64" s="285"/>
      <c r="DF64" s="286"/>
      <c r="DG64" s="286"/>
      <c r="DH64" s="286"/>
      <c r="DI64" s="286"/>
      <c r="DJ64" s="287"/>
      <c r="DK64" s="285"/>
      <c r="DL64" s="287"/>
      <c r="DM64" s="285"/>
      <c r="DN64" s="286"/>
      <c r="DO64" s="287"/>
      <c r="DP64" s="285"/>
      <c r="DQ64" s="287"/>
      <c r="DR64" s="285"/>
      <c r="DS64" s="291"/>
      <c r="DT64" s="292"/>
      <c r="DU64" s="294"/>
      <c r="DV64" s="294"/>
      <c r="DW64" s="294"/>
      <c r="DX64" s="285"/>
      <c r="DY64" s="286"/>
      <c r="DZ64" s="286"/>
      <c r="EA64" s="286"/>
      <c r="EB64" s="287"/>
      <c r="EC64" s="294"/>
      <c r="ED64" s="294"/>
      <c r="EE64" s="294"/>
      <c r="EF64" s="288"/>
      <c r="EG64" s="292"/>
      <c r="EH64" s="294"/>
      <c r="EI64" s="294"/>
      <c r="EJ64" s="294"/>
      <c r="EK64" s="285"/>
      <c r="EL64" s="286"/>
      <c r="EM64" s="287"/>
      <c r="EN64" s="294"/>
      <c r="EO64" s="294"/>
      <c r="EP64" s="294"/>
      <c r="EQ64" s="288"/>
      <c r="ER64" s="295"/>
      <c r="ES64" s="343"/>
      <c r="ET64" s="287"/>
      <c r="EU64" s="294"/>
      <c r="EV64" s="285"/>
      <c r="EW64" s="286"/>
      <c r="EX64" s="286"/>
      <c r="EY64" s="286"/>
      <c r="EZ64" s="286"/>
      <c r="FA64" s="286"/>
      <c r="FB64" s="291"/>
      <c r="FC64" s="285"/>
      <c r="FD64" s="286"/>
      <c r="FE64" s="286"/>
      <c r="FF64" s="286"/>
      <c r="FG64" s="286"/>
      <c r="FH64" s="286"/>
      <c r="FI64" s="286"/>
      <c r="FJ64" s="286"/>
      <c r="FK64" s="291"/>
      <c r="FL64" s="34"/>
    </row>
    <row r="65" spans="1:168" s="30" customFormat="1" ht="12.75" customHeight="1">
      <c r="A65" s="10">
        <v>4002</v>
      </c>
      <c r="B65" s="11" t="s">
        <v>380</v>
      </c>
      <c r="C65" s="43">
        <v>1145</v>
      </c>
      <c r="D65" s="45">
        <v>619</v>
      </c>
      <c r="E65" s="68">
        <f t="shared" si="0"/>
        <v>0.54061135371179037</v>
      </c>
      <c r="F65" s="383"/>
      <c r="G65" s="287"/>
      <c r="H65" s="285"/>
      <c r="I65" s="287"/>
      <c r="J65" s="285"/>
      <c r="K65" s="287"/>
      <c r="L65" s="288"/>
      <c r="M65" s="292"/>
      <c r="N65" s="294"/>
      <c r="O65" s="285"/>
      <c r="P65" s="287"/>
      <c r="Q65" s="285"/>
      <c r="R65" s="286"/>
      <c r="S65" s="286"/>
      <c r="T65" s="286"/>
      <c r="U65" s="291"/>
      <c r="V65" s="292"/>
      <c r="W65" s="294"/>
      <c r="X65" s="294"/>
      <c r="Y65" s="294"/>
      <c r="Z65" s="285"/>
      <c r="AA65" s="286"/>
      <c r="AB65" s="287"/>
      <c r="AC65" s="285"/>
      <c r="AD65" s="287"/>
      <c r="AE65" s="294"/>
      <c r="AF65" s="285"/>
      <c r="AG65" s="287"/>
      <c r="AH65" s="343"/>
      <c r="AI65" s="287"/>
      <c r="AJ65" s="343"/>
      <c r="AK65" s="290"/>
      <c r="AL65" s="290"/>
      <c r="AM65" s="290"/>
      <c r="AN65" s="290"/>
      <c r="AO65" s="290"/>
      <c r="AP65" s="290"/>
      <c r="AQ65" s="290"/>
      <c r="AR65" s="290"/>
      <c r="AS65" s="290"/>
      <c r="AT65" s="290"/>
      <c r="AU65" s="290"/>
      <c r="AV65" s="290"/>
      <c r="AW65" s="290"/>
      <c r="AX65" s="291"/>
      <c r="AY65" s="285"/>
      <c r="AZ65" s="285"/>
      <c r="BA65" s="285"/>
      <c r="BB65" s="285"/>
      <c r="BC65" s="286"/>
      <c r="BD65" s="291"/>
      <c r="BE65" s="292"/>
      <c r="BF65" s="285"/>
      <c r="BG65" s="286"/>
      <c r="BH65" s="286"/>
      <c r="BI65" s="290"/>
      <c r="BJ65" s="290"/>
      <c r="BK65" s="291"/>
      <c r="BL65" s="285"/>
      <c r="BM65" s="286"/>
      <c r="BN65" s="286"/>
      <c r="BO65" s="286"/>
      <c r="BP65" s="286"/>
      <c r="BQ65" s="286"/>
      <c r="BR65" s="286"/>
      <c r="BS65" s="291"/>
      <c r="BT65" s="285"/>
      <c r="BU65" s="285"/>
      <c r="BV65" s="286"/>
      <c r="BW65" s="286"/>
      <c r="BX65" s="286"/>
      <c r="BY65" s="291"/>
      <c r="BZ65" s="309"/>
      <c r="CA65" s="309"/>
      <c r="CB65" s="310"/>
      <c r="CC65" s="315"/>
      <c r="CD65" s="285"/>
      <c r="CE65" s="286"/>
      <c r="CF65" s="286"/>
      <c r="CG65" s="291"/>
      <c r="CH65" s="95">
        <v>320</v>
      </c>
      <c r="CI65" s="95">
        <v>342</v>
      </c>
      <c r="CJ65" s="95">
        <v>341</v>
      </c>
      <c r="CK65" s="104">
        <v>89</v>
      </c>
      <c r="CL65" s="96">
        <v>177</v>
      </c>
      <c r="CM65" s="292"/>
      <c r="CN65" s="285"/>
      <c r="CO65" s="290"/>
      <c r="CP65" s="291"/>
      <c r="CQ65" s="295"/>
      <c r="CR65" s="287"/>
      <c r="CS65" s="285"/>
      <c r="CT65" s="286"/>
      <c r="CU65" s="291"/>
      <c r="CV65" s="285"/>
      <c r="CW65" s="285"/>
      <c r="CX65" s="287"/>
      <c r="CY65" s="285"/>
      <c r="CZ65" s="287"/>
      <c r="DA65" s="285"/>
      <c r="DB65" s="287"/>
      <c r="DC65" s="285"/>
      <c r="DD65" s="287"/>
      <c r="DE65" s="285"/>
      <c r="DF65" s="286"/>
      <c r="DG65" s="286"/>
      <c r="DH65" s="286"/>
      <c r="DI65" s="286"/>
      <c r="DJ65" s="287"/>
      <c r="DK65" s="285"/>
      <c r="DL65" s="287"/>
      <c r="DM65" s="285"/>
      <c r="DN65" s="286"/>
      <c r="DO65" s="287"/>
      <c r="DP65" s="285"/>
      <c r="DQ65" s="287"/>
      <c r="DR65" s="285"/>
      <c r="DS65" s="291"/>
      <c r="DT65" s="292"/>
      <c r="DU65" s="294"/>
      <c r="DV65" s="294"/>
      <c r="DW65" s="294"/>
      <c r="DX65" s="285"/>
      <c r="DY65" s="286"/>
      <c r="DZ65" s="286"/>
      <c r="EA65" s="286"/>
      <c r="EB65" s="287"/>
      <c r="EC65" s="294"/>
      <c r="ED65" s="294"/>
      <c r="EE65" s="294"/>
      <c r="EF65" s="288"/>
      <c r="EG65" s="292"/>
      <c r="EH65" s="294"/>
      <c r="EI65" s="294"/>
      <c r="EJ65" s="294"/>
      <c r="EK65" s="285"/>
      <c r="EL65" s="286"/>
      <c r="EM65" s="287"/>
      <c r="EN65" s="294"/>
      <c r="EO65" s="294"/>
      <c r="EP65" s="294"/>
      <c r="EQ65" s="288"/>
      <c r="ER65" s="295"/>
      <c r="ES65" s="343"/>
      <c r="ET65" s="287"/>
      <c r="EU65" s="294"/>
      <c r="EV65" s="285"/>
      <c r="EW65" s="286"/>
      <c r="EX65" s="286"/>
      <c r="EY65" s="286"/>
      <c r="EZ65" s="286"/>
      <c r="FA65" s="286"/>
      <c r="FB65" s="291"/>
      <c r="FC65" s="285"/>
      <c r="FD65" s="286"/>
      <c r="FE65" s="286"/>
      <c r="FF65" s="286"/>
      <c r="FG65" s="286"/>
      <c r="FH65" s="286"/>
      <c r="FI65" s="286"/>
      <c r="FJ65" s="286"/>
      <c r="FK65" s="291"/>
      <c r="FL65" s="34"/>
    </row>
    <row r="66" spans="1:168" s="30" customFormat="1">
      <c r="A66" s="10">
        <v>4003</v>
      </c>
      <c r="B66" s="11" t="s">
        <v>381</v>
      </c>
      <c r="C66" s="43">
        <v>1313</v>
      </c>
      <c r="D66" s="45">
        <v>614</v>
      </c>
      <c r="E66" s="68">
        <f t="shared" si="0"/>
        <v>0.46763137852246761</v>
      </c>
      <c r="F66" s="383"/>
      <c r="G66" s="287"/>
      <c r="H66" s="285"/>
      <c r="I66" s="287"/>
      <c r="J66" s="285"/>
      <c r="K66" s="287"/>
      <c r="L66" s="288"/>
      <c r="M66" s="292"/>
      <c r="N66" s="294"/>
      <c r="O66" s="285"/>
      <c r="P66" s="287"/>
      <c r="Q66" s="285"/>
      <c r="R66" s="286"/>
      <c r="S66" s="286"/>
      <c r="T66" s="286"/>
      <c r="U66" s="291"/>
      <c r="V66" s="292"/>
      <c r="W66" s="294"/>
      <c r="X66" s="294"/>
      <c r="Y66" s="294"/>
      <c r="Z66" s="285"/>
      <c r="AA66" s="286"/>
      <c r="AB66" s="287"/>
      <c r="AC66" s="285"/>
      <c r="AD66" s="287"/>
      <c r="AE66" s="294"/>
      <c r="AF66" s="285"/>
      <c r="AG66" s="287"/>
      <c r="AH66" s="343"/>
      <c r="AI66" s="287"/>
      <c r="AJ66" s="343"/>
      <c r="AK66" s="290"/>
      <c r="AL66" s="290"/>
      <c r="AM66" s="290"/>
      <c r="AN66" s="290"/>
      <c r="AO66" s="290"/>
      <c r="AP66" s="290"/>
      <c r="AQ66" s="290"/>
      <c r="AR66" s="290"/>
      <c r="AS66" s="290"/>
      <c r="AT66" s="290"/>
      <c r="AU66" s="290"/>
      <c r="AV66" s="290"/>
      <c r="AW66" s="290"/>
      <c r="AX66" s="291"/>
      <c r="AY66" s="285"/>
      <c r="AZ66" s="285"/>
      <c r="BA66" s="285"/>
      <c r="BB66" s="285"/>
      <c r="BC66" s="286"/>
      <c r="BD66" s="291"/>
      <c r="BE66" s="292"/>
      <c r="BF66" s="285"/>
      <c r="BG66" s="286"/>
      <c r="BH66" s="286"/>
      <c r="BI66" s="290"/>
      <c r="BJ66" s="290"/>
      <c r="BK66" s="291"/>
      <c r="BL66" s="285"/>
      <c r="BM66" s="286"/>
      <c r="BN66" s="286"/>
      <c r="BO66" s="286"/>
      <c r="BP66" s="286"/>
      <c r="BQ66" s="286"/>
      <c r="BR66" s="286"/>
      <c r="BS66" s="291"/>
      <c r="BT66" s="285"/>
      <c r="BU66" s="285"/>
      <c r="BV66" s="286"/>
      <c r="BW66" s="286"/>
      <c r="BX66" s="286"/>
      <c r="BY66" s="291"/>
      <c r="BZ66" s="309"/>
      <c r="CA66" s="309"/>
      <c r="CB66" s="310"/>
      <c r="CC66" s="315"/>
      <c r="CD66" s="285"/>
      <c r="CE66" s="286"/>
      <c r="CF66" s="286"/>
      <c r="CG66" s="291"/>
      <c r="CH66" s="95">
        <v>311</v>
      </c>
      <c r="CI66" s="95">
        <v>303</v>
      </c>
      <c r="CJ66" s="95">
        <v>348</v>
      </c>
      <c r="CK66" s="104">
        <v>121</v>
      </c>
      <c r="CL66" s="96">
        <v>187</v>
      </c>
      <c r="CM66" s="292"/>
      <c r="CN66" s="285"/>
      <c r="CO66" s="290"/>
      <c r="CP66" s="291"/>
      <c r="CQ66" s="295"/>
      <c r="CR66" s="287"/>
      <c r="CS66" s="285"/>
      <c r="CT66" s="286"/>
      <c r="CU66" s="291"/>
      <c r="CV66" s="285"/>
      <c r="CW66" s="285"/>
      <c r="CX66" s="287"/>
      <c r="CY66" s="285"/>
      <c r="CZ66" s="287"/>
      <c r="DA66" s="285"/>
      <c r="DB66" s="287"/>
      <c r="DC66" s="285"/>
      <c r="DD66" s="287"/>
      <c r="DE66" s="285"/>
      <c r="DF66" s="286"/>
      <c r="DG66" s="286"/>
      <c r="DH66" s="286"/>
      <c r="DI66" s="286"/>
      <c r="DJ66" s="287"/>
      <c r="DK66" s="285"/>
      <c r="DL66" s="287"/>
      <c r="DM66" s="285"/>
      <c r="DN66" s="286"/>
      <c r="DO66" s="287"/>
      <c r="DP66" s="285"/>
      <c r="DQ66" s="287"/>
      <c r="DR66" s="285"/>
      <c r="DS66" s="291"/>
      <c r="DT66" s="292"/>
      <c r="DU66" s="294"/>
      <c r="DV66" s="294"/>
      <c r="DW66" s="294"/>
      <c r="DX66" s="285"/>
      <c r="DY66" s="286"/>
      <c r="DZ66" s="286"/>
      <c r="EA66" s="286"/>
      <c r="EB66" s="287"/>
      <c r="EC66" s="294"/>
      <c r="ED66" s="294"/>
      <c r="EE66" s="294"/>
      <c r="EF66" s="288"/>
      <c r="EG66" s="292"/>
      <c r="EH66" s="294"/>
      <c r="EI66" s="294"/>
      <c r="EJ66" s="294"/>
      <c r="EK66" s="285"/>
      <c r="EL66" s="286"/>
      <c r="EM66" s="287"/>
      <c r="EN66" s="294"/>
      <c r="EO66" s="294"/>
      <c r="EP66" s="294"/>
      <c r="EQ66" s="288"/>
      <c r="ER66" s="295"/>
      <c r="ES66" s="343"/>
      <c r="ET66" s="287"/>
      <c r="EU66" s="294"/>
      <c r="EV66" s="285"/>
      <c r="EW66" s="286"/>
      <c r="EX66" s="286"/>
      <c r="EY66" s="286"/>
      <c r="EZ66" s="286"/>
      <c r="FA66" s="286"/>
      <c r="FB66" s="291"/>
      <c r="FC66" s="285"/>
      <c r="FD66" s="286"/>
      <c r="FE66" s="286"/>
      <c r="FF66" s="286"/>
      <c r="FG66" s="286"/>
      <c r="FH66" s="286"/>
      <c r="FI66" s="286"/>
      <c r="FJ66" s="286"/>
      <c r="FK66" s="291"/>
      <c r="FL66" s="34"/>
    </row>
    <row r="67" spans="1:168" s="30" customFormat="1" ht="12.75" customHeight="1">
      <c r="A67" s="10">
        <v>4004</v>
      </c>
      <c r="B67" s="11" t="s">
        <v>382</v>
      </c>
      <c r="C67" s="43">
        <v>596</v>
      </c>
      <c r="D67" s="45">
        <v>310</v>
      </c>
      <c r="E67" s="68">
        <f t="shared" si="0"/>
        <v>0.52013422818791943</v>
      </c>
      <c r="F67" s="383"/>
      <c r="G67" s="287"/>
      <c r="H67" s="285"/>
      <c r="I67" s="287"/>
      <c r="J67" s="285"/>
      <c r="K67" s="287"/>
      <c r="L67" s="288"/>
      <c r="M67" s="292"/>
      <c r="N67" s="294"/>
      <c r="O67" s="285"/>
      <c r="P67" s="287"/>
      <c r="Q67" s="285"/>
      <c r="R67" s="286"/>
      <c r="S67" s="286"/>
      <c r="T67" s="286"/>
      <c r="U67" s="291"/>
      <c r="V67" s="292"/>
      <c r="W67" s="294"/>
      <c r="X67" s="294"/>
      <c r="Y67" s="294"/>
      <c r="Z67" s="285"/>
      <c r="AA67" s="286"/>
      <c r="AB67" s="287"/>
      <c r="AC67" s="285"/>
      <c r="AD67" s="287"/>
      <c r="AE67" s="294"/>
      <c r="AF67" s="285"/>
      <c r="AG67" s="287"/>
      <c r="AH67" s="343"/>
      <c r="AI67" s="287"/>
      <c r="AJ67" s="343"/>
      <c r="AK67" s="290"/>
      <c r="AL67" s="290"/>
      <c r="AM67" s="290"/>
      <c r="AN67" s="290"/>
      <c r="AO67" s="290"/>
      <c r="AP67" s="290"/>
      <c r="AQ67" s="290"/>
      <c r="AR67" s="290"/>
      <c r="AS67" s="290"/>
      <c r="AT67" s="290"/>
      <c r="AU67" s="290"/>
      <c r="AV67" s="290"/>
      <c r="AW67" s="290"/>
      <c r="AX67" s="291"/>
      <c r="AY67" s="285"/>
      <c r="AZ67" s="285"/>
      <c r="BA67" s="285"/>
      <c r="BB67" s="285"/>
      <c r="BC67" s="286"/>
      <c r="BD67" s="291"/>
      <c r="BE67" s="292"/>
      <c r="BF67" s="285"/>
      <c r="BG67" s="286"/>
      <c r="BH67" s="286"/>
      <c r="BI67" s="290"/>
      <c r="BJ67" s="290"/>
      <c r="BK67" s="291"/>
      <c r="BL67" s="285"/>
      <c r="BM67" s="286"/>
      <c r="BN67" s="286"/>
      <c r="BO67" s="286"/>
      <c r="BP67" s="286"/>
      <c r="BQ67" s="286"/>
      <c r="BR67" s="286"/>
      <c r="BS67" s="291"/>
      <c r="BT67" s="285"/>
      <c r="BU67" s="285"/>
      <c r="BV67" s="286"/>
      <c r="BW67" s="286"/>
      <c r="BX67" s="286"/>
      <c r="BY67" s="291"/>
      <c r="BZ67" s="309"/>
      <c r="CA67" s="309"/>
      <c r="CB67" s="310"/>
      <c r="CC67" s="315"/>
      <c r="CD67" s="285"/>
      <c r="CE67" s="286"/>
      <c r="CF67" s="286"/>
      <c r="CG67" s="291"/>
      <c r="CH67" s="95">
        <v>138</v>
      </c>
      <c r="CI67" s="95">
        <v>155</v>
      </c>
      <c r="CJ67" s="95">
        <v>163</v>
      </c>
      <c r="CK67" s="104">
        <v>63</v>
      </c>
      <c r="CL67" s="96">
        <v>86</v>
      </c>
      <c r="CM67" s="292"/>
      <c r="CN67" s="285"/>
      <c r="CO67" s="290"/>
      <c r="CP67" s="291"/>
      <c r="CQ67" s="295"/>
      <c r="CR67" s="287"/>
      <c r="CS67" s="285"/>
      <c r="CT67" s="286"/>
      <c r="CU67" s="291"/>
      <c r="CV67" s="285"/>
      <c r="CW67" s="285"/>
      <c r="CX67" s="287"/>
      <c r="CY67" s="285"/>
      <c r="CZ67" s="287"/>
      <c r="DA67" s="285"/>
      <c r="DB67" s="287"/>
      <c r="DC67" s="285"/>
      <c r="DD67" s="287"/>
      <c r="DE67" s="285"/>
      <c r="DF67" s="286"/>
      <c r="DG67" s="286"/>
      <c r="DH67" s="286"/>
      <c r="DI67" s="286"/>
      <c r="DJ67" s="287"/>
      <c r="DK67" s="285"/>
      <c r="DL67" s="287"/>
      <c r="DM67" s="285"/>
      <c r="DN67" s="286"/>
      <c r="DO67" s="287"/>
      <c r="DP67" s="285"/>
      <c r="DQ67" s="287"/>
      <c r="DR67" s="285"/>
      <c r="DS67" s="291"/>
      <c r="DT67" s="292"/>
      <c r="DU67" s="294"/>
      <c r="DV67" s="294"/>
      <c r="DW67" s="294"/>
      <c r="DX67" s="285"/>
      <c r="DY67" s="286"/>
      <c r="DZ67" s="286"/>
      <c r="EA67" s="286"/>
      <c r="EB67" s="287"/>
      <c r="EC67" s="294"/>
      <c r="ED67" s="294"/>
      <c r="EE67" s="294"/>
      <c r="EF67" s="288"/>
      <c r="EG67" s="292"/>
      <c r="EH67" s="294"/>
      <c r="EI67" s="294"/>
      <c r="EJ67" s="294"/>
      <c r="EK67" s="285"/>
      <c r="EL67" s="286"/>
      <c r="EM67" s="287"/>
      <c r="EN67" s="294"/>
      <c r="EO67" s="294"/>
      <c r="EP67" s="294"/>
      <c r="EQ67" s="288"/>
      <c r="ER67" s="295"/>
      <c r="ES67" s="343"/>
      <c r="ET67" s="287"/>
      <c r="EU67" s="294"/>
      <c r="EV67" s="285"/>
      <c r="EW67" s="286"/>
      <c r="EX67" s="286"/>
      <c r="EY67" s="286"/>
      <c r="EZ67" s="286"/>
      <c r="FA67" s="286"/>
      <c r="FB67" s="291"/>
      <c r="FC67" s="285"/>
      <c r="FD67" s="286"/>
      <c r="FE67" s="286"/>
      <c r="FF67" s="286"/>
      <c r="FG67" s="286"/>
      <c r="FH67" s="286"/>
      <c r="FI67" s="286"/>
      <c r="FJ67" s="286"/>
      <c r="FK67" s="291"/>
      <c r="FL67" s="34"/>
    </row>
    <row r="68" spans="1:168" s="30" customFormat="1">
      <c r="A68" s="10">
        <v>4005</v>
      </c>
      <c r="B68" s="11" t="s">
        <v>383</v>
      </c>
      <c r="C68" s="43">
        <v>662</v>
      </c>
      <c r="D68" s="45">
        <v>302</v>
      </c>
      <c r="E68" s="68">
        <f t="shared" si="0"/>
        <v>0.45619335347432022</v>
      </c>
      <c r="F68" s="383"/>
      <c r="G68" s="287"/>
      <c r="H68" s="285"/>
      <c r="I68" s="287"/>
      <c r="J68" s="285"/>
      <c r="K68" s="287"/>
      <c r="L68" s="288"/>
      <c r="M68" s="292"/>
      <c r="N68" s="294"/>
      <c r="O68" s="285"/>
      <c r="P68" s="287"/>
      <c r="Q68" s="285"/>
      <c r="R68" s="286"/>
      <c r="S68" s="286"/>
      <c r="T68" s="286"/>
      <c r="U68" s="291"/>
      <c r="V68" s="292"/>
      <c r="W68" s="294"/>
      <c r="X68" s="294"/>
      <c r="Y68" s="294"/>
      <c r="Z68" s="285"/>
      <c r="AA68" s="286"/>
      <c r="AB68" s="287"/>
      <c r="AC68" s="285"/>
      <c r="AD68" s="287"/>
      <c r="AE68" s="294"/>
      <c r="AF68" s="285"/>
      <c r="AG68" s="287"/>
      <c r="AH68" s="343"/>
      <c r="AI68" s="287"/>
      <c r="AJ68" s="343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290"/>
      <c r="AX68" s="291"/>
      <c r="AY68" s="285"/>
      <c r="AZ68" s="285"/>
      <c r="BA68" s="285"/>
      <c r="BB68" s="285"/>
      <c r="BC68" s="286"/>
      <c r="BD68" s="291"/>
      <c r="BE68" s="292"/>
      <c r="BF68" s="285"/>
      <c r="BG68" s="286"/>
      <c r="BH68" s="286"/>
      <c r="BI68" s="290"/>
      <c r="BJ68" s="290"/>
      <c r="BK68" s="291"/>
      <c r="BL68" s="285"/>
      <c r="BM68" s="286"/>
      <c r="BN68" s="286"/>
      <c r="BO68" s="286"/>
      <c r="BP68" s="286"/>
      <c r="BQ68" s="286"/>
      <c r="BR68" s="286"/>
      <c r="BS68" s="291"/>
      <c r="BT68" s="285"/>
      <c r="BU68" s="285"/>
      <c r="BV68" s="286"/>
      <c r="BW68" s="286"/>
      <c r="BX68" s="286"/>
      <c r="BY68" s="291"/>
      <c r="BZ68" s="309"/>
      <c r="CA68" s="309"/>
      <c r="CB68" s="310"/>
      <c r="CC68" s="315"/>
      <c r="CD68" s="285"/>
      <c r="CE68" s="286"/>
      <c r="CF68" s="286"/>
      <c r="CG68" s="291"/>
      <c r="CH68" s="95">
        <v>131</v>
      </c>
      <c r="CI68" s="95">
        <v>138</v>
      </c>
      <c r="CJ68" s="95">
        <v>129</v>
      </c>
      <c r="CK68" s="104">
        <v>87</v>
      </c>
      <c r="CL68" s="96">
        <v>97</v>
      </c>
      <c r="CM68" s="292"/>
      <c r="CN68" s="285"/>
      <c r="CO68" s="290"/>
      <c r="CP68" s="291"/>
      <c r="CQ68" s="295"/>
      <c r="CR68" s="287"/>
      <c r="CS68" s="285"/>
      <c r="CT68" s="286"/>
      <c r="CU68" s="291"/>
      <c r="CV68" s="285"/>
      <c r="CW68" s="285"/>
      <c r="CX68" s="287"/>
      <c r="CY68" s="285"/>
      <c r="CZ68" s="287"/>
      <c r="DA68" s="285"/>
      <c r="DB68" s="287"/>
      <c r="DC68" s="285"/>
      <c r="DD68" s="287"/>
      <c r="DE68" s="285"/>
      <c r="DF68" s="286"/>
      <c r="DG68" s="286"/>
      <c r="DH68" s="286"/>
      <c r="DI68" s="286"/>
      <c r="DJ68" s="287"/>
      <c r="DK68" s="285"/>
      <c r="DL68" s="287"/>
      <c r="DM68" s="285"/>
      <c r="DN68" s="286"/>
      <c r="DO68" s="287"/>
      <c r="DP68" s="285"/>
      <c r="DQ68" s="287"/>
      <c r="DR68" s="285"/>
      <c r="DS68" s="291"/>
      <c r="DT68" s="292"/>
      <c r="DU68" s="294"/>
      <c r="DV68" s="294"/>
      <c r="DW68" s="294"/>
      <c r="DX68" s="285"/>
      <c r="DY68" s="286"/>
      <c r="DZ68" s="286"/>
      <c r="EA68" s="286"/>
      <c r="EB68" s="287"/>
      <c r="EC68" s="294"/>
      <c r="ED68" s="294"/>
      <c r="EE68" s="294"/>
      <c r="EF68" s="288"/>
      <c r="EG68" s="292"/>
      <c r="EH68" s="294"/>
      <c r="EI68" s="294"/>
      <c r="EJ68" s="294"/>
      <c r="EK68" s="285"/>
      <c r="EL68" s="286"/>
      <c r="EM68" s="287"/>
      <c r="EN68" s="294"/>
      <c r="EO68" s="294"/>
      <c r="EP68" s="294"/>
      <c r="EQ68" s="288"/>
      <c r="ER68" s="295"/>
      <c r="ES68" s="343"/>
      <c r="ET68" s="287"/>
      <c r="EU68" s="294"/>
      <c r="EV68" s="285"/>
      <c r="EW68" s="286"/>
      <c r="EX68" s="286"/>
      <c r="EY68" s="286"/>
      <c r="EZ68" s="286"/>
      <c r="FA68" s="286"/>
      <c r="FB68" s="291"/>
      <c r="FC68" s="285"/>
      <c r="FD68" s="286"/>
      <c r="FE68" s="286"/>
      <c r="FF68" s="286"/>
      <c r="FG68" s="286"/>
      <c r="FH68" s="286"/>
      <c r="FI68" s="286"/>
      <c r="FJ68" s="286"/>
      <c r="FK68" s="291"/>
      <c r="FL68" s="34"/>
    </row>
    <row r="69" spans="1:168" s="30" customFormat="1" ht="12.75" customHeight="1">
      <c r="A69" s="10">
        <v>4006</v>
      </c>
      <c r="B69" s="11" t="s">
        <v>384</v>
      </c>
      <c r="C69" s="43">
        <v>997</v>
      </c>
      <c r="D69" s="45">
        <v>478</v>
      </c>
      <c r="E69" s="68">
        <f t="shared" ref="E69:E125" si="1">SUM(D69/C69)</f>
        <v>0.47943831494483452</v>
      </c>
      <c r="F69" s="383"/>
      <c r="G69" s="287"/>
      <c r="H69" s="285"/>
      <c r="I69" s="287"/>
      <c r="J69" s="285"/>
      <c r="K69" s="287"/>
      <c r="L69" s="288"/>
      <c r="M69" s="292"/>
      <c r="N69" s="294"/>
      <c r="O69" s="285"/>
      <c r="P69" s="287"/>
      <c r="Q69" s="285"/>
      <c r="R69" s="286"/>
      <c r="S69" s="286"/>
      <c r="T69" s="286"/>
      <c r="U69" s="291"/>
      <c r="V69" s="292"/>
      <c r="W69" s="294"/>
      <c r="X69" s="294"/>
      <c r="Y69" s="294"/>
      <c r="Z69" s="285"/>
      <c r="AA69" s="286"/>
      <c r="AB69" s="287"/>
      <c r="AC69" s="285"/>
      <c r="AD69" s="287"/>
      <c r="AE69" s="294"/>
      <c r="AF69" s="285"/>
      <c r="AG69" s="287"/>
      <c r="AH69" s="343"/>
      <c r="AI69" s="287"/>
      <c r="AJ69" s="343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0"/>
      <c r="AV69" s="290"/>
      <c r="AW69" s="290"/>
      <c r="AX69" s="291"/>
      <c r="AY69" s="285"/>
      <c r="AZ69" s="285"/>
      <c r="BA69" s="285"/>
      <c r="BB69" s="285"/>
      <c r="BC69" s="286"/>
      <c r="BD69" s="291"/>
      <c r="BE69" s="292"/>
      <c r="BF69" s="285"/>
      <c r="BG69" s="286"/>
      <c r="BH69" s="286"/>
      <c r="BI69" s="290"/>
      <c r="BJ69" s="290"/>
      <c r="BK69" s="291"/>
      <c r="BL69" s="285"/>
      <c r="BM69" s="286"/>
      <c r="BN69" s="286"/>
      <c r="BO69" s="286"/>
      <c r="BP69" s="286"/>
      <c r="BQ69" s="286"/>
      <c r="BR69" s="286"/>
      <c r="BS69" s="291"/>
      <c r="BT69" s="285"/>
      <c r="BU69" s="285"/>
      <c r="BV69" s="286"/>
      <c r="BW69" s="286"/>
      <c r="BX69" s="286"/>
      <c r="BY69" s="291"/>
      <c r="BZ69" s="309"/>
      <c r="CA69" s="309"/>
      <c r="CB69" s="310"/>
      <c r="CC69" s="315"/>
      <c r="CD69" s="285"/>
      <c r="CE69" s="286"/>
      <c r="CF69" s="286"/>
      <c r="CG69" s="291"/>
      <c r="CH69" s="95">
        <v>237</v>
      </c>
      <c r="CI69" s="95">
        <v>259</v>
      </c>
      <c r="CJ69" s="95">
        <v>253</v>
      </c>
      <c r="CK69" s="104">
        <v>63</v>
      </c>
      <c r="CL69" s="96">
        <v>129</v>
      </c>
      <c r="CM69" s="292"/>
      <c r="CN69" s="285"/>
      <c r="CO69" s="290"/>
      <c r="CP69" s="291"/>
      <c r="CQ69" s="295"/>
      <c r="CR69" s="287"/>
      <c r="CS69" s="285"/>
      <c r="CT69" s="286"/>
      <c r="CU69" s="291"/>
      <c r="CV69" s="285"/>
      <c r="CW69" s="285"/>
      <c r="CX69" s="287"/>
      <c r="CY69" s="285"/>
      <c r="CZ69" s="287"/>
      <c r="DA69" s="285"/>
      <c r="DB69" s="287"/>
      <c r="DC69" s="285"/>
      <c r="DD69" s="287"/>
      <c r="DE69" s="285"/>
      <c r="DF69" s="286"/>
      <c r="DG69" s="286"/>
      <c r="DH69" s="286"/>
      <c r="DI69" s="286"/>
      <c r="DJ69" s="287"/>
      <c r="DK69" s="285"/>
      <c r="DL69" s="287"/>
      <c r="DM69" s="285"/>
      <c r="DN69" s="286"/>
      <c r="DO69" s="287"/>
      <c r="DP69" s="285"/>
      <c r="DQ69" s="287"/>
      <c r="DR69" s="285"/>
      <c r="DS69" s="291"/>
      <c r="DT69" s="292"/>
      <c r="DU69" s="294"/>
      <c r="DV69" s="294"/>
      <c r="DW69" s="294"/>
      <c r="DX69" s="285"/>
      <c r="DY69" s="286"/>
      <c r="DZ69" s="286"/>
      <c r="EA69" s="286"/>
      <c r="EB69" s="287"/>
      <c r="EC69" s="294"/>
      <c r="ED69" s="294"/>
      <c r="EE69" s="294"/>
      <c r="EF69" s="288"/>
      <c r="EG69" s="292"/>
      <c r="EH69" s="294"/>
      <c r="EI69" s="294"/>
      <c r="EJ69" s="294"/>
      <c r="EK69" s="285"/>
      <c r="EL69" s="286"/>
      <c r="EM69" s="287"/>
      <c r="EN69" s="294"/>
      <c r="EO69" s="294"/>
      <c r="EP69" s="294"/>
      <c r="EQ69" s="288"/>
      <c r="ER69" s="295"/>
      <c r="ES69" s="343"/>
      <c r="ET69" s="287"/>
      <c r="EU69" s="294"/>
      <c r="EV69" s="285"/>
      <c r="EW69" s="286"/>
      <c r="EX69" s="286"/>
      <c r="EY69" s="286"/>
      <c r="EZ69" s="286"/>
      <c r="FA69" s="286"/>
      <c r="FB69" s="291"/>
      <c r="FC69" s="285"/>
      <c r="FD69" s="286"/>
      <c r="FE69" s="286"/>
      <c r="FF69" s="286"/>
      <c r="FG69" s="286"/>
      <c r="FH69" s="286"/>
      <c r="FI69" s="286"/>
      <c r="FJ69" s="286"/>
      <c r="FK69" s="291"/>
      <c r="FL69" s="34"/>
    </row>
    <row r="70" spans="1:168" s="30" customFormat="1">
      <c r="A70" s="10">
        <v>4007</v>
      </c>
      <c r="B70" s="11" t="s">
        <v>385</v>
      </c>
      <c r="C70" s="43">
        <v>613</v>
      </c>
      <c r="D70" s="45">
        <v>313</v>
      </c>
      <c r="E70" s="68">
        <f t="shared" si="1"/>
        <v>0.51060358890701463</v>
      </c>
      <c r="F70" s="383"/>
      <c r="G70" s="287"/>
      <c r="H70" s="285"/>
      <c r="I70" s="287"/>
      <c r="J70" s="285"/>
      <c r="K70" s="287"/>
      <c r="L70" s="288"/>
      <c r="M70" s="292"/>
      <c r="N70" s="294"/>
      <c r="O70" s="285"/>
      <c r="P70" s="287"/>
      <c r="Q70" s="285"/>
      <c r="R70" s="286"/>
      <c r="S70" s="286"/>
      <c r="T70" s="286"/>
      <c r="U70" s="291"/>
      <c r="V70" s="292"/>
      <c r="W70" s="294"/>
      <c r="X70" s="294"/>
      <c r="Y70" s="294"/>
      <c r="Z70" s="285"/>
      <c r="AA70" s="286"/>
      <c r="AB70" s="287"/>
      <c r="AC70" s="285"/>
      <c r="AD70" s="287"/>
      <c r="AE70" s="294"/>
      <c r="AF70" s="285"/>
      <c r="AG70" s="287"/>
      <c r="AH70" s="343"/>
      <c r="AI70" s="287"/>
      <c r="AJ70" s="343"/>
      <c r="AK70" s="290"/>
      <c r="AL70" s="290"/>
      <c r="AM70" s="290"/>
      <c r="AN70" s="290"/>
      <c r="AO70" s="290"/>
      <c r="AP70" s="290"/>
      <c r="AQ70" s="290"/>
      <c r="AR70" s="290"/>
      <c r="AS70" s="290"/>
      <c r="AT70" s="290"/>
      <c r="AU70" s="290"/>
      <c r="AV70" s="290"/>
      <c r="AW70" s="290"/>
      <c r="AX70" s="291"/>
      <c r="AY70" s="285"/>
      <c r="AZ70" s="285"/>
      <c r="BA70" s="285"/>
      <c r="BB70" s="285"/>
      <c r="BC70" s="286"/>
      <c r="BD70" s="291"/>
      <c r="BE70" s="292"/>
      <c r="BF70" s="285"/>
      <c r="BG70" s="286"/>
      <c r="BH70" s="286"/>
      <c r="BI70" s="290"/>
      <c r="BJ70" s="290"/>
      <c r="BK70" s="291"/>
      <c r="BL70" s="285"/>
      <c r="BM70" s="286"/>
      <c r="BN70" s="286"/>
      <c r="BO70" s="286"/>
      <c r="BP70" s="286"/>
      <c r="BQ70" s="286"/>
      <c r="BR70" s="286"/>
      <c r="BS70" s="291"/>
      <c r="BT70" s="285"/>
      <c r="BU70" s="285"/>
      <c r="BV70" s="286"/>
      <c r="BW70" s="286"/>
      <c r="BX70" s="286"/>
      <c r="BY70" s="291"/>
      <c r="BZ70" s="285"/>
      <c r="CA70" s="285"/>
      <c r="CB70" s="286"/>
      <c r="CC70" s="291"/>
      <c r="CD70" s="285"/>
      <c r="CE70" s="286"/>
      <c r="CF70" s="286"/>
      <c r="CG70" s="291"/>
      <c r="CH70" s="95">
        <v>154</v>
      </c>
      <c r="CI70" s="95">
        <v>180</v>
      </c>
      <c r="CJ70" s="95">
        <v>157</v>
      </c>
      <c r="CK70" s="104">
        <v>54</v>
      </c>
      <c r="CL70" s="96">
        <v>67</v>
      </c>
      <c r="CM70" s="292"/>
      <c r="CN70" s="285"/>
      <c r="CO70" s="290"/>
      <c r="CP70" s="291"/>
      <c r="CQ70" s="295"/>
      <c r="CR70" s="287"/>
      <c r="CS70" s="285"/>
      <c r="CT70" s="286"/>
      <c r="CU70" s="291"/>
      <c r="CV70" s="285"/>
      <c r="CW70" s="285"/>
      <c r="CX70" s="287"/>
      <c r="CY70" s="285"/>
      <c r="CZ70" s="287"/>
      <c r="DA70" s="285"/>
      <c r="DB70" s="287"/>
      <c r="DC70" s="285"/>
      <c r="DD70" s="287"/>
      <c r="DE70" s="285"/>
      <c r="DF70" s="286"/>
      <c r="DG70" s="286"/>
      <c r="DH70" s="286"/>
      <c r="DI70" s="286"/>
      <c r="DJ70" s="287"/>
      <c r="DK70" s="285"/>
      <c r="DL70" s="287"/>
      <c r="DM70" s="285"/>
      <c r="DN70" s="286"/>
      <c r="DO70" s="287"/>
      <c r="DP70" s="285"/>
      <c r="DQ70" s="287"/>
      <c r="DR70" s="285"/>
      <c r="DS70" s="291"/>
      <c r="DT70" s="292"/>
      <c r="DU70" s="294"/>
      <c r="DV70" s="294"/>
      <c r="DW70" s="294"/>
      <c r="DX70" s="285"/>
      <c r="DY70" s="286"/>
      <c r="DZ70" s="286"/>
      <c r="EA70" s="286"/>
      <c r="EB70" s="287"/>
      <c r="EC70" s="294"/>
      <c r="ED70" s="294"/>
      <c r="EE70" s="294"/>
      <c r="EF70" s="288"/>
      <c r="EG70" s="292"/>
      <c r="EH70" s="294"/>
      <c r="EI70" s="294"/>
      <c r="EJ70" s="294"/>
      <c r="EK70" s="285"/>
      <c r="EL70" s="286"/>
      <c r="EM70" s="287"/>
      <c r="EN70" s="294"/>
      <c r="EO70" s="294"/>
      <c r="EP70" s="294"/>
      <c r="EQ70" s="288"/>
      <c r="ER70" s="295"/>
      <c r="ES70" s="343"/>
      <c r="ET70" s="287"/>
      <c r="EU70" s="294"/>
      <c r="EV70" s="285"/>
      <c r="EW70" s="286"/>
      <c r="EX70" s="286"/>
      <c r="EY70" s="286"/>
      <c r="EZ70" s="286"/>
      <c r="FA70" s="286"/>
      <c r="FB70" s="291"/>
      <c r="FC70" s="285"/>
      <c r="FD70" s="286"/>
      <c r="FE70" s="286"/>
      <c r="FF70" s="286"/>
      <c r="FG70" s="286"/>
      <c r="FH70" s="286"/>
      <c r="FI70" s="286"/>
      <c r="FJ70" s="286"/>
      <c r="FK70" s="291"/>
      <c r="FL70" s="34"/>
    </row>
    <row r="71" spans="1:168" s="30" customFormat="1" ht="12.75" customHeight="1">
      <c r="A71" s="10">
        <v>4008</v>
      </c>
      <c r="B71" s="11" t="s">
        <v>386</v>
      </c>
      <c r="C71" s="43">
        <v>1047</v>
      </c>
      <c r="D71" s="45">
        <v>443</v>
      </c>
      <c r="E71" s="68">
        <f t="shared" si="1"/>
        <v>0.42311365807067813</v>
      </c>
      <c r="F71" s="383"/>
      <c r="G71" s="287"/>
      <c r="H71" s="285"/>
      <c r="I71" s="287"/>
      <c r="J71" s="285"/>
      <c r="K71" s="287"/>
      <c r="L71" s="288"/>
      <c r="M71" s="292"/>
      <c r="N71" s="294"/>
      <c r="O71" s="285"/>
      <c r="P71" s="287"/>
      <c r="Q71" s="285"/>
      <c r="R71" s="286"/>
      <c r="S71" s="286"/>
      <c r="T71" s="286"/>
      <c r="U71" s="291"/>
      <c r="V71" s="292"/>
      <c r="W71" s="294"/>
      <c r="X71" s="294"/>
      <c r="Y71" s="294"/>
      <c r="Z71" s="285"/>
      <c r="AA71" s="286"/>
      <c r="AB71" s="287"/>
      <c r="AC71" s="285"/>
      <c r="AD71" s="287"/>
      <c r="AE71" s="294"/>
      <c r="AF71" s="285"/>
      <c r="AG71" s="287"/>
      <c r="AH71" s="343"/>
      <c r="AI71" s="287"/>
      <c r="AJ71" s="343"/>
      <c r="AK71" s="290"/>
      <c r="AL71" s="290"/>
      <c r="AM71" s="290"/>
      <c r="AN71" s="290"/>
      <c r="AO71" s="290"/>
      <c r="AP71" s="290"/>
      <c r="AQ71" s="290"/>
      <c r="AR71" s="290"/>
      <c r="AS71" s="290"/>
      <c r="AT71" s="290"/>
      <c r="AU71" s="290"/>
      <c r="AV71" s="290"/>
      <c r="AW71" s="290"/>
      <c r="AX71" s="291"/>
      <c r="AY71" s="285"/>
      <c r="AZ71" s="285"/>
      <c r="BA71" s="285"/>
      <c r="BB71" s="285"/>
      <c r="BC71" s="286"/>
      <c r="BD71" s="291"/>
      <c r="BE71" s="292"/>
      <c r="BF71" s="285"/>
      <c r="BG71" s="286"/>
      <c r="BH71" s="286"/>
      <c r="BI71" s="290"/>
      <c r="BJ71" s="290"/>
      <c r="BK71" s="291"/>
      <c r="BL71" s="285"/>
      <c r="BM71" s="286"/>
      <c r="BN71" s="286"/>
      <c r="BO71" s="286"/>
      <c r="BP71" s="286"/>
      <c r="BQ71" s="286"/>
      <c r="BR71" s="286"/>
      <c r="BS71" s="291"/>
      <c r="BT71" s="285"/>
      <c r="BU71" s="285"/>
      <c r="BV71" s="286"/>
      <c r="BW71" s="286"/>
      <c r="BX71" s="286"/>
      <c r="BY71" s="291"/>
      <c r="BZ71" s="285"/>
      <c r="CA71" s="285"/>
      <c r="CB71" s="286"/>
      <c r="CC71" s="291"/>
      <c r="CD71" s="285"/>
      <c r="CE71" s="286"/>
      <c r="CF71" s="286"/>
      <c r="CG71" s="291"/>
      <c r="CH71" s="95">
        <v>233</v>
      </c>
      <c r="CI71" s="95">
        <v>249</v>
      </c>
      <c r="CJ71" s="95">
        <v>260</v>
      </c>
      <c r="CK71" s="104">
        <v>55</v>
      </c>
      <c r="CL71" s="96">
        <v>96</v>
      </c>
      <c r="CM71" s="289"/>
      <c r="CN71" s="302"/>
      <c r="CO71" s="303"/>
      <c r="CP71" s="304"/>
      <c r="CQ71" s="307"/>
      <c r="CR71" s="287"/>
      <c r="CS71" s="285"/>
      <c r="CT71" s="286"/>
      <c r="CU71" s="291"/>
      <c r="CV71" s="285"/>
      <c r="CW71" s="285"/>
      <c r="CX71" s="287"/>
      <c r="CY71" s="285"/>
      <c r="CZ71" s="287"/>
      <c r="DA71" s="285"/>
      <c r="DB71" s="287"/>
      <c r="DC71" s="285"/>
      <c r="DD71" s="287"/>
      <c r="DE71" s="285"/>
      <c r="DF71" s="286"/>
      <c r="DG71" s="286"/>
      <c r="DH71" s="286"/>
      <c r="DI71" s="286"/>
      <c r="DJ71" s="287"/>
      <c r="DK71" s="285"/>
      <c r="DL71" s="287"/>
      <c r="DM71" s="285"/>
      <c r="DN71" s="286"/>
      <c r="DO71" s="287"/>
      <c r="DP71" s="285"/>
      <c r="DQ71" s="287"/>
      <c r="DR71" s="285"/>
      <c r="DS71" s="291"/>
      <c r="DT71" s="292"/>
      <c r="DU71" s="294"/>
      <c r="DV71" s="294"/>
      <c r="DW71" s="294"/>
      <c r="DX71" s="285"/>
      <c r="DY71" s="286"/>
      <c r="DZ71" s="286"/>
      <c r="EA71" s="286"/>
      <c r="EB71" s="287"/>
      <c r="EC71" s="294"/>
      <c r="ED71" s="294"/>
      <c r="EE71" s="294"/>
      <c r="EF71" s="288"/>
      <c r="EG71" s="292"/>
      <c r="EH71" s="294"/>
      <c r="EI71" s="294"/>
      <c r="EJ71" s="294"/>
      <c r="EK71" s="285"/>
      <c r="EL71" s="286"/>
      <c r="EM71" s="287"/>
      <c r="EN71" s="294"/>
      <c r="EO71" s="294"/>
      <c r="EP71" s="294"/>
      <c r="EQ71" s="288"/>
      <c r="ER71" s="295"/>
      <c r="ES71" s="343"/>
      <c r="ET71" s="287"/>
      <c r="EU71" s="294"/>
      <c r="EV71" s="285"/>
      <c r="EW71" s="286"/>
      <c r="EX71" s="286"/>
      <c r="EY71" s="286"/>
      <c r="EZ71" s="286"/>
      <c r="FA71" s="286"/>
      <c r="FB71" s="291"/>
      <c r="FC71" s="285"/>
      <c r="FD71" s="286"/>
      <c r="FE71" s="286"/>
      <c r="FF71" s="286"/>
      <c r="FG71" s="286"/>
      <c r="FH71" s="286"/>
      <c r="FI71" s="286"/>
      <c r="FJ71" s="286"/>
      <c r="FK71" s="291"/>
      <c r="FL71" s="34"/>
    </row>
    <row r="72" spans="1:168" s="30" customFormat="1">
      <c r="A72" s="10">
        <v>4009</v>
      </c>
      <c r="B72" s="11" t="s">
        <v>387</v>
      </c>
      <c r="C72" s="43">
        <v>1030</v>
      </c>
      <c r="D72" s="45">
        <v>512</v>
      </c>
      <c r="E72" s="68">
        <f t="shared" si="1"/>
        <v>0.49708737864077668</v>
      </c>
      <c r="F72" s="383"/>
      <c r="G72" s="287"/>
      <c r="H72" s="285"/>
      <c r="I72" s="287"/>
      <c r="J72" s="285"/>
      <c r="K72" s="287"/>
      <c r="L72" s="288"/>
      <c r="M72" s="292"/>
      <c r="N72" s="294"/>
      <c r="O72" s="285"/>
      <c r="P72" s="287"/>
      <c r="Q72" s="285"/>
      <c r="R72" s="286"/>
      <c r="S72" s="286"/>
      <c r="T72" s="286"/>
      <c r="U72" s="291"/>
      <c r="V72" s="292"/>
      <c r="W72" s="294"/>
      <c r="X72" s="294"/>
      <c r="Y72" s="294"/>
      <c r="Z72" s="285"/>
      <c r="AA72" s="286"/>
      <c r="AB72" s="287"/>
      <c r="AC72" s="285"/>
      <c r="AD72" s="287"/>
      <c r="AE72" s="294"/>
      <c r="AF72" s="285"/>
      <c r="AG72" s="287"/>
      <c r="AH72" s="343"/>
      <c r="AI72" s="287"/>
      <c r="AJ72" s="343"/>
      <c r="AK72" s="290"/>
      <c r="AL72" s="290"/>
      <c r="AM72" s="290"/>
      <c r="AN72" s="290"/>
      <c r="AO72" s="290"/>
      <c r="AP72" s="290"/>
      <c r="AQ72" s="290"/>
      <c r="AR72" s="290"/>
      <c r="AS72" s="290"/>
      <c r="AT72" s="290"/>
      <c r="AU72" s="290"/>
      <c r="AV72" s="290"/>
      <c r="AW72" s="290"/>
      <c r="AX72" s="291"/>
      <c r="AY72" s="285"/>
      <c r="AZ72" s="285"/>
      <c r="BA72" s="285"/>
      <c r="BB72" s="285"/>
      <c r="BC72" s="286"/>
      <c r="BD72" s="291"/>
      <c r="BE72" s="292"/>
      <c r="BF72" s="285"/>
      <c r="BG72" s="286"/>
      <c r="BH72" s="286"/>
      <c r="BI72" s="290"/>
      <c r="BJ72" s="290"/>
      <c r="BK72" s="291"/>
      <c r="BL72" s="285"/>
      <c r="BM72" s="286"/>
      <c r="BN72" s="286"/>
      <c r="BO72" s="286"/>
      <c r="BP72" s="286"/>
      <c r="BQ72" s="286"/>
      <c r="BR72" s="286"/>
      <c r="BS72" s="291"/>
      <c r="BT72" s="285"/>
      <c r="BU72" s="285"/>
      <c r="BV72" s="286"/>
      <c r="BW72" s="286"/>
      <c r="BX72" s="286"/>
      <c r="BY72" s="291"/>
      <c r="BZ72" s="285"/>
      <c r="CA72" s="285"/>
      <c r="CB72" s="286"/>
      <c r="CC72" s="291"/>
      <c r="CD72" s="285"/>
      <c r="CE72" s="286"/>
      <c r="CF72" s="286"/>
      <c r="CG72" s="291"/>
      <c r="CH72" s="309">
        <v>228</v>
      </c>
      <c r="CI72" s="309">
        <v>263</v>
      </c>
      <c r="CJ72" s="309">
        <v>297</v>
      </c>
      <c r="CK72" s="310">
        <v>91</v>
      </c>
      <c r="CL72" s="315">
        <v>137</v>
      </c>
      <c r="CM72" s="204"/>
      <c r="CN72" s="95"/>
      <c r="CO72" s="108"/>
      <c r="CP72" s="96"/>
      <c r="CQ72" s="139"/>
      <c r="CR72" s="287"/>
      <c r="CS72" s="285"/>
      <c r="CT72" s="286"/>
      <c r="CU72" s="291"/>
      <c r="CV72" s="285"/>
      <c r="CW72" s="285"/>
      <c r="CX72" s="287"/>
      <c r="CY72" s="285"/>
      <c r="CZ72" s="287"/>
      <c r="DA72" s="285"/>
      <c r="DB72" s="287"/>
      <c r="DC72" s="285"/>
      <c r="DD72" s="287"/>
      <c r="DE72" s="285"/>
      <c r="DF72" s="286"/>
      <c r="DG72" s="286"/>
      <c r="DH72" s="286"/>
      <c r="DI72" s="286"/>
      <c r="DJ72" s="287"/>
      <c r="DK72" s="285"/>
      <c r="DL72" s="287"/>
      <c r="DM72" s="285"/>
      <c r="DN72" s="286"/>
      <c r="DO72" s="287"/>
      <c r="DP72" s="285"/>
      <c r="DQ72" s="287"/>
      <c r="DR72" s="285"/>
      <c r="DS72" s="291"/>
      <c r="DT72" s="292"/>
      <c r="DU72" s="294"/>
      <c r="DV72" s="294"/>
      <c r="DW72" s="294"/>
      <c r="DX72" s="285"/>
      <c r="DY72" s="286"/>
      <c r="DZ72" s="286"/>
      <c r="EA72" s="286"/>
      <c r="EB72" s="287"/>
      <c r="EC72" s="294"/>
      <c r="ED72" s="294"/>
      <c r="EE72" s="294"/>
      <c r="EF72" s="288"/>
      <c r="EG72" s="292"/>
      <c r="EH72" s="294"/>
      <c r="EI72" s="294"/>
      <c r="EJ72" s="294"/>
      <c r="EK72" s="285"/>
      <c r="EL72" s="286"/>
      <c r="EM72" s="287"/>
      <c r="EN72" s="294"/>
      <c r="EO72" s="294"/>
      <c r="EP72" s="294"/>
      <c r="EQ72" s="288"/>
      <c r="ER72" s="295"/>
      <c r="ES72" s="343"/>
      <c r="ET72" s="287"/>
      <c r="EU72" s="294"/>
      <c r="EV72" s="285"/>
      <c r="EW72" s="286"/>
      <c r="EX72" s="286"/>
      <c r="EY72" s="286"/>
      <c r="EZ72" s="286"/>
      <c r="FA72" s="286"/>
      <c r="FB72" s="291"/>
      <c r="FC72" s="285"/>
      <c r="FD72" s="286"/>
      <c r="FE72" s="286"/>
      <c r="FF72" s="286"/>
      <c r="FG72" s="286"/>
      <c r="FH72" s="286"/>
      <c r="FI72" s="286"/>
      <c r="FJ72" s="286"/>
      <c r="FK72" s="291"/>
      <c r="FL72" s="34"/>
    </row>
    <row r="73" spans="1:168" s="30" customFormat="1" ht="12.75" customHeight="1">
      <c r="A73" s="10">
        <v>4111</v>
      </c>
      <c r="B73" s="11" t="s">
        <v>388</v>
      </c>
      <c r="C73" s="43">
        <v>1588</v>
      </c>
      <c r="D73" s="45">
        <v>276</v>
      </c>
      <c r="E73" s="68">
        <f t="shared" si="1"/>
        <v>0.17380352644836272</v>
      </c>
      <c r="F73" s="383"/>
      <c r="G73" s="287"/>
      <c r="H73" s="285"/>
      <c r="I73" s="287"/>
      <c r="J73" s="285"/>
      <c r="K73" s="287"/>
      <c r="L73" s="288"/>
      <c r="M73" s="292"/>
      <c r="N73" s="294"/>
      <c r="O73" s="285"/>
      <c r="P73" s="287"/>
      <c r="Q73" s="285"/>
      <c r="R73" s="286"/>
      <c r="S73" s="286"/>
      <c r="T73" s="286"/>
      <c r="U73" s="291"/>
      <c r="V73" s="292"/>
      <c r="W73" s="294"/>
      <c r="X73" s="294"/>
      <c r="Y73" s="294"/>
      <c r="Z73" s="285"/>
      <c r="AA73" s="286"/>
      <c r="AB73" s="287"/>
      <c r="AC73" s="285"/>
      <c r="AD73" s="287"/>
      <c r="AE73" s="294"/>
      <c r="AF73" s="285"/>
      <c r="AG73" s="287"/>
      <c r="AH73" s="343"/>
      <c r="AI73" s="287"/>
      <c r="AJ73" s="343"/>
      <c r="AK73" s="290"/>
      <c r="AL73" s="290"/>
      <c r="AM73" s="290"/>
      <c r="AN73" s="290"/>
      <c r="AO73" s="290"/>
      <c r="AP73" s="290"/>
      <c r="AQ73" s="290"/>
      <c r="AR73" s="290"/>
      <c r="AS73" s="290"/>
      <c r="AT73" s="290"/>
      <c r="AU73" s="290"/>
      <c r="AV73" s="290"/>
      <c r="AW73" s="290"/>
      <c r="AX73" s="291"/>
      <c r="AY73" s="285"/>
      <c r="AZ73" s="285"/>
      <c r="BA73" s="285"/>
      <c r="BB73" s="285"/>
      <c r="BC73" s="286"/>
      <c r="BD73" s="291"/>
      <c r="BE73" s="292"/>
      <c r="BF73" s="285"/>
      <c r="BG73" s="286"/>
      <c r="BH73" s="286"/>
      <c r="BI73" s="290"/>
      <c r="BJ73" s="290"/>
      <c r="BK73" s="291"/>
      <c r="BL73" s="285"/>
      <c r="BM73" s="286"/>
      <c r="BN73" s="286"/>
      <c r="BO73" s="286"/>
      <c r="BP73" s="286"/>
      <c r="BQ73" s="286"/>
      <c r="BR73" s="286"/>
      <c r="BS73" s="291"/>
      <c r="BT73" s="285"/>
      <c r="BU73" s="285"/>
      <c r="BV73" s="286"/>
      <c r="BW73" s="286"/>
      <c r="BX73" s="286"/>
      <c r="BY73" s="291"/>
      <c r="BZ73" s="285"/>
      <c r="CA73" s="285"/>
      <c r="CB73" s="286"/>
      <c r="CC73" s="291"/>
      <c r="CD73" s="285"/>
      <c r="CE73" s="286"/>
      <c r="CF73" s="286"/>
      <c r="CG73" s="291"/>
      <c r="CH73" s="309"/>
      <c r="CI73" s="309"/>
      <c r="CJ73" s="309"/>
      <c r="CK73" s="310"/>
      <c r="CL73" s="315"/>
      <c r="CM73" s="204">
        <v>224</v>
      </c>
      <c r="CN73" s="95">
        <v>171</v>
      </c>
      <c r="CO73" s="108">
        <v>110</v>
      </c>
      <c r="CP73" s="96">
        <v>92</v>
      </c>
      <c r="CQ73" s="139"/>
      <c r="CR73" s="287"/>
      <c r="CS73" s="285"/>
      <c r="CT73" s="286"/>
      <c r="CU73" s="291"/>
      <c r="CV73" s="285"/>
      <c r="CW73" s="285"/>
      <c r="CX73" s="287"/>
      <c r="CY73" s="285"/>
      <c r="CZ73" s="287"/>
      <c r="DA73" s="285"/>
      <c r="DB73" s="287"/>
      <c r="DC73" s="285"/>
      <c r="DD73" s="287"/>
      <c r="DE73" s="285"/>
      <c r="DF73" s="286"/>
      <c r="DG73" s="286"/>
      <c r="DH73" s="286"/>
      <c r="DI73" s="286"/>
      <c r="DJ73" s="287"/>
      <c r="DK73" s="285"/>
      <c r="DL73" s="287"/>
      <c r="DM73" s="285"/>
      <c r="DN73" s="286"/>
      <c r="DO73" s="287"/>
      <c r="DP73" s="285"/>
      <c r="DQ73" s="287"/>
      <c r="DR73" s="285"/>
      <c r="DS73" s="291"/>
      <c r="DT73" s="292"/>
      <c r="DU73" s="294"/>
      <c r="DV73" s="294"/>
      <c r="DW73" s="294"/>
      <c r="DX73" s="285"/>
      <c r="DY73" s="286"/>
      <c r="DZ73" s="286"/>
      <c r="EA73" s="286"/>
      <c r="EB73" s="287"/>
      <c r="EC73" s="294"/>
      <c r="ED73" s="294"/>
      <c r="EE73" s="294"/>
      <c r="EF73" s="288"/>
      <c r="EG73" s="292"/>
      <c r="EH73" s="294"/>
      <c r="EI73" s="294"/>
      <c r="EJ73" s="294"/>
      <c r="EK73" s="285"/>
      <c r="EL73" s="286"/>
      <c r="EM73" s="287"/>
      <c r="EN73" s="294"/>
      <c r="EO73" s="294"/>
      <c r="EP73" s="294"/>
      <c r="EQ73" s="288"/>
      <c r="ER73" s="295"/>
      <c r="ES73" s="343"/>
      <c r="ET73" s="287"/>
      <c r="EU73" s="294"/>
      <c r="EV73" s="285"/>
      <c r="EW73" s="286"/>
      <c r="EX73" s="286"/>
      <c r="EY73" s="286"/>
      <c r="EZ73" s="286"/>
      <c r="FA73" s="286"/>
      <c r="FB73" s="291"/>
      <c r="FC73" s="285"/>
      <c r="FD73" s="286"/>
      <c r="FE73" s="286"/>
      <c r="FF73" s="286"/>
      <c r="FG73" s="286"/>
      <c r="FH73" s="286"/>
      <c r="FI73" s="286"/>
      <c r="FJ73" s="286"/>
      <c r="FK73" s="291"/>
      <c r="FL73" s="34"/>
    </row>
    <row r="74" spans="1:168" s="30" customFormat="1">
      <c r="A74" s="10">
        <v>4121</v>
      </c>
      <c r="B74" s="11" t="s">
        <v>389</v>
      </c>
      <c r="C74" s="43">
        <v>972</v>
      </c>
      <c r="D74" s="45">
        <v>248</v>
      </c>
      <c r="E74" s="68">
        <f t="shared" si="1"/>
        <v>0.2551440329218107</v>
      </c>
      <c r="F74" s="383"/>
      <c r="G74" s="287"/>
      <c r="H74" s="285"/>
      <c r="I74" s="287"/>
      <c r="J74" s="285"/>
      <c r="K74" s="287"/>
      <c r="L74" s="288"/>
      <c r="M74" s="292"/>
      <c r="N74" s="294"/>
      <c r="O74" s="285"/>
      <c r="P74" s="287"/>
      <c r="Q74" s="285"/>
      <c r="R74" s="286"/>
      <c r="S74" s="286"/>
      <c r="T74" s="286"/>
      <c r="U74" s="291"/>
      <c r="V74" s="292"/>
      <c r="W74" s="294"/>
      <c r="X74" s="294"/>
      <c r="Y74" s="294"/>
      <c r="Z74" s="285"/>
      <c r="AA74" s="286"/>
      <c r="AB74" s="287"/>
      <c r="AC74" s="285"/>
      <c r="AD74" s="287"/>
      <c r="AE74" s="294"/>
      <c r="AF74" s="285"/>
      <c r="AG74" s="287"/>
      <c r="AH74" s="343"/>
      <c r="AI74" s="287"/>
      <c r="AJ74" s="343"/>
      <c r="AK74" s="290"/>
      <c r="AL74" s="290"/>
      <c r="AM74" s="290"/>
      <c r="AN74" s="290"/>
      <c r="AO74" s="290"/>
      <c r="AP74" s="290"/>
      <c r="AQ74" s="290"/>
      <c r="AR74" s="290"/>
      <c r="AS74" s="290"/>
      <c r="AT74" s="290"/>
      <c r="AU74" s="290"/>
      <c r="AV74" s="290"/>
      <c r="AW74" s="290"/>
      <c r="AX74" s="291"/>
      <c r="AY74" s="285"/>
      <c r="AZ74" s="285"/>
      <c r="BA74" s="285"/>
      <c r="BB74" s="285"/>
      <c r="BC74" s="286"/>
      <c r="BD74" s="291"/>
      <c r="BE74" s="292"/>
      <c r="BF74" s="285"/>
      <c r="BG74" s="286"/>
      <c r="BH74" s="286"/>
      <c r="BI74" s="290"/>
      <c r="BJ74" s="290"/>
      <c r="BK74" s="291"/>
      <c r="BL74" s="285"/>
      <c r="BM74" s="286"/>
      <c r="BN74" s="286"/>
      <c r="BO74" s="286"/>
      <c r="BP74" s="286"/>
      <c r="BQ74" s="286"/>
      <c r="BR74" s="286"/>
      <c r="BS74" s="291"/>
      <c r="BT74" s="285"/>
      <c r="BU74" s="285"/>
      <c r="BV74" s="286"/>
      <c r="BW74" s="286"/>
      <c r="BX74" s="286"/>
      <c r="BY74" s="291"/>
      <c r="BZ74" s="285"/>
      <c r="CA74" s="285"/>
      <c r="CB74" s="286"/>
      <c r="CC74" s="291"/>
      <c r="CD74" s="285"/>
      <c r="CE74" s="286"/>
      <c r="CF74" s="286"/>
      <c r="CG74" s="291"/>
      <c r="CH74" s="309"/>
      <c r="CI74" s="309"/>
      <c r="CJ74" s="309"/>
      <c r="CK74" s="310"/>
      <c r="CL74" s="315"/>
      <c r="CM74" s="204">
        <v>179</v>
      </c>
      <c r="CN74" s="95">
        <v>124</v>
      </c>
      <c r="CO74" s="108">
        <v>107</v>
      </c>
      <c r="CP74" s="96">
        <v>99</v>
      </c>
      <c r="CQ74" s="139"/>
      <c r="CR74" s="287"/>
      <c r="CS74" s="285"/>
      <c r="CT74" s="286"/>
      <c r="CU74" s="291"/>
      <c r="CV74" s="285"/>
      <c r="CW74" s="285"/>
      <c r="CX74" s="287"/>
      <c r="CY74" s="285"/>
      <c r="CZ74" s="287"/>
      <c r="DA74" s="285"/>
      <c r="DB74" s="287"/>
      <c r="DC74" s="285"/>
      <c r="DD74" s="287"/>
      <c r="DE74" s="285"/>
      <c r="DF74" s="286"/>
      <c r="DG74" s="286"/>
      <c r="DH74" s="286"/>
      <c r="DI74" s="286"/>
      <c r="DJ74" s="287"/>
      <c r="DK74" s="285"/>
      <c r="DL74" s="287"/>
      <c r="DM74" s="285"/>
      <c r="DN74" s="286"/>
      <c r="DO74" s="287"/>
      <c r="DP74" s="285"/>
      <c r="DQ74" s="287"/>
      <c r="DR74" s="285"/>
      <c r="DS74" s="291"/>
      <c r="DT74" s="292"/>
      <c r="DU74" s="294"/>
      <c r="DV74" s="294"/>
      <c r="DW74" s="294"/>
      <c r="DX74" s="285"/>
      <c r="DY74" s="286"/>
      <c r="DZ74" s="286"/>
      <c r="EA74" s="286"/>
      <c r="EB74" s="287"/>
      <c r="EC74" s="294"/>
      <c r="ED74" s="294"/>
      <c r="EE74" s="294"/>
      <c r="EF74" s="288"/>
      <c r="EG74" s="292"/>
      <c r="EH74" s="294"/>
      <c r="EI74" s="294"/>
      <c r="EJ74" s="294"/>
      <c r="EK74" s="285"/>
      <c r="EL74" s="286"/>
      <c r="EM74" s="287"/>
      <c r="EN74" s="294"/>
      <c r="EO74" s="294"/>
      <c r="EP74" s="294"/>
      <c r="EQ74" s="288"/>
      <c r="ER74" s="295"/>
      <c r="ES74" s="343"/>
      <c r="ET74" s="287"/>
      <c r="EU74" s="294"/>
      <c r="EV74" s="285"/>
      <c r="EW74" s="286"/>
      <c r="EX74" s="286"/>
      <c r="EY74" s="286"/>
      <c r="EZ74" s="286"/>
      <c r="FA74" s="286"/>
      <c r="FB74" s="291"/>
      <c r="FC74" s="285"/>
      <c r="FD74" s="286"/>
      <c r="FE74" s="286"/>
      <c r="FF74" s="286"/>
      <c r="FG74" s="286"/>
      <c r="FH74" s="286"/>
      <c r="FI74" s="286"/>
      <c r="FJ74" s="286"/>
      <c r="FK74" s="291"/>
      <c r="FL74" s="34"/>
    </row>
    <row r="75" spans="1:168" s="30" customFormat="1" ht="12.75" customHeight="1">
      <c r="A75" s="10">
        <v>4131</v>
      </c>
      <c r="B75" s="11" t="s">
        <v>390</v>
      </c>
      <c r="C75" s="43">
        <v>1004</v>
      </c>
      <c r="D75" s="45">
        <v>237</v>
      </c>
      <c r="E75" s="68">
        <f t="shared" si="1"/>
        <v>0.23605577689243029</v>
      </c>
      <c r="F75" s="383"/>
      <c r="G75" s="287"/>
      <c r="H75" s="285"/>
      <c r="I75" s="287"/>
      <c r="J75" s="285"/>
      <c r="K75" s="287"/>
      <c r="L75" s="288"/>
      <c r="M75" s="292"/>
      <c r="N75" s="294"/>
      <c r="O75" s="285"/>
      <c r="P75" s="287"/>
      <c r="Q75" s="285"/>
      <c r="R75" s="286"/>
      <c r="S75" s="286"/>
      <c r="T75" s="286"/>
      <c r="U75" s="291"/>
      <c r="V75" s="292"/>
      <c r="W75" s="294"/>
      <c r="X75" s="294"/>
      <c r="Y75" s="294"/>
      <c r="Z75" s="285"/>
      <c r="AA75" s="286"/>
      <c r="AB75" s="287"/>
      <c r="AC75" s="285"/>
      <c r="AD75" s="287"/>
      <c r="AE75" s="294"/>
      <c r="AF75" s="285"/>
      <c r="AG75" s="287"/>
      <c r="AH75" s="343"/>
      <c r="AI75" s="287"/>
      <c r="AJ75" s="343"/>
      <c r="AK75" s="290"/>
      <c r="AL75" s="290"/>
      <c r="AM75" s="290"/>
      <c r="AN75" s="290"/>
      <c r="AO75" s="290"/>
      <c r="AP75" s="290"/>
      <c r="AQ75" s="290"/>
      <c r="AR75" s="290"/>
      <c r="AS75" s="290"/>
      <c r="AT75" s="290"/>
      <c r="AU75" s="290"/>
      <c r="AV75" s="290"/>
      <c r="AW75" s="290"/>
      <c r="AX75" s="291"/>
      <c r="AY75" s="285"/>
      <c r="AZ75" s="285"/>
      <c r="BA75" s="285"/>
      <c r="BB75" s="285"/>
      <c r="BC75" s="286"/>
      <c r="BD75" s="291"/>
      <c r="BE75" s="292"/>
      <c r="BF75" s="285"/>
      <c r="BG75" s="286"/>
      <c r="BH75" s="286"/>
      <c r="BI75" s="290"/>
      <c r="BJ75" s="290"/>
      <c r="BK75" s="291"/>
      <c r="BL75" s="285"/>
      <c r="BM75" s="286"/>
      <c r="BN75" s="286"/>
      <c r="BO75" s="286"/>
      <c r="BP75" s="286"/>
      <c r="BQ75" s="286"/>
      <c r="BR75" s="286"/>
      <c r="BS75" s="291"/>
      <c r="BT75" s="285"/>
      <c r="BU75" s="285"/>
      <c r="BV75" s="286"/>
      <c r="BW75" s="286"/>
      <c r="BX75" s="286"/>
      <c r="BY75" s="291"/>
      <c r="BZ75" s="285"/>
      <c r="CA75" s="285"/>
      <c r="CB75" s="286"/>
      <c r="CC75" s="291"/>
      <c r="CD75" s="285"/>
      <c r="CE75" s="286"/>
      <c r="CF75" s="286"/>
      <c r="CG75" s="291"/>
      <c r="CH75" s="309"/>
      <c r="CI75" s="309"/>
      <c r="CJ75" s="309"/>
      <c r="CK75" s="310"/>
      <c r="CL75" s="315"/>
      <c r="CM75" s="204">
        <v>169</v>
      </c>
      <c r="CN75" s="95">
        <v>136</v>
      </c>
      <c r="CO75" s="108">
        <v>94</v>
      </c>
      <c r="CP75" s="96">
        <v>63</v>
      </c>
      <c r="CQ75" s="139"/>
      <c r="CR75" s="308"/>
      <c r="CS75" s="302"/>
      <c r="CT75" s="311"/>
      <c r="CU75" s="304"/>
      <c r="CV75" s="285"/>
      <c r="CW75" s="285"/>
      <c r="CX75" s="287"/>
      <c r="CY75" s="285"/>
      <c r="CZ75" s="287"/>
      <c r="DA75" s="285"/>
      <c r="DB75" s="287"/>
      <c r="DC75" s="285"/>
      <c r="DD75" s="287"/>
      <c r="DE75" s="285"/>
      <c r="DF75" s="286"/>
      <c r="DG75" s="286"/>
      <c r="DH75" s="286"/>
      <c r="DI75" s="286"/>
      <c r="DJ75" s="287"/>
      <c r="DK75" s="285"/>
      <c r="DL75" s="287"/>
      <c r="DM75" s="285"/>
      <c r="DN75" s="286"/>
      <c r="DO75" s="287"/>
      <c r="DP75" s="285"/>
      <c r="DQ75" s="287"/>
      <c r="DR75" s="285"/>
      <c r="DS75" s="291"/>
      <c r="DT75" s="292"/>
      <c r="DU75" s="294"/>
      <c r="DV75" s="294"/>
      <c r="DW75" s="294"/>
      <c r="DX75" s="285"/>
      <c r="DY75" s="286"/>
      <c r="DZ75" s="286"/>
      <c r="EA75" s="286"/>
      <c r="EB75" s="287"/>
      <c r="EC75" s="294"/>
      <c r="ED75" s="294"/>
      <c r="EE75" s="294"/>
      <c r="EF75" s="288"/>
      <c r="EG75" s="292"/>
      <c r="EH75" s="294"/>
      <c r="EI75" s="294"/>
      <c r="EJ75" s="294"/>
      <c r="EK75" s="285"/>
      <c r="EL75" s="286"/>
      <c r="EM75" s="287"/>
      <c r="EN75" s="294"/>
      <c r="EO75" s="294"/>
      <c r="EP75" s="294"/>
      <c r="EQ75" s="288"/>
      <c r="ER75" s="295"/>
      <c r="ES75" s="343"/>
      <c r="ET75" s="287"/>
      <c r="EU75" s="294"/>
      <c r="EV75" s="285"/>
      <c r="EW75" s="286"/>
      <c r="EX75" s="286"/>
      <c r="EY75" s="286"/>
      <c r="EZ75" s="286"/>
      <c r="FA75" s="286"/>
      <c r="FB75" s="291"/>
      <c r="FC75" s="285"/>
      <c r="FD75" s="286"/>
      <c r="FE75" s="286"/>
      <c r="FF75" s="286"/>
      <c r="FG75" s="286"/>
      <c r="FH75" s="286"/>
      <c r="FI75" s="286"/>
      <c r="FJ75" s="286"/>
      <c r="FK75" s="291"/>
      <c r="FL75" s="34"/>
    </row>
    <row r="76" spans="1:168" s="30" customFormat="1">
      <c r="A76" s="10">
        <v>4141</v>
      </c>
      <c r="B76" s="11" t="s">
        <v>391</v>
      </c>
      <c r="C76" s="43">
        <v>913</v>
      </c>
      <c r="D76" s="45">
        <v>184</v>
      </c>
      <c r="E76" s="68">
        <f t="shared" si="1"/>
        <v>0.20153340635268346</v>
      </c>
      <c r="F76" s="383"/>
      <c r="G76" s="287"/>
      <c r="H76" s="285"/>
      <c r="I76" s="287"/>
      <c r="J76" s="285"/>
      <c r="K76" s="287"/>
      <c r="L76" s="288"/>
      <c r="M76" s="292"/>
      <c r="N76" s="294"/>
      <c r="O76" s="285"/>
      <c r="P76" s="287"/>
      <c r="Q76" s="285"/>
      <c r="R76" s="286"/>
      <c r="S76" s="286"/>
      <c r="T76" s="286"/>
      <c r="U76" s="291"/>
      <c r="V76" s="292"/>
      <c r="W76" s="294"/>
      <c r="X76" s="294"/>
      <c r="Y76" s="294"/>
      <c r="Z76" s="285"/>
      <c r="AA76" s="286"/>
      <c r="AB76" s="287"/>
      <c r="AC76" s="285"/>
      <c r="AD76" s="287"/>
      <c r="AE76" s="294"/>
      <c r="AF76" s="285"/>
      <c r="AG76" s="287"/>
      <c r="AH76" s="343"/>
      <c r="AI76" s="287"/>
      <c r="AJ76" s="343"/>
      <c r="AK76" s="290"/>
      <c r="AL76" s="290"/>
      <c r="AM76" s="290"/>
      <c r="AN76" s="290"/>
      <c r="AO76" s="290"/>
      <c r="AP76" s="290"/>
      <c r="AQ76" s="290"/>
      <c r="AR76" s="290"/>
      <c r="AS76" s="290"/>
      <c r="AT76" s="290"/>
      <c r="AU76" s="290"/>
      <c r="AV76" s="290"/>
      <c r="AW76" s="290"/>
      <c r="AX76" s="291"/>
      <c r="AY76" s="285"/>
      <c r="AZ76" s="285"/>
      <c r="BA76" s="285"/>
      <c r="BB76" s="285"/>
      <c r="BC76" s="286"/>
      <c r="BD76" s="291"/>
      <c r="BE76" s="292"/>
      <c r="BF76" s="285"/>
      <c r="BG76" s="286"/>
      <c r="BH76" s="286"/>
      <c r="BI76" s="290"/>
      <c r="BJ76" s="290"/>
      <c r="BK76" s="291"/>
      <c r="BL76" s="285"/>
      <c r="BM76" s="286"/>
      <c r="BN76" s="286"/>
      <c r="BO76" s="286"/>
      <c r="BP76" s="286"/>
      <c r="BQ76" s="286"/>
      <c r="BR76" s="286"/>
      <c r="BS76" s="291"/>
      <c r="BT76" s="285"/>
      <c r="BU76" s="285"/>
      <c r="BV76" s="286"/>
      <c r="BW76" s="286"/>
      <c r="BX76" s="286"/>
      <c r="BY76" s="291"/>
      <c r="BZ76" s="285"/>
      <c r="CA76" s="285"/>
      <c r="CB76" s="286"/>
      <c r="CC76" s="291"/>
      <c r="CD76" s="285"/>
      <c r="CE76" s="286"/>
      <c r="CF76" s="286"/>
      <c r="CG76" s="291"/>
      <c r="CH76" s="309"/>
      <c r="CI76" s="309"/>
      <c r="CJ76" s="309"/>
      <c r="CK76" s="310"/>
      <c r="CL76" s="315"/>
      <c r="CM76" s="292">
        <v>139</v>
      </c>
      <c r="CN76" s="285">
        <v>115</v>
      </c>
      <c r="CO76" s="290">
        <v>68</v>
      </c>
      <c r="CP76" s="291">
        <v>59</v>
      </c>
      <c r="CQ76" s="295"/>
      <c r="CR76" s="109"/>
      <c r="CS76" s="95"/>
      <c r="CT76" s="104"/>
      <c r="CU76" s="96"/>
      <c r="CV76" s="285"/>
      <c r="CW76" s="285"/>
      <c r="CX76" s="287"/>
      <c r="CY76" s="285"/>
      <c r="CZ76" s="287"/>
      <c r="DA76" s="285"/>
      <c r="DB76" s="287"/>
      <c r="DC76" s="285"/>
      <c r="DD76" s="287"/>
      <c r="DE76" s="285"/>
      <c r="DF76" s="286"/>
      <c r="DG76" s="286"/>
      <c r="DH76" s="286"/>
      <c r="DI76" s="286"/>
      <c r="DJ76" s="287"/>
      <c r="DK76" s="285"/>
      <c r="DL76" s="287"/>
      <c r="DM76" s="285"/>
      <c r="DN76" s="286"/>
      <c r="DO76" s="287"/>
      <c r="DP76" s="285"/>
      <c r="DQ76" s="287"/>
      <c r="DR76" s="285"/>
      <c r="DS76" s="291"/>
      <c r="DT76" s="292"/>
      <c r="DU76" s="294"/>
      <c r="DV76" s="294"/>
      <c r="DW76" s="294"/>
      <c r="DX76" s="285"/>
      <c r="DY76" s="286"/>
      <c r="DZ76" s="286"/>
      <c r="EA76" s="286"/>
      <c r="EB76" s="287"/>
      <c r="EC76" s="294"/>
      <c r="ED76" s="294"/>
      <c r="EE76" s="294"/>
      <c r="EF76" s="288"/>
      <c r="EG76" s="292"/>
      <c r="EH76" s="294"/>
      <c r="EI76" s="294"/>
      <c r="EJ76" s="294"/>
      <c r="EK76" s="285"/>
      <c r="EL76" s="286"/>
      <c r="EM76" s="287"/>
      <c r="EN76" s="294"/>
      <c r="EO76" s="294"/>
      <c r="EP76" s="294"/>
      <c r="EQ76" s="288"/>
      <c r="ER76" s="295"/>
      <c r="ES76" s="343"/>
      <c r="ET76" s="287"/>
      <c r="EU76" s="294"/>
      <c r="EV76" s="285"/>
      <c r="EW76" s="286"/>
      <c r="EX76" s="286"/>
      <c r="EY76" s="286"/>
      <c r="EZ76" s="286"/>
      <c r="FA76" s="286"/>
      <c r="FB76" s="291"/>
      <c r="FC76" s="285"/>
      <c r="FD76" s="286"/>
      <c r="FE76" s="286"/>
      <c r="FF76" s="286"/>
      <c r="FG76" s="286"/>
      <c r="FH76" s="286"/>
      <c r="FI76" s="286"/>
      <c r="FJ76" s="286"/>
      <c r="FK76" s="291"/>
      <c r="FL76" s="34"/>
    </row>
    <row r="77" spans="1:168" s="30" customFormat="1" ht="12.75" customHeight="1">
      <c r="A77" s="10">
        <v>4311</v>
      </c>
      <c r="B77" s="11" t="s">
        <v>392</v>
      </c>
      <c r="C77" s="43">
        <v>575</v>
      </c>
      <c r="D77" s="45">
        <v>163</v>
      </c>
      <c r="E77" s="68">
        <f t="shared" si="1"/>
        <v>0.28347826086956524</v>
      </c>
      <c r="F77" s="383"/>
      <c r="G77" s="287"/>
      <c r="H77" s="285"/>
      <c r="I77" s="287"/>
      <c r="J77" s="285"/>
      <c r="K77" s="287"/>
      <c r="L77" s="288"/>
      <c r="M77" s="292"/>
      <c r="N77" s="294"/>
      <c r="O77" s="285"/>
      <c r="P77" s="287"/>
      <c r="Q77" s="285"/>
      <c r="R77" s="286"/>
      <c r="S77" s="286"/>
      <c r="T77" s="286"/>
      <c r="U77" s="291"/>
      <c r="V77" s="292"/>
      <c r="W77" s="294"/>
      <c r="X77" s="294"/>
      <c r="Y77" s="294"/>
      <c r="Z77" s="285"/>
      <c r="AA77" s="286"/>
      <c r="AB77" s="287"/>
      <c r="AC77" s="285"/>
      <c r="AD77" s="287"/>
      <c r="AE77" s="294"/>
      <c r="AF77" s="285"/>
      <c r="AG77" s="287"/>
      <c r="AH77" s="343"/>
      <c r="AI77" s="287"/>
      <c r="AJ77" s="343"/>
      <c r="AK77" s="290"/>
      <c r="AL77" s="290"/>
      <c r="AM77" s="290"/>
      <c r="AN77" s="290"/>
      <c r="AO77" s="290"/>
      <c r="AP77" s="290"/>
      <c r="AQ77" s="290"/>
      <c r="AR77" s="290"/>
      <c r="AS77" s="290"/>
      <c r="AT77" s="290"/>
      <c r="AU77" s="290"/>
      <c r="AV77" s="290"/>
      <c r="AW77" s="290"/>
      <c r="AX77" s="291"/>
      <c r="AY77" s="285"/>
      <c r="AZ77" s="285"/>
      <c r="BA77" s="285"/>
      <c r="BB77" s="285"/>
      <c r="BC77" s="286"/>
      <c r="BD77" s="291"/>
      <c r="BE77" s="292"/>
      <c r="BF77" s="285"/>
      <c r="BG77" s="286"/>
      <c r="BH77" s="286"/>
      <c r="BI77" s="290"/>
      <c r="BJ77" s="290"/>
      <c r="BK77" s="291"/>
      <c r="BL77" s="285"/>
      <c r="BM77" s="286"/>
      <c r="BN77" s="286"/>
      <c r="BO77" s="286"/>
      <c r="BP77" s="286"/>
      <c r="BQ77" s="286"/>
      <c r="BR77" s="286"/>
      <c r="BS77" s="291"/>
      <c r="BT77" s="285"/>
      <c r="BU77" s="285"/>
      <c r="BV77" s="286"/>
      <c r="BW77" s="286"/>
      <c r="BX77" s="286"/>
      <c r="BY77" s="291"/>
      <c r="BZ77" s="285"/>
      <c r="CA77" s="285"/>
      <c r="CB77" s="286"/>
      <c r="CC77" s="291"/>
      <c r="CD77" s="285"/>
      <c r="CE77" s="286"/>
      <c r="CF77" s="286"/>
      <c r="CG77" s="291"/>
      <c r="CH77" s="309"/>
      <c r="CI77" s="309"/>
      <c r="CJ77" s="309"/>
      <c r="CK77" s="310"/>
      <c r="CL77" s="315"/>
      <c r="CM77" s="292"/>
      <c r="CN77" s="285"/>
      <c r="CO77" s="290"/>
      <c r="CP77" s="291"/>
      <c r="CQ77" s="295">
        <v>70</v>
      </c>
      <c r="CR77" s="109">
        <v>85</v>
      </c>
      <c r="CS77" s="95">
        <v>92</v>
      </c>
      <c r="CT77" s="104">
        <v>65</v>
      </c>
      <c r="CU77" s="96">
        <v>47</v>
      </c>
      <c r="CV77" s="285"/>
      <c r="CW77" s="285"/>
      <c r="CX77" s="287"/>
      <c r="CY77" s="285"/>
      <c r="CZ77" s="287"/>
      <c r="DA77" s="285"/>
      <c r="DB77" s="287"/>
      <c r="DC77" s="285"/>
      <c r="DD77" s="287"/>
      <c r="DE77" s="285"/>
      <c r="DF77" s="286"/>
      <c r="DG77" s="286"/>
      <c r="DH77" s="286"/>
      <c r="DI77" s="286"/>
      <c r="DJ77" s="287"/>
      <c r="DK77" s="285"/>
      <c r="DL77" s="287"/>
      <c r="DM77" s="285"/>
      <c r="DN77" s="286"/>
      <c r="DO77" s="287"/>
      <c r="DP77" s="285"/>
      <c r="DQ77" s="287"/>
      <c r="DR77" s="285"/>
      <c r="DS77" s="291"/>
      <c r="DT77" s="292"/>
      <c r="DU77" s="294"/>
      <c r="DV77" s="294"/>
      <c r="DW77" s="294"/>
      <c r="DX77" s="285"/>
      <c r="DY77" s="286"/>
      <c r="DZ77" s="286"/>
      <c r="EA77" s="286"/>
      <c r="EB77" s="287"/>
      <c r="EC77" s="294"/>
      <c r="ED77" s="294"/>
      <c r="EE77" s="294"/>
      <c r="EF77" s="288"/>
      <c r="EG77" s="292"/>
      <c r="EH77" s="294"/>
      <c r="EI77" s="294"/>
      <c r="EJ77" s="294"/>
      <c r="EK77" s="285"/>
      <c r="EL77" s="286"/>
      <c r="EM77" s="287"/>
      <c r="EN77" s="294"/>
      <c r="EO77" s="294"/>
      <c r="EP77" s="294"/>
      <c r="EQ77" s="288"/>
      <c r="ER77" s="295"/>
      <c r="ES77" s="343"/>
      <c r="ET77" s="287"/>
      <c r="EU77" s="294"/>
      <c r="EV77" s="285"/>
      <c r="EW77" s="286"/>
      <c r="EX77" s="286"/>
      <c r="EY77" s="286"/>
      <c r="EZ77" s="286"/>
      <c r="FA77" s="286"/>
      <c r="FB77" s="291"/>
      <c r="FC77" s="285"/>
      <c r="FD77" s="286"/>
      <c r="FE77" s="286"/>
      <c r="FF77" s="286"/>
      <c r="FG77" s="286"/>
      <c r="FH77" s="286"/>
      <c r="FI77" s="286"/>
      <c r="FJ77" s="286"/>
      <c r="FK77" s="291"/>
      <c r="FL77" s="34"/>
    </row>
    <row r="78" spans="1:168" s="30" customFormat="1">
      <c r="A78" s="10">
        <v>4312</v>
      </c>
      <c r="B78" s="11" t="s">
        <v>393</v>
      </c>
      <c r="C78" s="43">
        <v>1123</v>
      </c>
      <c r="D78" s="45">
        <v>313</v>
      </c>
      <c r="E78" s="68">
        <f t="shared" si="1"/>
        <v>0.27871772039180764</v>
      </c>
      <c r="F78" s="383"/>
      <c r="G78" s="287"/>
      <c r="H78" s="285"/>
      <c r="I78" s="287"/>
      <c r="J78" s="285"/>
      <c r="K78" s="287"/>
      <c r="L78" s="288"/>
      <c r="M78" s="292"/>
      <c r="N78" s="294"/>
      <c r="O78" s="285"/>
      <c r="P78" s="287"/>
      <c r="Q78" s="285"/>
      <c r="R78" s="286"/>
      <c r="S78" s="286"/>
      <c r="T78" s="286"/>
      <c r="U78" s="291"/>
      <c r="V78" s="292"/>
      <c r="W78" s="294"/>
      <c r="X78" s="294"/>
      <c r="Y78" s="294"/>
      <c r="Z78" s="285"/>
      <c r="AA78" s="286"/>
      <c r="AB78" s="287"/>
      <c r="AC78" s="285"/>
      <c r="AD78" s="287"/>
      <c r="AE78" s="294"/>
      <c r="AF78" s="285"/>
      <c r="AG78" s="287"/>
      <c r="AH78" s="343"/>
      <c r="AI78" s="287"/>
      <c r="AJ78" s="343"/>
      <c r="AK78" s="290"/>
      <c r="AL78" s="290"/>
      <c r="AM78" s="290"/>
      <c r="AN78" s="290"/>
      <c r="AO78" s="290"/>
      <c r="AP78" s="290"/>
      <c r="AQ78" s="290"/>
      <c r="AR78" s="290"/>
      <c r="AS78" s="290"/>
      <c r="AT78" s="290"/>
      <c r="AU78" s="290"/>
      <c r="AV78" s="290"/>
      <c r="AW78" s="290"/>
      <c r="AX78" s="291"/>
      <c r="AY78" s="285"/>
      <c r="AZ78" s="285"/>
      <c r="BA78" s="285"/>
      <c r="BB78" s="285"/>
      <c r="BC78" s="286"/>
      <c r="BD78" s="291"/>
      <c r="BE78" s="292"/>
      <c r="BF78" s="285"/>
      <c r="BG78" s="286"/>
      <c r="BH78" s="286"/>
      <c r="BI78" s="290"/>
      <c r="BJ78" s="290"/>
      <c r="BK78" s="291"/>
      <c r="BL78" s="285"/>
      <c r="BM78" s="286"/>
      <c r="BN78" s="286"/>
      <c r="BO78" s="286"/>
      <c r="BP78" s="286"/>
      <c r="BQ78" s="286"/>
      <c r="BR78" s="286"/>
      <c r="BS78" s="291"/>
      <c r="BT78" s="285"/>
      <c r="BU78" s="285"/>
      <c r="BV78" s="286"/>
      <c r="BW78" s="286"/>
      <c r="BX78" s="286"/>
      <c r="BY78" s="291"/>
      <c r="BZ78" s="285"/>
      <c r="CA78" s="285"/>
      <c r="CB78" s="286"/>
      <c r="CC78" s="291"/>
      <c r="CD78" s="285"/>
      <c r="CE78" s="286"/>
      <c r="CF78" s="286"/>
      <c r="CG78" s="291"/>
      <c r="CH78" s="309"/>
      <c r="CI78" s="309"/>
      <c r="CJ78" s="309"/>
      <c r="CK78" s="310"/>
      <c r="CL78" s="315"/>
      <c r="CM78" s="292"/>
      <c r="CN78" s="285"/>
      <c r="CO78" s="290"/>
      <c r="CP78" s="291"/>
      <c r="CQ78" s="295">
        <v>135</v>
      </c>
      <c r="CR78" s="109">
        <v>166</v>
      </c>
      <c r="CS78" s="95">
        <v>172</v>
      </c>
      <c r="CT78" s="104">
        <v>142</v>
      </c>
      <c r="CU78" s="96">
        <v>143</v>
      </c>
      <c r="CV78" s="285"/>
      <c r="CW78" s="285"/>
      <c r="CX78" s="287"/>
      <c r="CY78" s="285"/>
      <c r="CZ78" s="287"/>
      <c r="DA78" s="285"/>
      <c r="DB78" s="287"/>
      <c r="DC78" s="285"/>
      <c r="DD78" s="287"/>
      <c r="DE78" s="285"/>
      <c r="DF78" s="286"/>
      <c r="DG78" s="286"/>
      <c r="DH78" s="286"/>
      <c r="DI78" s="286"/>
      <c r="DJ78" s="287"/>
      <c r="DK78" s="285"/>
      <c r="DL78" s="287"/>
      <c r="DM78" s="285"/>
      <c r="DN78" s="286"/>
      <c r="DO78" s="287"/>
      <c r="DP78" s="285"/>
      <c r="DQ78" s="287"/>
      <c r="DR78" s="285"/>
      <c r="DS78" s="291"/>
      <c r="DT78" s="292"/>
      <c r="DU78" s="294"/>
      <c r="DV78" s="294"/>
      <c r="DW78" s="294"/>
      <c r="DX78" s="285"/>
      <c r="DY78" s="286"/>
      <c r="DZ78" s="286"/>
      <c r="EA78" s="286"/>
      <c r="EB78" s="287"/>
      <c r="EC78" s="294"/>
      <c r="ED78" s="294"/>
      <c r="EE78" s="294"/>
      <c r="EF78" s="288"/>
      <c r="EG78" s="292"/>
      <c r="EH78" s="294"/>
      <c r="EI78" s="294"/>
      <c r="EJ78" s="294"/>
      <c r="EK78" s="285"/>
      <c r="EL78" s="286"/>
      <c r="EM78" s="287"/>
      <c r="EN78" s="294"/>
      <c r="EO78" s="294"/>
      <c r="EP78" s="294"/>
      <c r="EQ78" s="288"/>
      <c r="ER78" s="295"/>
      <c r="ES78" s="343"/>
      <c r="ET78" s="287"/>
      <c r="EU78" s="294"/>
      <c r="EV78" s="285"/>
      <c r="EW78" s="286"/>
      <c r="EX78" s="286"/>
      <c r="EY78" s="286"/>
      <c r="EZ78" s="286"/>
      <c r="FA78" s="286"/>
      <c r="FB78" s="291"/>
      <c r="FC78" s="285"/>
      <c r="FD78" s="286"/>
      <c r="FE78" s="286"/>
      <c r="FF78" s="286"/>
      <c r="FG78" s="286"/>
      <c r="FH78" s="286"/>
      <c r="FI78" s="286"/>
      <c r="FJ78" s="286"/>
      <c r="FK78" s="291"/>
      <c r="FL78" s="34"/>
    </row>
    <row r="79" spans="1:168" s="30" customFormat="1" ht="12.75" customHeight="1">
      <c r="A79" s="10">
        <v>4321</v>
      </c>
      <c r="B79" s="11" t="s">
        <v>394</v>
      </c>
      <c r="C79" s="43">
        <v>1017</v>
      </c>
      <c r="D79" s="45">
        <v>197</v>
      </c>
      <c r="E79" s="68">
        <f t="shared" si="1"/>
        <v>0.19370698131760078</v>
      </c>
      <c r="F79" s="383"/>
      <c r="G79" s="287"/>
      <c r="H79" s="285"/>
      <c r="I79" s="287"/>
      <c r="J79" s="285"/>
      <c r="K79" s="287"/>
      <c r="L79" s="288"/>
      <c r="M79" s="292"/>
      <c r="N79" s="294"/>
      <c r="O79" s="285"/>
      <c r="P79" s="287"/>
      <c r="Q79" s="285"/>
      <c r="R79" s="286"/>
      <c r="S79" s="286"/>
      <c r="T79" s="286"/>
      <c r="U79" s="291"/>
      <c r="V79" s="292"/>
      <c r="W79" s="294"/>
      <c r="X79" s="294"/>
      <c r="Y79" s="294"/>
      <c r="Z79" s="285"/>
      <c r="AA79" s="286"/>
      <c r="AB79" s="287"/>
      <c r="AC79" s="285"/>
      <c r="AD79" s="287"/>
      <c r="AE79" s="294"/>
      <c r="AF79" s="285"/>
      <c r="AG79" s="287"/>
      <c r="AH79" s="343"/>
      <c r="AI79" s="287"/>
      <c r="AJ79" s="343"/>
      <c r="AK79" s="290"/>
      <c r="AL79" s="290"/>
      <c r="AM79" s="290"/>
      <c r="AN79" s="290"/>
      <c r="AO79" s="290"/>
      <c r="AP79" s="290"/>
      <c r="AQ79" s="290"/>
      <c r="AR79" s="290"/>
      <c r="AS79" s="290"/>
      <c r="AT79" s="290"/>
      <c r="AU79" s="290"/>
      <c r="AV79" s="290"/>
      <c r="AW79" s="290"/>
      <c r="AX79" s="291"/>
      <c r="AY79" s="285"/>
      <c r="AZ79" s="285"/>
      <c r="BA79" s="285"/>
      <c r="BB79" s="285"/>
      <c r="BC79" s="286"/>
      <c r="BD79" s="291"/>
      <c r="BE79" s="292"/>
      <c r="BF79" s="285"/>
      <c r="BG79" s="286"/>
      <c r="BH79" s="286"/>
      <c r="BI79" s="290"/>
      <c r="BJ79" s="290"/>
      <c r="BK79" s="291"/>
      <c r="BL79" s="285"/>
      <c r="BM79" s="286"/>
      <c r="BN79" s="286"/>
      <c r="BO79" s="286"/>
      <c r="BP79" s="286"/>
      <c r="BQ79" s="286"/>
      <c r="BR79" s="286"/>
      <c r="BS79" s="291"/>
      <c r="BT79" s="285"/>
      <c r="BU79" s="285"/>
      <c r="BV79" s="286"/>
      <c r="BW79" s="286"/>
      <c r="BX79" s="286"/>
      <c r="BY79" s="291"/>
      <c r="BZ79" s="285"/>
      <c r="CA79" s="285"/>
      <c r="CB79" s="286"/>
      <c r="CC79" s="291"/>
      <c r="CD79" s="285"/>
      <c r="CE79" s="286"/>
      <c r="CF79" s="286"/>
      <c r="CG79" s="291"/>
      <c r="CH79" s="309"/>
      <c r="CI79" s="309"/>
      <c r="CJ79" s="309"/>
      <c r="CK79" s="310"/>
      <c r="CL79" s="315"/>
      <c r="CM79" s="292"/>
      <c r="CN79" s="285"/>
      <c r="CO79" s="290"/>
      <c r="CP79" s="291"/>
      <c r="CQ79" s="295">
        <v>113</v>
      </c>
      <c r="CR79" s="109">
        <v>69</v>
      </c>
      <c r="CS79" s="95">
        <v>119</v>
      </c>
      <c r="CT79" s="104">
        <v>93</v>
      </c>
      <c r="CU79" s="96">
        <v>83</v>
      </c>
      <c r="CV79" s="285"/>
      <c r="CW79" s="285"/>
      <c r="CX79" s="287"/>
      <c r="CY79" s="285"/>
      <c r="CZ79" s="287"/>
      <c r="DA79" s="285"/>
      <c r="DB79" s="287"/>
      <c r="DC79" s="285"/>
      <c r="DD79" s="287"/>
      <c r="DE79" s="285"/>
      <c r="DF79" s="286"/>
      <c r="DG79" s="286"/>
      <c r="DH79" s="286"/>
      <c r="DI79" s="286"/>
      <c r="DJ79" s="287"/>
      <c r="DK79" s="285"/>
      <c r="DL79" s="287"/>
      <c r="DM79" s="285"/>
      <c r="DN79" s="286"/>
      <c r="DO79" s="287"/>
      <c r="DP79" s="285"/>
      <c r="DQ79" s="287"/>
      <c r="DR79" s="285"/>
      <c r="DS79" s="291"/>
      <c r="DT79" s="292"/>
      <c r="DU79" s="294"/>
      <c r="DV79" s="294"/>
      <c r="DW79" s="294"/>
      <c r="DX79" s="285"/>
      <c r="DY79" s="286"/>
      <c r="DZ79" s="286"/>
      <c r="EA79" s="286"/>
      <c r="EB79" s="287"/>
      <c r="EC79" s="294"/>
      <c r="ED79" s="294"/>
      <c r="EE79" s="294"/>
      <c r="EF79" s="288"/>
      <c r="EG79" s="292"/>
      <c r="EH79" s="294"/>
      <c r="EI79" s="294"/>
      <c r="EJ79" s="294"/>
      <c r="EK79" s="285"/>
      <c r="EL79" s="286"/>
      <c r="EM79" s="287"/>
      <c r="EN79" s="294"/>
      <c r="EO79" s="294"/>
      <c r="EP79" s="294"/>
      <c r="EQ79" s="288"/>
      <c r="ER79" s="295"/>
      <c r="ES79" s="343"/>
      <c r="ET79" s="287"/>
      <c r="EU79" s="294"/>
      <c r="EV79" s="285"/>
      <c r="EW79" s="286"/>
      <c r="EX79" s="286"/>
      <c r="EY79" s="286"/>
      <c r="EZ79" s="286"/>
      <c r="FA79" s="286"/>
      <c r="FB79" s="291"/>
      <c r="FC79" s="285"/>
      <c r="FD79" s="286"/>
      <c r="FE79" s="286"/>
      <c r="FF79" s="286"/>
      <c r="FG79" s="286"/>
      <c r="FH79" s="286"/>
      <c r="FI79" s="286"/>
      <c r="FJ79" s="286"/>
      <c r="FK79" s="291"/>
      <c r="FL79" s="34"/>
    </row>
    <row r="80" spans="1:168" s="30" customFormat="1">
      <c r="A80" s="10">
        <v>4331</v>
      </c>
      <c r="B80" s="11" t="s">
        <v>395</v>
      </c>
      <c r="C80" s="43">
        <v>1123</v>
      </c>
      <c r="D80" s="45">
        <v>265</v>
      </c>
      <c r="E80" s="68">
        <f t="shared" si="1"/>
        <v>0.23597506678539626</v>
      </c>
      <c r="F80" s="383"/>
      <c r="G80" s="287"/>
      <c r="H80" s="285"/>
      <c r="I80" s="287"/>
      <c r="J80" s="285"/>
      <c r="K80" s="287"/>
      <c r="L80" s="288"/>
      <c r="M80" s="292"/>
      <c r="N80" s="294"/>
      <c r="O80" s="285"/>
      <c r="P80" s="287"/>
      <c r="Q80" s="285"/>
      <c r="R80" s="286"/>
      <c r="S80" s="286"/>
      <c r="T80" s="286"/>
      <c r="U80" s="291"/>
      <c r="V80" s="292"/>
      <c r="W80" s="294"/>
      <c r="X80" s="294"/>
      <c r="Y80" s="294"/>
      <c r="Z80" s="285"/>
      <c r="AA80" s="286"/>
      <c r="AB80" s="287"/>
      <c r="AC80" s="285"/>
      <c r="AD80" s="287"/>
      <c r="AE80" s="294"/>
      <c r="AF80" s="285"/>
      <c r="AG80" s="287"/>
      <c r="AH80" s="343"/>
      <c r="AI80" s="287"/>
      <c r="AJ80" s="343"/>
      <c r="AK80" s="290"/>
      <c r="AL80" s="290"/>
      <c r="AM80" s="290"/>
      <c r="AN80" s="290"/>
      <c r="AO80" s="290"/>
      <c r="AP80" s="290"/>
      <c r="AQ80" s="290"/>
      <c r="AR80" s="290"/>
      <c r="AS80" s="290"/>
      <c r="AT80" s="290"/>
      <c r="AU80" s="290"/>
      <c r="AV80" s="290"/>
      <c r="AW80" s="290"/>
      <c r="AX80" s="291"/>
      <c r="AY80" s="285"/>
      <c r="AZ80" s="285"/>
      <c r="BA80" s="285"/>
      <c r="BB80" s="285"/>
      <c r="BC80" s="286"/>
      <c r="BD80" s="291"/>
      <c r="BE80" s="292"/>
      <c r="BF80" s="285"/>
      <c r="BG80" s="286"/>
      <c r="BH80" s="286"/>
      <c r="BI80" s="290"/>
      <c r="BJ80" s="290"/>
      <c r="BK80" s="291"/>
      <c r="BL80" s="285"/>
      <c r="BM80" s="286"/>
      <c r="BN80" s="286"/>
      <c r="BO80" s="286"/>
      <c r="BP80" s="286"/>
      <c r="BQ80" s="286"/>
      <c r="BR80" s="286"/>
      <c r="BS80" s="291"/>
      <c r="BT80" s="285"/>
      <c r="BU80" s="285"/>
      <c r="BV80" s="286"/>
      <c r="BW80" s="286"/>
      <c r="BX80" s="286"/>
      <c r="BY80" s="291"/>
      <c r="BZ80" s="285"/>
      <c r="CA80" s="285"/>
      <c r="CB80" s="286"/>
      <c r="CC80" s="291"/>
      <c r="CD80" s="285"/>
      <c r="CE80" s="286"/>
      <c r="CF80" s="286"/>
      <c r="CG80" s="291"/>
      <c r="CH80" s="285"/>
      <c r="CI80" s="285"/>
      <c r="CJ80" s="285"/>
      <c r="CK80" s="286"/>
      <c r="CL80" s="291"/>
      <c r="CM80" s="284"/>
      <c r="CN80" s="309"/>
      <c r="CO80" s="388"/>
      <c r="CP80" s="315"/>
      <c r="CQ80" s="389">
        <v>129</v>
      </c>
      <c r="CR80" s="109">
        <v>130</v>
      </c>
      <c r="CS80" s="95">
        <v>143</v>
      </c>
      <c r="CT80" s="104">
        <v>122</v>
      </c>
      <c r="CU80" s="96">
        <v>120</v>
      </c>
      <c r="CV80" s="285"/>
      <c r="CW80" s="285"/>
      <c r="CX80" s="287"/>
      <c r="CY80" s="285"/>
      <c r="CZ80" s="287"/>
      <c r="DA80" s="285"/>
      <c r="DB80" s="287"/>
      <c r="DC80" s="285"/>
      <c r="DD80" s="287"/>
      <c r="DE80" s="285"/>
      <c r="DF80" s="286"/>
      <c r="DG80" s="286"/>
      <c r="DH80" s="286"/>
      <c r="DI80" s="286"/>
      <c r="DJ80" s="287"/>
      <c r="DK80" s="285"/>
      <c r="DL80" s="287"/>
      <c r="DM80" s="285"/>
      <c r="DN80" s="286"/>
      <c r="DO80" s="287"/>
      <c r="DP80" s="285"/>
      <c r="DQ80" s="287"/>
      <c r="DR80" s="285"/>
      <c r="DS80" s="291"/>
      <c r="DT80" s="292"/>
      <c r="DU80" s="294"/>
      <c r="DV80" s="294"/>
      <c r="DW80" s="294"/>
      <c r="DX80" s="285"/>
      <c r="DY80" s="286"/>
      <c r="DZ80" s="286"/>
      <c r="EA80" s="286"/>
      <c r="EB80" s="287"/>
      <c r="EC80" s="294"/>
      <c r="ED80" s="294"/>
      <c r="EE80" s="294"/>
      <c r="EF80" s="288"/>
      <c r="EG80" s="292"/>
      <c r="EH80" s="294"/>
      <c r="EI80" s="294"/>
      <c r="EJ80" s="294"/>
      <c r="EK80" s="285"/>
      <c r="EL80" s="286"/>
      <c r="EM80" s="287"/>
      <c r="EN80" s="294"/>
      <c r="EO80" s="294"/>
      <c r="EP80" s="294"/>
      <c r="EQ80" s="288"/>
      <c r="ER80" s="295"/>
      <c r="ES80" s="343"/>
      <c r="ET80" s="287"/>
      <c r="EU80" s="294"/>
      <c r="EV80" s="285"/>
      <c r="EW80" s="286"/>
      <c r="EX80" s="286"/>
      <c r="EY80" s="286"/>
      <c r="EZ80" s="286"/>
      <c r="FA80" s="286"/>
      <c r="FB80" s="291"/>
      <c r="FC80" s="285"/>
      <c r="FD80" s="286"/>
      <c r="FE80" s="286"/>
      <c r="FF80" s="286"/>
      <c r="FG80" s="286"/>
      <c r="FH80" s="286"/>
      <c r="FI80" s="286"/>
      <c r="FJ80" s="286"/>
      <c r="FK80" s="291"/>
      <c r="FL80" s="34"/>
    </row>
    <row r="81" spans="1:168" s="30" customFormat="1" ht="12.75" customHeight="1">
      <c r="A81" s="10">
        <v>4341</v>
      </c>
      <c r="B81" s="11" t="s">
        <v>396</v>
      </c>
      <c r="C81" s="43">
        <v>1101</v>
      </c>
      <c r="D81" s="45">
        <v>344</v>
      </c>
      <c r="E81" s="68">
        <f t="shared" si="1"/>
        <v>0.31244323342415986</v>
      </c>
      <c r="F81" s="383"/>
      <c r="G81" s="287"/>
      <c r="H81" s="285"/>
      <c r="I81" s="287"/>
      <c r="J81" s="285"/>
      <c r="K81" s="287"/>
      <c r="L81" s="288"/>
      <c r="M81" s="292"/>
      <c r="N81" s="294"/>
      <c r="O81" s="285"/>
      <c r="P81" s="287"/>
      <c r="Q81" s="285"/>
      <c r="R81" s="286"/>
      <c r="S81" s="286"/>
      <c r="T81" s="286"/>
      <c r="U81" s="291"/>
      <c r="V81" s="292"/>
      <c r="W81" s="294"/>
      <c r="X81" s="294"/>
      <c r="Y81" s="294"/>
      <c r="Z81" s="285"/>
      <c r="AA81" s="286"/>
      <c r="AB81" s="287"/>
      <c r="AC81" s="285"/>
      <c r="AD81" s="287"/>
      <c r="AE81" s="294"/>
      <c r="AF81" s="285"/>
      <c r="AG81" s="287"/>
      <c r="AH81" s="343"/>
      <c r="AI81" s="287"/>
      <c r="AJ81" s="343"/>
      <c r="AK81" s="290"/>
      <c r="AL81" s="290"/>
      <c r="AM81" s="290"/>
      <c r="AN81" s="290"/>
      <c r="AO81" s="290"/>
      <c r="AP81" s="290"/>
      <c r="AQ81" s="290"/>
      <c r="AR81" s="290"/>
      <c r="AS81" s="290"/>
      <c r="AT81" s="290"/>
      <c r="AU81" s="290"/>
      <c r="AV81" s="290"/>
      <c r="AW81" s="290"/>
      <c r="AX81" s="291"/>
      <c r="AY81" s="285"/>
      <c r="AZ81" s="285"/>
      <c r="BA81" s="285"/>
      <c r="BB81" s="285"/>
      <c r="BC81" s="286"/>
      <c r="BD81" s="291"/>
      <c r="BE81" s="292"/>
      <c r="BF81" s="285"/>
      <c r="BG81" s="286"/>
      <c r="BH81" s="286"/>
      <c r="BI81" s="290"/>
      <c r="BJ81" s="290"/>
      <c r="BK81" s="291"/>
      <c r="BL81" s="285"/>
      <c r="BM81" s="286"/>
      <c r="BN81" s="286"/>
      <c r="BO81" s="286"/>
      <c r="BP81" s="286"/>
      <c r="BQ81" s="286"/>
      <c r="BR81" s="286"/>
      <c r="BS81" s="291"/>
      <c r="BT81" s="285"/>
      <c r="BU81" s="285"/>
      <c r="BV81" s="286"/>
      <c r="BW81" s="286"/>
      <c r="BX81" s="286"/>
      <c r="BY81" s="291"/>
      <c r="BZ81" s="285"/>
      <c r="CA81" s="285"/>
      <c r="CB81" s="286"/>
      <c r="CC81" s="291"/>
      <c r="CD81" s="285"/>
      <c r="CE81" s="286"/>
      <c r="CF81" s="286"/>
      <c r="CG81" s="291"/>
      <c r="CH81" s="285"/>
      <c r="CI81" s="285"/>
      <c r="CJ81" s="285"/>
      <c r="CK81" s="286"/>
      <c r="CL81" s="291"/>
      <c r="CM81" s="284"/>
      <c r="CN81" s="309"/>
      <c r="CO81" s="388"/>
      <c r="CP81" s="315"/>
      <c r="CQ81" s="389">
        <v>155</v>
      </c>
      <c r="CR81" s="109">
        <v>177</v>
      </c>
      <c r="CS81" s="95">
        <v>198</v>
      </c>
      <c r="CT81" s="104">
        <v>169</v>
      </c>
      <c r="CU81" s="96">
        <v>150</v>
      </c>
      <c r="CV81" s="285"/>
      <c r="CW81" s="285"/>
      <c r="CX81" s="287"/>
      <c r="CY81" s="285"/>
      <c r="CZ81" s="287"/>
      <c r="DA81" s="285"/>
      <c r="DB81" s="287"/>
      <c r="DC81" s="285"/>
      <c r="DD81" s="287"/>
      <c r="DE81" s="285"/>
      <c r="DF81" s="286"/>
      <c r="DG81" s="286"/>
      <c r="DH81" s="286"/>
      <c r="DI81" s="286"/>
      <c r="DJ81" s="287"/>
      <c r="DK81" s="285"/>
      <c r="DL81" s="287"/>
      <c r="DM81" s="285"/>
      <c r="DN81" s="286"/>
      <c r="DO81" s="287"/>
      <c r="DP81" s="285"/>
      <c r="DQ81" s="287"/>
      <c r="DR81" s="285"/>
      <c r="DS81" s="291"/>
      <c r="DT81" s="292"/>
      <c r="DU81" s="294"/>
      <c r="DV81" s="294"/>
      <c r="DW81" s="294"/>
      <c r="DX81" s="285"/>
      <c r="DY81" s="286"/>
      <c r="DZ81" s="286"/>
      <c r="EA81" s="286"/>
      <c r="EB81" s="287"/>
      <c r="EC81" s="294"/>
      <c r="ED81" s="294"/>
      <c r="EE81" s="294"/>
      <c r="EF81" s="288"/>
      <c r="EG81" s="292"/>
      <c r="EH81" s="294"/>
      <c r="EI81" s="294"/>
      <c r="EJ81" s="294"/>
      <c r="EK81" s="285"/>
      <c r="EL81" s="286"/>
      <c r="EM81" s="287"/>
      <c r="EN81" s="294"/>
      <c r="EO81" s="294"/>
      <c r="EP81" s="294"/>
      <c r="EQ81" s="288"/>
      <c r="ER81" s="295"/>
      <c r="ES81" s="343"/>
      <c r="ET81" s="287"/>
      <c r="EU81" s="294"/>
      <c r="EV81" s="285"/>
      <c r="EW81" s="286"/>
      <c r="EX81" s="286"/>
      <c r="EY81" s="286"/>
      <c r="EZ81" s="286"/>
      <c r="FA81" s="286"/>
      <c r="FB81" s="291"/>
      <c r="FC81" s="285"/>
      <c r="FD81" s="286"/>
      <c r="FE81" s="286"/>
      <c r="FF81" s="286"/>
      <c r="FG81" s="286"/>
      <c r="FH81" s="286"/>
      <c r="FI81" s="286"/>
      <c r="FJ81" s="286"/>
      <c r="FK81" s="291"/>
      <c r="FL81" s="34"/>
    </row>
    <row r="82" spans="1:168" s="30" customFormat="1">
      <c r="A82" s="10">
        <v>4342</v>
      </c>
      <c r="B82" s="11" t="s">
        <v>397</v>
      </c>
      <c r="C82" s="43">
        <v>537</v>
      </c>
      <c r="D82" s="45">
        <v>169</v>
      </c>
      <c r="E82" s="68">
        <f t="shared" si="1"/>
        <v>0.31471135940409684</v>
      </c>
      <c r="F82" s="383"/>
      <c r="G82" s="287"/>
      <c r="H82" s="285"/>
      <c r="I82" s="287"/>
      <c r="J82" s="285"/>
      <c r="K82" s="287"/>
      <c r="L82" s="288"/>
      <c r="M82" s="292"/>
      <c r="N82" s="294"/>
      <c r="O82" s="285"/>
      <c r="P82" s="287"/>
      <c r="Q82" s="285"/>
      <c r="R82" s="286"/>
      <c r="S82" s="286"/>
      <c r="T82" s="286"/>
      <c r="U82" s="291"/>
      <c r="V82" s="292"/>
      <c r="W82" s="294"/>
      <c r="X82" s="294"/>
      <c r="Y82" s="294"/>
      <c r="Z82" s="285"/>
      <c r="AA82" s="286"/>
      <c r="AB82" s="287"/>
      <c r="AC82" s="285"/>
      <c r="AD82" s="287"/>
      <c r="AE82" s="294"/>
      <c r="AF82" s="285"/>
      <c r="AG82" s="287"/>
      <c r="AH82" s="343"/>
      <c r="AI82" s="287"/>
      <c r="AJ82" s="343"/>
      <c r="AK82" s="290"/>
      <c r="AL82" s="290"/>
      <c r="AM82" s="290"/>
      <c r="AN82" s="290"/>
      <c r="AO82" s="290"/>
      <c r="AP82" s="290"/>
      <c r="AQ82" s="290"/>
      <c r="AR82" s="290"/>
      <c r="AS82" s="290"/>
      <c r="AT82" s="290"/>
      <c r="AU82" s="290"/>
      <c r="AV82" s="290"/>
      <c r="AW82" s="290"/>
      <c r="AX82" s="291"/>
      <c r="AY82" s="285"/>
      <c r="AZ82" s="285"/>
      <c r="BA82" s="285"/>
      <c r="BB82" s="285"/>
      <c r="BC82" s="286"/>
      <c r="BD82" s="291"/>
      <c r="BE82" s="292"/>
      <c r="BF82" s="285"/>
      <c r="BG82" s="286"/>
      <c r="BH82" s="286"/>
      <c r="BI82" s="290"/>
      <c r="BJ82" s="290"/>
      <c r="BK82" s="291"/>
      <c r="BL82" s="285"/>
      <c r="BM82" s="286"/>
      <c r="BN82" s="286"/>
      <c r="BO82" s="286"/>
      <c r="BP82" s="286"/>
      <c r="BQ82" s="286"/>
      <c r="BR82" s="286"/>
      <c r="BS82" s="291"/>
      <c r="BT82" s="285"/>
      <c r="BU82" s="285"/>
      <c r="BV82" s="286"/>
      <c r="BW82" s="286"/>
      <c r="BX82" s="286"/>
      <c r="BY82" s="291"/>
      <c r="BZ82" s="285"/>
      <c r="CA82" s="285"/>
      <c r="CB82" s="286"/>
      <c r="CC82" s="291"/>
      <c r="CD82" s="285"/>
      <c r="CE82" s="286"/>
      <c r="CF82" s="286"/>
      <c r="CG82" s="291"/>
      <c r="CH82" s="285"/>
      <c r="CI82" s="285"/>
      <c r="CJ82" s="285"/>
      <c r="CK82" s="286"/>
      <c r="CL82" s="291"/>
      <c r="CM82" s="284"/>
      <c r="CN82" s="309"/>
      <c r="CO82" s="388"/>
      <c r="CP82" s="315"/>
      <c r="CQ82" s="389">
        <v>97</v>
      </c>
      <c r="CR82" s="109">
        <v>71</v>
      </c>
      <c r="CS82" s="95">
        <v>90</v>
      </c>
      <c r="CT82" s="104">
        <v>66</v>
      </c>
      <c r="CU82" s="96">
        <v>65</v>
      </c>
      <c r="CV82" s="302"/>
      <c r="CW82" s="302"/>
      <c r="CX82" s="308"/>
      <c r="CY82" s="302"/>
      <c r="CZ82" s="308"/>
      <c r="DA82" s="302"/>
      <c r="DB82" s="308"/>
      <c r="DC82" s="302"/>
      <c r="DD82" s="308"/>
      <c r="DE82" s="302"/>
      <c r="DF82" s="311"/>
      <c r="DG82" s="311"/>
      <c r="DH82" s="311"/>
      <c r="DI82" s="311"/>
      <c r="DJ82" s="308"/>
      <c r="DK82" s="302"/>
      <c r="DL82" s="308"/>
      <c r="DM82" s="285"/>
      <c r="DN82" s="286"/>
      <c r="DO82" s="287"/>
      <c r="DP82" s="285"/>
      <c r="DQ82" s="287"/>
      <c r="DR82" s="285"/>
      <c r="DS82" s="291"/>
      <c r="DT82" s="292"/>
      <c r="DU82" s="294"/>
      <c r="DV82" s="294"/>
      <c r="DW82" s="294"/>
      <c r="DX82" s="285"/>
      <c r="DY82" s="286"/>
      <c r="DZ82" s="286"/>
      <c r="EA82" s="286"/>
      <c r="EB82" s="287"/>
      <c r="EC82" s="294"/>
      <c r="ED82" s="294"/>
      <c r="EE82" s="294"/>
      <c r="EF82" s="288"/>
      <c r="EG82" s="292"/>
      <c r="EH82" s="294"/>
      <c r="EI82" s="294"/>
      <c r="EJ82" s="294"/>
      <c r="EK82" s="285"/>
      <c r="EL82" s="286"/>
      <c r="EM82" s="287"/>
      <c r="EN82" s="294"/>
      <c r="EO82" s="294"/>
      <c r="EP82" s="294"/>
      <c r="EQ82" s="288"/>
      <c r="ER82" s="295"/>
      <c r="ES82" s="343"/>
      <c r="ET82" s="287"/>
      <c r="EU82" s="294"/>
      <c r="EV82" s="285"/>
      <c r="EW82" s="286"/>
      <c r="EX82" s="286"/>
      <c r="EY82" s="286"/>
      <c r="EZ82" s="286"/>
      <c r="FA82" s="286"/>
      <c r="FB82" s="291"/>
      <c r="FC82" s="285"/>
      <c r="FD82" s="286"/>
      <c r="FE82" s="286"/>
      <c r="FF82" s="286"/>
      <c r="FG82" s="286"/>
      <c r="FH82" s="286"/>
      <c r="FI82" s="286"/>
      <c r="FJ82" s="286"/>
      <c r="FK82" s="291"/>
      <c r="FL82" s="34"/>
    </row>
    <row r="83" spans="1:168" s="30" customFormat="1" ht="12.75" customHeight="1">
      <c r="A83" s="10">
        <v>4343</v>
      </c>
      <c r="B83" s="11" t="s">
        <v>398</v>
      </c>
      <c r="C83" s="43">
        <v>783</v>
      </c>
      <c r="D83" s="45">
        <v>173</v>
      </c>
      <c r="E83" s="68">
        <f t="shared" si="1"/>
        <v>0.22094508301404853</v>
      </c>
      <c r="F83" s="383"/>
      <c r="G83" s="287"/>
      <c r="H83" s="285"/>
      <c r="I83" s="287"/>
      <c r="J83" s="285"/>
      <c r="K83" s="287"/>
      <c r="L83" s="288"/>
      <c r="M83" s="292"/>
      <c r="N83" s="294"/>
      <c r="O83" s="285"/>
      <c r="P83" s="287"/>
      <c r="Q83" s="285"/>
      <c r="R83" s="286"/>
      <c r="S83" s="286"/>
      <c r="T83" s="286"/>
      <c r="U83" s="291"/>
      <c r="V83" s="292"/>
      <c r="W83" s="294"/>
      <c r="X83" s="294"/>
      <c r="Y83" s="294"/>
      <c r="Z83" s="285"/>
      <c r="AA83" s="286"/>
      <c r="AB83" s="287"/>
      <c r="AC83" s="285"/>
      <c r="AD83" s="287"/>
      <c r="AE83" s="294"/>
      <c r="AF83" s="285"/>
      <c r="AG83" s="287"/>
      <c r="AH83" s="343"/>
      <c r="AI83" s="287"/>
      <c r="AJ83" s="343"/>
      <c r="AK83" s="290"/>
      <c r="AL83" s="290"/>
      <c r="AM83" s="290"/>
      <c r="AN83" s="290"/>
      <c r="AO83" s="290"/>
      <c r="AP83" s="290"/>
      <c r="AQ83" s="290"/>
      <c r="AR83" s="290"/>
      <c r="AS83" s="290"/>
      <c r="AT83" s="290"/>
      <c r="AU83" s="290"/>
      <c r="AV83" s="290"/>
      <c r="AW83" s="290"/>
      <c r="AX83" s="291"/>
      <c r="AY83" s="285"/>
      <c r="AZ83" s="285"/>
      <c r="BA83" s="285"/>
      <c r="BB83" s="285"/>
      <c r="BC83" s="286"/>
      <c r="BD83" s="291"/>
      <c r="BE83" s="292"/>
      <c r="BF83" s="285"/>
      <c r="BG83" s="286"/>
      <c r="BH83" s="286"/>
      <c r="BI83" s="290"/>
      <c r="BJ83" s="290"/>
      <c r="BK83" s="291"/>
      <c r="BL83" s="285"/>
      <c r="BM83" s="286"/>
      <c r="BN83" s="286"/>
      <c r="BO83" s="286"/>
      <c r="BP83" s="286"/>
      <c r="BQ83" s="286"/>
      <c r="BR83" s="286"/>
      <c r="BS83" s="291"/>
      <c r="BT83" s="285"/>
      <c r="BU83" s="285"/>
      <c r="BV83" s="286"/>
      <c r="BW83" s="286"/>
      <c r="BX83" s="286"/>
      <c r="BY83" s="291"/>
      <c r="BZ83" s="285"/>
      <c r="CA83" s="285"/>
      <c r="CB83" s="286"/>
      <c r="CC83" s="291"/>
      <c r="CD83" s="285"/>
      <c r="CE83" s="286"/>
      <c r="CF83" s="286"/>
      <c r="CG83" s="291"/>
      <c r="CH83" s="285"/>
      <c r="CI83" s="285"/>
      <c r="CJ83" s="285"/>
      <c r="CK83" s="286"/>
      <c r="CL83" s="291"/>
      <c r="CM83" s="284"/>
      <c r="CN83" s="309"/>
      <c r="CO83" s="388"/>
      <c r="CP83" s="315"/>
      <c r="CQ83" s="389">
        <v>124</v>
      </c>
      <c r="CR83" s="287">
        <v>47</v>
      </c>
      <c r="CS83" s="285">
        <v>87</v>
      </c>
      <c r="CT83" s="286">
        <v>70</v>
      </c>
      <c r="CU83" s="291">
        <v>53</v>
      </c>
      <c r="CV83" s="302"/>
      <c r="CW83" s="302"/>
      <c r="CX83" s="308"/>
      <c r="CY83" s="95"/>
      <c r="CZ83" s="109"/>
      <c r="DA83" s="95"/>
      <c r="DB83" s="109"/>
      <c r="DC83" s="95"/>
      <c r="DD83" s="109"/>
      <c r="DE83" s="206"/>
      <c r="DF83" s="128"/>
      <c r="DG83" s="128"/>
      <c r="DH83" s="128"/>
      <c r="DI83" s="128"/>
      <c r="DJ83" s="207"/>
      <c r="DK83" s="206"/>
      <c r="DL83" s="207"/>
      <c r="DM83" s="285"/>
      <c r="DN83" s="286"/>
      <c r="DO83" s="287"/>
      <c r="DP83" s="285"/>
      <c r="DQ83" s="287"/>
      <c r="DR83" s="285"/>
      <c r="DS83" s="291"/>
      <c r="DT83" s="292"/>
      <c r="DU83" s="294"/>
      <c r="DV83" s="294"/>
      <c r="DW83" s="294"/>
      <c r="DX83" s="285"/>
      <c r="DY83" s="286"/>
      <c r="DZ83" s="286"/>
      <c r="EA83" s="286"/>
      <c r="EB83" s="287"/>
      <c r="EC83" s="294"/>
      <c r="ED83" s="294"/>
      <c r="EE83" s="294"/>
      <c r="EF83" s="288"/>
      <c r="EG83" s="292"/>
      <c r="EH83" s="294"/>
      <c r="EI83" s="294"/>
      <c r="EJ83" s="294"/>
      <c r="EK83" s="285"/>
      <c r="EL83" s="286"/>
      <c r="EM83" s="287"/>
      <c r="EN83" s="294"/>
      <c r="EO83" s="294"/>
      <c r="EP83" s="294"/>
      <c r="EQ83" s="288"/>
      <c r="ER83" s="295"/>
      <c r="ES83" s="343"/>
      <c r="ET83" s="287"/>
      <c r="EU83" s="294"/>
      <c r="EV83" s="285"/>
      <c r="EW83" s="286"/>
      <c r="EX83" s="286"/>
      <c r="EY83" s="286"/>
      <c r="EZ83" s="286"/>
      <c r="FA83" s="286"/>
      <c r="FB83" s="291"/>
      <c r="FC83" s="285"/>
      <c r="FD83" s="286"/>
      <c r="FE83" s="286"/>
      <c r="FF83" s="286"/>
      <c r="FG83" s="286"/>
      <c r="FH83" s="286"/>
      <c r="FI83" s="286"/>
      <c r="FJ83" s="286"/>
      <c r="FK83" s="291"/>
      <c r="FL83" s="34"/>
    </row>
    <row r="84" spans="1:168" s="30" customFormat="1">
      <c r="A84" s="10">
        <v>4411</v>
      </c>
      <c r="B84" s="11" t="s">
        <v>399</v>
      </c>
      <c r="C84" s="43">
        <v>792</v>
      </c>
      <c r="D84" s="45">
        <v>177</v>
      </c>
      <c r="E84" s="68">
        <f t="shared" si="1"/>
        <v>0.22348484848484848</v>
      </c>
      <c r="F84" s="383"/>
      <c r="G84" s="287"/>
      <c r="H84" s="285"/>
      <c r="I84" s="287"/>
      <c r="J84" s="285"/>
      <c r="K84" s="287"/>
      <c r="L84" s="288"/>
      <c r="M84" s="292"/>
      <c r="N84" s="294"/>
      <c r="O84" s="285"/>
      <c r="P84" s="287"/>
      <c r="Q84" s="285"/>
      <c r="R84" s="286"/>
      <c r="S84" s="286"/>
      <c r="T84" s="286"/>
      <c r="U84" s="291"/>
      <c r="V84" s="292"/>
      <c r="W84" s="294"/>
      <c r="X84" s="294"/>
      <c r="Y84" s="294"/>
      <c r="Z84" s="285"/>
      <c r="AA84" s="286"/>
      <c r="AB84" s="287"/>
      <c r="AC84" s="285"/>
      <c r="AD84" s="287"/>
      <c r="AE84" s="294"/>
      <c r="AF84" s="285"/>
      <c r="AG84" s="287"/>
      <c r="AH84" s="343"/>
      <c r="AI84" s="287"/>
      <c r="AJ84" s="343"/>
      <c r="AK84" s="290"/>
      <c r="AL84" s="290"/>
      <c r="AM84" s="290"/>
      <c r="AN84" s="290"/>
      <c r="AO84" s="290"/>
      <c r="AP84" s="290"/>
      <c r="AQ84" s="290"/>
      <c r="AR84" s="290"/>
      <c r="AS84" s="290"/>
      <c r="AT84" s="290"/>
      <c r="AU84" s="290"/>
      <c r="AV84" s="290"/>
      <c r="AW84" s="290"/>
      <c r="AX84" s="291"/>
      <c r="AY84" s="285"/>
      <c r="AZ84" s="285"/>
      <c r="BA84" s="285"/>
      <c r="BB84" s="285"/>
      <c r="BC84" s="286"/>
      <c r="BD84" s="291"/>
      <c r="BE84" s="292"/>
      <c r="BF84" s="285"/>
      <c r="BG84" s="286"/>
      <c r="BH84" s="286"/>
      <c r="BI84" s="290"/>
      <c r="BJ84" s="290"/>
      <c r="BK84" s="291"/>
      <c r="BL84" s="285"/>
      <c r="BM84" s="286"/>
      <c r="BN84" s="286"/>
      <c r="BO84" s="286"/>
      <c r="BP84" s="286"/>
      <c r="BQ84" s="286"/>
      <c r="BR84" s="286"/>
      <c r="BS84" s="291"/>
      <c r="BT84" s="285"/>
      <c r="BU84" s="285"/>
      <c r="BV84" s="286"/>
      <c r="BW84" s="286"/>
      <c r="BX84" s="286"/>
      <c r="BY84" s="291"/>
      <c r="BZ84" s="285"/>
      <c r="CA84" s="285"/>
      <c r="CB84" s="286"/>
      <c r="CC84" s="291"/>
      <c r="CD84" s="285"/>
      <c r="CE84" s="286"/>
      <c r="CF84" s="286"/>
      <c r="CG84" s="291"/>
      <c r="CH84" s="285"/>
      <c r="CI84" s="285"/>
      <c r="CJ84" s="285"/>
      <c r="CK84" s="286"/>
      <c r="CL84" s="291"/>
      <c r="CM84" s="284"/>
      <c r="CN84" s="309"/>
      <c r="CO84" s="388"/>
      <c r="CP84" s="315"/>
      <c r="CQ84" s="389"/>
      <c r="CR84" s="287"/>
      <c r="CS84" s="285"/>
      <c r="CT84" s="286"/>
      <c r="CU84" s="291"/>
      <c r="CV84" s="302">
        <v>48</v>
      </c>
      <c r="CW84" s="302">
        <v>62</v>
      </c>
      <c r="CX84" s="308">
        <v>64</v>
      </c>
      <c r="CY84" s="95">
        <v>95</v>
      </c>
      <c r="CZ84" s="109">
        <v>79</v>
      </c>
      <c r="DA84" s="95">
        <v>80</v>
      </c>
      <c r="DB84" s="109">
        <v>91</v>
      </c>
      <c r="DC84" s="95">
        <v>104</v>
      </c>
      <c r="DD84" s="109">
        <v>68</v>
      </c>
      <c r="DE84" s="206">
        <v>80</v>
      </c>
      <c r="DF84" s="128">
        <v>84</v>
      </c>
      <c r="DG84" s="128">
        <v>63</v>
      </c>
      <c r="DH84" s="128">
        <v>81</v>
      </c>
      <c r="DI84" s="128">
        <v>69</v>
      </c>
      <c r="DJ84" s="207">
        <v>83</v>
      </c>
      <c r="DK84" s="206">
        <v>85</v>
      </c>
      <c r="DL84" s="207">
        <v>85</v>
      </c>
      <c r="DM84" s="302"/>
      <c r="DN84" s="311"/>
      <c r="DO84" s="308"/>
      <c r="DP84" s="302"/>
      <c r="DQ84" s="287"/>
      <c r="DR84" s="285"/>
      <c r="DS84" s="291"/>
      <c r="DT84" s="292"/>
      <c r="DU84" s="294"/>
      <c r="DV84" s="294"/>
      <c r="DW84" s="294"/>
      <c r="DX84" s="285"/>
      <c r="DY84" s="286"/>
      <c r="DZ84" s="286"/>
      <c r="EA84" s="286"/>
      <c r="EB84" s="287"/>
      <c r="EC84" s="294"/>
      <c r="ED84" s="294"/>
      <c r="EE84" s="294"/>
      <c r="EF84" s="288"/>
      <c r="EG84" s="292"/>
      <c r="EH84" s="294"/>
      <c r="EI84" s="294"/>
      <c r="EJ84" s="294"/>
      <c r="EK84" s="285"/>
      <c r="EL84" s="286"/>
      <c r="EM84" s="287"/>
      <c r="EN84" s="294"/>
      <c r="EO84" s="294"/>
      <c r="EP84" s="294"/>
      <c r="EQ84" s="288"/>
      <c r="ER84" s="295"/>
      <c r="ES84" s="343"/>
      <c r="ET84" s="287"/>
      <c r="EU84" s="294"/>
      <c r="EV84" s="285"/>
      <c r="EW84" s="286"/>
      <c r="EX84" s="286"/>
      <c r="EY84" s="286"/>
      <c r="EZ84" s="286"/>
      <c r="FA84" s="286"/>
      <c r="FB84" s="291"/>
      <c r="FC84" s="285"/>
      <c r="FD84" s="286"/>
      <c r="FE84" s="286"/>
      <c r="FF84" s="286"/>
      <c r="FG84" s="286"/>
      <c r="FH84" s="286"/>
      <c r="FI84" s="286"/>
      <c r="FJ84" s="286"/>
      <c r="FK84" s="291"/>
      <c r="FL84" s="34"/>
    </row>
    <row r="85" spans="1:168" s="30" customFormat="1" ht="12.75" customHeight="1">
      <c r="A85" s="10">
        <v>4412</v>
      </c>
      <c r="B85" s="11" t="s">
        <v>400</v>
      </c>
      <c r="C85" s="43">
        <v>1224</v>
      </c>
      <c r="D85" s="45">
        <v>284</v>
      </c>
      <c r="E85" s="68">
        <f t="shared" si="1"/>
        <v>0.23202614379084968</v>
      </c>
      <c r="F85" s="383"/>
      <c r="G85" s="287"/>
      <c r="H85" s="285"/>
      <c r="I85" s="287"/>
      <c r="J85" s="285"/>
      <c r="K85" s="287"/>
      <c r="L85" s="288"/>
      <c r="M85" s="292"/>
      <c r="N85" s="294"/>
      <c r="O85" s="285"/>
      <c r="P85" s="287"/>
      <c r="Q85" s="285"/>
      <c r="R85" s="286"/>
      <c r="S85" s="286"/>
      <c r="T85" s="286"/>
      <c r="U85" s="291"/>
      <c r="V85" s="292"/>
      <c r="W85" s="294"/>
      <c r="X85" s="294"/>
      <c r="Y85" s="294"/>
      <c r="Z85" s="285"/>
      <c r="AA85" s="286"/>
      <c r="AB85" s="287"/>
      <c r="AC85" s="285"/>
      <c r="AD85" s="287"/>
      <c r="AE85" s="294"/>
      <c r="AF85" s="285"/>
      <c r="AG85" s="287"/>
      <c r="AH85" s="343"/>
      <c r="AI85" s="287"/>
      <c r="AJ85" s="343"/>
      <c r="AK85" s="290"/>
      <c r="AL85" s="290"/>
      <c r="AM85" s="290"/>
      <c r="AN85" s="290"/>
      <c r="AO85" s="290"/>
      <c r="AP85" s="290"/>
      <c r="AQ85" s="290"/>
      <c r="AR85" s="290"/>
      <c r="AS85" s="290"/>
      <c r="AT85" s="290"/>
      <c r="AU85" s="290"/>
      <c r="AV85" s="290"/>
      <c r="AW85" s="290"/>
      <c r="AX85" s="291"/>
      <c r="AY85" s="285"/>
      <c r="AZ85" s="285"/>
      <c r="BA85" s="285"/>
      <c r="BB85" s="285"/>
      <c r="BC85" s="286"/>
      <c r="BD85" s="291"/>
      <c r="BE85" s="292"/>
      <c r="BF85" s="285"/>
      <c r="BG85" s="286"/>
      <c r="BH85" s="286"/>
      <c r="BI85" s="290"/>
      <c r="BJ85" s="290"/>
      <c r="BK85" s="291"/>
      <c r="BL85" s="285"/>
      <c r="BM85" s="286"/>
      <c r="BN85" s="286"/>
      <c r="BO85" s="286"/>
      <c r="BP85" s="286"/>
      <c r="BQ85" s="286"/>
      <c r="BR85" s="286"/>
      <c r="BS85" s="291"/>
      <c r="BT85" s="285"/>
      <c r="BU85" s="285"/>
      <c r="BV85" s="286"/>
      <c r="BW85" s="286"/>
      <c r="BX85" s="286"/>
      <c r="BY85" s="291"/>
      <c r="BZ85" s="285"/>
      <c r="CA85" s="285"/>
      <c r="CB85" s="286"/>
      <c r="CC85" s="291"/>
      <c r="CD85" s="285"/>
      <c r="CE85" s="286"/>
      <c r="CF85" s="286"/>
      <c r="CG85" s="291"/>
      <c r="CH85" s="285"/>
      <c r="CI85" s="285"/>
      <c r="CJ85" s="285"/>
      <c r="CK85" s="286"/>
      <c r="CL85" s="291"/>
      <c r="CM85" s="292"/>
      <c r="CN85" s="285"/>
      <c r="CO85" s="290"/>
      <c r="CP85" s="291"/>
      <c r="CQ85" s="295"/>
      <c r="CR85" s="313"/>
      <c r="CS85" s="309"/>
      <c r="CT85" s="310"/>
      <c r="CU85" s="315"/>
      <c r="CV85" s="302">
        <v>77</v>
      </c>
      <c r="CW85" s="302">
        <v>79</v>
      </c>
      <c r="CX85" s="308">
        <v>119</v>
      </c>
      <c r="CY85" s="95">
        <v>170</v>
      </c>
      <c r="CZ85" s="109">
        <v>97</v>
      </c>
      <c r="DA85" s="95">
        <v>118</v>
      </c>
      <c r="DB85" s="109">
        <v>153</v>
      </c>
      <c r="DC85" s="95">
        <v>130</v>
      </c>
      <c r="DD85" s="109">
        <v>141</v>
      </c>
      <c r="DE85" s="206">
        <v>92</v>
      </c>
      <c r="DF85" s="128">
        <v>122</v>
      </c>
      <c r="DG85" s="128">
        <v>115</v>
      </c>
      <c r="DH85" s="128">
        <v>142</v>
      </c>
      <c r="DI85" s="128">
        <v>128</v>
      </c>
      <c r="DJ85" s="207">
        <v>96</v>
      </c>
      <c r="DK85" s="206">
        <v>153</v>
      </c>
      <c r="DL85" s="207">
        <v>117</v>
      </c>
      <c r="DM85" s="206"/>
      <c r="DN85" s="128"/>
      <c r="DO85" s="207"/>
      <c r="DP85" s="206"/>
      <c r="DQ85" s="287"/>
      <c r="DR85" s="285"/>
      <c r="DS85" s="291"/>
      <c r="DT85" s="292"/>
      <c r="DU85" s="294"/>
      <c r="DV85" s="294"/>
      <c r="DW85" s="294"/>
      <c r="DX85" s="285"/>
      <c r="DY85" s="286"/>
      <c r="DZ85" s="286"/>
      <c r="EA85" s="286"/>
      <c r="EB85" s="287"/>
      <c r="EC85" s="294"/>
      <c r="ED85" s="294"/>
      <c r="EE85" s="294"/>
      <c r="EF85" s="288"/>
      <c r="EG85" s="292"/>
      <c r="EH85" s="294"/>
      <c r="EI85" s="294"/>
      <c r="EJ85" s="294"/>
      <c r="EK85" s="285"/>
      <c r="EL85" s="286"/>
      <c r="EM85" s="287"/>
      <c r="EN85" s="294"/>
      <c r="EO85" s="294"/>
      <c r="EP85" s="294"/>
      <c r="EQ85" s="288"/>
      <c r="ER85" s="295"/>
      <c r="ES85" s="343"/>
      <c r="ET85" s="287"/>
      <c r="EU85" s="294"/>
      <c r="EV85" s="285"/>
      <c r="EW85" s="286"/>
      <c r="EX85" s="286"/>
      <c r="EY85" s="286"/>
      <c r="EZ85" s="286"/>
      <c r="FA85" s="286"/>
      <c r="FB85" s="291"/>
      <c r="FC85" s="285"/>
      <c r="FD85" s="286"/>
      <c r="FE85" s="286"/>
      <c r="FF85" s="286"/>
      <c r="FG85" s="286"/>
      <c r="FH85" s="286"/>
      <c r="FI85" s="286"/>
      <c r="FJ85" s="286"/>
      <c r="FK85" s="291"/>
      <c r="FL85" s="34"/>
    </row>
    <row r="86" spans="1:168" s="30" customFormat="1">
      <c r="A86" s="10">
        <v>4413</v>
      </c>
      <c r="B86" s="11" t="s">
        <v>797</v>
      </c>
      <c r="C86" s="43">
        <v>1067</v>
      </c>
      <c r="D86" s="45">
        <v>346</v>
      </c>
      <c r="E86" s="68">
        <f t="shared" si="1"/>
        <v>0.32427366447985007</v>
      </c>
      <c r="F86" s="383"/>
      <c r="G86" s="287"/>
      <c r="H86" s="285"/>
      <c r="I86" s="287"/>
      <c r="J86" s="285"/>
      <c r="K86" s="287"/>
      <c r="L86" s="288"/>
      <c r="M86" s="292"/>
      <c r="N86" s="294"/>
      <c r="O86" s="285"/>
      <c r="P86" s="287"/>
      <c r="Q86" s="285"/>
      <c r="R86" s="286"/>
      <c r="S86" s="286"/>
      <c r="T86" s="286"/>
      <c r="U86" s="291"/>
      <c r="V86" s="292"/>
      <c r="W86" s="294"/>
      <c r="X86" s="294"/>
      <c r="Y86" s="294"/>
      <c r="Z86" s="285"/>
      <c r="AA86" s="286"/>
      <c r="AB86" s="287"/>
      <c r="AC86" s="285"/>
      <c r="AD86" s="287"/>
      <c r="AE86" s="294"/>
      <c r="AF86" s="285"/>
      <c r="AG86" s="287"/>
      <c r="AH86" s="343"/>
      <c r="AI86" s="287"/>
      <c r="AJ86" s="343"/>
      <c r="AK86" s="290"/>
      <c r="AL86" s="290"/>
      <c r="AM86" s="290"/>
      <c r="AN86" s="290"/>
      <c r="AO86" s="290"/>
      <c r="AP86" s="290"/>
      <c r="AQ86" s="290"/>
      <c r="AR86" s="290"/>
      <c r="AS86" s="290"/>
      <c r="AT86" s="290"/>
      <c r="AU86" s="290"/>
      <c r="AV86" s="290"/>
      <c r="AW86" s="290"/>
      <c r="AX86" s="291"/>
      <c r="AY86" s="285"/>
      <c r="AZ86" s="285"/>
      <c r="BA86" s="285"/>
      <c r="BB86" s="285"/>
      <c r="BC86" s="286"/>
      <c r="BD86" s="291"/>
      <c r="BE86" s="292"/>
      <c r="BF86" s="285"/>
      <c r="BG86" s="286"/>
      <c r="BH86" s="286"/>
      <c r="BI86" s="290"/>
      <c r="BJ86" s="290"/>
      <c r="BK86" s="291"/>
      <c r="BL86" s="285"/>
      <c r="BM86" s="286"/>
      <c r="BN86" s="286"/>
      <c r="BO86" s="286"/>
      <c r="BP86" s="286"/>
      <c r="BQ86" s="286"/>
      <c r="BR86" s="286"/>
      <c r="BS86" s="291"/>
      <c r="BT86" s="285"/>
      <c r="BU86" s="285"/>
      <c r="BV86" s="286"/>
      <c r="BW86" s="286"/>
      <c r="BX86" s="286"/>
      <c r="BY86" s="291"/>
      <c r="BZ86" s="285"/>
      <c r="CA86" s="285"/>
      <c r="CB86" s="286"/>
      <c r="CC86" s="291"/>
      <c r="CD86" s="285"/>
      <c r="CE86" s="286"/>
      <c r="CF86" s="286"/>
      <c r="CG86" s="291"/>
      <c r="CH86" s="285"/>
      <c r="CI86" s="285"/>
      <c r="CJ86" s="285"/>
      <c r="CK86" s="286"/>
      <c r="CL86" s="291"/>
      <c r="CM86" s="292"/>
      <c r="CN86" s="285"/>
      <c r="CO86" s="290"/>
      <c r="CP86" s="291"/>
      <c r="CQ86" s="295"/>
      <c r="CR86" s="313"/>
      <c r="CS86" s="309"/>
      <c r="CT86" s="310"/>
      <c r="CU86" s="315"/>
      <c r="CV86" s="302">
        <v>74</v>
      </c>
      <c r="CW86" s="302">
        <v>112</v>
      </c>
      <c r="CX86" s="308">
        <v>150</v>
      </c>
      <c r="CY86" s="95">
        <v>174</v>
      </c>
      <c r="CZ86" s="109">
        <v>156</v>
      </c>
      <c r="DA86" s="95">
        <v>159</v>
      </c>
      <c r="DB86" s="109">
        <v>161</v>
      </c>
      <c r="DC86" s="95">
        <v>200</v>
      </c>
      <c r="DD86" s="109">
        <v>128</v>
      </c>
      <c r="DE86" s="206">
        <v>135</v>
      </c>
      <c r="DF86" s="128">
        <v>160</v>
      </c>
      <c r="DG86" s="128">
        <v>119</v>
      </c>
      <c r="DH86" s="128">
        <v>159</v>
      </c>
      <c r="DI86" s="128">
        <v>128</v>
      </c>
      <c r="DJ86" s="207">
        <v>115</v>
      </c>
      <c r="DK86" s="285">
        <v>154</v>
      </c>
      <c r="DL86" s="287">
        <v>184</v>
      </c>
      <c r="DM86" s="206"/>
      <c r="DN86" s="128"/>
      <c r="DO86" s="207"/>
      <c r="DP86" s="206"/>
      <c r="DQ86" s="287"/>
      <c r="DR86" s="285"/>
      <c r="DS86" s="291"/>
      <c r="DT86" s="292"/>
      <c r="DU86" s="294"/>
      <c r="DV86" s="294"/>
      <c r="DW86" s="294"/>
      <c r="DX86" s="285"/>
      <c r="DY86" s="286"/>
      <c r="DZ86" s="286"/>
      <c r="EA86" s="286"/>
      <c r="EB86" s="287"/>
      <c r="EC86" s="294"/>
      <c r="ED86" s="294"/>
      <c r="EE86" s="294"/>
      <c r="EF86" s="288"/>
      <c r="EG86" s="292"/>
      <c r="EH86" s="294"/>
      <c r="EI86" s="294"/>
      <c r="EJ86" s="294"/>
      <c r="EK86" s="285"/>
      <c r="EL86" s="286"/>
      <c r="EM86" s="287"/>
      <c r="EN86" s="294"/>
      <c r="EO86" s="294"/>
      <c r="EP86" s="294"/>
      <c r="EQ86" s="288"/>
      <c r="ER86" s="295"/>
      <c r="ES86" s="343"/>
      <c r="ET86" s="287"/>
      <c r="EU86" s="294"/>
      <c r="EV86" s="285"/>
      <c r="EW86" s="286"/>
      <c r="EX86" s="286"/>
      <c r="EY86" s="286"/>
      <c r="EZ86" s="286"/>
      <c r="FA86" s="286"/>
      <c r="FB86" s="291"/>
      <c r="FC86" s="285"/>
      <c r="FD86" s="286"/>
      <c r="FE86" s="286"/>
      <c r="FF86" s="286"/>
      <c r="FG86" s="286"/>
      <c r="FH86" s="286"/>
      <c r="FI86" s="286"/>
      <c r="FJ86" s="286"/>
      <c r="FK86" s="291"/>
      <c r="FL86" s="34"/>
    </row>
    <row r="87" spans="1:168" s="30" customFormat="1" ht="12.75" customHeight="1">
      <c r="A87" s="10">
        <v>4421</v>
      </c>
      <c r="B87" s="11" t="s">
        <v>401</v>
      </c>
      <c r="C87" s="43">
        <v>1013</v>
      </c>
      <c r="D87" s="45">
        <v>375</v>
      </c>
      <c r="E87" s="68">
        <f t="shared" si="1"/>
        <v>0.37018756169792694</v>
      </c>
      <c r="F87" s="383"/>
      <c r="G87" s="287"/>
      <c r="H87" s="285"/>
      <c r="I87" s="287"/>
      <c r="J87" s="285"/>
      <c r="K87" s="287"/>
      <c r="L87" s="288"/>
      <c r="M87" s="292"/>
      <c r="N87" s="294"/>
      <c r="O87" s="285"/>
      <c r="P87" s="287"/>
      <c r="Q87" s="285"/>
      <c r="R87" s="286"/>
      <c r="S87" s="286"/>
      <c r="T87" s="286"/>
      <c r="U87" s="291"/>
      <c r="V87" s="292"/>
      <c r="W87" s="294"/>
      <c r="X87" s="294"/>
      <c r="Y87" s="294"/>
      <c r="Z87" s="285"/>
      <c r="AA87" s="286"/>
      <c r="AB87" s="287"/>
      <c r="AC87" s="285"/>
      <c r="AD87" s="287"/>
      <c r="AE87" s="294"/>
      <c r="AF87" s="285"/>
      <c r="AG87" s="287"/>
      <c r="AH87" s="343"/>
      <c r="AI87" s="287"/>
      <c r="AJ87" s="343"/>
      <c r="AK87" s="290"/>
      <c r="AL87" s="290"/>
      <c r="AM87" s="290"/>
      <c r="AN87" s="290"/>
      <c r="AO87" s="290"/>
      <c r="AP87" s="290"/>
      <c r="AQ87" s="290"/>
      <c r="AR87" s="290"/>
      <c r="AS87" s="290"/>
      <c r="AT87" s="290"/>
      <c r="AU87" s="290"/>
      <c r="AV87" s="290"/>
      <c r="AW87" s="290"/>
      <c r="AX87" s="291"/>
      <c r="AY87" s="285"/>
      <c r="AZ87" s="285"/>
      <c r="BA87" s="285"/>
      <c r="BB87" s="285"/>
      <c r="BC87" s="286"/>
      <c r="BD87" s="291"/>
      <c r="BE87" s="292"/>
      <c r="BF87" s="285"/>
      <c r="BG87" s="286"/>
      <c r="BH87" s="286"/>
      <c r="BI87" s="290"/>
      <c r="BJ87" s="290"/>
      <c r="BK87" s="291"/>
      <c r="BL87" s="285"/>
      <c r="BM87" s="286"/>
      <c r="BN87" s="286"/>
      <c r="BO87" s="286"/>
      <c r="BP87" s="286"/>
      <c r="BQ87" s="286"/>
      <c r="BR87" s="286"/>
      <c r="BS87" s="291"/>
      <c r="BT87" s="285"/>
      <c r="BU87" s="285"/>
      <c r="BV87" s="286"/>
      <c r="BW87" s="286"/>
      <c r="BX87" s="286"/>
      <c r="BY87" s="291"/>
      <c r="BZ87" s="285"/>
      <c r="CA87" s="285"/>
      <c r="CB87" s="286"/>
      <c r="CC87" s="291"/>
      <c r="CD87" s="285"/>
      <c r="CE87" s="286"/>
      <c r="CF87" s="286"/>
      <c r="CG87" s="291"/>
      <c r="CH87" s="285"/>
      <c r="CI87" s="285"/>
      <c r="CJ87" s="285"/>
      <c r="CK87" s="286"/>
      <c r="CL87" s="291"/>
      <c r="CM87" s="292"/>
      <c r="CN87" s="285"/>
      <c r="CO87" s="290"/>
      <c r="CP87" s="291"/>
      <c r="CQ87" s="295"/>
      <c r="CR87" s="313"/>
      <c r="CS87" s="309"/>
      <c r="CT87" s="310"/>
      <c r="CU87" s="315"/>
      <c r="CV87" s="302">
        <v>118</v>
      </c>
      <c r="CW87" s="302">
        <v>113</v>
      </c>
      <c r="CX87" s="308">
        <v>137</v>
      </c>
      <c r="CY87" s="95">
        <v>183</v>
      </c>
      <c r="CZ87" s="109">
        <v>171</v>
      </c>
      <c r="DA87" s="95">
        <v>162</v>
      </c>
      <c r="DB87" s="109">
        <v>195</v>
      </c>
      <c r="DC87" s="95">
        <v>184</v>
      </c>
      <c r="DD87" s="109">
        <v>170</v>
      </c>
      <c r="DE87" s="206">
        <v>120</v>
      </c>
      <c r="DF87" s="128">
        <v>188</v>
      </c>
      <c r="DG87" s="128">
        <v>117</v>
      </c>
      <c r="DH87" s="128">
        <v>177</v>
      </c>
      <c r="DI87" s="128">
        <v>162</v>
      </c>
      <c r="DJ87" s="207">
        <v>158</v>
      </c>
      <c r="DK87" s="285"/>
      <c r="DL87" s="287"/>
      <c r="DM87" s="206">
        <v>173</v>
      </c>
      <c r="DN87" s="128">
        <v>171</v>
      </c>
      <c r="DO87" s="207">
        <v>23</v>
      </c>
      <c r="DP87" s="206"/>
      <c r="DQ87" s="287"/>
      <c r="DR87" s="285"/>
      <c r="DS87" s="291"/>
      <c r="DT87" s="292"/>
      <c r="DU87" s="294"/>
      <c r="DV87" s="294"/>
      <c r="DW87" s="294"/>
      <c r="DX87" s="285"/>
      <c r="DY87" s="286"/>
      <c r="DZ87" s="286"/>
      <c r="EA87" s="286"/>
      <c r="EB87" s="287"/>
      <c r="EC87" s="294"/>
      <c r="ED87" s="294"/>
      <c r="EE87" s="294"/>
      <c r="EF87" s="288"/>
      <c r="EG87" s="292"/>
      <c r="EH87" s="294"/>
      <c r="EI87" s="294"/>
      <c r="EJ87" s="294"/>
      <c r="EK87" s="285"/>
      <c r="EL87" s="286"/>
      <c r="EM87" s="287"/>
      <c r="EN87" s="294"/>
      <c r="EO87" s="294"/>
      <c r="EP87" s="294"/>
      <c r="EQ87" s="288"/>
      <c r="ER87" s="295"/>
      <c r="ES87" s="343"/>
      <c r="ET87" s="287"/>
      <c r="EU87" s="294"/>
      <c r="EV87" s="285"/>
      <c r="EW87" s="286"/>
      <c r="EX87" s="286"/>
      <c r="EY87" s="286"/>
      <c r="EZ87" s="286"/>
      <c r="FA87" s="286"/>
      <c r="FB87" s="291"/>
      <c r="FC87" s="285"/>
      <c r="FD87" s="286"/>
      <c r="FE87" s="286"/>
      <c r="FF87" s="286"/>
      <c r="FG87" s="286"/>
      <c r="FH87" s="286"/>
      <c r="FI87" s="286"/>
      <c r="FJ87" s="286"/>
      <c r="FK87" s="291"/>
      <c r="FL87" s="34"/>
    </row>
    <row r="88" spans="1:168" s="30" customFormat="1">
      <c r="A88" s="10">
        <v>4422</v>
      </c>
      <c r="B88" s="11" t="s">
        <v>402</v>
      </c>
      <c r="C88" s="43">
        <v>1210</v>
      </c>
      <c r="D88" s="45">
        <v>348</v>
      </c>
      <c r="E88" s="68">
        <f t="shared" si="1"/>
        <v>0.28760330578512394</v>
      </c>
      <c r="F88" s="383"/>
      <c r="G88" s="287"/>
      <c r="H88" s="285"/>
      <c r="I88" s="287"/>
      <c r="J88" s="285"/>
      <c r="K88" s="287"/>
      <c r="L88" s="288"/>
      <c r="M88" s="292"/>
      <c r="N88" s="294"/>
      <c r="O88" s="285"/>
      <c r="P88" s="287"/>
      <c r="Q88" s="285"/>
      <c r="R88" s="286"/>
      <c r="S88" s="286"/>
      <c r="T88" s="286"/>
      <c r="U88" s="291"/>
      <c r="V88" s="292"/>
      <c r="W88" s="294"/>
      <c r="X88" s="294"/>
      <c r="Y88" s="294"/>
      <c r="Z88" s="285"/>
      <c r="AA88" s="286"/>
      <c r="AB88" s="287"/>
      <c r="AC88" s="285"/>
      <c r="AD88" s="287"/>
      <c r="AE88" s="294"/>
      <c r="AF88" s="285"/>
      <c r="AG88" s="287"/>
      <c r="AH88" s="343"/>
      <c r="AI88" s="287"/>
      <c r="AJ88" s="343"/>
      <c r="AK88" s="290"/>
      <c r="AL88" s="290"/>
      <c r="AM88" s="290"/>
      <c r="AN88" s="290"/>
      <c r="AO88" s="290"/>
      <c r="AP88" s="290"/>
      <c r="AQ88" s="290"/>
      <c r="AR88" s="290"/>
      <c r="AS88" s="290"/>
      <c r="AT88" s="290"/>
      <c r="AU88" s="290"/>
      <c r="AV88" s="290"/>
      <c r="AW88" s="290"/>
      <c r="AX88" s="291"/>
      <c r="AY88" s="285"/>
      <c r="AZ88" s="285"/>
      <c r="BA88" s="285"/>
      <c r="BB88" s="285"/>
      <c r="BC88" s="286"/>
      <c r="BD88" s="291"/>
      <c r="BE88" s="292"/>
      <c r="BF88" s="285"/>
      <c r="BG88" s="286"/>
      <c r="BH88" s="286"/>
      <c r="BI88" s="290"/>
      <c r="BJ88" s="290"/>
      <c r="BK88" s="291"/>
      <c r="BL88" s="285"/>
      <c r="BM88" s="286"/>
      <c r="BN88" s="286"/>
      <c r="BO88" s="286"/>
      <c r="BP88" s="286"/>
      <c r="BQ88" s="286"/>
      <c r="BR88" s="286"/>
      <c r="BS88" s="291"/>
      <c r="BT88" s="285"/>
      <c r="BU88" s="285"/>
      <c r="BV88" s="286"/>
      <c r="BW88" s="286"/>
      <c r="BX88" s="286"/>
      <c r="BY88" s="291"/>
      <c r="BZ88" s="285"/>
      <c r="CA88" s="285"/>
      <c r="CB88" s="286"/>
      <c r="CC88" s="291"/>
      <c r="CD88" s="285"/>
      <c r="CE88" s="286"/>
      <c r="CF88" s="286"/>
      <c r="CG88" s="291"/>
      <c r="CH88" s="285"/>
      <c r="CI88" s="285"/>
      <c r="CJ88" s="285"/>
      <c r="CK88" s="286"/>
      <c r="CL88" s="291"/>
      <c r="CM88" s="292"/>
      <c r="CN88" s="285"/>
      <c r="CO88" s="290"/>
      <c r="CP88" s="291"/>
      <c r="CQ88" s="295"/>
      <c r="CR88" s="313"/>
      <c r="CS88" s="309"/>
      <c r="CT88" s="310"/>
      <c r="CU88" s="315"/>
      <c r="CV88" s="302">
        <v>74</v>
      </c>
      <c r="CW88" s="302">
        <v>108</v>
      </c>
      <c r="CX88" s="308">
        <v>160</v>
      </c>
      <c r="CY88" s="95">
        <v>162</v>
      </c>
      <c r="CZ88" s="109">
        <v>177</v>
      </c>
      <c r="DA88" s="95">
        <v>161</v>
      </c>
      <c r="DB88" s="109">
        <v>165</v>
      </c>
      <c r="DC88" s="95">
        <v>162</v>
      </c>
      <c r="DD88" s="109">
        <v>170</v>
      </c>
      <c r="DE88" s="206">
        <v>127</v>
      </c>
      <c r="DF88" s="128">
        <v>184</v>
      </c>
      <c r="DG88" s="128">
        <v>102</v>
      </c>
      <c r="DH88" s="128">
        <v>145</v>
      </c>
      <c r="DI88" s="128">
        <v>160</v>
      </c>
      <c r="DJ88" s="207">
        <v>144</v>
      </c>
      <c r="DK88" s="285"/>
      <c r="DL88" s="287"/>
      <c r="DM88" s="285">
        <v>173</v>
      </c>
      <c r="DN88" s="286">
        <v>149</v>
      </c>
      <c r="DO88" s="287">
        <v>16</v>
      </c>
      <c r="DP88" s="285"/>
      <c r="DQ88" s="207"/>
      <c r="DR88" s="206"/>
      <c r="DS88" s="291"/>
      <c r="DT88" s="292"/>
      <c r="DU88" s="294"/>
      <c r="DV88" s="294"/>
      <c r="DW88" s="294"/>
      <c r="DX88" s="285"/>
      <c r="DY88" s="286"/>
      <c r="DZ88" s="286"/>
      <c r="EA88" s="286"/>
      <c r="EB88" s="287"/>
      <c r="EC88" s="294"/>
      <c r="ED88" s="294"/>
      <c r="EE88" s="294"/>
      <c r="EF88" s="288"/>
      <c r="EG88" s="292"/>
      <c r="EH88" s="294"/>
      <c r="EI88" s="294"/>
      <c r="EJ88" s="294"/>
      <c r="EK88" s="285"/>
      <c r="EL88" s="286"/>
      <c r="EM88" s="287"/>
      <c r="EN88" s="294"/>
      <c r="EO88" s="294"/>
      <c r="EP88" s="294"/>
      <c r="EQ88" s="288"/>
      <c r="ER88" s="295"/>
      <c r="ES88" s="343"/>
      <c r="ET88" s="287"/>
      <c r="EU88" s="294"/>
      <c r="EV88" s="285"/>
      <c r="EW88" s="286"/>
      <c r="EX88" s="286"/>
      <c r="EY88" s="286"/>
      <c r="EZ88" s="286"/>
      <c r="FA88" s="286"/>
      <c r="FB88" s="291"/>
      <c r="FC88" s="285"/>
      <c r="FD88" s="286"/>
      <c r="FE88" s="286"/>
      <c r="FF88" s="286"/>
      <c r="FG88" s="286"/>
      <c r="FH88" s="286"/>
      <c r="FI88" s="286"/>
      <c r="FJ88" s="286"/>
      <c r="FK88" s="291"/>
      <c r="FL88" s="34"/>
    </row>
    <row r="89" spans="1:168" s="30" customFormat="1" ht="12.75" customHeight="1">
      <c r="A89" s="10">
        <v>4423</v>
      </c>
      <c r="B89" s="11" t="s">
        <v>403</v>
      </c>
      <c r="C89" s="43">
        <v>968</v>
      </c>
      <c r="D89" s="45">
        <v>290</v>
      </c>
      <c r="E89" s="68">
        <f t="shared" si="1"/>
        <v>0.29958677685950413</v>
      </c>
      <c r="F89" s="383"/>
      <c r="G89" s="287"/>
      <c r="H89" s="285"/>
      <c r="I89" s="287"/>
      <c r="J89" s="285"/>
      <c r="K89" s="287"/>
      <c r="L89" s="288"/>
      <c r="M89" s="292"/>
      <c r="N89" s="294"/>
      <c r="O89" s="285"/>
      <c r="P89" s="287"/>
      <c r="Q89" s="285"/>
      <c r="R89" s="286"/>
      <c r="S89" s="286"/>
      <c r="T89" s="286"/>
      <c r="U89" s="291"/>
      <c r="V89" s="292"/>
      <c r="W89" s="294"/>
      <c r="X89" s="294"/>
      <c r="Y89" s="294"/>
      <c r="Z89" s="285"/>
      <c r="AA89" s="286"/>
      <c r="AB89" s="287"/>
      <c r="AC89" s="285"/>
      <c r="AD89" s="287"/>
      <c r="AE89" s="294"/>
      <c r="AF89" s="285"/>
      <c r="AG89" s="287"/>
      <c r="AH89" s="343"/>
      <c r="AI89" s="287"/>
      <c r="AJ89" s="343"/>
      <c r="AK89" s="290"/>
      <c r="AL89" s="290"/>
      <c r="AM89" s="290"/>
      <c r="AN89" s="290"/>
      <c r="AO89" s="290"/>
      <c r="AP89" s="290"/>
      <c r="AQ89" s="290"/>
      <c r="AR89" s="290"/>
      <c r="AS89" s="290"/>
      <c r="AT89" s="290"/>
      <c r="AU89" s="290"/>
      <c r="AV89" s="290"/>
      <c r="AW89" s="290"/>
      <c r="AX89" s="291"/>
      <c r="AY89" s="285"/>
      <c r="AZ89" s="285"/>
      <c r="BA89" s="285"/>
      <c r="BB89" s="285"/>
      <c r="BC89" s="286"/>
      <c r="BD89" s="291"/>
      <c r="BE89" s="292"/>
      <c r="BF89" s="285"/>
      <c r="BG89" s="286"/>
      <c r="BH89" s="286"/>
      <c r="BI89" s="290"/>
      <c r="BJ89" s="290"/>
      <c r="BK89" s="291"/>
      <c r="BL89" s="285"/>
      <c r="BM89" s="286"/>
      <c r="BN89" s="286"/>
      <c r="BO89" s="286"/>
      <c r="BP89" s="286"/>
      <c r="BQ89" s="286"/>
      <c r="BR89" s="286"/>
      <c r="BS89" s="291"/>
      <c r="BT89" s="285"/>
      <c r="BU89" s="285"/>
      <c r="BV89" s="286"/>
      <c r="BW89" s="286"/>
      <c r="BX89" s="286"/>
      <c r="BY89" s="291"/>
      <c r="BZ89" s="285"/>
      <c r="CA89" s="285"/>
      <c r="CB89" s="286"/>
      <c r="CC89" s="291"/>
      <c r="CD89" s="285"/>
      <c r="CE89" s="286"/>
      <c r="CF89" s="286"/>
      <c r="CG89" s="291"/>
      <c r="CH89" s="285"/>
      <c r="CI89" s="285"/>
      <c r="CJ89" s="285"/>
      <c r="CK89" s="286"/>
      <c r="CL89" s="291"/>
      <c r="CM89" s="292"/>
      <c r="CN89" s="285"/>
      <c r="CO89" s="290"/>
      <c r="CP89" s="291"/>
      <c r="CQ89" s="295"/>
      <c r="CR89" s="313"/>
      <c r="CS89" s="309"/>
      <c r="CT89" s="310"/>
      <c r="CU89" s="315"/>
      <c r="CV89" s="302">
        <v>63</v>
      </c>
      <c r="CW89" s="302">
        <v>105</v>
      </c>
      <c r="CX89" s="308">
        <v>115</v>
      </c>
      <c r="CY89" s="95">
        <v>150</v>
      </c>
      <c r="CZ89" s="109">
        <v>129</v>
      </c>
      <c r="DA89" s="95">
        <v>136</v>
      </c>
      <c r="DB89" s="109">
        <v>141</v>
      </c>
      <c r="DC89" s="95">
        <v>144</v>
      </c>
      <c r="DD89" s="109">
        <v>129</v>
      </c>
      <c r="DE89" s="206">
        <v>112</v>
      </c>
      <c r="DF89" s="128">
        <v>148</v>
      </c>
      <c r="DG89" s="128">
        <v>90</v>
      </c>
      <c r="DH89" s="128">
        <v>122</v>
      </c>
      <c r="DI89" s="128">
        <v>127</v>
      </c>
      <c r="DJ89" s="207">
        <v>136</v>
      </c>
      <c r="DK89" s="285"/>
      <c r="DL89" s="287"/>
      <c r="DM89" s="285">
        <v>116</v>
      </c>
      <c r="DN89" s="286">
        <v>141</v>
      </c>
      <c r="DO89" s="287">
        <v>21</v>
      </c>
      <c r="DP89" s="285"/>
      <c r="DQ89" s="207"/>
      <c r="DR89" s="206"/>
      <c r="DS89" s="291"/>
      <c r="DT89" s="292"/>
      <c r="DU89" s="294"/>
      <c r="DV89" s="294"/>
      <c r="DW89" s="294"/>
      <c r="DX89" s="285"/>
      <c r="DY89" s="286"/>
      <c r="DZ89" s="286"/>
      <c r="EA89" s="286"/>
      <c r="EB89" s="287"/>
      <c r="EC89" s="294"/>
      <c r="ED89" s="294"/>
      <c r="EE89" s="294"/>
      <c r="EF89" s="288"/>
      <c r="EG89" s="292"/>
      <c r="EH89" s="294"/>
      <c r="EI89" s="294"/>
      <c r="EJ89" s="294"/>
      <c r="EK89" s="285"/>
      <c r="EL89" s="286"/>
      <c r="EM89" s="287"/>
      <c r="EN89" s="294"/>
      <c r="EO89" s="294"/>
      <c r="EP89" s="294"/>
      <c r="EQ89" s="288"/>
      <c r="ER89" s="295"/>
      <c r="ES89" s="343"/>
      <c r="ET89" s="287"/>
      <c r="EU89" s="294"/>
      <c r="EV89" s="285"/>
      <c r="EW89" s="286"/>
      <c r="EX89" s="286"/>
      <c r="EY89" s="286"/>
      <c r="EZ89" s="286"/>
      <c r="FA89" s="286"/>
      <c r="FB89" s="291"/>
      <c r="FC89" s="285"/>
      <c r="FD89" s="286"/>
      <c r="FE89" s="286"/>
      <c r="FF89" s="286"/>
      <c r="FG89" s="286"/>
      <c r="FH89" s="286"/>
      <c r="FI89" s="286"/>
      <c r="FJ89" s="286"/>
      <c r="FK89" s="291"/>
      <c r="FL89" s="34"/>
    </row>
    <row r="90" spans="1:168" s="30" customFormat="1">
      <c r="A90" s="10">
        <v>4431</v>
      </c>
      <c r="B90" s="11" t="s">
        <v>404</v>
      </c>
      <c r="C90" s="43">
        <v>887</v>
      </c>
      <c r="D90" s="45">
        <v>253</v>
      </c>
      <c r="E90" s="68">
        <f t="shared" si="1"/>
        <v>0.28523111612175872</v>
      </c>
      <c r="F90" s="383"/>
      <c r="G90" s="287"/>
      <c r="H90" s="285"/>
      <c r="I90" s="287"/>
      <c r="J90" s="285"/>
      <c r="K90" s="287"/>
      <c r="L90" s="288"/>
      <c r="M90" s="292"/>
      <c r="N90" s="294"/>
      <c r="O90" s="285"/>
      <c r="P90" s="287"/>
      <c r="Q90" s="285"/>
      <c r="R90" s="286"/>
      <c r="S90" s="286"/>
      <c r="T90" s="286"/>
      <c r="U90" s="291"/>
      <c r="V90" s="292"/>
      <c r="W90" s="294"/>
      <c r="X90" s="294"/>
      <c r="Y90" s="294"/>
      <c r="Z90" s="285"/>
      <c r="AA90" s="286"/>
      <c r="AB90" s="287"/>
      <c r="AC90" s="285"/>
      <c r="AD90" s="287"/>
      <c r="AE90" s="294"/>
      <c r="AF90" s="285"/>
      <c r="AG90" s="287"/>
      <c r="AH90" s="343"/>
      <c r="AI90" s="287"/>
      <c r="AJ90" s="343"/>
      <c r="AK90" s="290"/>
      <c r="AL90" s="290"/>
      <c r="AM90" s="290"/>
      <c r="AN90" s="290"/>
      <c r="AO90" s="290"/>
      <c r="AP90" s="290"/>
      <c r="AQ90" s="290"/>
      <c r="AR90" s="290"/>
      <c r="AS90" s="290"/>
      <c r="AT90" s="290"/>
      <c r="AU90" s="290"/>
      <c r="AV90" s="290"/>
      <c r="AW90" s="290"/>
      <c r="AX90" s="291"/>
      <c r="AY90" s="285"/>
      <c r="AZ90" s="285"/>
      <c r="BA90" s="285"/>
      <c r="BB90" s="285"/>
      <c r="BC90" s="286"/>
      <c r="BD90" s="291"/>
      <c r="BE90" s="292"/>
      <c r="BF90" s="285"/>
      <c r="BG90" s="286"/>
      <c r="BH90" s="286"/>
      <c r="BI90" s="290"/>
      <c r="BJ90" s="290"/>
      <c r="BK90" s="291"/>
      <c r="BL90" s="285"/>
      <c r="BM90" s="286"/>
      <c r="BN90" s="286"/>
      <c r="BO90" s="286"/>
      <c r="BP90" s="286"/>
      <c r="BQ90" s="286"/>
      <c r="BR90" s="286"/>
      <c r="BS90" s="291"/>
      <c r="BT90" s="285"/>
      <c r="BU90" s="285"/>
      <c r="BV90" s="286"/>
      <c r="BW90" s="286"/>
      <c r="BX90" s="286"/>
      <c r="BY90" s="291"/>
      <c r="BZ90" s="285"/>
      <c r="CA90" s="285"/>
      <c r="CB90" s="286"/>
      <c r="CC90" s="291"/>
      <c r="CD90" s="285"/>
      <c r="CE90" s="286"/>
      <c r="CF90" s="286"/>
      <c r="CG90" s="291"/>
      <c r="CH90" s="285"/>
      <c r="CI90" s="285"/>
      <c r="CJ90" s="285"/>
      <c r="CK90" s="286"/>
      <c r="CL90" s="291"/>
      <c r="CM90" s="292"/>
      <c r="CN90" s="285"/>
      <c r="CO90" s="290"/>
      <c r="CP90" s="291"/>
      <c r="CQ90" s="295"/>
      <c r="CR90" s="313"/>
      <c r="CS90" s="309"/>
      <c r="CT90" s="310"/>
      <c r="CU90" s="315"/>
      <c r="CV90" s="302">
        <v>53</v>
      </c>
      <c r="CW90" s="302">
        <v>92</v>
      </c>
      <c r="CX90" s="308">
        <v>106</v>
      </c>
      <c r="CY90" s="95">
        <v>118</v>
      </c>
      <c r="CZ90" s="109">
        <v>125</v>
      </c>
      <c r="DA90" s="95">
        <v>138</v>
      </c>
      <c r="DB90" s="109">
        <v>107</v>
      </c>
      <c r="DC90" s="95">
        <v>133</v>
      </c>
      <c r="DD90" s="109">
        <v>107</v>
      </c>
      <c r="DE90" s="206">
        <v>99</v>
      </c>
      <c r="DF90" s="128">
        <v>125</v>
      </c>
      <c r="DG90" s="128">
        <v>84</v>
      </c>
      <c r="DH90" s="128">
        <v>115</v>
      </c>
      <c r="DI90" s="128">
        <v>97</v>
      </c>
      <c r="DJ90" s="207">
        <v>121</v>
      </c>
      <c r="DK90" s="285"/>
      <c r="DL90" s="287"/>
      <c r="DM90" s="285"/>
      <c r="DN90" s="286"/>
      <c r="DO90" s="287"/>
      <c r="DP90" s="285">
        <v>108</v>
      </c>
      <c r="DQ90" s="207">
        <v>132</v>
      </c>
      <c r="DR90" s="206"/>
      <c r="DS90" s="304"/>
      <c r="DT90" s="292"/>
      <c r="DU90" s="294"/>
      <c r="DV90" s="294"/>
      <c r="DW90" s="294"/>
      <c r="DX90" s="285"/>
      <c r="DY90" s="286"/>
      <c r="DZ90" s="286"/>
      <c r="EA90" s="286"/>
      <c r="EB90" s="287"/>
      <c r="EC90" s="294"/>
      <c r="ED90" s="294"/>
      <c r="EE90" s="294"/>
      <c r="EF90" s="288"/>
      <c r="EG90" s="292"/>
      <c r="EH90" s="294"/>
      <c r="EI90" s="294"/>
      <c r="EJ90" s="294"/>
      <c r="EK90" s="285"/>
      <c r="EL90" s="286"/>
      <c r="EM90" s="287"/>
      <c r="EN90" s="294"/>
      <c r="EO90" s="294"/>
      <c r="EP90" s="294"/>
      <c r="EQ90" s="288"/>
      <c r="ER90" s="295"/>
      <c r="ES90" s="343"/>
      <c r="ET90" s="287"/>
      <c r="EU90" s="294"/>
      <c r="EV90" s="285"/>
      <c r="EW90" s="286"/>
      <c r="EX90" s="286"/>
      <c r="EY90" s="286"/>
      <c r="EZ90" s="286"/>
      <c r="FA90" s="286"/>
      <c r="FB90" s="291"/>
      <c r="FC90" s="285"/>
      <c r="FD90" s="286"/>
      <c r="FE90" s="286"/>
      <c r="FF90" s="286"/>
      <c r="FG90" s="286"/>
      <c r="FH90" s="286"/>
      <c r="FI90" s="286"/>
      <c r="FJ90" s="286"/>
      <c r="FK90" s="291"/>
      <c r="FL90" s="34"/>
    </row>
    <row r="91" spans="1:168" s="30" customFormat="1" ht="12.75" customHeight="1">
      <c r="A91" s="10">
        <v>4432</v>
      </c>
      <c r="B91" s="11" t="s">
        <v>405</v>
      </c>
      <c r="C91" s="43">
        <v>801</v>
      </c>
      <c r="D91" s="45">
        <v>244</v>
      </c>
      <c r="E91" s="68">
        <f t="shared" si="1"/>
        <v>0.3046192259675406</v>
      </c>
      <c r="F91" s="383"/>
      <c r="G91" s="287"/>
      <c r="H91" s="285"/>
      <c r="I91" s="287"/>
      <c r="J91" s="285"/>
      <c r="K91" s="287"/>
      <c r="L91" s="288"/>
      <c r="M91" s="292"/>
      <c r="N91" s="294"/>
      <c r="O91" s="285"/>
      <c r="P91" s="287"/>
      <c r="Q91" s="285"/>
      <c r="R91" s="286"/>
      <c r="S91" s="286"/>
      <c r="T91" s="286"/>
      <c r="U91" s="291"/>
      <c r="V91" s="292"/>
      <c r="W91" s="294"/>
      <c r="X91" s="294"/>
      <c r="Y91" s="294"/>
      <c r="Z91" s="285"/>
      <c r="AA91" s="286"/>
      <c r="AB91" s="287"/>
      <c r="AC91" s="285"/>
      <c r="AD91" s="287"/>
      <c r="AE91" s="294"/>
      <c r="AF91" s="285"/>
      <c r="AG91" s="287"/>
      <c r="AH91" s="343"/>
      <c r="AI91" s="287"/>
      <c r="AJ91" s="343"/>
      <c r="AK91" s="290"/>
      <c r="AL91" s="290"/>
      <c r="AM91" s="290"/>
      <c r="AN91" s="290"/>
      <c r="AO91" s="290"/>
      <c r="AP91" s="290"/>
      <c r="AQ91" s="290"/>
      <c r="AR91" s="290"/>
      <c r="AS91" s="290"/>
      <c r="AT91" s="290"/>
      <c r="AU91" s="290"/>
      <c r="AV91" s="290"/>
      <c r="AW91" s="290"/>
      <c r="AX91" s="291"/>
      <c r="AY91" s="285"/>
      <c r="AZ91" s="285"/>
      <c r="BA91" s="285"/>
      <c r="BB91" s="285"/>
      <c r="BC91" s="286"/>
      <c r="BD91" s="291"/>
      <c r="BE91" s="292"/>
      <c r="BF91" s="285"/>
      <c r="BG91" s="286"/>
      <c r="BH91" s="286"/>
      <c r="BI91" s="290"/>
      <c r="BJ91" s="290"/>
      <c r="BK91" s="291"/>
      <c r="BL91" s="285"/>
      <c r="BM91" s="286"/>
      <c r="BN91" s="286"/>
      <c r="BO91" s="286"/>
      <c r="BP91" s="286"/>
      <c r="BQ91" s="286"/>
      <c r="BR91" s="286"/>
      <c r="BS91" s="291"/>
      <c r="BT91" s="285"/>
      <c r="BU91" s="285"/>
      <c r="BV91" s="286"/>
      <c r="BW91" s="286"/>
      <c r="BX91" s="286"/>
      <c r="BY91" s="291"/>
      <c r="BZ91" s="285"/>
      <c r="CA91" s="285"/>
      <c r="CB91" s="286"/>
      <c r="CC91" s="291"/>
      <c r="CD91" s="285"/>
      <c r="CE91" s="286"/>
      <c r="CF91" s="286"/>
      <c r="CG91" s="291"/>
      <c r="CH91" s="285"/>
      <c r="CI91" s="285"/>
      <c r="CJ91" s="285"/>
      <c r="CK91" s="286"/>
      <c r="CL91" s="291"/>
      <c r="CM91" s="292"/>
      <c r="CN91" s="285"/>
      <c r="CO91" s="290"/>
      <c r="CP91" s="291"/>
      <c r="CQ91" s="295"/>
      <c r="CR91" s="313"/>
      <c r="CS91" s="309"/>
      <c r="CT91" s="310"/>
      <c r="CU91" s="315"/>
      <c r="CV91" s="302">
        <v>53</v>
      </c>
      <c r="CW91" s="302">
        <v>80</v>
      </c>
      <c r="CX91" s="308">
        <v>107</v>
      </c>
      <c r="CY91" s="95">
        <v>108</v>
      </c>
      <c r="CZ91" s="109">
        <v>130</v>
      </c>
      <c r="DA91" s="95">
        <v>111</v>
      </c>
      <c r="DB91" s="109">
        <v>122</v>
      </c>
      <c r="DC91" s="95">
        <v>128</v>
      </c>
      <c r="DD91" s="109">
        <v>111</v>
      </c>
      <c r="DE91" s="206">
        <v>101</v>
      </c>
      <c r="DF91" s="128">
        <v>145</v>
      </c>
      <c r="DG91" s="128">
        <v>94</v>
      </c>
      <c r="DH91" s="128">
        <v>96</v>
      </c>
      <c r="DI91" s="128">
        <v>109</v>
      </c>
      <c r="DJ91" s="207">
        <v>103</v>
      </c>
      <c r="DK91" s="285"/>
      <c r="DL91" s="287"/>
      <c r="DM91" s="285"/>
      <c r="DN91" s="286"/>
      <c r="DO91" s="287"/>
      <c r="DP91" s="285">
        <v>113</v>
      </c>
      <c r="DQ91" s="287">
        <v>125</v>
      </c>
      <c r="DR91" s="285"/>
      <c r="DS91" s="129"/>
      <c r="DT91" s="292"/>
      <c r="DU91" s="294"/>
      <c r="DV91" s="294"/>
      <c r="DW91" s="294"/>
      <c r="DX91" s="285"/>
      <c r="DY91" s="286"/>
      <c r="DZ91" s="286"/>
      <c r="EA91" s="286"/>
      <c r="EB91" s="287"/>
      <c r="EC91" s="294"/>
      <c r="ED91" s="294"/>
      <c r="EE91" s="294"/>
      <c r="EF91" s="288"/>
      <c r="EG91" s="292"/>
      <c r="EH91" s="294"/>
      <c r="EI91" s="294"/>
      <c r="EJ91" s="294"/>
      <c r="EK91" s="285"/>
      <c r="EL91" s="286"/>
      <c r="EM91" s="287"/>
      <c r="EN91" s="294"/>
      <c r="EO91" s="294"/>
      <c r="EP91" s="294"/>
      <c r="EQ91" s="288"/>
      <c r="ER91" s="295"/>
      <c r="ES91" s="343"/>
      <c r="ET91" s="287"/>
      <c r="EU91" s="294"/>
      <c r="EV91" s="285"/>
      <c r="EW91" s="286"/>
      <c r="EX91" s="286"/>
      <c r="EY91" s="286"/>
      <c r="EZ91" s="286"/>
      <c r="FA91" s="286"/>
      <c r="FB91" s="291"/>
      <c r="FC91" s="285"/>
      <c r="FD91" s="286"/>
      <c r="FE91" s="286"/>
      <c r="FF91" s="286"/>
      <c r="FG91" s="286"/>
      <c r="FH91" s="286"/>
      <c r="FI91" s="286"/>
      <c r="FJ91" s="286"/>
      <c r="FK91" s="291"/>
      <c r="FL91" s="34"/>
    </row>
    <row r="92" spans="1:168" s="30" customFormat="1">
      <c r="A92" s="10">
        <v>4433</v>
      </c>
      <c r="B92" s="11" t="s">
        <v>406</v>
      </c>
      <c r="C92" s="43">
        <v>1459</v>
      </c>
      <c r="D92" s="45">
        <v>519</v>
      </c>
      <c r="E92" s="68">
        <f t="shared" si="1"/>
        <v>0.3557230980123372</v>
      </c>
      <c r="F92" s="383"/>
      <c r="G92" s="287"/>
      <c r="H92" s="285"/>
      <c r="I92" s="287"/>
      <c r="J92" s="285"/>
      <c r="K92" s="287"/>
      <c r="L92" s="288"/>
      <c r="M92" s="292"/>
      <c r="N92" s="294"/>
      <c r="O92" s="285"/>
      <c r="P92" s="287"/>
      <c r="Q92" s="285"/>
      <c r="R92" s="286"/>
      <c r="S92" s="286"/>
      <c r="T92" s="286"/>
      <c r="U92" s="291"/>
      <c r="V92" s="292"/>
      <c r="W92" s="294"/>
      <c r="X92" s="294"/>
      <c r="Y92" s="294"/>
      <c r="Z92" s="285"/>
      <c r="AA92" s="286"/>
      <c r="AB92" s="287"/>
      <c r="AC92" s="285"/>
      <c r="AD92" s="287"/>
      <c r="AE92" s="294"/>
      <c r="AF92" s="285"/>
      <c r="AG92" s="287"/>
      <c r="AH92" s="343"/>
      <c r="AI92" s="287"/>
      <c r="AJ92" s="343"/>
      <c r="AK92" s="290"/>
      <c r="AL92" s="290"/>
      <c r="AM92" s="290"/>
      <c r="AN92" s="290"/>
      <c r="AO92" s="290"/>
      <c r="AP92" s="290"/>
      <c r="AQ92" s="290"/>
      <c r="AR92" s="290"/>
      <c r="AS92" s="290"/>
      <c r="AT92" s="290"/>
      <c r="AU92" s="290"/>
      <c r="AV92" s="290"/>
      <c r="AW92" s="290"/>
      <c r="AX92" s="291"/>
      <c r="AY92" s="285"/>
      <c r="AZ92" s="285"/>
      <c r="BA92" s="285"/>
      <c r="BB92" s="285"/>
      <c r="BC92" s="286"/>
      <c r="BD92" s="291"/>
      <c r="BE92" s="292"/>
      <c r="BF92" s="285"/>
      <c r="BG92" s="286"/>
      <c r="BH92" s="286"/>
      <c r="BI92" s="290"/>
      <c r="BJ92" s="290"/>
      <c r="BK92" s="291"/>
      <c r="BL92" s="285"/>
      <c r="BM92" s="286"/>
      <c r="BN92" s="286"/>
      <c r="BO92" s="286"/>
      <c r="BP92" s="286"/>
      <c r="BQ92" s="286"/>
      <c r="BR92" s="286"/>
      <c r="BS92" s="291"/>
      <c r="BT92" s="285"/>
      <c r="BU92" s="285"/>
      <c r="BV92" s="286"/>
      <c r="BW92" s="286"/>
      <c r="BX92" s="286"/>
      <c r="BY92" s="291"/>
      <c r="BZ92" s="285"/>
      <c r="CA92" s="285"/>
      <c r="CB92" s="286"/>
      <c r="CC92" s="291"/>
      <c r="CD92" s="285"/>
      <c r="CE92" s="286"/>
      <c r="CF92" s="286"/>
      <c r="CG92" s="291"/>
      <c r="CH92" s="285"/>
      <c r="CI92" s="285"/>
      <c r="CJ92" s="285"/>
      <c r="CK92" s="286"/>
      <c r="CL92" s="291"/>
      <c r="CM92" s="292"/>
      <c r="CN92" s="285"/>
      <c r="CO92" s="290"/>
      <c r="CP92" s="291"/>
      <c r="CQ92" s="295"/>
      <c r="CR92" s="287"/>
      <c r="CS92" s="285"/>
      <c r="CT92" s="286"/>
      <c r="CU92" s="291"/>
      <c r="CV92" s="302">
        <v>141</v>
      </c>
      <c r="CW92" s="302">
        <v>170</v>
      </c>
      <c r="CX92" s="308">
        <v>197</v>
      </c>
      <c r="CY92" s="95">
        <v>308</v>
      </c>
      <c r="CZ92" s="109">
        <v>193</v>
      </c>
      <c r="DA92" s="95">
        <v>258</v>
      </c>
      <c r="DB92" s="109">
        <v>240</v>
      </c>
      <c r="DC92" s="95">
        <v>253</v>
      </c>
      <c r="DD92" s="109">
        <v>241</v>
      </c>
      <c r="DE92" s="206">
        <v>162</v>
      </c>
      <c r="DF92" s="128">
        <v>250</v>
      </c>
      <c r="DG92" s="128">
        <v>191</v>
      </c>
      <c r="DH92" s="128">
        <v>279</v>
      </c>
      <c r="DI92" s="128">
        <v>189</v>
      </c>
      <c r="DJ92" s="207">
        <v>223</v>
      </c>
      <c r="DK92" s="309"/>
      <c r="DL92" s="313"/>
      <c r="DM92" s="285"/>
      <c r="DN92" s="286"/>
      <c r="DO92" s="287"/>
      <c r="DP92" s="285">
        <v>229</v>
      </c>
      <c r="DQ92" s="287">
        <v>272</v>
      </c>
      <c r="DR92" s="285"/>
      <c r="DS92" s="129"/>
      <c r="DT92" s="292"/>
      <c r="DU92" s="294"/>
      <c r="DV92" s="294"/>
      <c r="DW92" s="294"/>
      <c r="DX92" s="285"/>
      <c r="DY92" s="286"/>
      <c r="DZ92" s="286"/>
      <c r="EA92" s="286"/>
      <c r="EB92" s="287"/>
      <c r="EC92" s="294"/>
      <c r="ED92" s="294"/>
      <c r="EE92" s="294"/>
      <c r="EF92" s="288"/>
      <c r="EG92" s="292"/>
      <c r="EH92" s="294"/>
      <c r="EI92" s="294"/>
      <c r="EJ92" s="294"/>
      <c r="EK92" s="285"/>
      <c r="EL92" s="286"/>
      <c r="EM92" s="287"/>
      <c r="EN92" s="294"/>
      <c r="EO92" s="294"/>
      <c r="EP92" s="294"/>
      <c r="EQ92" s="288"/>
      <c r="ER92" s="295"/>
      <c r="ES92" s="343"/>
      <c r="ET92" s="287"/>
      <c r="EU92" s="294"/>
      <c r="EV92" s="285"/>
      <c r="EW92" s="286"/>
      <c r="EX92" s="286"/>
      <c r="EY92" s="286"/>
      <c r="EZ92" s="286"/>
      <c r="FA92" s="286"/>
      <c r="FB92" s="291"/>
      <c r="FC92" s="285"/>
      <c r="FD92" s="286"/>
      <c r="FE92" s="286"/>
      <c r="FF92" s="286"/>
      <c r="FG92" s="286"/>
      <c r="FH92" s="286"/>
      <c r="FI92" s="286"/>
      <c r="FJ92" s="286"/>
      <c r="FK92" s="291"/>
      <c r="FL92" s="34"/>
    </row>
    <row r="93" spans="1:168" s="30" customFormat="1" ht="12.75" customHeight="1">
      <c r="A93" s="10">
        <v>4441</v>
      </c>
      <c r="B93" s="11" t="s">
        <v>407</v>
      </c>
      <c r="C93" s="43">
        <v>964</v>
      </c>
      <c r="D93" s="45">
        <v>227</v>
      </c>
      <c r="E93" s="68">
        <f t="shared" si="1"/>
        <v>0.23547717842323651</v>
      </c>
      <c r="F93" s="383"/>
      <c r="G93" s="287"/>
      <c r="H93" s="285"/>
      <c r="I93" s="287"/>
      <c r="J93" s="285"/>
      <c r="K93" s="287"/>
      <c r="L93" s="288"/>
      <c r="M93" s="292"/>
      <c r="N93" s="294"/>
      <c r="O93" s="285"/>
      <c r="P93" s="287"/>
      <c r="Q93" s="285"/>
      <c r="R93" s="286"/>
      <c r="S93" s="286"/>
      <c r="T93" s="286"/>
      <c r="U93" s="291"/>
      <c r="V93" s="292"/>
      <c r="W93" s="294"/>
      <c r="X93" s="294"/>
      <c r="Y93" s="294"/>
      <c r="Z93" s="285"/>
      <c r="AA93" s="286"/>
      <c r="AB93" s="287"/>
      <c r="AC93" s="285"/>
      <c r="AD93" s="287"/>
      <c r="AE93" s="294"/>
      <c r="AF93" s="285"/>
      <c r="AG93" s="287"/>
      <c r="AH93" s="343"/>
      <c r="AI93" s="287"/>
      <c r="AJ93" s="343"/>
      <c r="AK93" s="290"/>
      <c r="AL93" s="290"/>
      <c r="AM93" s="290"/>
      <c r="AN93" s="290"/>
      <c r="AO93" s="290"/>
      <c r="AP93" s="290"/>
      <c r="AQ93" s="290"/>
      <c r="AR93" s="290"/>
      <c r="AS93" s="290"/>
      <c r="AT93" s="290"/>
      <c r="AU93" s="290"/>
      <c r="AV93" s="290"/>
      <c r="AW93" s="290"/>
      <c r="AX93" s="291"/>
      <c r="AY93" s="285"/>
      <c r="AZ93" s="285"/>
      <c r="BA93" s="285"/>
      <c r="BB93" s="285"/>
      <c r="BC93" s="286"/>
      <c r="BD93" s="291"/>
      <c r="BE93" s="292"/>
      <c r="BF93" s="285"/>
      <c r="BG93" s="286"/>
      <c r="BH93" s="286"/>
      <c r="BI93" s="290"/>
      <c r="BJ93" s="290"/>
      <c r="BK93" s="291"/>
      <c r="BL93" s="285"/>
      <c r="BM93" s="286"/>
      <c r="BN93" s="286"/>
      <c r="BO93" s="286"/>
      <c r="BP93" s="286"/>
      <c r="BQ93" s="286"/>
      <c r="BR93" s="286"/>
      <c r="BS93" s="291"/>
      <c r="BT93" s="285"/>
      <c r="BU93" s="285"/>
      <c r="BV93" s="286"/>
      <c r="BW93" s="286"/>
      <c r="BX93" s="286"/>
      <c r="BY93" s="291"/>
      <c r="BZ93" s="285"/>
      <c r="CA93" s="285"/>
      <c r="CB93" s="286"/>
      <c r="CC93" s="291"/>
      <c r="CD93" s="285"/>
      <c r="CE93" s="286"/>
      <c r="CF93" s="286"/>
      <c r="CG93" s="291"/>
      <c r="CH93" s="285"/>
      <c r="CI93" s="285"/>
      <c r="CJ93" s="285"/>
      <c r="CK93" s="286"/>
      <c r="CL93" s="291"/>
      <c r="CM93" s="292"/>
      <c r="CN93" s="285"/>
      <c r="CO93" s="290"/>
      <c r="CP93" s="291"/>
      <c r="CQ93" s="295"/>
      <c r="CR93" s="287"/>
      <c r="CS93" s="285"/>
      <c r="CT93" s="286"/>
      <c r="CU93" s="291"/>
      <c r="CV93" s="309">
        <v>76</v>
      </c>
      <c r="CW93" s="309">
        <v>66</v>
      </c>
      <c r="CX93" s="313">
        <v>77</v>
      </c>
      <c r="CY93" s="95">
        <v>129</v>
      </c>
      <c r="CZ93" s="109">
        <v>89</v>
      </c>
      <c r="DA93" s="95">
        <v>103</v>
      </c>
      <c r="DB93" s="109">
        <v>117</v>
      </c>
      <c r="DC93" s="95">
        <v>102</v>
      </c>
      <c r="DD93" s="109">
        <v>114</v>
      </c>
      <c r="DE93" s="206">
        <v>74</v>
      </c>
      <c r="DF93" s="128">
        <v>90</v>
      </c>
      <c r="DG93" s="128">
        <v>94</v>
      </c>
      <c r="DH93" s="128">
        <v>112</v>
      </c>
      <c r="DI93" s="128">
        <v>94</v>
      </c>
      <c r="DJ93" s="207">
        <v>91</v>
      </c>
      <c r="DK93" s="309"/>
      <c r="DL93" s="313"/>
      <c r="DM93" s="285"/>
      <c r="DN93" s="286"/>
      <c r="DO93" s="287"/>
      <c r="DP93" s="285"/>
      <c r="DQ93" s="287"/>
      <c r="DR93" s="285">
        <v>109</v>
      </c>
      <c r="DS93" s="129">
        <v>108</v>
      </c>
      <c r="DT93" s="289"/>
      <c r="DU93" s="384"/>
      <c r="DV93" s="384"/>
      <c r="DW93" s="384"/>
      <c r="DX93" s="302"/>
      <c r="DY93" s="311"/>
      <c r="DZ93" s="311"/>
      <c r="EA93" s="311"/>
      <c r="EB93" s="308"/>
      <c r="EC93" s="384"/>
      <c r="ED93" s="294"/>
      <c r="EE93" s="294"/>
      <c r="EF93" s="288"/>
      <c r="EG93" s="292"/>
      <c r="EH93" s="294"/>
      <c r="EI93" s="294"/>
      <c r="EJ93" s="294"/>
      <c r="EK93" s="285"/>
      <c r="EL93" s="286"/>
      <c r="EM93" s="287"/>
      <c r="EN93" s="294"/>
      <c r="EO93" s="294"/>
      <c r="EP93" s="294"/>
      <c r="EQ93" s="288"/>
      <c r="ER93" s="295"/>
      <c r="ES93" s="343"/>
      <c r="ET93" s="287"/>
      <c r="EU93" s="294"/>
      <c r="EV93" s="285"/>
      <c r="EW93" s="286"/>
      <c r="EX93" s="286"/>
      <c r="EY93" s="286"/>
      <c r="EZ93" s="286"/>
      <c r="FA93" s="286"/>
      <c r="FB93" s="291"/>
      <c r="FC93" s="285"/>
      <c r="FD93" s="286"/>
      <c r="FE93" s="286"/>
      <c r="FF93" s="286"/>
      <c r="FG93" s="286"/>
      <c r="FH93" s="286"/>
      <c r="FI93" s="286"/>
      <c r="FJ93" s="286"/>
      <c r="FK93" s="291"/>
      <c r="FL93" s="34"/>
    </row>
    <row r="94" spans="1:168" s="30" customFormat="1">
      <c r="A94" s="10">
        <v>4442</v>
      </c>
      <c r="B94" s="11" t="s">
        <v>408</v>
      </c>
      <c r="C94" s="43">
        <v>1099</v>
      </c>
      <c r="D94" s="45">
        <v>297</v>
      </c>
      <c r="E94" s="68">
        <f t="shared" si="1"/>
        <v>0.27024567788899001</v>
      </c>
      <c r="F94" s="383"/>
      <c r="G94" s="287"/>
      <c r="H94" s="285"/>
      <c r="I94" s="287"/>
      <c r="J94" s="285"/>
      <c r="K94" s="287"/>
      <c r="L94" s="288"/>
      <c r="M94" s="292"/>
      <c r="N94" s="294"/>
      <c r="O94" s="285"/>
      <c r="P94" s="287"/>
      <c r="Q94" s="285"/>
      <c r="R94" s="286"/>
      <c r="S94" s="286"/>
      <c r="T94" s="286"/>
      <c r="U94" s="291"/>
      <c r="V94" s="292"/>
      <c r="W94" s="294"/>
      <c r="X94" s="294"/>
      <c r="Y94" s="294"/>
      <c r="Z94" s="285"/>
      <c r="AA94" s="286"/>
      <c r="AB94" s="287"/>
      <c r="AC94" s="285"/>
      <c r="AD94" s="287"/>
      <c r="AE94" s="294"/>
      <c r="AF94" s="285"/>
      <c r="AG94" s="287"/>
      <c r="AH94" s="343"/>
      <c r="AI94" s="287"/>
      <c r="AJ94" s="343"/>
      <c r="AK94" s="290"/>
      <c r="AL94" s="290"/>
      <c r="AM94" s="290"/>
      <c r="AN94" s="290"/>
      <c r="AO94" s="290"/>
      <c r="AP94" s="290"/>
      <c r="AQ94" s="290"/>
      <c r="AR94" s="290"/>
      <c r="AS94" s="290"/>
      <c r="AT94" s="290"/>
      <c r="AU94" s="290"/>
      <c r="AV94" s="290"/>
      <c r="AW94" s="290"/>
      <c r="AX94" s="291"/>
      <c r="AY94" s="285"/>
      <c r="AZ94" s="285"/>
      <c r="BA94" s="285"/>
      <c r="BB94" s="285"/>
      <c r="BC94" s="286"/>
      <c r="BD94" s="291"/>
      <c r="BE94" s="292"/>
      <c r="BF94" s="285"/>
      <c r="BG94" s="286"/>
      <c r="BH94" s="286"/>
      <c r="BI94" s="290"/>
      <c r="BJ94" s="290"/>
      <c r="BK94" s="291"/>
      <c r="BL94" s="285"/>
      <c r="BM94" s="286"/>
      <c r="BN94" s="286"/>
      <c r="BO94" s="286"/>
      <c r="BP94" s="286"/>
      <c r="BQ94" s="286"/>
      <c r="BR94" s="286"/>
      <c r="BS94" s="291"/>
      <c r="BT94" s="285"/>
      <c r="BU94" s="285"/>
      <c r="BV94" s="286"/>
      <c r="BW94" s="286"/>
      <c r="BX94" s="286"/>
      <c r="BY94" s="291"/>
      <c r="BZ94" s="285"/>
      <c r="CA94" s="285"/>
      <c r="CB94" s="286"/>
      <c r="CC94" s="291"/>
      <c r="CD94" s="285"/>
      <c r="CE94" s="286"/>
      <c r="CF94" s="286"/>
      <c r="CG94" s="291"/>
      <c r="CH94" s="285"/>
      <c r="CI94" s="285"/>
      <c r="CJ94" s="285"/>
      <c r="CK94" s="286"/>
      <c r="CL94" s="291"/>
      <c r="CM94" s="292"/>
      <c r="CN94" s="285"/>
      <c r="CO94" s="290"/>
      <c r="CP94" s="291"/>
      <c r="CQ94" s="295"/>
      <c r="CR94" s="287"/>
      <c r="CS94" s="285"/>
      <c r="CT94" s="286"/>
      <c r="CU94" s="291"/>
      <c r="CV94" s="309">
        <v>71</v>
      </c>
      <c r="CW94" s="309">
        <v>88</v>
      </c>
      <c r="CX94" s="313">
        <v>131</v>
      </c>
      <c r="CY94" s="309">
        <v>165</v>
      </c>
      <c r="CZ94" s="313">
        <v>119</v>
      </c>
      <c r="DA94" s="309">
        <v>143</v>
      </c>
      <c r="DB94" s="313">
        <v>132</v>
      </c>
      <c r="DC94" s="309">
        <v>130</v>
      </c>
      <c r="DD94" s="313">
        <v>147</v>
      </c>
      <c r="DE94" s="309">
        <v>93</v>
      </c>
      <c r="DF94" s="310">
        <v>118</v>
      </c>
      <c r="DG94" s="310">
        <v>126</v>
      </c>
      <c r="DH94" s="310">
        <v>154</v>
      </c>
      <c r="DI94" s="310">
        <v>121</v>
      </c>
      <c r="DJ94" s="313">
        <v>120</v>
      </c>
      <c r="DK94" s="309"/>
      <c r="DL94" s="313"/>
      <c r="DM94" s="285"/>
      <c r="DN94" s="286"/>
      <c r="DO94" s="287"/>
      <c r="DP94" s="285"/>
      <c r="DQ94" s="287"/>
      <c r="DR94" s="285">
        <v>157</v>
      </c>
      <c r="DS94" s="291">
        <v>129</v>
      </c>
      <c r="DT94" s="204"/>
      <c r="DU94" s="205"/>
      <c r="DV94" s="205"/>
      <c r="DW94" s="205"/>
      <c r="DX94" s="95"/>
      <c r="DY94" s="104"/>
      <c r="DZ94" s="104"/>
      <c r="EA94" s="104"/>
      <c r="EB94" s="109"/>
      <c r="EC94" s="205"/>
      <c r="ED94" s="208"/>
      <c r="EE94" s="208"/>
      <c r="EF94" s="209"/>
      <c r="EG94" s="292"/>
      <c r="EH94" s="294"/>
      <c r="EI94" s="294"/>
      <c r="EJ94" s="294"/>
      <c r="EK94" s="285"/>
      <c r="EL94" s="286"/>
      <c r="EM94" s="287"/>
      <c r="EN94" s="294"/>
      <c r="EO94" s="294"/>
      <c r="EP94" s="294"/>
      <c r="EQ94" s="288"/>
      <c r="ER94" s="295"/>
      <c r="ES94" s="343"/>
      <c r="ET94" s="287"/>
      <c r="EU94" s="294"/>
      <c r="EV94" s="285"/>
      <c r="EW94" s="286"/>
      <c r="EX94" s="286"/>
      <c r="EY94" s="286"/>
      <c r="EZ94" s="286"/>
      <c r="FA94" s="286"/>
      <c r="FB94" s="291"/>
      <c r="FC94" s="285"/>
      <c r="FD94" s="286"/>
      <c r="FE94" s="286"/>
      <c r="FF94" s="286"/>
      <c r="FG94" s="286"/>
      <c r="FH94" s="286"/>
      <c r="FI94" s="286"/>
      <c r="FJ94" s="286"/>
      <c r="FK94" s="291"/>
      <c r="FL94" s="34"/>
    </row>
    <row r="95" spans="1:168" s="30" customFormat="1" ht="12.75" customHeight="1">
      <c r="A95" s="10">
        <v>4443</v>
      </c>
      <c r="B95" s="11" t="s">
        <v>409</v>
      </c>
      <c r="C95" s="43">
        <v>1056</v>
      </c>
      <c r="D95" s="45">
        <v>381</v>
      </c>
      <c r="E95" s="68">
        <f t="shared" si="1"/>
        <v>0.36079545454545453</v>
      </c>
      <c r="F95" s="383"/>
      <c r="G95" s="287"/>
      <c r="H95" s="285"/>
      <c r="I95" s="287"/>
      <c r="J95" s="285"/>
      <c r="K95" s="287"/>
      <c r="L95" s="288"/>
      <c r="M95" s="292"/>
      <c r="N95" s="294"/>
      <c r="O95" s="285"/>
      <c r="P95" s="287"/>
      <c r="Q95" s="285"/>
      <c r="R95" s="286"/>
      <c r="S95" s="286"/>
      <c r="T95" s="286"/>
      <c r="U95" s="291"/>
      <c r="V95" s="292"/>
      <c r="W95" s="294"/>
      <c r="X95" s="294"/>
      <c r="Y95" s="294"/>
      <c r="Z95" s="285"/>
      <c r="AA95" s="286"/>
      <c r="AB95" s="287"/>
      <c r="AC95" s="285"/>
      <c r="AD95" s="287"/>
      <c r="AE95" s="294"/>
      <c r="AF95" s="285"/>
      <c r="AG95" s="287"/>
      <c r="AH95" s="343"/>
      <c r="AI95" s="287"/>
      <c r="AJ95" s="343"/>
      <c r="AK95" s="290"/>
      <c r="AL95" s="290"/>
      <c r="AM95" s="290"/>
      <c r="AN95" s="290"/>
      <c r="AO95" s="290"/>
      <c r="AP95" s="290"/>
      <c r="AQ95" s="290"/>
      <c r="AR95" s="290"/>
      <c r="AS95" s="290"/>
      <c r="AT95" s="290"/>
      <c r="AU95" s="290"/>
      <c r="AV95" s="290"/>
      <c r="AW95" s="290"/>
      <c r="AX95" s="291"/>
      <c r="AY95" s="285"/>
      <c r="AZ95" s="285"/>
      <c r="BA95" s="285"/>
      <c r="BB95" s="285"/>
      <c r="BC95" s="286"/>
      <c r="BD95" s="291"/>
      <c r="BE95" s="292"/>
      <c r="BF95" s="285"/>
      <c r="BG95" s="286"/>
      <c r="BH95" s="286"/>
      <c r="BI95" s="290"/>
      <c r="BJ95" s="290"/>
      <c r="BK95" s="291"/>
      <c r="BL95" s="285"/>
      <c r="BM95" s="286"/>
      <c r="BN95" s="286"/>
      <c r="BO95" s="286"/>
      <c r="BP95" s="286"/>
      <c r="BQ95" s="286"/>
      <c r="BR95" s="286"/>
      <c r="BS95" s="291"/>
      <c r="BT95" s="285"/>
      <c r="BU95" s="285"/>
      <c r="BV95" s="286"/>
      <c r="BW95" s="286"/>
      <c r="BX95" s="286"/>
      <c r="BY95" s="291"/>
      <c r="BZ95" s="285"/>
      <c r="CA95" s="285"/>
      <c r="CB95" s="286"/>
      <c r="CC95" s="291"/>
      <c r="CD95" s="285"/>
      <c r="CE95" s="286"/>
      <c r="CF95" s="286"/>
      <c r="CG95" s="291"/>
      <c r="CH95" s="285"/>
      <c r="CI95" s="285"/>
      <c r="CJ95" s="285"/>
      <c r="CK95" s="286"/>
      <c r="CL95" s="291"/>
      <c r="CM95" s="292"/>
      <c r="CN95" s="285"/>
      <c r="CO95" s="290"/>
      <c r="CP95" s="291"/>
      <c r="CQ95" s="295"/>
      <c r="CR95" s="287"/>
      <c r="CS95" s="285"/>
      <c r="CT95" s="286"/>
      <c r="CU95" s="291"/>
      <c r="CV95" s="309">
        <v>95</v>
      </c>
      <c r="CW95" s="309">
        <v>108</v>
      </c>
      <c r="CX95" s="313">
        <v>173</v>
      </c>
      <c r="CY95" s="309">
        <v>229</v>
      </c>
      <c r="CZ95" s="313">
        <v>134</v>
      </c>
      <c r="DA95" s="309">
        <v>167</v>
      </c>
      <c r="DB95" s="313">
        <v>196</v>
      </c>
      <c r="DC95" s="309">
        <v>184</v>
      </c>
      <c r="DD95" s="313">
        <v>176</v>
      </c>
      <c r="DE95" s="309">
        <v>102</v>
      </c>
      <c r="DF95" s="310">
        <v>162</v>
      </c>
      <c r="DG95" s="310">
        <v>147</v>
      </c>
      <c r="DH95" s="310">
        <v>193</v>
      </c>
      <c r="DI95" s="310">
        <v>174</v>
      </c>
      <c r="DJ95" s="313">
        <v>150</v>
      </c>
      <c r="DK95" s="285"/>
      <c r="DL95" s="287"/>
      <c r="DM95" s="309"/>
      <c r="DN95" s="310"/>
      <c r="DO95" s="313"/>
      <c r="DP95" s="309"/>
      <c r="DQ95" s="287"/>
      <c r="DR95" s="285">
        <v>215</v>
      </c>
      <c r="DS95" s="291">
        <v>147</v>
      </c>
      <c r="DT95" s="204"/>
      <c r="DU95" s="205"/>
      <c r="DV95" s="205"/>
      <c r="DW95" s="205"/>
      <c r="DX95" s="95"/>
      <c r="DY95" s="104"/>
      <c r="DZ95" s="104"/>
      <c r="EA95" s="104"/>
      <c r="EB95" s="109"/>
      <c r="EC95" s="205"/>
      <c r="ED95" s="208"/>
      <c r="EE95" s="208"/>
      <c r="EF95" s="209"/>
      <c r="EG95" s="292"/>
      <c r="EH95" s="294"/>
      <c r="EI95" s="294"/>
      <c r="EJ95" s="294"/>
      <c r="EK95" s="285"/>
      <c r="EL95" s="286"/>
      <c r="EM95" s="287"/>
      <c r="EN95" s="294"/>
      <c r="EO95" s="294"/>
      <c r="EP95" s="294"/>
      <c r="EQ95" s="288"/>
      <c r="ER95" s="295"/>
      <c r="ES95" s="343"/>
      <c r="ET95" s="287"/>
      <c r="EU95" s="294"/>
      <c r="EV95" s="285"/>
      <c r="EW95" s="286"/>
      <c r="EX95" s="286"/>
      <c r="EY95" s="286"/>
      <c r="EZ95" s="286"/>
      <c r="FA95" s="286"/>
      <c r="FB95" s="291"/>
      <c r="FC95" s="285"/>
      <c r="FD95" s="286"/>
      <c r="FE95" s="286"/>
      <c r="FF95" s="286"/>
      <c r="FG95" s="286"/>
      <c r="FH95" s="286"/>
      <c r="FI95" s="286"/>
      <c r="FJ95" s="286"/>
      <c r="FK95" s="291"/>
      <c r="FL95" s="34"/>
    </row>
    <row r="96" spans="1:168" s="30" customFormat="1">
      <c r="A96" s="10">
        <v>4611</v>
      </c>
      <c r="B96" s="11" t="s">
        <v>410</v>
      </c>
      <c r="C96" s="43">
        <v>1259</v>
      </c>
      <c r="D96" s="45">
        <v>322</v>
      </c>
      <c r="E96" s="68">
        <f t="shared" si="1"/>
        <v>0.25575853852263702</v>
      </c>
      <c r="F96" s="383"/>
      <c r="G96" s="287"/>
      <c r="H96" s="285"/>
      <c r="I96" s="287"/>
      <c r="J96" s="285"/>
      <c r="K96" s="287"/>
      <c r="L96" s="288"/>
      <c r="M96" s="292"/>
      <c r="N96" s="294"/>
      <c r="O96" s="285"/>
      <c r="P96" s="287"/>
      <c r="Q96" s="285"/>
      <c r="R96" s="286"/>
      <c r="S96" s="286"/>
      <c r="T96" s="286"/>
      <c r="U96" s="291"/>
      <c r="V96" s="292"/>
      <c r="W96" s="294"/>
      <c r="X96" s="294"/>
      <c r="Y96" s="294"/>
      <c r="Z96" s="285"/>
      <c r="AA96" s="286"/>
      <c r="AB96" s="287"/>
      <c r="AC96" s="285"/>
      <c r="AD96" s="287"/>
      <c r="AE96" s="294"/>
      <c r="AF96" s="285"/>
      <c r="AG96" s="287"/>
      <c r="AH96" s="343"/>
      <c r="AI96" s="287"/>
      <c r="AJ96" s="343"/>
      <c r="AK96" s="290"/>
      <c r="AL96" s="290"/>
      <c r="AM96" s="290"/>
      <c r="AN96" s="290"/>
      <c r="AO96" s="290"/>
      <c r="AP96" s="290"/>
      <c r="AQ96" s="290"/>
      <c r="AR96" s="290"/>
      <c r="AS96" s="290"/>
      <c r="AT96" s="290"/>
      <c r="AU96" s="290"/>
      <c r="AV96" s="290"/>
      <c r="AW96" s="290"/>
      <c r="AX96" s="291"/>
      <c r="AY96" s="285"/>
      <c r="AZ96" s="285"/>
      <c r="BA96" s="285"/>
      <c r="BB96" s="285"/>
      <c r="BC96" s="286"/>
      <c r="BD96" s="291"/>
      <c r="BE96" s="292"/>
      <c r="BF96" s="285"/>
      <c r="BG96" s="286"/>
      <c r="BH96" s="286"/>
      <c r="BI96" s="290"/>
      <c r="BJ96" s="290"/>
      <c r="BK96" s="291"/>
      <c r="BL96" s="285"/>
      <c r="BM96" s="286"/>
      <c r="BN96" s="286"/>
      <c r="BO96" s="286"/>
      <c r="BP96" s="286"/>
      <c r="BQ96" s="286"/>
      <c r="BR96" s="286"/>
      <c r="BS96" s="291"/>
      <c r="BT96" s="285"/>
      <c r="BU96" s="285"/>
      <c r="BV96" s="286"/>
      <c r="BW96" s="286"/>
      <c r="BX96" s="286"/>
      <c r="BY96" s="291"/>
      <c r="BZ96" s="285"/>
      <c r="CA96" s="285"/>
      <c r="CB96" s="286"/>
      <c r="CC96" s="291"/>
      <c r="CD96" s="285"/>
      <c r="CE96" s="286"/>
      <c r="CF96" s="286"/>
      <c r="CG96" s="291"/>
      <c r="CH96" s="285"/>
      <c r="CI96" s="285"/>
      <c r="CJ96" s="285"/>
      <c r="CK96" s="286"/>
      <c r="CL96" s="291"/>
      <c r="CM96" s="292"/>
      <c r="CN96" s="285"/>
      <c r="CO96" s="290"/>
      <c r="CP96" s="291"/>
      <c r="CQ96" s="295"/>
      <c r="CR96" s="287"/>
      <c r="CS96" s="285"/>
      <c r="CT96" s="286"/>
      <c r="CU96" s="291"/>
      <c r="CV96" s="309"/>
      <c r="CW96" s="309"/>
      <c r="CX96" s="313"/>
      <c r="CY96" s="309"/>
      <c r="CZ96" s="313"/>
      <c r="DA96" s="309"/>
      <c r="DB96" s="313"/>
      <c r="DC96" s="309"/>
      <c r="DD96" s="313"/>
      <c r="DE96" s="309"/>
      <c r="DF96" s="310"/>
      <c r="DG96" s="310"/>
      <c r="DH96" s="310"/>
      <c r="DI96" s="310"/>
      <c r="DJ96" s="313"/>
      <c r="DK96" s="285"/>
      <c r="DL96" s="287"/>
      <c r="DM96" s="309"/>
      <c r="DN96" s="310"/>
      <c r="DO96" s="313"/>
      <c r="DP96" s="309"/>
      <c r="DQ96" s="287"/>
      <c r="DR96" s="285"/>
      <c r="DS96" s="291"/>
      <c r="DT96" s="204">
        <v>208</v>
      </c>
      <c r="DU96" s="205">
        <v>190</v>
      </c>
      <c r="DV96" s="205">
        <v>209</v>
      </c>
      <c r="DW96" s="205">
        <v>196</v>
      </c>
      <c r="DX96" s="95">
        <v>155</v>
      </c>
      <c r="DY96" s="104">
        <v>203</v>
      </c>
      <c r="DZ96" s="104">
        <v>147</v>
      </c>
      <c r="EA96" s="104">
        <v>140</v>
      </c>
      <c r="EB96" s="109">
        <v>134</v>
      </c>
      <c r="EC96" s="208">
        <v>194</v>
      </c>
      <c r="ED96" s="205"/>
      <c r="EE96" s="208"/>
      <c r="EF96" s="209"/>
      <c r="EG96" s="292"/>
      <c r="EH96" s="294"/>
      <c r="EI96" s="294"/>
      <c r="EJ96" s="294"/>
      <c r="EK96" s="285"/>
      <c r="EL96" s="286"/>
      <c r="EM96" s="287"/>
      <c r="EN96" s="294"/>
      <c r="EO96" s="294"/>
      <c r="EP96" s="294"/>
      <c r="EQ96" s="288"/>
      <c r="ER96" s="295"/>
      <c r="ES96" s="343"/>
      <c r="ET96" s="287"/>
      <c r="EU96" s="294"/>
      <c r="EV96" s="285"/>
      <c r="EW96" s="286"/>
      <c r="EX96" s="286"/>
      <c r="EY96" s="286"/>
      <c r="EZ96" s="286"/>
      <c r="FA96" s="286"/>
      <c r="FB96" s="291"/>
      <c r="FC96" s="285"/>
      <c r="FD96" s="286"/>
      <c r="FE96" s="286"/>
      <c r="FF96" s="286"/>
      <c r="FG96" s="286"/>
      <c r="FH96" s="286"/>
      <c r="FI96" s="286"/>
      <c r="FJ96" s="286"/>
      <c r="FK96" s="291"/>
      <c r="FL96" s="34"/>
    </row>
    <row r="97" spans="1:168" s="30" customFormat="1" ht="12.75" customHeight="1">
      <c r="A97" s="10">
        <v>4612</v>
      </c>
      <c r="B97" s="11" t="s">
        <v>411</v>
      </c>
      <c r="C97" s="43">
        <v>575</v>
      </c>
      <c r="D97" s="45">
        <v>75</v>
      </c>
      <c r="E97" s="68">
        <f t="shared" si="1"/>
        <v>0.13043478260869565</v>
      </c>
      <c r="F97" s="383"/>
      <c r="G97" s="287"/>
      <c r="H97" s="285"/>
      <c r="I97" s="287"/>
      <c r="J97" s="285"/>
      <c r="K97" s="287"/>
      <c r="L97" s="288"/>
      <c r="M97" s="292"/>
      <c r="N97" s="294"/>
      <c r="O97" s="285"/>
      <c r="P97" s="287"/>
      <c r="Q97" s="285"/>
      <c r="R97" s="286"/>
      <c r="S97" s="286"/>
      <c r="T97" s="286"/>
      <c r="U97" s="291"/>
      <c r="V97" s="292"/>
      <c r="W97" s="294"/>
      <c r="X97" s="294"/>
      <c r="Y97" s="294"/>
      <c r="Z97" s="285"/>
      <c r="AA97" s="286"/>
      <c r="AB97" s="287"/>
      <c r="AC97" s="285"/>
      <c r="AD97" s="287"/>
      <c r="AE97" s="294"/>
      <c r="AF97" s="285"/>
      <c r="AG97" s="287"/>
      <c r="AH97" s="343"/>
      <c r="AI97" s="287"/>
      <c r="AJ97" s="343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1"/>
      <c r="AY97" s="285"/>
      <c r="AZ97" s="285"/>
      <c r="BA97" s="285"/>
      <c r="BB97" s="285"/>
      <c r="BC97" s="286"/>
      <c r="BD97" s="291"/>
      <c r="BE97" s="292"/>
      <c r="BF97" s="285"/>
      <c r="BG97" s="286"/>
      <c r="BH97" s="286"/>
      <c r="BI97" s="290"/>
      <c r="BJ97" s="290"/>
      <c r="BK97" s="291"/>
      <c r="BL97" s="285"/>
      <c r="BM97" s="286"/>
      <c r="BN97" s="286"/>
      <c r="BO97" s="286"/>
      <c r="BP97" s="286"/>
      <c r="BQ97" s="286"/>
      <c r="BR97" s="286"/>
      <c r="BS97" s="291"/>
      <c r="BT97" s="285"/>
      <c r="BU97" s="285"/>
      <c r="BV97" s="286"/>
      <c r="BW97" s="286"/>
      <c r="BX97" s="286"/>
      <c r="BY97" s="291"/>
      <c r="BZ97" s="285"/>
      <c r="CA97" s="285"/>
      <c r="CB97" s="286"/>
      <c r="CC97" s="291"/>
      <c r="CD97" s="285"/>
      <c r="CE97" s="286"/>
      <c r="CF97" s="286"/>
      <c r="CG97" s="291"/>
      <c r="CH97" s="285"/>
      <c r="CI97" s="285"/>
      <c r="CJ97" s="285"/>
      <c r="CK97" s="286"/>
      <c r="CL97" s="291"/>
      <c r="CM97" s="292"/>
      <c r="CN97" s="285"/>
      <c r="CO97" s="290"/>
      <c r="CP97" s="291"/>
      <c r="CQ97" s="295"/>
      <c r="CR97" s="287"/>
      <c r="CS97" s="285"/>
      <c r="CT97" s="286"/>
      <c r="CU97" s="291"/>
      <c r="CV97" s="309"/>
      <c r="CW97" s="309"/>
      <c r="CX97" s="313"/>
      <c r="CY97" s="309"/>
      <c r="CZ97" s="313"/>
      <c r="DA97" s="309"/>
      <c r="DB97" s="313"/>
      <c r="DC97" s="309"/>
      <c r="DD97" s="313"/>
      <c r="DE97" s="309"/>
      <c r="DF97" s="310"/>
      <c r="DG97" s="310"/>
      <c r="DH97" s="310"/>
      <c r="DI97" s="310"/>
      <c r="DJ97" s="313"/>
      <c r="DK97" s="285"/>
      <c r="DL97" s="287"/>
      <c r="DM97" s="309"/>
      <c r="DN97" s="310"/>
      <c r="DO97" s="313"/>
      <c r="DP97" s="309"/>
      <c r="DQ97" s="287"/>
      <c r="DR97" s="285"/>
      <c r="DS97" s="291"/>
      <c r="DT97" s="204">
        <v>57</v>
      </c>
      <c r="DU97" s="205">
        <v>53</v>
      </c>
      <c r="DV97" s="205">
        <v>55</v>
      </c>
      <c r="DW97" s="205">
        <v>53</v>
      </c>
      <c r="DX97" s="95">
        <v>31</v>
      </c>
      <c r="DY97" s="104">
        <v>45</v>
      </c>
      <c r="DZ97" s="104">
        <v>37</v>
      </c>
      <c r="EA97" s="104">
        <v>28</v>
      </c>
      <c r="EB97" s="109">
        <v>33</v>
      </c>
      <c r="EC97" s="208">
        <v>52</v>
      </c>
      <c r="ED97" s="205"/>
      <c r="EE97" s="208"/>
      <c r="EF97" s="209"/>
      <c r="EG97" s="292"/>
      <c r="EH97" s="294"/>
      <c r="EI97" s="294"/>
      <c r="EJ97" s="294"/>
      <c r="EK97" s="285"/>
      <c r="EL97" s="286"/>
      <c r="EM97" s="287"/>
      <c r="EN97" s="294"/>
      <c r="EO97" s="294"/>
      <c r="EP97" s="294"/>
      <c r="EQ97" s="288"/>
      <c r="ER97" s="295"/>
      <c r="ES97" s="343"/>
      <c r="ET97" s="287"/>
      <c r="EU97" s="294"/>
      <c r="EV97" s="285"/>
      <c r="EW97" s="286"/>
      <c r="EX97" s="286"/>
      <c r="EY97" s="286"/>
      <c r="EZ97" s="286"/>
      <c r="FA97" s="286"/>
      <c r="FB97" s="291"/>
      <c r="FC97" s="285"/>
      <c r="FD97" s="286"/>
      <c r="FE97" s="286"/>
      <c r="FF97" s="286"/>
      <c r="FG97" s="286"/>
      <c r="FH97" s="286"/>
      <c r="FI97" s="286"/>
      <c r="FJ97" s="286"/>
      <c r="FK97" s="291"/>
      <c r="FL97" s="34"/>
    </row>
    <row r="98" spans="1:168" s="30" customFormat="1">
      <c r="A98" s="10">
        <v>4621</v>
      </c>
      <c r="B98" s="11" t="s">
        <v>412</v>
      </c>
      <c r="C98" s="43">
        <v>943</v>
      </c>
      <c r="D98" s="45">
        <v>208</v>
      </c>
      <c r="E98" s="68">
        <f t="shared" si="1"/>
        <v>0.22057264050901379</v>
      </c>
      <c r="F98" s="383"/>
      <c r="G98" s="287"/>
      <c r="H98" s="285"/>
      <c r="I98" s="287"/>
      <c r="J98" s="285"/>
      <c r="K98" s="287"/>
      <c r="L98" s="288"/>
      <c r="M98" s="292"/>
      <c r="N98" s="294"/>
      <c r="O98" s="285"/>
      <c r="P98" s="287"/>
      <c r="Q98" s="285"/>
      <c r="R98" s="286"/>
      <c r="S98" s="286"/>
      <c r="T98" s="286"/>
      <c r="U98" s="291"/>
      <c r="V98" s="292"/>
      <c r="W98" s="294"/>
      <c r="X98" s="294"/>
      <c r="Y98" s="294"/>
      <c r="Z98" s="285"/>
      <c r="AA98" s="286"/>
      <c r="AB98" s="287"/>
      <c r="AC98" s="285"/>
      <c r="AD98" s="287"/>
      <c r="AE98" s="294"/>
      <c r="AF98" s="285"/>
      <c r="AG98" s="287"/>
      <c r="AH98" s="343"/>
      <c r="AI98" s="287"/>
      <c r="AJ98" s="343"/>
      <c r="AK98" s="290"/>
      <c r="AL98" s="290"/>
      <c r="AM98" s="290"/>
      <c r="AN98" s="290"/>
      <c r="AO98" s="290"/>
      <c r="AP98" s="290"/>
      <c r="AQ98" s="290"/>
      <c r="AR98" s="290"/>
      <c r="AS98" s="290"/>
      <c r="AT98" s="290"/>
      <c r="AU98" s="290"/>
      <c r="AV98" s="290"/>
      <c r="AW98" s="290"/>
      <c r="AX98" s="291"/>
      <c r="AY98" s="285"/>
      <c r="AZ98" s="285"/>
      <c r="BA98" s="285"/>
      <c r="BB98" s="285"/>
      <c r="BC98" s="286"/>
      <c r="BD98" s="291"/>
      <c r="BE98" s="292"/>
      <c r="BF98" s="285"/>
      <c r="BG98" s="286"/>
      <c r="BH98" s="286"/>
      <c r="BI98" s="290"/>
      <c r="BJ98" s="290"/>
      <c r="BK98" s="291"/>
      <c r="BL98" s="285"/>
      <c r="BM98" s="286"/>
      <c r="BN98" s="286"/>
      <c r="BO98" s="286"/>
      <c r="BP98" s="286"/>
      <c r="BQ98" s="286"/>
      <c r="BR98" s="286"/>
      <c r="BS98" s="291"/>
      <c r="BT98" s="285"/>
      <c r="BU98" s="285"/>
      <c r="BV98" s="286"/>
      <c r="BW98" s="286"/>
      <c r="BX98" s="286"/>
      <c r="BY98" s="291"/>
      <c r="BZ98" s="285"/>
      <c r="CA98" s="285"/>
      <c r="CB98" s="286"/>
      <c r="CC98" s="291"/>
      <c r="CD98" s="285"/>
      <c r="CE98" s="286"/>
      <c r="CF98" s="286"/>
      <c r="CG98" s="291"/>
      <c r="CH98" s="285"/>
      <c r="CI98" s="285"/>
      <c r="CJ98" s="285"/>
      <c r="CK98" s="286"/>
      <c r="CL98" s="291"/>
      <c r="CM98" s="292"/>
      <c r="CN98" s="285"/>
      <c r="CO98" s="290"/>
      <c r="CP98" s="291"/>
      <c r="CQ98" s="295"/>
      <c r="CR98" s="287"/>
      <c r="CS98" s="285"/>
      <c r="CT98" s="286"/>
      <c r="CU98" s="291"/>
      <c r="CV98" s="309"/>
      <c r="CW98" s="309"/>
      <c r="CX98" s="313"/>
      <c r="CY98" s="309"/>
      <c r="CZ98" s="313"/>
      <c r="DA98" s="309"/>
      <c r="DB98" s="313"/>
      <c r="DC98" s="309"/>
      <c r="DD98" s="313"/>
      <c r="DE98" s="309"/>
      <c r="DF98" s="310"/>
      <c r="DG98" s="310"/>
      <c r="DH98" s="310"/>
      <c r="DI98" s="310"/>
      <c r="DJ98" s="313"/>
      <c r="DK98" s="285"/>
      <c r="DL98" s="287"/>
      <c r="DM98" s="285"/>
      <c r="DN98" s="286"/>
      <c r="DO98" s="287"/>
      <c r="DP98" s="285"/>
      <c r="DQ98" s="313"/>
      <c r="DR98" s="309"/>
      <c r="DS98" s="291"/>
      <c r="DT98" s="204">
        <v>134</v>
      </c>
      <c r="DU98" s="205">
        <v>126</v>
      </c>
      <c r="DV98" s="205">
        <v>143</v>
      </c>
      <c r="DW98" s="205">
        <v>126</v>
      </c>
      <c r="DX98" s="95">
        <v>91</v>
      </c>
      <c r="DY98" s="104">
        <v>126</v>
      </c>
      <c r="DZ98" s="104">
        <v>105</v>
      </c>
      <c r="EA98" s="104">
        <v>111</v>
      </c>
      <c r="EB98" s="109">
        <v>68</v>
      </c>
      <c r="EC98" s="208"/>
      <c r="ED98" s="208">
        <v>131</v>
      </c>
      <c r="EE98" s="205"/>
      <c r="EF98" s="209"/>
      <c r="EG98" s="292"/>
      <c r="EH98" s="294"/>
      <c r="EI98" s="294"/>
      <c r="EJ98" s="294"/>
      <c r="EK98" s="285"/>
      <c r="EL98" s="286"/>
      <c r="EM98" s="287"/>
      <c r="EN98" s="294"/>
      <c r="EO98" s="294"/>
      <c r="EP98" s="294"/>
      <c r="EQ98" s="288"/>
      <c r="ER98" s="295"/>
      <c r="ES98" s="343"/>
      <c r="ET98" s="287"/>
      <c r="EU98" s="294"/>
      <c r="EV98" s="285"/>
      <c r="EW98" s="286"/>
      <c r="EX98" s="286"/>
      <c r="EY98" s="286"/>
      <c r="EZ98" s="286"/>
      <c r="FA98" s="286"/>
      <c r="FB98" s="291"/>
      <c r="FC98" s="285"/>
      <c r="FD98" s="286"/>
      <c r="FE98" s="286"/>
      <c r="FF98" s="286"/>
      <c r="FG98" s="286"/>
      <c r="FH98" s="286"/>
      <c r="FI98" s="286"/>
      <c r="FJ98" s="286"/>
      <c r="FK98" s="291"/>
      <c r="FL98" s="34"/>
    </row>
    <row r="99" spans="1:168" s="30" customFormat="1" ht="12.75" customHeight="1">
      <c r="A99" s="10">
        <v>4622</v>
      </c>
      <c r="B99" s="11" t="s">
        <v>413</v>
      </c>
      <c r="C99" s="43">
        <v>533</v>
      </c>
      <c r="D99" s="45">
        <v>141</v>
      </c>
      <c r="E99" s="68">
        <f t="shared" si="1"/>
        <v>0.26454033771106944</v>
      </c>
      <c r="F99" s="383"/>
      <c r="G99" s="287"/>
      <c r="H99" s="285"/>
      <c r="I99" s="287"/>
      <c r="J99" s="285"/>
      <c r="K99" s="287"/>
      <c r="L99" s="288"/>
      <c r="M99" s="292"/>
      <c r="N99" s="294"/>
      <c r="O99" s="285"/>
      <c r="P99" s="287"/>
      <c r="Q99" s="285"/>
      <c r="R99" s="286"/>
      <c r="S99" s="286"/>
      <c r="T99" s="286"/>
      <c r="U99" s="291"/>
      <c r="V99" s="292"/>
      <c r="W99" s="294"/>
      <c r="X99" s="294"/>
      <c r="Y99" s="294"/>
      <c r="Z99" s="285"/>
      <c r="AA99" s="286"/>
      <c r="AB99" s="287"/>
      <c r="AC99" s="285"/>
      <c r="AD99" s="287"/>
      <c r="AE99" s="294"/>
      <c r="AF99" s="285"/>
      <c r="AG99" s="287"/>
      <c r="AH99" s="343"/>
      <c r="AI99" s="287"/>
      <c r="AJ99" s="343"/>
      <c r="AK99" s="290"/>
      <c r="AL99" s="290"/>
      <c r="AM99" s="290"/>
      <c r="AN99" s="290"/>
      <c r="AO99" s="290"/>
      <c r="AP99" s="290"/>
      <c r="AQ99" s="290"/>
      <c r="AR99" s="290"/>
      <c r="AS99" s="290"/>
      <c r="AT99" s="290"/>
      <c r="AU99" s="290"/>
      <c r="AV99" s="290"/>
      <c r="AW99" s="290"/>
      <c r="AX99" s="291"/>
      <c r="AY99" s="285"/>
      <c r="AZ99" s="285"/>
      <c r="BA99" s="285"/>
      <c r="BB99" s="285"/>
      <c r="BC99" s="286"/>
      <c r="BD99" s="291"/>
      <c r="BE99" s="292"/>
      <c r="BF99" s="285"/>
      <c r="BG99" s="286"/>
      <c r="BH99" s="286"/>
      <c r="BI99" s="290"/>
      <c r="BJ99" s="290"/>
      <c r="BK99" s="291"/>
      <c r="BL99" s="285"/>
      <c r="BM99" s="286"/>
      <c r="BN99" s="286"/>
      <c r="BO99" s="286"/>
      <c r="BP99" s="286"/>
      <c r="BQ99" s="286"/>
      <c r="BR99" s="286"/>
      <c r="BS99" s="291"/>
      <c r="BT99" s="285"/>
      <c r="BU99" s="285"/>
      <c r="BV99" s="286"/>
      <c r="BW99" s="286"/>
      <c r="BX99" s="286"/>
      <c r="BY99" s="291"/>
      <c r="BZ99" s="285"/>
      <c r="CA99" s="285"/>
      <c r="CB99" s="286"/>
      <c r="CC99" s="291"/>
      <c r="CD99" s="285"/>
      <c r="CE99" s="286"/>
      <c r="CF99" s="286"/>
      <c r="CG99" s="291"/>
      <c r="CH99" s="285"/>
      <c r="CI99" s="285"/>
      <c r="CJ99" s="285"/>
      <c r="CK99" s="286"/>
      <c r="CL99" s="291"/>
      <c r="CM99" s="292"/>
      <c r="CN99" s="285"/>
      <c r="CO99" s="290"/>
      <c r="CP99" s="291"/>
      <c r="CQ99" s="295"/>
      <c r="CR99" s="287"/>
      <c r="CS99" s="285"/>
      <c r="CT99" s="286"/>
      <c r="CU99" s="291"/>
      <c r="CV99" s="309"/>
      <c r="CW99" s="309"/>
      <c r="CX99" s="313"/>
      <c r="CY99" s="309"/>
      <c r="CZ99" s="313"/>
      <c r="DA99" s="309"/>
      <c r="DB99" s="313"/>
      <c r="DC99" s="309"/>
      <c r="DD99" s="313"/>
      <c r="DE99" s="309"/>
      <c r="DF99" s="310"/>
      <c r="DG99" s="310"/>
      <c r="DH99" s="310"/>
      <c r="DI99" s="310"/>
      <c r="DJ99" s="313"/>
      <c r="DK99" s="285"/>
      <c r="DL99" s="287"/>
      <c r="DM99" s="285"/>
      <c r="DN99" s="286"/>
      <c r="DO99" s="287"/>
      <c r="DP99" s="285"/>
      <c r="DQ99" s="313"/>
      <c r="DR99" s="309"/>
      <c r="DS99" s="291"/>
      <c r="DT99" s="204">
        <v>78</v>
      </c>
      <c r="DU99" s="205">
        <v>74</v>
      </c>
      <c r="DV99" s="205">
        <v>81</v>
      </c>
      <c r="DW99" s="205">
        <v>74</v>
      </c>
      <c r="DX99" s="95">
        <v>49</v>
      </c>
      <c r="DY99" s="104">
        <v>94</v>
      </c>
      <c r="DZ99" s="104">
        <v>73</v>
      </c>
      <c r="EA99" s="104">
        <v>73</v>
      </c>
      <c r="EB99" s="109">
        <v>65</v>
      </c>
      <c r="EC99" s="208"/>
      <c r="ED99" s="208">
        <v>74</v>
      </c>
      <c r="EE99" s="205"/>
      <c r="EF99" s="209"/>
      <c r="EG99" s="292"/>
      <c r="EH99" s="294"/>
      <c r="EI99" s="294"/>
      <c r="EJ99" s="294"/>
      <c r="EK99" s="285"/>
      <c r="EL99" s="286"/>
      <c r="EM99" s="287"/>
      <c r="EN99" s="294"/>
      <c r="EO99" s="294"/>
      <c r="EP99" s="294"/>
      <c r="EQ99" s="288"/>
      <c r="ER99" s="295"/>
      <c r="ES99" s="343"/>
      <c r="ET99" s="287"/>
      <c r="EU99" s="294"/>
      <c r="EV99" s="285"/>
      <c r="EW99" s="286"/>
      <c r="EX99" s="286"/>
      <c r="EY99" s="286"/>
      <c r="EZ99" s="286"/>
      <c r="FA99" s="286"/>
      <c r="FB99" s="291"/>
      <c r="FC99" s="285"/>
      <c r="FD99" s="286"/>
      <c r="FE99" s="286"/>
      <c r="FF99" s="286"/>
      <c r="FG99" s="286"/>
      <c r="FH99" s="286"/>
      <c r="FI99" s="286"/>
      <c r="FJ99" s="286"/>
      <c r="FK99" s="291"/>
      <c r="FL99" s="34"/>
    </row>
    <row r="100" spans="1:168" s="30" customFormat="1">
      <c r="A100" s="10">
        <v>4631</v>
      </c>
      <c r="B100" s="11" t="s">
        <v>414</v>
      </c>
      <c r="C100" s="43">
        <v>1106</v>
      </c>
      <c r="D100" s="45">
        <v>255</v>
      </c>
      <c r="E100" s="68">
        <f t="shared" si="1"/>
        <v>0.23056057866184448</v>
      </c>
      <c r="F100" s="383"/>
      <c r="G100" s="287"/>
      <c r="H100" s="285"/>
      <c r="I100" s="287"/>
      <c r="J100" s="285"/>
      <c r="K100" s="287"/>
      <c r="L100" s="288"/>
      <c r="M100" s="292"/>
      <c r="N100" s="294"/>
      <c r="O100" s="285"/>
      <c r="P100" s="287"/>
      <c r="Q100" s="285"/>
      <c r="R100" s="286"/>
      <c r="S100" s="286"/>
      <c r="T100" s="286"/>
      <c r="U100" s="291"/>
      <c r="V100" s="292"/>
      <c r="W100" s="294"/>
      <c r="X100" s="294"/>
      <c r="Y100" s="294"/>
      <c r="Z100" s="285"/>
      <c r="AA100" s="286"/>
      <c r="AB100" s="287"/>
      <c r="AC100" s="285"/>
      <c r="AD100" s="287"/>
      <c r="AE100" s="294"/>
      <c r="AF100" s="285"/>
      <c r="AG100" s="287"/>
      <c r="AH100" s="343"/>
      <c r="AI100" s="287"/>
      <c r="AJ100" s="343"/>
      <c r="AK100" s="290"/>
      <c r="AL100" s="290"/>
      <c r="AM100" s="290"/>
      <c r="AN100" s="290"/>
      <c r="AO100" s="290"/>
      <c r="AP100" s="290"/>
      <c r="AQ100" s="290"/>
      <c r="AR100" s="290"/>
      <c r="AS100" s="290"/>
      <c r="AT100" s="290"/>
      <c r="AU100" s="290"/>
      <c r="AV100" s="290"/>
      <c r="AW100" s="290"/>
      <c r="AX100" s="291"/>
      <c r="AY100" s="285"/>
      <c r="AZ100" s="285"/>
      <c r="BA100" s="285"/>
      <c r="BB100" s="285"/>
      <c r="BC100" s="286"/>
      <c r="BD100" s="291"/>
      <c r="BE100" s="292"/>
      <c r="BF100" s="285"/>
      <c r="BG100" s="286"/>
      <c r="BH100" s="286"/>
      <c r="BI100" s="290"/>
      <c r="BJ100" s="290"/>
      <c r="BK100" s="291"/>
      <c r="BL100" s="285"/>
      <c r="BM100" s="286"/>
      <c r="BN100" s="286"/>
      <c r="BO100" s="286"/>
      <c r="BP100" s="286"/>
      <c r="BQ100" s="286"/>
      <c r="BR100" s="286"/>
      <c r="BS100" s="291"/>
      <c r="BT100" s="285"/>
      <c r="BU100" s="285"/>
      <c r="BV100" s="286"/>
      <c r="BW100" s="286"/>
      <c r="BX100" s="286"/>
      <c r="BY100" s="291"/>
      <c r="BZ100" s="285"/>
      <c r="CA100" s="285"/>
      <c r="CB100" s="286"/>
      <c r="CC100" s="291"/>
      <c r="CD100" s="285"/>
      <c r="CE100" s="286"/>
      <c r="CF100" s="286"/>
      <c r="CG100" s="291"/>
      <c r="CH100" s="285"/>
      <c r="CI100" s="285"/>
      <c r="CJ100" s="285"/>
      <c r="CK100" s="286"/>
      <c r="CL100" s="291"/>
      <c r="CM100" s="292"/>
      <c r="CN100" s="285"/>
      <c r="CO100" s="290"/>
      <c r="CP100" s="291"/>
      <c r="CQ100" s="295"/>
      <c r="CR100" s="287"/>
      <c r="CS100" s="285"/>
      <c r="CT100" s="286"/>
      <c r="CU100" s="291"/>
      <c r="CV100" s="309"/>
      <c r="CW100" s="309"/>
      <c r="CX100" s="313"/>
      <c r="CY100" s="309"/>
      <c r="CZ100" s="313"/>
      <c r="DA100" s="309"/>
      <c r="DB100" s="313"/>
      <c r="DC100" s="309"/>
      <c r="DD100" s="313"/>
      <c r="DE100" s="309"/>
      <c r="DF100" s="310"/>
      <c r="DG100" s="310"/>
      <c r="DH100" s="310"/>
      <c r="DI100" s="310"/>
      <c r="DJ100" s="313"/>
      <c r="DK100" s="285"/>
      <c r="DL100" s="287"/>
      <c r="DM100" s="285"/>
      <c r="DN100" s="286"/>
      <c r="DO100" s="287"/>
      <c r="DP100" s="285"/>
      <c r="DQ100" s="313"/>
      <c r="DR100" s="309"/>
      <c r="DS100" s="291"/>
      <c r="DT100" s="204">
        <v>185</v>
      </c>
      <c r="DU100" s="205">
        <v>169</v>
      </c>
      <c r="DV100" s="205">
        <v>188</v>
      </c>
      <c r="DW100" s="205">
        <v>180</v>
      </c>
      <c r="DX100" s="95">
        <v>123</v>
      </c>
      <c r="DY100" s="104">
        <v>154</v>
      </c>
      <c r="DZ100" s="104">
        <v>138</v>
      </c>
      <c r="EA100" s="104">
        <v>116</v>
      </c>
      <c r="EB100" s="109">
        <v>105</v>
      </c>
      <c r="EC100" s="208"/>
      <c r="ED100" s="208"/>
      <c r="EE100" s="208">
        <v>181</v>
      </c>
      <c r="EF100" s="138"/>
      <c r="EG100" s="292"/>
      <c r="EH100" s="294"/>
      <c r="EI100" s="294"/>
      <c r="EJ100" s="294"/>
      <c r="EK100" s="285"/>
      <c r="EL100" s="286"/>
      <c r="EM100" s="287"/>
      <c r="EN100" s="294"/>
      <c r="EO100" s="294"/>
      <c r="EP100" s="294"/>
      <c r="EQ100" s="288"/>
      <c r="ER100" s="295"/>
      <c r="ES100" s="343"/>
      <c r="ET100" s="287"/>
      <c r="EU100" s="294"/>
      <c r="EV100" s="285"/>
      <c r="EW100" s="286"/>
      <c r="EX100" s="286"/>
      <c r="EY100" s="286"/>
      <c r="EZ100" s="286"/>
      <c r="FA100" s="286"/>
      <c r="FB100" s="291"/>
      <c r="FC100" s="285"/>
      <c r="FD100" s="286"/>
      <c r="FE100" s="286"/>
      <c r="FF100" s="286"/>
      <c r="FG100" s="286"/>
      <c r="FH100" s="286"/>
      <c r="FI100" s="286"/>
      <c r="FJ100" s="286"/>
      <c r="FK100" s="291"/>
      <c r="FL100" s="34"/>
    </row>
    <row r="101" spans="1:168" s="30" customFormat="1" ht="12.75" customHeight="1">
      <c r="A101" s="10">
        <v>4632</v>
      </c>
      <c r="B101" s="11" t="s">
        <v>415</v>
      </c>
      <c r="C101" s="43">
        <v>760</v>
      </c>
      <c r="D101" s="45">
        <v>242</v>
      </c>
      <c r="E101" s="68">
        <f t="shared" si="1"/>
        <v>0.31842105263157894</v>
      </c>
      <c r="F101" s="383"/>
      <c r="G101" s="287"/>
      <c r="H101" s="285"/>
      <c r="I101" s="287"/>
      <c r="J101" s="285"/>
      <c r="K101" s="287"/>
      <c r="L101" s="288"/>
      <c r="M101" s="292"/>
      <c r="N101" s="294"/>
      <c r="O101" s="285"/>
      <c r="P101" s="287"/>
      <c r="Q101" s="285"/>
      <c r="R101" s="286"/>
      <c r="S101" s="286"/>
      <c r="T101" s="286"/>
      <c r="U101" s="291"/>
      <c r="V101" s="292"/>
      <c r="W101" s="294"/>
      <c r="X101" s="294"/>
      <c r="Y101" s="294"/>
      <c r="Z101" s="285"/>
      <c r="AA101" s="286"/>
      <c r="AB101" s="287"/>
      <c r="AC101" s="285"/>
      <c r="AD101" s="287"/>
      <c r="AE101" s="294"/>
      <c r="AF101" s="285"/>
      <c r="AG101" s="287"/>
      <c r="AH101" s="343"/>
      <c r="AI101" s="287"/>
      <c r="AJ101" s="343"/>
      <c r="AK101" s="290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1"/>
      <c r="AY101" s="285"/>
      <c r="AZ101" s="285"/>
      <c r="BA101" s="285"/>
      <c r="BB101" s="285"/>
      <c r="BC101" s="286"/>
      <c r="BD101" s="291"/>
      <c r="BE101" s="292"/>
      <c r="BF101" s="285"/>
      <c r="BG101" s="286"/>
      <c r="BH101" s="286"/>
      <c r="BI101" s="290"/>
      <c r="BJ101" s="290"/>
      <c r="BK101" s="291"/>
      <c r="BL101" s="285"/>
      <c r="BM101" s="286"/>
      <c r="BN101" s="286"/>
      <c r="BO101" s="286"/>
      <c r="BP101" s="286"/>
      <c r="BQ101" s="286"/>
      <c r="BR101" s="286"/>
      <c r="BS101" s="291"/>
      <c r="BT101" s="285"/>
      <c r="BU101" s="285"/>
      <c r="BV101" s="286"/>
      <c r="BW101" s="286"/>
      <c r="BX101" s="286"/>
      <c r="BY101" s="291"/>
      <c r="BZ101" s="285"/>
      <c r="CA101" s="285"/>
      <c r="CB101" s="286"/>
      <c r="CC101" s="291"/>
      <c r="CD101" s="285"/>
      <c r="CE101" s="286"/>
      <c r="CF101" s="286"/>
      <c r="CG101" s="291"/>
      <c r="CH101" s="285"/>
      <c r="CI101" s="285"/>
      <c r="CJ101" s="285"/>
      <c r="CK101" s="286"/>
      <c r="CL101" s="291"/>
      <c r="CM101" s="292"/>
      <c r="CN101" s="285"/>
      <c r="CO101" s="290"/>
      <c r="CP101" s="291"/>
      <c r="CQ101" s="295"/>
      <c r="CR101" s="287"/>
      <c r="CS101" s="285"/>
      <c r="CT101" s="286"/>
      <c r="CU101" s="291"/>
      <c r="CV101" s="309"/>
      <c r="CW101" s="309"/>
      <c r="CX101" s="313"/>
      <c r="CY101" s="309"/>
      <c r="CZ101" s="313"/>
      <c r="DA101" s="309"/>
      <c r="DB101" s="313"/>
      <c r="DC101" s="309"/>
      <c r="DD101" s="313"/>
      <c r="DE101" s="309"/>
      <c r="DF101" s="310"/>
      <c r="DG101" s="310"/>
      <c r="DH101" s="310"/>
      <c r="DI101" s="310"/>
      <c r="DJ101" s="313"/>
      <c r="DK101" s="285"/>
      <c r="DL101" s="287"/>
      <c r="DM101" s="285"/>
      <c r="DN101" s="286"/>
      <c r="DO101" s="287"/>
      <c r="DP101" s="285"/>
      <c r="DQ101" s="313"/>
      <c r="DR101" s="309"/>
      <c r="DS101" s="291"/>
      <c r="DT101" s="204">
        <v>157</v>
      </c>
      <c r="DU101" s="205">
        <v>154</v>
      </c>
      <c r="DV101" s="205">
        <v>171</v>
      </c>
      <c r="DW101" s="205">
        <v>168</v>
      </c>
      <c r="DX101" s="95">
        <v>110</v>
      </c>
      <c r="DY101" s="104">
        <v>156</v>
      </c>
      <c r="DZ101" s="104">
        <v>143</v>
      </c>
      <c r="EA101" s="104">
        <v>119</v>
      </c>
      <c r="EB101" s="109">
        <v>104</v>
      </c>
      <c r="EC101" s="208"/>
      <c r="ED101" s="208"/>
      <c r="EE101" s="208">
        <v>170</v>
      </c>
      <c r="EF101" s="138"/>
      <c r="EG101" s="289"/>
      <c r="EH101" s="384"/>
      <c r="EI101" s="384"/>
      <c r="EJ101" s="384"/>
      <c r="EK101" s="302"/>
      <c r="EL101" s="311"/>
      <c r="EM101" s="308"/>
      <c r="EN101" s="384"/>
      <c r="EO101" s="294"/>
      <c r="EP101" s="294"/>
      <c r="EQ101" s="288"/>
      <c r="ER101" s="295"/>
      <c r="ES101" s="343"/>
      <c r="ET101" s="287"/>
      <c r="EU101" s="294"/>
      <c r="EV101" s="285"/>
      <c r="EW101" s="286"/>
      <c r="EX101" s="286"/>
      <c r="EY101" s="286"/>
      <c r="EZ101" s="286"/>
      <c r="FA101" s="286"/>
      <c r="FB101" s="291"/>
      <c r="FC101" s="285"/>
      <c r="FD101" s="286"/>
      <c r="FE101" s="286"/>
      <c r="FF101" s="286"/>
      <c r="FG101" s="286"/>
      <c r="FH101" s="286"/>
      <c r="FI101" s="286"/>
      <c r="FJ101" s="286"/>
      <c r="FK101" s="291"/>
      <c r="FL101" s="34"/>
    </row>
    <row r="102" spans="1:168" s="30" customFormat="1">
      <c r="A102" s="10">
        <v>4641</v>
      </c>
      <c r="B102" s="11" t="s">
        <v>416</v>
      </c>
      <c r="C102" s="43">
        <v>819</v>
      </c>
      <c r="D102" s="45">
        <v>258</v>
      </c>
      <c r="E102" s="68">
        <f t="shared" si="1"/>
        <v>0.31501831501831501</v>
      </c>
      <c r="F102" s="383"/>
      <c r="G102" s="287"/>
      <c r="H102" s="285"/>
      <c r="I102" s="287"/>
      <c r="J102" s="285"/>
      <c r="K102" s="287"/>
      <c r="L102" s="288"/>
      <c r="M102" s="292"/>
      <c r="N102" s="294"/>
      <c r="O102" s="285"/>
      <c r="P102" s="287"/>
      <c r="Q102" s="285"/>
      <c r="R102" s="286"/>
      <c r="S102" s="286"/>
      <c r="T102" s="286"/>
      <c r="U102" s="291"/>
      <c r="V102" s="292"/>
      <c r="W102" s="294"/>
      <c r="X102" s="294"/>
      <c r="Y102" s="294"/>
      <c r="Z102" s="285"/>
      <c r="AA102" s="286"/>
      <c r="AB102" s="287"/>
      <c r="AC102" s="285"/>
      <c r="AD102" s="287"/>
      <c r="AE102" s="294"/>
      <c r="AF102" s="285"/>
      <c r="AG102" s="287"/>
      <c r="AH102" s="343"/>
      <c r="AI102" s="287"/>
      <c r="AJ102" s="343"/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1"/>
      <c r="AY102" s="285"/>
      <c r="AZ102" s="285"/>
      <c r="BA102" s="285"/>
      <c r="BB102" s="285"/>
      <c r="BC102" s="286"/>
      <c r="BD102" s="291"/>
      <c r="BE102" s="292"/>
      <c r="BF102" s="285"/>
      <c r="BG102" s="286"/>
      <c r="BH102" s="286"/>
      <c r="BI102" s="290"/>
      <c r="BJ102" s="290"/>
      <c r="BK102" s="291"/>
      <c r="BL102" s="285"/>
      <c r="BM102" s="286"/>
      <c r="BN102" s="286"/>
      <c r="BO102" s="286"/>
      <c r="BP102" s="286"/>
      <c r="BQ102" s="286"/>
      <c r="BR102" s="286"/>
      <c r="BS102" s="291"/>
      <c r="BT102" s="285"/>
      <c r="BU102" s="285"/>
      <c r="BV102" s="286"/>
      <c r="BW102" s="286"/>
      <c r="BX102" s="286"/>
      <c r="BY102" s="291"/>
      <c r="BZ102" s="285"/>
      <c r="CA102" s="285"/>
      <c r="CB102" s="286"/>
      <c r="CC102" s="291"/>
      <c r="CD102" s="285"/>
      <c r="CE102" s="286"/>
      <c r="CF102" s="286"/>
      <c r="CG102" s="291"/>
      <c r="CH102" s="285"/>
      <c r="CI102" s="285"/>
      <c r="CJ102" s="285"/>
      <c r="CK102" s="286"/>
      <c r="CL102" s="291"/>
      <c r="CM102" s="292"/>
      <c r="CN102" s="285"/>
      <c r="CO102" s="290"/>
      <c r="CP102" s="291"/>
      <c r="CQ102" s="295"/>
      <c r="CR102" s="287"/>
      <c r="CS102" s="285"/>
      <c r="CT102" s="286"/>
      <c r="CU102" s="291"/>
      <c r="CV102" s="309"/>
      <c r="CW102" s="309"/>
      <c r="CX102" s="313"/>
      <c r="CY102" s="309"/>
      <c r="CZ102" s="313"/>
      <c r="DA102" s="309"/>
      <c r="DB102" s="313"/>
      <c r="DC102" s="309"/>
      <c r="DD102" s="313"/>
      <c r="DE102" s="309"/>
      <c r="DF102" s="310"/>
      <c r="DG102" s="310"/>
      <c r="DH102" s="310"/>
      <c r="DI102" s="310"/>
      <c r="DJ102" s="313"/>
      <c r="DK102" s="285"/>
      <c r="DL102" s="287"/>
      <c r="DM102" s="285"/>
      <c r="DN102" s="286"/>
      <c r="DO102" s="287"/>
      <c r="DP102" s="285"/>
      <c r="DQ102" s="287"/>
      <c r="DR102" s="285"/>
      <c r="DS102" s="315"/>
      <c r="DT102" s="292">
        <v>183</v>
      </c>
      <c r="DU102" s="294">
        <v>164</v>
      </c>
      <c r="DV102" s="294">
        <v>169</v>
      </c>
      <c r="DW102" s="294">
        <v>170</v>
      </c>
      <c r="DX102" s="285">
        <v>116</v>
      </c>
      <c r="DY102" s="286">
        <v>163</v>
      </c>
      <c r="DZ102" s="286">
        <v>139</v>
      </c>
      <c r="EA102" s="286">
        <v>131</v>
      </c>
      <c r="EB102" s="287">
        <v>102</v>
      </c>
      <c r="EC102" s="294"/>
      <c r="ED102" s="294"/>
      <c r="EE102" s="294"/>
      <c r="EF102" s="288">
        <v>131</v>
      </c>
      <c r="EG102" s="204"/>
      <c r="EH102" s="205"/>
      <c r="EI102" s="205"/>
      <c r="EJ102" s="205"/>
      <c r="EK102" s="95"/>
      <c r="EL102" s="104"/>
      <c r="EM102" s="109"/>
      <c r="EN102" s="205"/>
      <c r="EO102" s="208"/>
      <c r="EP102" s="208"/>
      <c r="EQ102" s="209"/>
      <c r="ER102" s="197"/>
      <c r="ES102" s="130"/>
      <c r="ET102" s="211"/>
      <c r="EU102" s="208"/>
      <c r="EV102" s="285"/>
      <c r="EW102" s="286"/>
      <c r="EX102" s="286"/>
      <c r="EY102" s="286"/>
      <c r="EZ102" s="286"/>
      <c r="FA102" s="286"/>
      <c r="FB102" s="291"/>
      <c r="FC102" s="285"/>
      <c r="FD102" s="286"/>
      <c r="FE102" s="286"/>
      <c r="FF102" s="286"/>
      <c r="FG102" s="286"/>
      <c r="FH102" s="286"/>
      <c r="FI102" s="286"/>
      <c r="FJ102" s="286"/>
      <c r="FK102" s="291"/>
      <c r="FL102" s="34"/>
    </row>
    <row r="103" spans="1:168" s="30" customFormat="1" ht="12.75" customHeight="1">
      <c r="A103" s="10">
        <v>4642</v>
      </c>
      <c r="B103" s="11" t="s">
        <v>417</v>
      </c>
      <c r="C103" s="43">
        <v>1062</v>
      </c>
      <c r="D103" s="45">
        <v>336</v>
      </c>
      <c r="E103" s="68">
        <f t="shared" si="1"/>
        <v>0.31638418079096048</v>
      </c>
      <c r="F103" s="383"/>
      <c r="G103" s="287"/>
      <c r="H103" s="285"/>
      <c r="I103" s="287"/>
      <c r="J103" s="285"/>
      <c r="K103" s="287"/>
      <c r="L103" s="288"/>
      <c r="M103" s="292"/>
      <c r="N103" s="294"/>
      <c r="O103" s="285"/>
      <c r="P103" s="287"/>
      <c r="Q103" s="285"/>
      <c r="R103" s="286"/>
      <c r="S103" s="286"/>
      <c r="T103" s="286"/>
      <c r="U103" s="291"/>
      <c r="V103" s="292"/>
      <c r="W103" s="294"/>
      <c r="X103" s="294"/>
      <c r="Y103" s="294"/>
      <c r="Z103" s="285"/>
      <c r="AA103" s="286"/>
      <c r="AB103" s="287"/>
      <c r="AC103" s="285"/>
      <c r="AD103" s="287"/>
      <c r="AE103" s="294"/>
      <c r="AF103" s="285"/>
      <c r="AG103" s="287"/>
      <c r="AH103" s="343"/>
      <c r="AI103" s="287"/>
      <c r="AJ103" s="343"/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1"/>
      <c r="AY103" s="285"/>
      <c r="AZ103" s="285"/>
      <c r="BA103" s="285"/>
      <c r="BB103" s="285"/>
      <c r="BC103" s="286"/>
      <c r="BD103" s="291"/>
      <c r="BE103" s="292"/>
      <c r="BF103" s="285"/>
      <c r="BG103" s="286"/>
      <c r="BH103" s="286"/>
      <c r="BI103" s="290"/>
      <c r="BJ103" s="290"/>
      <c r="BK103" s="291"/>
      <c r="BL103" s="285"/>
      <c r="BM103" s="286"/>
      <c r="BN103" s="286"/>
      <c r="BO103" s="286"/>
      <c r="BP103" s="286"/>
      <c r="BQ103" s="286"/>
      <c r="BR103" s="286"/>
      <c r="BS103" s="291"/>
      <c r="BT103" s="285"/>
      <c r="BU103" s="285"/>
      <c r="BV103" s="286"/>
      <c r="BW103" s="286"/>
      <c r="BX103" s="286"/>
      <c r="BY103" s="291"/>
      <c r="BZ103" s="285"/>
      <c r="CA103" s="285"/>
      <c r="CB103" s="286"/>
      <c r="CC103" s="291"/>
      <c r="CD103" s="285"/>
      <c r="CE103" s="286"/>
      <c r="CF103" s="286"/>
      <c r="CG103" s="291"/>
      <c r="CH103" s="285"/>
      <c r="CI103" s="285"/>
      <c r="CJ103" s="285"/>
      <c r="CK103" s="286"/>
      <c r="CL103" s="291"/>
      <c r="CM103" s="292"/>
      <c r="CN103" s="285"/>
      <c r="CO103" s="290"/>
      <c r="CP103" s="291"/>
      <c r="CQ103" s="295"/>
      <c r="CR103" s="287"/>
      <c r="CS103" s="285"/>
      <c r="CT103" s="286"/>
      <c r="CU103" s="291"/>
      <c r="CV103" s="309"/>
      <c r="CW103" s="309"/>
      <c r="CX103" s="313"/>
      <c r="CY103" s="309"/>
      <c r="CZ103" s="313"/>
      <c r="DA103" s="309"/>
      <c r="DB103" s="313"/>
      <c r="DC103" s="309"/>
      <c r="DD103" s="313"/>
      <c r="DE103" s="309"/>
      <c r="DF103" s="310"/>
      <c r="DG103" s="310"/>
      <c r="DH103" s="310"/>
      <c r="DI103" s="310"/>
      <c r="DJ103" s="313"/>
      <c r="DK103" s="285"/>
      <c r="DL103" s="287"/>
      <c r="DM103" s="285"/>
      <c r="DN103" s="286"/>
      <c r="DO103" s="287"/>
      <c r="DP103" s="285"/>
      <c r="DQ103" s="287"/>
      <c r="DR103" s="285"/>
      <c r="DS103" s="315"/>
      <c r="DT103" s="292">
        <v>237</v>
      </c>
      <c r="DU103" s="294">
        <v>218</v>
      </c>
      <c r="DV103" s="294">
        <v>237</v>
      </c>
      <c r="DW103" s="294">
        <v>233</v>
      </c>
      <c r="DX103" s="285">
        <v>159</v>
      </c>
      <c r="DY103" s="286">
        <v>193</v>
      </c>
      <c r="DZ103" s="286">
        <v>206</v>
      </c>
      <c r="EA103" s="286">
        <v>189</v>
      </c>
      <c r="EB103" s="287">
        <v>122</v>
      </c>
      <c r="EC103" s="294"/>
      <c r="ED103" s="294"/>
      <c r="EE103" s="294"/>
      <c r="EF103" s="288">
        <v>74</v>
      </c>
      <c r="EG103" s="204"/>
      <c r="EH103" s="205"/>
      <c r="EI103" s="205"/>
      <c r="EJ103" s="205"/>
      <c r="EK103" s="95"/>
      <c r="EL103" s="104"/>
      <c r="EM103" s="109"/>
      <c r="EN103" s="205"/>
      <c r="EO103" s="208"/>
      <c r="EP103" s="208"/>
      <c r="EQ103" s="209"/>
      <c r="ER103" s="197"/>
      <c r="ES103" s="130"/>
      <c r="ET103" s="211"/>
      <c r="EU103" s="208"/>
      <c r="EV103" s="285"/>
      <c r="EW103" s="286"/>
      <c r="EX103" s="286"/>
      <c r="EY103" s="286"/>
      <c r="EZ103" s="286"/>
      <c r="FA103" s="286"/>
      <c r="FB103" s="291"/>
      <c r="FC103" s="285"/>
      <c r="FD103" s="286"/>
      <c r="FE103" s="286"/>
      <c r="FF103" s="286"/>
      <c r="FG103" s="286"/>
      <c r="FH103" s="286"/>
      <c r="FI103" s="286"/>
      <c r="FJ103" s="286"/>
      <c r="FK103" s="291"/>
      <c r="FL103" s="34"/>
    </row>
    <row r="104" spans="1:168" s="30" customFormat="1">
      <c r="A104" s="10">
        <v>4911</v>
      </c>
      <c r="B104" s="11" t="s">
        <v>418</v>
      </c>
      <c r="C104" s="43">
        <v>988</v>
      </c>
      <c r="D104" s="45">
        <v>188</v>
      </c>
      <c r="E104" s="68">
        <f t="shared" si="1"/>
        <v>0.19028340080971659</v>
      </c>
      <c r="F104" s="383"/>
      <c r="G104" s="287"/>
      <c r="H104" s="285"/>
      <c r="I104" s="287"/>
      <c r="J104" s="285"/>
      <c r="K104" s="287"/>
      <c r="L104" s="288"/>
      <c r="M104" s="292"/>
      <c r="N104" s="294"/>
      <c r="O104" s="285"/>
      <c r="P104" s="287"/>
      <c r="Q104" s="285"/>
      <c r="R104" s="286"/>
      <c r="S104" s="286"/>
      <c r="T104" s="286"/>
      <c r="U104" s="291"/>
      <c r="V104" s="292"/>
      <c r="W104" s="294"/>
      <c r="X104" s="294"/>
      <c r="Y104" s="294"/>
      <c r="Z104" s="285"/>
      <c r="AA104" s="286"/>
      <c r="AB104" s="287"/>
      <c r="AC104" s="285"/>
      <c r="AD104" s="287"/>
      <c r="AE104" s="294"/>
      <c r="AF104" s="285"/>
      <c r="AG104" s="287"/>
      <c r="AH104" s="343"/>
      <c r="AI104" s="287"/>
      <c r="AJ104" s="343"/>
      <c r="AK104" s="290"/>
      <c r="AL104" s="290"/>
      <c r="AM104" s="290"/>
      <c r="AN104" s="290"/>
      <c r="AO104" s="290"/>
      <c r="AP104" s="290"/>
      <c r="AQ104" s="290"/>
      <c r="AR104" s="290"/>
      <c r="AS104" s="290"/>
      <c r="AT104" s="290"/>
      <c r="AU104" s="290"/>
      <c r="AV104" s="290"/>
      <c r="AW104" s="290"/>
      <c r="AX104" s="291"/>
      <c r="AY104" s="285"/>
      <c r="AZ104" s="285"/>
      <c r="BA104" s="285"/>
      <c r="BB104" s="285"/>
      <c r="BC104" s="286"/>
      <c r="BD104" s="291"/>
      <c r="BE104" s="292"/>
      <c r="BF104" s="285"/>
      <c r="BG104" s="286"/>
      <c r="BH104" s="286"/>
      <c r="BI104" s="290"/>
      <c r="BJ104" s="290"/>
      <c r="BK104" s="291"/>
      <c r="BL104" s="285"/>
      <c r="BM104" s="286"/>
      <c r="BN104" s="286"/>
      <c r="BO104" s="286"/>
      <c r="BP104" s="286"/>
      <c r="BQ104" s="286"/>
      <c r="BR104" s="286"/>
      <c r="BS104" s="291"/>
      <c r="BT104" s="285"/>
      <c r="BU104" s="285"/>
      <c r="BV104" s="286"/>
      <c r="BW104" s="286"/>
      <c r="BX104" s="286"/>
      <c r="BY104" s="291"/>
      <c r="BZ104" s="285"/>
      <c r="CA104" s="285"/>
      <c r="CB104" s="286"/>
      <c r="CC104" s="291"/>
      <c r="CD104" s="285"/>
      <c r="CE104" s="286"/>
      <c r="CF104" s="286"/>
      <c r="CG104" s="291"/>
      <c r="CH104" s="285"/>
      <c r="CI104" s="285"/>
      <c r="CJ104" s="285"/>
      <c r="CK104" s="286"/>
      <c r="CL104" s="291"/>
      <c r="CM104" s="292"/>
      <c r="CN104" s="285"/>
      <c r="CO104" s="290"/>
      <c r="CP104" s="291"/>
      <c r="CQ104" s="295"/>
      <c r="CR104" s="287"/>
      <c r="CS104" s="285"/>
      <c r="CT104" s="286"/>
      <c r="CU104" s="291"/>
      <c r="CV104" s="309"/>
      <c r="CW104" s="309"/>
      <c r="CX104" s="313"/>
      <c r="CY104" s="309"/>
      <c r="CZ104" s="313"/>
      <c r="DA104" s="309"/>
      <c r="DB104" s="313"/>
      <c r="DC104" s="309"/>
      <c r="DD104" s="313"/>
      <c r="DE104" s="309"/>
      <c r="DF104" s="310"/>
      <c r="DG104" s="310"/>
      <c r="DH104" s="310"/>
      <c r="DI104" s="310"/>
      <c r="DJ104" s="313"/>
      <c r="DK104" s="285"/>
      <c r="DL104" s="287"/>
      <c r="DM104" s="285"/>
      <c r="DN104" s="286"/>
      <c r="DO104" s="287"/>
      <c r="DP104" s="285"/>
      <c r="DQ104" s="287"/>
      <c r="DR104" s="285"/>
      <c r="DS104" s="315"/>
      <c r="DT104" s="292"/>
      <c r="DU104" s="294"/>
      <c r="DV104" s="294"/>
      <c r="DW104" s="294"/>
      <c r="DX104" s="285"/>
      <c r="DY104" s="286"/>
      <c r="DZ104" s="286"/>
      <c r="EA104" s="286"/>
      <c r="EB104" s="287"/>
      <c r="EC104" s="294"/>
      <c r="ED104" s="294"/>
      <c r="EE104" s="294"/>
      <c r="EF104" s="288"/>
      <c r="EG104" s="204">
        <v>113</v>
      </c>
      <c r="EH104" s="205">
        <v>120</v>
      </c>
      <c r="EI104" s="205">
        <v>116</v>
      </c>
      <c r="EJ104" s="205">
        <v>114</v>
      </c>
      <c r="EK104" s="95">
        <v>112</v>
      </c>
      <c r="EL104" s="104">
        <v>86</v>
      </c>
      <c r="EM104" s="109">
        <v>87</v>
      </c>
      <c r="EN104" s="208">
        <v>109</v>
      </c>
      <c r="EO104" s="210"/>
      <c r="EP104" s="208"/>
      <c r="EQ104" s="209"/>
      <c r="ER104" s="197"/>
      <c r="ES104" s="130"/>
      <c r="ET104" s="211"/>
      <c r="EU104" s="208"/>
      <c r="EV104" s="285"/>
      <c r="EW104" s="286"/>
      <c r="EX104" s="286"/>
      <c r="EY104" s="286"/>
      <c r="EZ104" s="286"/>
      <c r="FA104" s="286"/>
      <c r="FB104" s="291"/>
      <c r="FC104" s="285"/>
      <c r="FD104" s="286"/>
      <c r="FE104" s="286"/>
      <c r="FF104" s="286"/>
      <c r="FG104" s="286"/>
      <c r="FH104" s="286"/>
      <c r="FI104" s="286"/>
      <c r="FJ104" s="286"/>
      <c r="FK104" s="291"/>
      <c r="FL104" s="34"/>
    </row>
    <row r="105" spans="1:168" s="30" customFormat="1" ht="12.75" customHeight="1">
      <c r="A105" s="10">
        <v>4912</v>
      </c>
      <c r="B105" s="11" t="s">
        <v>419</v>
      </c>
      <c r="C105" s="43">
        <v>892</v>
      </c>
      <c r="D105" s="45">
        <v>186</v>
      </c>
      <c r="E105" s="68">
        <f t="shared" si="1"/>
        <v>0.2085201793721973</v>
      </c>
      <c r="F105" s="383"/>
      <c r="G105" s="287"/>
      <c r="H105" s="285"/>
      <c r="I105" s="287"/>
      <c r="J105" s="285"/>
      <c r="K105" s="287"/>
      <c r="L105" s="288"/>
      <c r="M105" s="292"/>
      <c r="N105" s="294"/>
      <c r="O105" s="285"/>
      <c r="P105" s="287"/>
      <c r="Q105" s="285"/>
      <c r="R105" s="286"/>
      <c r="S105" s="286"/>
      <c r="T105" s="286"/>
      <c r="U105" s="291"/>
      <c r="V105" s="292"/>
      <c r="W105" s="294"/>
      <c r="X105" s="294"/>
      <c r="Y105" s="294"/>
      <c r="Z105" s="285"/>
      <c r="AA105" s="286"/>
      <c r="AB105" s="287"/>
      <c r="AC105" s="285"/>
      <c r="AD105" s="287"/>
      <c r="AE105" s="294"/>
      <c r="AF105" s="285"/>
      <c r="AG105" s="287"/>
      <c r="AH105" s="343"/>
      <c r="AI105" s="287"/>
      <c r="AJ105" s="343"/>
      <c r="AK105" s="290"/>
      <c r="AL105" s="290"/>
      <c r="AM105" s="290"/>
      <c r="AN105" s="290"/>
      <c r="AO105" s="290"/>
      <c r="AP105" s="290"/>
      <c r="AQ105" s="290"/>
      <c r="AR105" s="290"/>
      <c r="AS105" s="290"/>
      <c r="AT105" s="290"/>
      <c r="AU105" s="290"/>
      <c r="AV105" s="290"/>
      <c r="AW105" s="290"/>
      <c r="AX105" s="291"/>
      <c r="AY105" s="285"/>
      <c r="AZ105" s="285"/>
      <c r="BA105" s="285"/>
      <c r="BB105" s="285"/>
      <c r="BC105" s="286"/>
      <c r="BD105" s="291"/>
      <c r="BE105" s="292"/>
      <c r="BF105" s="285"/>
      <c r="BG105" s="286"/>
      <c r="BH105" s="286"/>
      <c r="BI105" s="290"/>
      <c r="BJ105" s="290"/>
      <c r="BK105" s="291"/>
      <c r="BL105" s="285"/>
      <c r="BM105" s="286"/>
      <c r="BN105" s="286"/>
      <c r="BO105" s="286"/>
      <c r="BP105" s="286"/>
      <c r="BQ105" s="286"/>
      <c r="BR105" s="286"/>
      <c r="BS105" s="291"/>
      <c r="BT105" s="285"/>
      <c r="BU105" s="285"/>
      <c r="BV105" s="286"/>
      <c r="BW105" s="286"/>
      <c r="BX105" s="286"/>
      <c r="BY105" s="291"/>
      <c r="BZ105" s="285"/>
      <c r="CA105" s="285"/>
      <c r="CB105" s="286"/>
      <c r="CC105" s="291"/>
      <c r="CD105" s="285"/>
      <c r="CE105" s="286"/>
      <c r="CF105" s="286"/>
      <c r="CG105" s="291"/>
      <c r="CH105" s="285"/>
      <c r="CI105" s="285"/>
      <c r="CJ105" s="285"/>
      <c r="CK105" s="286"/>
      <c r="CL105" s="291"/>
      <c r="CM105" s="292"/>
      <c r="CN105" s="285"/>
      <c r="CO105" s="290"/>
      <c r="CP105" s="291"/>
      <c r="CQ105" s="295"/>
      <c r="CR105" s="287"/>
      <c r="CS105" s="285"/>
      <c r="CT105" s="286"/>
      <c r="CU105" s="291"/>
      <c r="CV105" s="285"/>
      <c r="CW105" s="285"/>
      <c r="CX105" s="287"/>
      <c r="CY105" s="285"/>
      <c r="CZ105" s="287"/>
      <c r="DA105" s="285"/>
      <c r="DB105" s="287"/>
      <c r="DC105" s="285"/>
      <c r="DD105" s="287"/>
      <c r="DE105" s="285"/>
      <c r="DF105" s="286"/>
      <c r="DG105" s="286"/>
      <c r="DH105" s="286"/>
      <c r="DI105" s="286"/>
      <c r="DJ105" s="287"/>
      <c r="DK105" s="285"/>
      <c r="DL105" s="287"/>
      <c r="DM105" s="285"/>
      <c r="DN105" s="286"/>
      <c r="DO105" s="287"/>
      <c r="DP105" s="285"/>
      <c r="DQ105" s="287"/>
      <c r="DR105" s="285"/>
      <c r="DS105" s="291"/>
      <c r="DT105" s="284"/>
      <c r="DU105" s="269"/>
      <c r="DV105" s="269"/>
      <c r="DW105" s="269"/>
      <c r="DX105" s="309"/>
      <c r="DY105" s="310"/>
      <c r="DZ105" s="310"/>
      <c r="EA105" s="310"/>
      <c r="EB105" s="313"/>
      <c r="EC105" s="269"/>
      <c r="ED105" s="294"/>
      <c r="EE105" s="294"/>
      <c r="EF105" s="288"/>
      <c r="EG105" s="204">
        <v>131</v>
      </c>
      <c r="EH105" s="205">
        <v>136</v>
      </c>
      <c r="EI105" s="205">
        <v>137</v>
      </c>
      <c r="EJ105" s="205">
        <v>129</v>
      </c>
      <c r="EK105" s="95">
        <v>128</v>
      </c>
      <c r="EL105" s="104">
        <v>86</v>
      </c>
      <c r="EM105" s="109">
        <v>93</v>
      </c>
      <c r="EN105" s="208">
        <v>124</v>
      </c>
      <c r="EO105" s="208"/>
      <c r="EP105" s="205"/>
      <c r="EQ105" s="209"/>
      <c r="ER105" s="197"/>
      <c r="ES105" s="130"/>
      <c r="ET105" s="211"/>
      <c r="EU105" s="208"/>
      <c r="EV105" s="285"/>
      <c r="EW105" s="286"/>
      <c r="EX105" s="286"/>
      <c r="EY105" s="286"/>
      <c r="EZ105" s="286"/>
      <c r="FA105" s="286"/>
      <c r="FB105" s="291"/>
      <c r="FC105" s="285"/>
      <c r="FD105" s="286"/>
      <c r="FE105" s="286"/>
      <c r="FF105" s="286"/>
      <c r="FG105" s="286"/>
      <c r="FH105" s="286"/>
      <c r="FI105" s="286"/>
      <c r="FJ105" s="286"/>
      <c r="FK105" s="291"/>
      <c r="FL105" s="34"/>
    </row>
    <row r="106" spans="1:168" s="30" customFormat="1">
      <c r="A106" s="10">
        <v>4921</v>
      </c>
      <c r="B106" s="11" t="s">
        <v>420</v>
      </c>
      <c r="C106" s="43">
        <v>1067</v>
      </c>
      <c r="D106" s="45">
        <v>426</v>
      </c>
      <c r="E106" s="68">
        <f t="shared" si="1"/>
        <v>0.39925023430178069</v>
      </c>
      <c r="F106" s="383"/>
      <c r="G106" s="287"/>
      <c r="H106" s="285"/>
      <c r="I106" s="287"/>
      <c r="J106" s="285"/>
      <c r="K106" s="287"/>
      <c r="L106" s="288"/>
      <c r="M106" s="292"/>
      <c r="N106" s="294"/>
      <c r="O106" s="285"/>
      <c r="P106" s="287"/>
      <c r="Q106" s="285"/>
      <c r="R106" s="286"/>
      <c r="S106" s="286"/>
      <c r="T106" s="286"/>
      <c r="U106" s="291"/>
      <c r="V106" s="292"/>
      <c r="W106" s="294"/>
      <c r="X106" s="294"/>
      <c r="Y106" s="294"/>
      <c r="Z106" s="285"/>
      <c r="AA106" s="286"/>
      <c r="AB106" s="287"/>
      <c r="AC106" s="285"/>
      <c r="AD106" s="287"/>
      <c r="AE106" s="294"/>
      <c r="AF106" s="285"/>
      <c r="AG106" s="287"/>
      <c r="AH106" s="343"/>
      <c r="AI106" s="287"/>
      <c r="AJ106" s="343"/>
      <c r="AK106" s="290"/>
      <c r="AL106" s="290"/>
      <c r="AM106" s="290"/>
      <c r="AN106" s="290"/>
      <c r="AO106" s="290"/>
      <c r="AP106" s="290"/>
      <c r="AQ106" s="290"/>
      <c r="AR106" s="290"/>
      <c r="AS106" s="290"/>
      <c r="AT106" s="290"/>
      <c r="AU106" s="290"/>
      <c r="AV106" s="290"/>
      <c r="AW106" s="290"/>
      <c r="AX106" s="291"/>
      <c r="AY106" s="285"/>
      <c r="AZ106" s="285"/>
      <c r="BA106" s="285"/>
      <c r="BB106" s="285"/>
      <c r="BC106" s="286"/>
      <c r="BD106" s="291"/>
      <c r="BE106" s="292"/>
      <c r="BF106" s="285"/>
      <c r="BG106" s="286"/>
      <c r="BH106" s="286"/>
      <c r="BI106" s="290"/>
      <c r="BJ106" s="290"/>
      <c r="BK106" s="291"/>
      <c r="BL106" s="285"/>
      <c r="BM106" s="286"/>
      <c r="BN106" s="286"/>
      <c r="BO106" s="286"/>
      <c r="BP106" s="286"/>
      <c r="BQ106" s="286"/>
      <c r="BR106" s="286"/>
      <c r="BS106" s="291"/>
      <c r="BT106" s="285"/>
      <c r="BU106" s="285"/>
      <c r="BV106" s="286"/>
      <c r="BW106" s="286"/>
      <c r="BX106" s="286"/>
      <c r="BY106" s="291"/>
      <c r="BZ106" s="285"/>
      <c r="CA106" s="285"/>
      <c r="CB106" s="286"/>
      <c r="CC106" s="291"/>
      <c r="CD106" s="285"/>
      <c r="CE106" s="286"/>
      <c r="CF106" s="286"/>
      <c r="CG106" s="291"/>
      <c r="CH106" s="285"/>
      <c r="CI106" s="285"/>
      <c r="CJ106" s="285"/>
      <c r="CK106" s="286"/>
      <c r="CL106" s="291"/>
      <c r="CM106" s="292"/>
      <c r="CN106" s="285"/>
      <c r="CO106" s="290"/>
      <c r="CP106" s="291"/>
      <c r="CQ106" s="295"/>
      <c r="CR106" s="287"/>
      <c r="CS106" s="285"/>
      <c r="CT106" s="286"/>
      <c r="CU106" s="291"/>
      <c r="CV106" s="285"/>
      <c r="CW106" s="285"/>
      <c r="CX106" s="287"/>
      <c r="CY106" s="285"/>
      <c r="CZ106" s="287"/>
      <c r="DA106" s="285"/>
      <c r="DB106" s="287"/>
      <c r="DC106" s="285"/>
      <c r="DD106" s="287"/>
      <c r="DE106" s="285"/>
      <c r="DF106" s="286"/>
      <c r="DG106" s="286"/>
      <c r="DH106" s="286"/>
      <c r="DI106" s="286"/>
      <c r="DJ106" s="287"/>
      <c r="DK106" s="285"/>
      <c r="DL106" s="287"/>
      <c r="DM106" s="285"/>
      <c r="DN106" s="286"/>
      <c r="DO106" s="287"/>
      <c r="DP106" s="285"/>
      <c r="DQ106" s="287"/>
      <c r="DR106" s="285"/>
      <c r="DS106" s="291"/>
      <c r="DT106" s="284"/>
      <c r="DU106" s="269"/>
      <c r="DV106" s="269"/>
      <c r="DW106" s="269"/>
      <c r="DX106" s="309"/>
      <c r="DY106" s="310"/>
      <c r="DZ106" s="310"/>
      <c r="EA106" s="310"/>
      <c r="EB106" s="313"/>
      <c r="EC106" s="269"/>
      <c r="ED106" s="294"/>
      <c r="EE106" s="294"/>
      <c r="EF106" s="288"/>
      <c r="EG106" s="204">
        <v>268</v>
      </c>
      <c r="EH106" s="205">
        <v>269</v>
      </c>
      <c r="EI106" s="205">
        <v>280</v>
      </c>
      <c r="EJ106" s="205">
        <v>271</v>
      </c>
      <c r="EK106" s="95">
        <v>240</v>
      </c>
      <c r="EL106" s="104">
        <v>206</v>
      </c>
      <c r="EM106" s="109">
        <v>237</v>
      </c>
      <c r="EN106" s="208"/>
      <c r="EO106" s="208">
        <v>281</v>
      </c>
      <c r="EP106" s="205"/>
      <c r="EQ106" s="209"/>
      <c r="ER106" s="197"/>
      <c r="ES106" s="130"/>
      <c r="ET106" s="211"/>
      <c r="EU106" s="208"/>
      <c r="EV106" s="302"/>
      <c r="EW106" s="311"/>
      <c r="EX106" s="311"/>
      <c r="EY106" s="311"/>
      <c r="EZ106" s="311"/>
      <c r="FA106" s="286"/>
      <c r="FB106" s="291"/>
      <c r="FC106" s="285"/>
      <c r="FD106" s="286"/>
      <c r="FE106" s="286"/>
      <c r="FF106" s="286"/>
      <c r="FG106" s="286"/>
      <c r="FH106" s="286"/>
      <c r="FI106" s="286"/>
      <c r="FJ106" s="286"/>
      <c r="FK106" s="291"/>
      <c r="FL106" s="34"/>
    </row>
    <row r="107" spans="1:168" s="30" customFormat="1" ht="12.75" customHeight="1">
      <c r="A107" s="10">
        <v>4931</v>
      </c>
      <c r="B107" s="11" t="s">
        <v>421</v>
      </c>
      <c r="C107" s="43">
        <v>1403</v>
      </c>
      <c r="D107" s="45">
        <v>424</v>
      </c>
      <c r="E107" s="68">
        <f t="shared" si="1"/>
        <v>0.30220955096222379</v>
      </c>
      <c r="F107" s="383"/>
      <c r="G107" s="287"/>
      <c r="H107" s="285"/>
      <c r="I107" s="287"/>
      <c r="J107" s="285"/>
      <c r="K107" s="287"/>
      <c r="L107" s="288"/>
      <c r="M107" s="292"/>
      <c r="N107" s="294"/>
      <c r="O107" s="285"/>
      <c r="P107" s="287"/>
      <c r="Q107" s="285"/>
      <c r="R107" s="286"/>
      <c r="S107" s="286"/>
      <c r="T107" s="286"/>
      <c r="U107" s="291"/>
      <c r="V107" s="292"/>
      <c r="W107" s="294"/>
      <c r="X107" s="294"/>
      <c r="Y107" s="294"/>
      <c r="Z107" s="285"/>
      <c r="AA107" s="286"/>
      <c r="AB107" s="287"/>
      <c r="AC107" s="285"/>
      <c r="AD107" s="287"/>
      <c r="AE107" s="294"/>
      <c r="AF107" s="285"/>
      <c r="AG107" s="287"/>
      <c r="AH107" s="343"/>
      <c r="AI107" s="287"/>
      <c r="AJ107" s="343"/>
      <c r="AK107" s="290"/>
      <c r="AL107" s="290"/>
      <c r="AM107" s="290"/>
      <c r="AN107" s="290"/>
      <c r="AO107" s="290"/>
      <c r="AP107" s="290"/>
      <c r="AQ107" s="290"/>
      <c r="AR107" s="290"/>
      <c r="AS107" s="290"/>
      <c r="AT107" s="290"/>
      <c r="AU107" s="290"/>
      <c r="AV107" s="290"/>
      <c r="AW107" s="290"/>
      <c r="AX107" s="291"/>
      <c r="AY107" s="285"/>
      <c r="AZ107" s="285"/>
      <c r="BA107" s="285"/>
      <c r="BB107" s="285"/>
      <c r="BC107" s="286"/>
      <c r="BD107" s="291"/>
      <c r="BE107" s="292"/>
      <c r="BF107" s="285"/>
      <c r="BG107" s="286"/>
      <c r="BH107" s="286"/>
      <c r="BI107" s="290"/>
      <c r="BJ107" s="290"/>
      <c r="BK107" s="291"/>
      <c r="BL107" s="285"/>
      <c r="BM107" s="286"/>
      <c r="BN107" s="286"/>
      <c r="BO107" s="286"/>
      <c r="BP107" s="286"/>
      <c r="BQ107" s="286"/>
      <c r="BR107" s="286"/>
      <c r="BS107" s="291"/>
      <c r="BT107" s="285"/>
      <c r="BU107" s="285"/>
      <c r="BV107" s="286"/>
      <c r="BW107" s="286"/>
      <c r="BX107" s="286"/>
      <c r="BY107" s="291"/>
      <c r="BZ107" s="285"/>
      <c r="CA107" s="285"/>
      <c r="CB107" s="286"/>
      <c r="CC107" s="291"/>
      <c r="CD107" s="285"/>
      <c r="CE107" s="286"/>
      <c r="CF107" s="286"/>
      <c r="CG107" s="291"/>
      <c r="CH107" s="285"/>
      <c r="CI107" s="285"/>
      <c r="CJ107" s="285"/>
      <c r="CK107" s="286"/>
      <c r="CL107" s="291"/>
      <c r="CM107" s="292"/>
      <c r="CN107" s="285"/>
      <c r="CO107" s="290"/>
      <c r="CP107" s="291"/>
      <c r="CQ107" s="295"/>
      <c r="CR107" s="287"/>
      <c r="CS107" s="285"/>
      <c r="CT107" s="286"/>
      <c r="CU107" s="291"/>
      <c r="CV107" s="285"/>
      <c r="CW107" s="285"/>
      <c r="CX107" s="287"/>
      <c r="CY107" s="285"/>
      <c r="CZ107" s="287"/>
      <c r="DA107" s="285"/>
      <c r="DB107" s="287"/>
      <c r="DC107" s="285"/>
      <c r="DD107" s="287"/>
      <c r="DE107" s="285"/>
      <c r="DF107" s="286"/>
      <c r="DG107" s="286"/>
      <c r="DH107" s="286"/>
      <c r="DI107" s="286"/>
      <c r="DJ107" s="287"/>
      <c r="DK107" s="285"/>
      <c r="DL107" s="287"/>
      <c r="DM107" s="285"/>
      <c r="DN107" s="286"/>
      <c r="DO107" s="287"/>
      <c r="DP107" s="285"/>
      <c r="DQ107" s="287"/>
      <c r="DR107" s="285"/>
      <c r="DS107" s="291"/>
      <c r="DT107" s="284"/>
      <c r="DU107" s="269"/>
      <c r="DV107" s="269"/>
      <c r="DW107" s="269"/>
      <c r="DX107" s="309"/>
      <c r="DY107" s="310"/>
      <c r="DZ107" s="310"/>
      <c r="EA107" s="310"/>
      <c r="EB107" s="313"/>
      <c r="EC107" s="269"/>
      <c r="ED107" s="294"/>
      <c r="EE107" s="294"/>
      <c r="EF107" s="288"/>
      <c r="EG107" s="204">
        <v>295</v>
      </c>
      <c r="EH107" s="205">
        <v>290</v>
      </c>
      <c r="EI107" s="205">
        <v>288</v>
      </c>
      <c r="EJ107" s="205">
        <v>280</v>
      </c>
      <c r="EK107" s="95">
        <v>266</v>
      </c>
      <c r="EL107" s="104">
        <v>203</v>
      </c>
      <c r="EM107" s="109">
        <v>231</v>
      </c>
      <c r="EN107" s="208"/>
      <c r="EO107" s="208"/>
      <c r="EP107" s="208">
        <v>280</v>
      </c>
      <c r="EQ107" s="138"/>
      <c r="ER107" s="139"/>
      <c r="ES107" s="103"/>
      <c r="ET107" s="109"/>
      <c r="EU107" s="205"/>
      <c r="EV107" s="302"/>
      <c r="EW107" s="311"/>
      <c r="EX107" s="311"/>
      <c r="EY107" s="311"/>
      <c r="EZ107" s="311"/>
      <c r="FA107" s="286"/>
      <c r="FB107" s="291"/>
      <c r="FC107" s="285"/>
      <c r="FD107" s="286"/>
      <c r="FE107" s="286"/>
      <c r="FF107" s="286"/>
      <c r="FG107" s="286"/>
      <c r="FH107" s="286"/>
      <c r="FI107" s="286"/>
      <c r="FJ107" s="286"/>
      <c r="FK107" s="291"/>
      <c r="FL107" s="34"/>
    </row>
    <row r="108" spans="1:168" s="30" customFormat="1">
      <c r="A108" s="10">
        <v>4932</v>
      </c>
      <c r="B108" s="11" t="s">
        <v>422</v>
      </c>
      <c r="C108" s="43">
        <v>1213</v>
      </c>
      <c r="D108" s="45">
        <v>426</v>
      </c>
      <c r="E108" s="68">
        <f t="shared" si="1"/>
        <v>0.3511953833470734</v>
      </c>
      <c r="F108" s="383"/>
      <c r="G108" s="287"/>
      <c r="H108" s="285"/>
      <c r="I108" s="287"/>
      <c r="J108" s="285"/>
      <c r="K108" s="287"/>
      <c r="L108" s="288"/>
      <c r="M108" s="292"/>
      <c r="N108" s="294"/>
      <c r="O108" s="285"/>
      <c r="P108" s="287"/>
      <c r="Q108" s="285"/>
      <c r="R108" s="286"/>
      <c r="S108" s="286"/>
      <c r="T108" s="286"/>
      <c r="U108" s="291"/>
      <c r="V108" s="292"/>
      <c r="W108" s="294"/>
      <c r="X108" s="294"/>
      <c r="Y108" s="294"/>
      <c r="Z108" s="285"/>
      <c r="AA108" s="286"/>
      <c r="AB108" s="287"/>
      <c r="AC108" s="285"/>
      <c r="AD108" s="287"/>
      <c r="AE108" s="294"/>
      <c r="AF108" s="285"/>
      <c r="AG108" s="287"/>
      <c r="AH108" s="343"/>
      <c r="AI108" s="287"/>
      <c r="AJ108" s="343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1"/>
      <c r="AY108" s="285"/>
      <c r="AZ108" s="285"/>
      <c r="BA108" s="285"/>
      <c r="BB108" s="285"/>
      <c r="BC108" s="286"/>
      <c r="BD108" s="291"/>
      <c r="BE108" s="292"/>
      <c r="BF108" s="285"/>
      <c r="BG108" s="286"/>
      <c r="BH108" s="286"/>
      <c r="BI108" s="290"/>
      <c r="BJ108" s="290"/>
      <c r="BK108" s="291"/>
      <c r="BL108" s="285"/>
      <c r="BM108" s="286"/>
      <c r="BN108" s="286"/>
      <c r="BO108" s="286"/>
      <c r="BP108" s="286"/>
      <c r="BQ108" s="286"/>
      <c r="BR108" s="286"/>
      <c r="BS108" s="291"/>
      <c r="BT108" s="285"/>
      <c r="BU108" s="285"/>
      <c r="BV108" s="286"/>
      <c r="BW108" s="286"/>
      <c r="BX108" s="286"/>
      <c r="BY108" s="291"/>
      <c r="BZ108" s="285"/>
      <c r="CA108" s="285"/>
      <c r="CB108" s="286"/>
      <c r="CC108" s="291"/>
      <c r="CD108" s="285"/>
      <c r="CE108" s="286"/>
      <c r="CF108" s="286"/>
      <c r="CG108" s="291"/>
      <c r="CH108" s="285"/>
      <c r="CI108" s="285"/>
      <c r="CJ108" s="285"/>
      <c r="CK108" s="286"/>
      <c r="CL108" s="291"/>
      <c r="CM108" s="292"/>
      <c r="CN108" s="285"/>
      <c r="CO108" s="290"/>
      <c r="CP108" s="291"/>
      <c r="CQ108" s="295"/>
      <c r="CR108" s="287"/>
      <c r="CS108" s="285"/>
      <c r="CT108" s="286"/>
      <c r="CU108" s="291"/>
      <c r="CV108" s="285"/>
      <c r="CW108" s="285"/>
      <c r="CX108" s="287"/>
      <c r="CY108" s="285"/>
      <c r="CZ108" s="287"/>
      <c r="DA108" s="285"/>
      <c r="DB108" s="287"/>
      <c r="DC108" s="285"/>
      <c r="DD108" s="287"/>
      <c r="DE108" s="285"/>
      <c r="DF108" s="286"/>
      <c r="DG108" s="286"/>
      <c r="DH108" s="286"/>
      <c r="DI108" s="286"/>
      <c r="DJ108" s="287"/>
      <c r="DK108" s="285"/>
      <c r="DL108" s="287"/>
      <c r="DM108" s="285"/>
      <c r="DN108" s="286"/>
      <c r="DO108" s="287"/>
      <c r="DP108" s="285"/>
      <c r="DQ108" s="287"/>
      <c r="DR108" s="285"/>
      <c r="DS108" s="291"/>
      <c r="DT108" s="284"/>
      <c r="DU108" s="269"/>
      <c r="DV108" s="269"/>
      <c r="DW108" s="269"/>
      <c r="DX108" s="309"/>
      <c r="DY108" s="310"/>
      <c r="DZ108" s="310"/>
      <c r="EA108" s="310"/>
      <c r="EB108" s="313"/>
      <c r="EC108" s="294"/>
      <c r="ED108" s="269"/>
      <c r="EE108" s="294"/>
      <c r="EF108" s="288"/>
      <c r="EG108" s="204">
        <v>312</v>
      </c>
      <c r="EH108" s="205">
        <v>301</v>
      </c>
      <c r="EI108" s="205">
        <v>294</v>
      </c>
      <c r="EJ108" s="205">
        <v>296</v>
      </c>
      <c r="EK108" s="95">
        <v>250</v>
      </c>
      <c r="EL108" s="104">
        <v>214</v>
      </c>
      <c r="EM108" s="109">
        <v>236</v>
      </c>
      <c r="EN108" s="208"/>
      <c r="EO108" s="208"/>
      <c r="EP108" s="208">
        <v>293</v>
      </c>
      <c r="EQ108" s="138"/>
      <c r="ER108" s="139"/>
      <c r="ES108" s="103"/>
      <c r="ET108" s="109"/>
      <c r="EU108" s="205"/>
      <c r="EV108" s="285"/>
      <c r="EW108" s="286"/>
      <c r="EX108" s="286"/>
      <c r="EY108" s="286"/>
      <c r="EZ108" s="286"/>
      <c r="FA108" s="311"/>
      <c r="FB108" s="291"/>
      <c r="FC108" s="285"/>
      <c r="FD108" s="286"/>
      <c r="FE108" s="286"/>
      <c r="FF108" s="286"/>
      <c r="FG108" s="286"/>
      <c r="FH108" s="286"/>
      <c r="FI108" s="286"/>
      <c r="FJ108" s="286"/>
      <c r="FK108" s="291"/>
      <c r="FL108" s="34"/>
    </row>
    <row r="109" spans="1:168" s="30" customFormat="1" ht="12.75" customHeight="1">
      <c r="A109" s="10">
        <v>4941</v>
      </c>
      <c r="B109" s="11" t="s">
        <v>423</v>
      </c>
      <c r="C109" s="43">
        <v>993</v>
      </c>
      <c r="D109" s="45">
        <v>400</v>
      </c>
      <c r="E109" s="68">
        <f t="shared" si="1"/>
        <v>0.4028197381671702</v>
      </c>
      <c r="F109" s="383"/>
      <c r="G109" s="287"/>
      <c r="H109" s="285"/>
      <c r="I109" s="287"/>
      <c r="J109" s="285"/>
      <c r="K109" s="287"/>
      <c r="L109" s="288"/>
      <c r="M109" s="292"/>
      <c r="N109" s="294"/>
      <c r="O109" s="285"/>
      <c r="P109" s="287"/>
      <c r="Q109" s="285"/>
      <c r="R109" s="286"/>
      <c r="S109" s="286"/>
      <c r="T109" s="286"/>
      <c r="U109" s="291"/>
      <c r="V109" s="292"/>
      <c r="W109" s="294"/>
      <c r="X109" s="294"/>
      <c r="Y109" s="294"/>
      <c r="Z109" s="285"/>
      <c r="AA109" s="286"/>
      <c r="AB109" s="287"/>
      <c r="AC109" s="285"/>
      <c r="AD109" s="287"/>
      <c r="AE109" s="294"/>
      <c r="AF109" s="285"/>
      <c r="AG109" s="287"/>
      <c r="AH109" s="343"/>
      <c r="AI109" s="287"/>
      <c r="AJ109" s="343"/>
      <c r="AK109" s="290"/>
      <c r="AL109" s="290"/>
      <c r="AM109" s="290"/>
      <c r="AN109" s="290"/>
      <c r="AO109" s="290"/>
      <c r="AP109" s="290"/>
      <c r="AQ109" s="290"/>
      <c r="AR109" s="290"/>
      <c r="AS109" s="290"/>
      <c r="AT109" s="290"/>
      <c r="AU109" s="290"/>
      <c r="AV109" s="290"/>
      <c r="AW109" s="290"/>
      <c r="AX109" s="291"/>
      <c r="AY109" s="285"/>
      <c r="AZ109" s="285"/>
      <c r="BA109" s="285"/>
      <c r="BB109" s="285"/>
      <c r="BC109" s="286"/>
      <c r="BD109" s="291"/>
      <c r="BE109" s="292"/>
      <c r="BF109" s="285"/>
      <c r="BG109" s="286"/>
      <c r="BH109" s="286"/>
      <c r="BI109" s="290"/>
      <c r="BJ109" s="290"/>
      <c r="BK109" s="291"/>
      <c r="BL109" s="285"/>
      <c r="BM109" s="286"/>
      <c r="BN109" s="286"/>
      <c r="BO109" s="286"/>
      <c r="BP109" s="286"/>
      <c r="BQ109" s="286"/>
      <c r="BR109" s="286"/>
      <c r="BS109" s="291"/>
      <c r="BT109" s="285"/>
      <c r="BU109" s="285"/>
      <c r="BV109" s="286"/>
      <c r="BW109" s="286"/>
      <c r="BX109" s="286"/>
      <c r="BY109" s="291"/>
      <c r="BZ109" s="285"/>
      <c r="CA109" s="285"/>
      <c r="CB109" s="286"/>
      <c r="CC109" s="291"/>
      <c r="CD109" s="285"/>
      <c r="CE109" s="286"/>
      <c r="CF109" s="286"/>
      <c r="CG109" s="291"/>
      <c r="CH109" s="285"/>
      <c r="CI109" s="285"/>
      <c r="CJ109" s="285"/>
      <c r="CK109" s="286"/>
      <c r="CL109" s="291"/>
      <c r="CM109" s="292"/>
      <c r="CN109" s="285"/>
      <c r="CO109" s="290"/>
      <c r="CP109" s="291"/>
      <c r="CQ109" s="295"/>
      <c r="CR109" s="287"/>
      <c r="CS109" s="285"/>
      <c r="CT109" s="286"/>
      <c r="CU109" s="291"/>
      <c r="CV109" s="285"/>
      <c r="CW109" s="285"/>
      <c r="CX109" s="287"/>
      <c r="CY109" s="285"/>
      <c r="CZ109" s="287"/>
      <c r="DA109" s="285"/>
      <c r="DB109" s="287"/>
      <c r="DC109" s="285"/>
      <c r="DD109" s="287"/>
      <c r="DE109" s="285"/>
      <c r="DF109" s="286"/>
      <c r="DG109" s="286"/>
      <c r="DH109" s="286"/>
      <c r="DI109" s="286"/>
      <c r="DJ109" s="287"/>
      <c r="DK109" s="285"/>
      <c r="DL109" s="287"/>
      <c r="DM109" s="285"/>
      <c r="DN109" s="286"/>
      <c r="DO109" s="287"/>
      <c r="DP109" s="285"/>
      <c r="DQ109" s="287"/>
      <c r="DR109" s="285"/>
      <c r="DS109" s="291"/>
      <c r="DT109" s="284"/>
      <c r="DU109" s="269"/>
      <c r="DV109" s="269"/>
      <c r="DW109" s="269"/>
      <c r="DX109" s="309"/>
      <c r="DY109" s="310"/>
      <c r="DZ109" s="310"/>
      <c r="EA109" s="310"/>
      <c r="EB109" s="313"/>
      <c r="EC109" s="294"/>
      <c r="ED109" s="269"/>
      <c r="EE109" s="294"/>
      <c r="EF109" s="288"/>
      <c r="EG109" s="292">
        <v>277</v>
      </c>
      <c r="EH109" s="294">
        <v>272</v>
      </c>
      <c r="EI109" s="294">
        <v>267</v>
      </c>
      <c r="EJ109" s="294">
        <v>303</v>
      </c>
      <c r="EK109" s="285">
        <v>263</v>
      </c>
      <c r="EL109" s="286">
        <v>210</v>
      </c>
      <c r="EM109" s="287">
        <v>227</v>
      </c>
      <c r="EN109" s="294"/>
      <c r="EO109" s="294"/>
      <c r="EP109" s="294"/>
      <c r="EQ109" s="288">
        <v>260</v>
      </c>
      <c r="ER109" s="295"/>
      <c r="ES109" s="343"/>
      <c r="ET109" s="287"/>
      <c r="EU109" s="294"/>
      <c r="EV109" s="95"/>
      <c r="EW109" s="104"/>
      <c r="EX109" s="104"/>
      <c r="EY109" s="104"/>
      <c r="EZ109" s="104"/>
      <c r="FA109" s="104"/>
      <c r="FB109" s="291"/>
      <c r="FC109" s="285"/>
      <c r="FD109" s="286"/>
      <c r="FE109" s="286"/>
      <c r="FF109" s="286"/>
      <c r="FG109" s="286"/>
      <c r="FH109" s="286"/>
      <c r="FI109" s="286"/>
      <c r="FJ109" s="286"/>
      <c r="FK109" s="291"/>
      <c r="FL109" s="34"/>
    </row>
    <row r="110" spans="1:168" s="30" customFormat="1">
      <c r="A110" s="10">
        <v>4942</v>
      </c>
      <c r="B110" s="11" t="s">
        <v>424</v>
      </c>
      <c r="C110" s="43">
        <v>1041</v>
      </c>
      <c r="D110" s="45">
        <v>346</v>
      </c>
      <c r="E110" s="68">
        <f t="shared" si="1"/>
        <v>0.3323727185398655</v>
      </c>
      <c r="F110" s="383"/>
      <c r="G110" s="287"/>
      <c r="H110" s="285"/>
      <c r="I110" s="287"/>
      <c r="J110" s="285"/>
      <c r="K110" s="287"/>
      <c r="L110" s="288"/>
      <c r="M110" s="292"/>
      <c r="N110" s="294"/>
      <c r="O110" s="285"/>
      <c r="P110" s="287"/>
      <c r="Q110" s="285"/>
      <c r="R110" s="286"/>
      <c r="S110" s="286"/>
      <c r="T110" s="286"/>
      <c r="U110" s="291"/>
      <c r="V110" s="292"/>
      <c r="W110" s="294"/>
      <c r="X110" s="294"/>
      <c r="Y110" s="294"/>
      <c r="Z110" s="285"/>
      <c r="AA110" s="286"/>
      <c r="AB110" s="287"/>
      <c r="AC110" s="285"/>
      <c r="AD110" s="287"/>
      <c r="AE110" s="294"/>
      <c r="AF110" s="285"/>
      <c r="AG110" s="287"/>
      <c r="AH110" s="343"/>
      <c r="AI110" s="287"/>
      <c r="AJ110" s="343"/>
      <c r="AK110" s="290"/>
      <c r="AL110" s="290"/>
      <c r="AM110" s="290"/>
      <c r="AN110" s="290"/>
      <c r="AO110" s="290"/>
      <c r="AP110" s="290"/>
      <c r="AQ110" s="290"/>
      <c r="AR110" s="290"/>
      <c r="AS110" s="290"/>
      <c r="AT110" s="290"/>
      <c r="AU110" s="290"/>
      <c r="AV110" s="290"/>
      <c r="AW110" s="290"/>
      <c r="AX110" s="291"/>
      <c r="AY110" s="285"/>
      <c r="AZ110" s="285"/>
      <c r="BA110" s="285"/>
      <c r="BB110" s="285"/>
      <c r="BC110" s="286"/>
      <c r="BD110" s="291"/>
      <c r="BE110" s="292"/>
      <c r="BF110" s="285"/>
      <c r="BG110" s="286"/>
      <c r="BH110" s="286"/>
      <c r="BI110" s="290"/>
      <c r="BJ110" s="290"/>
      <c r="BK110" s="291"/>
      <c r="BL110" s="285"/>
      <c r="BM110" s="286"/>
      <c r="BN110" s="286"/>
      <c r="BO110" s="286"/>
      <c r="BP110" s="286"/>
      <c r="BQ110" s="286"/>
      <c r="BR110" s="286"/>
      <c r="BS110" s="291"/>
      <c r="BT110" s="285"/>
      <c r="BU110" s="285"/>
      <c r="BV110" s="286"/>
      <c r="BW110" s="286"/>
      <c r="BX110" s="286"/>
      <c r="BY110" s="291"/>
      <c r="BZ110" s="285"/>
      <c r="CA110" s="285"/>
      <c r="CB110" s="286"/>
      <c r="CC110" s="291"/>
      <c r="CD110" s="285"/>
      <c r="CE110" s="286"/>
      <c r="CF110" s="286"/>
      <c r="CG110" s="291"/>
      <c r="CH110" s="285"/>
      <c r="CI110" s="285"/>
      <c r="CJ110" s="285"/>
      <c r="CK110" s="286"/>
      <c r="CL110" s="291"/>
      <c r="CM110" s="292"/>
      <c r="CN110" s="285"/>
      <c r="CO110" s="290"/>
      <c r="CP110" s="291"/>
      <c r="CQ110" s="295"/>
      <c r="CR110" s="287"/>
      <c r="CS110" s="285"/>
      <c r="CT110" s="286"/>
      <c r="CU110" s="291"/>
      <c r="CV110" s="285"/>
      <c r="CW110" s="285"/>
      <c r="CX110" s="287"/>
      <c r="CY110" s="285"/>
      <c r="CZ110" s="287"/>
      <c r="DA110" s="285"/>
      <c r="DB110" s="287"/>
      <c r="DC110" s="285"/>
      <c r="DD110" s="287"/>
      <c r="DE110" s="285"/>
      <c r="DF110" s="286"/>
      <c r="DG110" s="286"/>
      <c r="DH110" s="286"/>
      <c r="DI110" s="286"/>
      <c r="DJ110" s="287"/>
      <c r="DK110" s="285"/>
      <c r="DL110" s="287"/>
      <c r="DM110" s="285"/>
      <c r="DN110" s="286"/>
      <c r="DO110" s="287"/>
      <c r="DP110" s="285"/>
      <c r="DQ110" s="287"/>
      <c r="DR110" s="285"/>
      <c r="DS110" s="291"/>
      <c r="DT110" s="284"/>
      <c r="DU110" s="269"/>
      <c r="DV110" s="269"/>
      <c r="DW110" s="269"/>
      <c r="DX110" s="309"/>
      <c r="DY110" s="310"/>
      <c r="DZ110" s="310"/>
      <c r="EA110" s="310"/>
      <c r="EB110" s="313"/>
      <c r="EC110" s="294"/>
      <c r="ED110" s="294"/>
      <c r="EE110" s="269"/>
      <c r="EF110" s="288"/>
      <c r="EG110" s="292">
        <v>259</v>
      </c>
      <c r="EH110" s="294">
        <v>247</v>
      </c>
      <c r="EI110" s="294">
        <v>245</v>
      </c>
      <c r="EJ110" s="294">
        <v>253</v>
      </c>
      <c r="EK110" s="285">
        <v>223</v>
      </c>
      <c r="EL110" s="286">
        <v>195</v>
      </c>
      <c r="EM110" s="287">
        <v>198</v>
      </c>
      <c r="EN110" s="294"/>
      <c r="EO110" s="294"/>
      <c r="EP110" s="294"/>
      <c r="EQ110" s="288">
        <v>242</v>
      </c>
      <c r="ER110" s="295"/>
      <c r="ES110" s="343"/>
      <c r="ET110" s="287"/>
      <c r="EU110" s="294"/>
      <c r="EV110" s="285"/>
      <c r="EW110" s="286"/>
      <c r="EX110" s="286"/>
      <c r="EY110" s="286"/>
      <c r="EZ110" s="286"/>
      <c r="FA110" s="286"/>
      <c r="FB110" s="291"/>
      <c r="FC110" s="285"/>
      <c r="FD110" s="286"/>
      <c r="FE110" s="286"/>
      <c r="FF110" s="286"/>
      <c r="FG110" s="286"/>
      <c r="FH110" s="286"/>
      <c r="FI110" s="286"/>
      <c r="FJ110" s="286"/>
      <c r="FK110" s="291"/>
      <c r="FL110" s="34"/>
    </row>
    <row r="111" spans="1:168" s="30" customFormat="1" ht="12.75" customHeight="1">
      <c r="A111" s="10">
        <v>5201</v>
      </c>
      <c r="B111" s="11" t="s">
        <v>425</v>
      </c>
      <c r="C111" s="43">
        <v>716</v>
      </c>
      <c r="D111" s="45">
        <v>300</v>
      </c>
      <c r="E111" s="68">
        <f t="shared" si="1"/>
        <v>0.41899441340782123</v>
      </c>
      <c r="F111" s="383"/>
      <c r="G111" s="287"/>
      <c r="H111" s="285"/>
      <c r="I111" s="287"/>
      <c r="J111" s="285"/>
      <c r="K111" s="287"/>
      <c r="L111" s="288"/>
      <c r="M111" s="292"/>
      <c r="N111" s="294"/>
      <c r="O111" s="285"/>
      <c r="P111" s="287"/>
      <c r="Q111" s="285"/>
      <c r="R111" s="286"/>
      <c r="S111" s="286"/>
      <c r="T111" s="286"/>
      <c r="U111" s="291"/>
      <c r="V111" s="292"/>
      <c r="W111" s="294"/>
      <c r="X111" s="294"/>
      <c r="Y111" s="294"/>
      <c r="Z111" s="285"/>
      <c r="AA111" s="286"/>
      <c r="AB111" s="287"/>
      <c r="AC111" s="285"/>
      <c r="AD111" s="287"/>
      <c r="AE111" s="294"/>
      <c r="AF111" s="285"/>
      <c r="AG111" s="287"/>
      <c r="AH111" s="343"/>
      <c r="AI111" s="287"/>
      <c r="AJ111" s="343"/>
      <c r="AK111" s="290"/>
      <c r="AL111" s="290"/>
      <c r="AM111" s="290"/>
      <c r="AN111" s="290"/>
      <c r="AO111" s="290"/>
      <c r="AP111" s="290"/>
      <c r="AQ111" s="290"/>
      <c r="AR111" s="290"/>
      <c r="AS111" s="290"/>
      <c r="AT111" s="290"/>
      <c r="AU111" s="290"/>
      <c r="AV111" s="290"/>
      <c r="AW111" s="290"/>
      <c r="AX111" s="291"/>
      <c r="AY111" s="285"/>
      <c r="AZ111" s="285"/>
      <c r="BA111" s="285"/>
      <c r="BB111" s="285"/>
      <c r="BC111" s="286"/>
      <c r="BD111" s="291"/>
      <c r="BE111" s="292"/>
      <c r="BF111" s="285"/>
      <c r="BG111" s="286"/>
      <c r="BH111" s="286"/>
      <c r="BI111" s="290"/>
      <c r="BJ111" s="290"/>
      <c r="BK111" s="291"/>
      <c r="BL111" s="285"/>
      <c r="BM111" s="286"/>
      <c r="BN111" s="286"/>
      <c r="BO111" s="286"/>
      <c r="BP111" s="286"/>
      <c r="BQ111" s="286"/>
      <c r="BR111" s="286"/>
      <c r="BS111" s="291"/>
      <c r="BT111" s="285"/>
      <c r="BU111" s="285"/>
      <c r="BV111" s="286"/>
      <c r="BW111" s="286"/>
      <c r="BX111" s="286"/>
      <c r="BY111" s="291"/>
      <c r="BZ111" s="285"/>
      <c r="CA111" s="285"/>
      <c r="CB111" s="286"/>
      <c r="CC111" s="291"/>
      <c r="CD111" s="285"/>
      <c r="CE111" s="286"/>
      <c r="CF111" s="286"/>
      <c r="CG111" s="291"/>
      <c r="CH111" s="285"/>
      <c r="CI111" s="285"/>
      <c r="CJ111" s="285"/>
      <c r="CK111" s="286"/>
      <c r="CL111" s="291"/>
      <c r="CM111" s="292"/>
      <c r="CN111" s="285"/>
      <c r="CO111" s="290"/>
      <c r="CP111" s="291"/>
      <c r="CQ111" s="295"/>
      <c r="CR111" s="287"/>
      <c r="CS111" s="285"/>
      <c r="CT111" s="286"/>
      <c r="CU111" s="291"/>
      <c r="CV111" s="285"/>
      <c r="CW111" s="285"/>
      <c r="CX111" s="287"/>
      <c r="CY111" s="285"/>
      <c r="CZ111" s="287"/>
      <c r="DA111" s="285"/>
      <c r="DB111" s="287"/>
      <c r="DC111" s="285"/>
      <c r="DD111" s="287"/>
      <c r="DE111" s="285"/>
      <c r="DF111" s="286"/>
      <c r="DG111" s="286"/>
      <c r="DH111" s="286"/>
      <c r="DI111" s="286"/>
      <c r="DJ111" s="287"/>
      <c r="DK111" s="285"/>
      <c r="DL111" s="287"/>
      <c r="DM111" s="285"/>
      <c r="DN111" s="286"/>
      <c r="DO111" s="287"/>
      <c r="DP111" s="285"/>
      <c r="DQ111" s="287"/>
      <c r="DR111" s="285"/>
      <c r="DS111" s="291"/>
      <c r="DT111" s="284"/>
      <c r="DU111" s="269"/>
      <c r="DV111" s="269"/>
      <c r="DW111" s="269"/>
      <c r="DX111" s="309"/>
      <c r="DY111" s="310"/>
      <c r="DZ111" s="310"/>
      <c r="EA111" s="310"/>
      <c r="EB111" s="313"/>
      <c r="EC111" s="294"/>
      <c r="ED111" s="294"/>
      <c r="EE111" s="269"/>
      <c r="EF111" s="288"/>
      <c r="EG111" s="292"/>
      <c r="EH111" s="294"/>
      <c r="EI111" s="294"/>
      <c r="EJ111" s="294"/>
      <c r="EK111" s="285"/>
      <c r="EL111" s="286"/>
      <c r="EM111" s="287"/>
      <c r="EN111" s="294"/>
      <c r="EO111" s="294"/>
      <c r="EP111" s="294"/>
      <c r="EQ111" s="288"/>
      <c r="ER111" s="295">
        <v>44</v>
      </c>
      <c r="ES111" s="343">
        <v>128</v>
      </c>
      <c r="ET111" s="287">
        <v>126</v>
      </c>
      <c r="EU111" s="294">
        <v>204</v>
      </c>
      <c r="EV111" s="285">
        <v>123</v>
      </c>
      <c r="EW111" s="286">
        <v>117</v>
      </c>
      <c r="EX111" s="286">
        <v>164</v>
      </c>
      <c r="EY111" s="286">
        <v>21</v>
      </c>
      <c r="EZ111" s="286">
        <v>101</v>
      </c>
      <c r="FA111" s="286">
        <v>136</v>
      </c>
      <c r="FB111" s="291">
        <v>37</v>
      </c>
      <c r="FC111" s="285"/>
      <c r="FD111" s="286"/>
      <c r="FE111" s="286"/>
      <c r="FF111" s="286"/>
      <c r="FG111" s="286"/>
      <c r="FH111" s="286"/>
      <c r="FI111" s="286"/>
      <c r="FJ111" s="286"/>
      <c r="FK111" s="291"/>
      <c r="FL111" s="34"/>
    </row>
    <row r="112" spans="1:168" s="30" customFormat="1">
      <c r="A112" s="10">
        <v>5202</v>
      </c>
      <c r="B112" s="11" t="s">
        <v>426</v>
      </c>
      <c r="C112" s="43">
        <v>908</v>
      </c>
      <c r="D112" s="45">
        <v>370</v>
      </c>
      <c r="E112" s="68">
        <f t="shared" si="1"/>
        <v>0.40748898678414097</v>
      </c>
      <c r="F112" s="383"/>
      <c r="G112" s="287"/>
      <c r="H112" s="285"/>
      <c r="I112" s="287"/>
      <c r="J112" s="285"/>
      <c r="K112" s="287"/>
      <c r="L112" s="288"/>
      <c r="M112" s="292"/>
      <c r="N112" s="294"/>
      <c r="O112" s="285"/>
      <c r="P112" s="287"/>
      <c r="Q112" s="285"/>
      <c r="R112" s="286"/>
      <c r="S112" s="286"/>
      <c r="T112" s="286"/>
      <c r="U112" s="291"/>
      <c r="V112" s="292"/>
      <c r="W112" s="294"/>
      <c r="X112" s="294"/>
      <c r="Y112" s="294"/>
      <c r="Z112" s="285"/>
      <c r="AA112" s="286"/>
      <c r="AB112" s="287"/>
      <c r="AC112" s="285"/>
      <c r="AD112" s="287"/>
      <c r="AE112" s="294"/>
      <c r="AF112" s="285"/>
      <c r="AG112" s="287"/>
      <c r="AH112" s="343"/>
      <c r="AI112" s="287"/>
      <c r="AJ112" s="343"/>
      <c r="AK112" s="290"/>
      <c r="AL112" s="290"/>
      <c r="AM112" s="290"/>
      <c r="AN112" s="290"/>
      <c r="AO112" s="290"/>
      <c r="AP112" s="290"/>
      <c r="AQ112" s="290"/>
      <c r="AR112" s="290"/>
      <c r="AS112" s="290"/>
      <c r="AT112" s="290"/>
      <c r="AU112" s="290"/>
      <c r="AV112" s="290"/>
      <c r="AW112" s="290"/>
      <c r="AX112" s="291"/>
      <c r="AY112" s="285"/>
      <c r="AZ112" s="285"/>
      <c r="BA112" s="285"/>
      <c r="BB112" s="285"/>
      <c r="BC112" s="286"/>
      <c r="BD112" s="291"/>
      <c r="BE112" s="292"/>
      <c r="BF112" s="285"/>
      <c r="BG112" s="286"/>
      <c r="BH112" s="286"/>
      <c r="BI112" s="290"/>
      <c r="BJ112" s="290"/>
      <c r="BK112" s="291"/>
      <c r="BL112" s="285"/>
      <c r="BM112" s="286"/>
      <c r="BN112" s="286"/>
      <c r="BO112" s="286"/>
      <c r="BP112" s="286"/>
      <c r="BQ112" s="286"/>
      <c r="BR112" s="286"/>
      <c r="BS112" s="291"/>
      <c r="BT112" s="285"/>
      <c r="BU112" s="285"/>
      <c r="BV112" s="286"/>
      <c r="BW112" s="286"/>
      <c r="BX112" s="286"/>
      <c r="BY112" s="291"/>
      <c r="BZ112" s="285"/>
      <c r="CA112" s="285"/>
      <c r="CB112" s="286"/>
      <c r="CC112" s="291"/>
      <c r="CD112" s="285"/>
      <c r="CE112" s="286"/>
      <c r="CF112" s="286"/>
      <c r="CG112" s="291"/>
      <c r="CH112" s="285"/>
      <c r="CI112" s="285"/>
      <c r="CJ112" s="285"/>
      <c r="CK112" s="286"/>
      <c r="CL112" s="291"/>
      <c r="CM112" s="292"/>
      <c r="CN112" s="285"/>
      <c r="CO112" s="290"/>
      <c r="CP112" s="291"/>
      <c r="CQ112" s="295"/>
      <c r="CR112" s="287"/>
      <c r="CS112" s="285"/>
      <c r="CT112" s="286"/>
      <c r="CU112" s="291"/>
      <c r="CV112" s="285"/>
      <c r="CW112" s="285"/>
      <c r="CX112" s="287"/>
      <c r="CY112" s="285"/>
      <c r="CZ112" s="287"/>
      <c r="DA112" s="285"/>
      <c r="DB112" s="287"/>
      <c r="DC112" s="285"/>
      <c r="DD112" s="287"/>
      <c r="DE112" s="285"/>
      <c r="DF112" s="286"/>
      <c r="DG112" s="286"/>
      <c r="DH112" s="286"/>
      <c r="DI112" s="286"/>
      <c r="DJ112" s="287"/>
      <c r="DK112" s="285"/>
      <c r="DL112" s="287"/>
      <c r="DM112" s="285"/>
      <c r="DN112" s="286"/>
      <c r="DO112" s="287"/>
      <c r="DP112" s="285"/>
      <c r="DQ112" s="287"/>
      <c r="DR112" s="285"/>
      <c r="DS112" s="291"/>
      <c r="DT112" s="284"/>
      <c r="DU112" s="269"/>
      <c r="DV112" s="269"/>
      <c r="DW112" s="269"/>
      <c r="DX112" s="309"/>
      <c r="DY112" s="310"/>
      <c r="DZ112" s="310"/>
      <c r="EA112" s="310"/>
      <c r="EB112" s="313"/>
      <c r="EC112" s="294"/>
      <c r="ED112" s="294"/>
      <c r="EE112" s="294"/>
      <c r="EF112" s="314"/>
      <c r="EG112" s="292"/>
      <c r="EH112" s="294"/>
      <c r="EI112" s="294"/>
      <c r="EJ112" s="294"/>
      <c r="EK112" s="285"/>
      <c r="EL112" s="286"/>
      <c r="EM112" s="287"/>
      <c r="EN112" s="294"/>
      <c r="EO112" s="294"/>
      <c r="EP112" s="294"/>
      <c r="EQ112" s="288"/>
      <c r="ER112" s="295">
        <v>51</v>
      </c>
      <c r="ES112" s="343">
        <v>148</v>
      </c>
      <c r="ET112" s="287">
        <v>163</v>
      </c>
      <c r="EU112" s="294">
        <v>256</v>
      </c>
      <c r="EV112" s="285">
        <v>80</v>
      </c>
      <c r="EW112" s="286">
        <v>132</v>
      </c>
      <c r="EX112" s="286">
        <v>197</v>
      </c>
      <c r="EY112" s="286">
        <v>69</v>
      </c>
      <c r="EZ112" s="286">
        <v>133</v>
      </c>
      <c r="FA112" s="286">
        <v>147</v>
      </c>
      <c r="FB112" s="304">
        <v>41</v>
      </c>
      <c r="FC112" s="285"/>
      <c r="FD112" s="286"/>
      <c r="FE112" s="286"/>
      <c r="FF112" s="286"/>
      <c r="FG112" s="286"/>
      <c r="FH112" s="286"/>
      <c r="FI112" s="286"/>
      <c r="FJ112" s="286"/>
      <c r="FK112" s="291"/>
      <c r="FL112" s="34"/>
    </row>
    <row r="113" spans="1:168" s="30" customFormat="1" ht="12.75" customHeight="1">
      <c r="A113" s="10">
        <v>5203</v>
      </c>
      <c r="B113" s="11" t="s">
        <v>427</v>
      </c>
      <c r="C113" s="43">
        <v>1039</v>
      </c>
      <c r="D113" s="45">
        <v>298</v>
      </c>
      <c r="E113" s="68">
        <f t="shared" si="1"/>
        <v>0.28681424446583254</v>
      </c>
      <c r="F113" s="383"/>
      <c r="G113" s="287"/>
      <c r="H113" s="285"/>
      <c r="I113" s="287"/>
      <c r="J113" s="285"/>
      <c r="K113" s="287"/>
      <c r="L113" s="288"/>
      <c r="M113" s="292"/>
      <c r="N113" s="294"/>
      <c r="O113" s="285"/>
      <c r="P113" s="287"/>
      <c r="Q113" s="285"/>
      <c r="R113" s="286"/>
      <c r="S113" s="286"/>
      <c r="T113" s="286"/>
      <c r="U113" s="291"/>
      <c r="V113" s="292"/>
      <c r="W113" s="294"/>
      <c r="X113" s="294"/>
      <c r="Y113" s="294"/>
      <c r="Z113" s="285"/>
      <c r="AA113" s="286"/>
      <c r="AB113" s="287"/>
      <c r="AC113" s="285"/>
      <c r="AD113" s="287"/>
      <c r="AE113" s="294"/>
      <c r="AF113" s="285"/>
      <c r="AG113" s="287"/>
      <c r="AH113" s="343"/>
      <c r="AI113" s="287"/>
      <c r="AJ113" s="343"/>
      <c r="AK113" s="290"/>
      <c r="AL113" s="290"/>
      <c r="AM113" s="290"/>
      <c r="AN113" s="290"/>
      <c r="AO113" s="290"/>
      <c r="AP113" s="290"/>
      <c r="AQ113" s="290"/>
      <c r="AR113" s="290"/>
      <c r="AS113" s="290"/>
      <c r="AT113" s="290"/>
      <c r="AU113" s="290"/>
      <c r="AV113" s="290"/>
      <c r="AW113" s="290"/>
      <c r="AX113" s="291"/>
      <c r="AY113" s="285"/>
      <c r="AZ113" s="285"/>
      <c r="BA113" s="285"/>
      <c r="BB113" s="285"/>
      <c r="BC113" s="286"/>
      <c r="BD113" s="291"/>
      <c r="BE113" s="292"/>
      <c r="BF113" s="285"/>
      <c r="BG113" s="286"/>
      <c r="BH113" s="286"/>
      <c r="BI113" s="290"/>
      <c r="BJ113" s="290"/>
      <c r="BK113" s="291"/>
      <c r="BL113" s="285"/>
      <c r="BM113" s="286"/>
      <c r="BN113" s="286"/>
      <c r="BO113" s="286"/>
      <c r="BP113" s="286"/>
      <c r="BQ113" s="286"/>
      <c r="BR113" s="286"/>
      <c r="BS113" s="291"/>
      <c r="BT113" s="285"/>
      <c r="BU113" s="285"/>
      <c r="BV113" s="286"/>
      <c r="BW113" s="286"/>
      <c r="BX113" s="286"/>
      <c r="BY113" s="291"/>
      <c r="BZ113" s="285"/>
      <c r="CA113" s="285"/>
      <c r="CB113" s="286"/>
      <c r="CC113" s="291"/>
      <c r="CD113" s="285"/>
      <c r="CE113" s="286"/>
      <c r="CF113" s="286"/>
      <c r="CG113" s="291"/>
      <c r="CH113" s="285"/>
      <c r="CI113" s="285"/>
      <c r="CJ113" s="285"/>
      <c r="CK113" s="286"/>
      <c r="CL113" s="291"/>
      <c r="CM113" s="292"/>
      <c r="CN113" s="285"/>
      <c r="CO113" s="290"/>
      <c r="CP113" s="291"/>
      <c r="CQ113" s="295"/>
      <c r="CR113" s="287"/>
      <c r="CS113" s="285"/>
      <c r="CT113" s="286"/>
      <c r="CU113" s="291"/>
      <c r="CV113" s="285"/>
      <c r="CW113" s="285"/>
      <c r="CX113" s="287"/>
      <c r="CY113" s="285"/>
      <c r="CZ113" s="287"/>
      <c r="DA113" s="285"/>
      <c r="DB113" s="287"/>
      <c r="DC113" s="285"/>
      <c r="DD113" s="287"/>
      <c r="DE113" s="285"/>
      <c r="DF113" s="286"/>
      <c r="DG113" s="286"/>
      <c r="DH113" s="286"/>
      <c r="DI113" s="286"/>
      <c r="DJ113" s="287"/>
      <c r="DK113" s="285"/>
      <c r="DL113" s="287"/>
      <c r="DM113" s="285"/>
      <c r="DN113" s="286"/>
      <c r="DO113" s="287"/>
      <c r="DP113" s="285"/>
      <c r="DQ113" s="287"/>
      <c r="DR113" s="285"/>
      <c r="DS113" s="291"/>
      <c r="DT113" s="284"/>
      <c r="DU113" s="269"/>
      <c r="DV113" s="269"/>
      <c r="DW113" s="269"/>
      <c r="DX113" s="309"/>
      <c r="DY113" s="310"/>
      <c r="DZ113" s="310"/>
      <c r="EA113" s="310"/>
      <c r="EB113" s="313"/>
      <c r="EC113" s="294"/>
      <c r="ED113" s="294"/>
      <c r="EE113" s="294"/>
      <c r="EF113" s="314"/>
      <c r="EG113" s="292"/>
      <c r="EH113" s="294"/>
      <c r="EI113" s="294"/>
      <c r="EJ113" s="294"/>
      <c r="EK113" s="285"/>
      <c r="EL113" s="286"/>
      <c r="EM113" s="287"/>
      <c r="EN113" s="294"/>
      <c r="EO113" s="294"/>
      <c r="EP113" s="294"/>
      <c r="EQ113" s="288"/>
      <c r="ER113" s="295">
        <v>63</v>
      </c>
      <c r="ES113" s="343">
        <v>74</v>
      </c>
      <c r="ET113" s="287">
        <v>121</v>
      </c>
      <c r="EU113" s="294">
        <v>214</v>
      </c>
      <c r="EV113" s="285">
        <v>59</v>
      </c>
      <c r="EW113" s="286">
        <v>126</v>
      </c>
      <c r="EX113" s="286">
        <v>111</v>
      </c>
      <c r="EY113" s="286">
        <v>36</v>
      </c>
      <c r="EZ113" s="286">
        <v>111</v>
      </c>
      <c r="FA113" s="286">
        <v>66</v>
      </c>
      <c r="FB113" s="96">
        <v>70</v>
      </c>
      <c r="FC113" s="285"/>
      <c r="FD113" s="286"/>
      <c r="FE113" s="286"/>
      <c r="FF113" s="286"/>
      <c r="FG113" s="286"/>
      <c r="FH113" s="286"/>
      <c r="FI113" s="286"/>
      <c r="FJ113" s="286"/>
      <c r="FK113" s="291"/>
      <c r="FL113" s="34"/>
    </row>
    <row r="114" spans="1:168" s="30" customFormat="1">
      <c r="A114" s="10">
        <v>5204</v>
      </c>
      <c r="B114" s="11" t="s">
        <v>428</v>
      </c>
      <c r="C114" s="43">
        <v>785</v>
      </c>
      <c r="D114" s="45">
        <v>330</v>
      </c>
      <c r="E114" s="68">
        <f t="shared" si="1"/>
        <v>0.42038216560509556</v>
      </c>
      <c r="F114" s="383"/>
      <c r="G114" s="287"/>
      <c r="H114" s="285"/>
      <c r="I114" s="287"/>
      <c r="J114" s="285"/>
      <c r="K114" s="287"/>
      <c r="L114" s="288"/>
      <c r="M114" s="292"/>
      <c r="N114" s="294"/>
      <c r="O114" s="285"/>
      <c r="P114" s="287"/>
      <c r="Q114" s="285"/>
      <c r="R114" s="286"/>
      <c r="S114" s="286"/>
      <c r="T114" s="286"/>
      <c r="U114" s="291"/>
      <c r="V114" s="292"/>
      <c r="W114" s="294"/>
      <c r="X114" s="294"/>
      <c r="Y114" s="294"/>
      <c r="Z114" s="285"/>
      <c r="AA114" s="286"/>
      <c r="AB114" s="287"/>
      <c r="AC114" s="285"/>
      <c r="AD114" s="287"/>
      <c r="AE114" s="294"/>
      <c r="AF114" s="285"/>
      <c r="AG114" s="287"/>
      <c r="AH114" s="343"/>
      <c r="AI114" s="287"/>
      <c r="AJ114" s="343"/>
      <c r="AK114" s="290"/>
      <c r="AL114" s="290"/>
      <c r="AM114" s="290"/>
      <c r="AN114" s="290"/>
      <c r="AO114" s="290"/>
      <c r="AP114" s="290"/>
      <c r="AQ114" s="290"/>
      <c r="AR114" s="290"/>
      <c r="AS114" s="290"/>
      <c r="AT114" s="290"/>
      <c r="AU114" s="290"/>
      <c r="AV114" s="290"/>
      <c r="AW114" s="290"/>
      <c r="AX114" s="291"/>
      <c r="AY114" s="285"/>
      <c r="AZ114" s="285"/>
      <c r="BA114" s="285"/>
      <c r="BB114" s="285"/>
      <c r="BC114" s="286"/>
      <c r="BD114" s="291"/>
      <c r="BE114" s="292"/>
      <c r="BF114" s="285"/>
      <c r="BG114" s="286"/>
      <c r="BH114" s="286"/>
      <c r="BI114" s="290"/>
      <c r="BJ114" s="290"/>
      <c r="BK114" s="291"/>
      <c r="BL114" s="285"/>
      <c r="BM114" s="286"/>
      <c r="BN114" s="286"/>
      <c r="BO114" s="286"/>
      <c r="BP114" s="286"/>
      <c r="BQ114" s="286"/>
      <c r="BR114" s="286"/>
      <c r="BS114" s="291"/>
      <c r="BT114" s="285"/>
      <c r="BU114" s="285"/>
      <c r="BV114" s="286"/>
      <c r="BW114" s="286"/>
      <c r="BX114" s="286"/>
      <c r="BY114" s="291"/>
      <c r="BZ114" s="285"/>
      <c r="CA114" s="285"/>
      <c r="CB114" s="286"/>
      <c r="CC114" s="291"/>
      <c r="CD114" s="285"/>
      <c r="CE114" s="286"/>
      <c r="CF114" s="286"/>
      <c r="CG114" s="291"/>
      <c r="CH114" s="285"/>
      <c r="CI114" s="285"/>
      <c r="CJ114" s="285"/>
      <c r="CK114" s="286"/>
      <c r="CL114" s="291"/>
      <c r="CM114" s="292"/>
      <c r="CN114" s="285"/>
      <c r="CO114" s="290"/>
      <c r="CP114" s="291"/>
      <c r="CQ114" s="295"/>
      <c r="CR114" s="287"/>
      <c r="CS114" s="285"/>
      <c r="CT114" s="286"/>
      <c r="CU114" s="291"/>
      <c r="CV114" s="285"/>
      <c r="CW114" s="285"/>
      <c r="CX114" s="287"/>
      <c r="CY114" s="285"/>
      <c r="CZ114" s="287"/>
      <c r="DA114" s="285"/>
      <c r="DB114" s="287"/>
      <c r="DC114" s="285"/>
      <c r="DD114" s="287"/>
      <c r="DE114" s="285"/>
      <c r="DF114" s="286"/>
      <c r="DG114" s="286"/>
      <c r="DH114" s="286"/>
      <c r="DI114" s="286"/>
      <c r="DJ114" s="287"/>
      <c r="DK114" s="285"/>
      <c r="DL114" s="287"/>
      <c r="DM114" s="285"/>
      <c r="DN114" s="286"/>
      <c r="DO114" s="287"/>
      <c r="DP114" s="285"/>
      <c r="DQ114" s="287"/>
      <c r="DR114" s="285"/>
      <c r="DS114" s="291"/>
      <c r="DT114" s="292"/>
      <c r="DU114" s="294"/>
      <c r="DV114" s="294"/>
      <c r="DW114" s="294"/>
      <c r="DX114" s="285"/>
      <c r="DY114" s="286"/>
      <c r="DZ114" s="286"/>
      <c r="EA114" s="286"/>
      <c r="EB114" s="287"/>
      <c r="EC114" s="294"/>
      <c r="ED114" s="294"/>
      <c r="EE114" s="294"/>
      <c r="EF114" s="288"/>
      <c r="EG114" s="292"/>
      <c r="EH114" s="294"/>
      <c r="EI114" s="294"/>
      <c r="EJ114" s="294"/>
      <c r="EK114" s="285"/>
      <c r="EL114" s="286"/>
      <c r="EM114" s="287"/>
      <c r="EN114" s="294"/>
      <c r="EO114" s="294"/>
      <c r="EP114" s="294"/>
      <c r="EQ114" s="288"/>
      <c r="ER114" s="295">
        <v>27</v>
      </c>
      <c r="ES114" s="343">
        <v>186</v>
      </c>
      <c r="ET114" s="287">
        <v>113</v>
      </c>
      <c r="EU114" s="294">
        <v>229</v>
      </c>
      <c r="EV114" s="285">
        <v>158</v>
      </c>
      <c r="EW114" s="286">
        <v>144</v>
      </c>
      <c r="EX114" s="286">
        <v>120</v>
      </c>
      <c r="EY114" s="286">
        <v>47</v>
      </c>
      <c r="EZ114" s="286">
        <v>83</v>
      </c>
      <c r="FA114" s="286">
        <v>138</v>
      </c>
      <c r="FB114" s="291">
        <v>63</v>
      </c>
      <c r="FC114" s="285"/>
      <c r="FD114" s="286"/>
      <c r="FE114" s="286"/>
      <c r="FF114" s="286"/>
      <c r="FG114" s="286"/>
      <c r="FH114" s="286"/>
      <c r="FI114" s="286"/>
      <c r="FJ114" s="286"/>
      <c r="FK114" s="291"/>
      <c r="FL114" s="34"/>
    </row>
    <row r="115" spans="1:168" s="30" customFormat="1" ht="12.75" customHeight="1">
      <c r="A115" s="10">
        <v>5205</v>
      </c>
      <c r="B115" s="11" t="s">
        <v>429</v>
      </c>
      <c r="C115" s="43">
        <v>934</v>
      </c>
      <c r="D115" s="45">
        <v>257</v>
      </c>
      <c r="E115" s="68">
        <f t="shared" si="1"/>
        <v>0.2751605995717345</v>
      </c>
      <c r="F115" s="383"/>
      <c r="G115" s="287"/>
      <c r="H115" s="285"/>
      <c r="I115" s="287"/>
      <c r="J115" s="285"/>
      <c r="K115" s="287"/>
      <c r="L115" s="288"/>
      <c r="M115" s="292"/>
      <c r="N115" s="294"/>
      <c r="O115" s="285"/>
      <c r="P115" s="287"/>
      <c r="Q115" s="285"/>
      <c r="R115" s="286"/>
      <c r="S115" s="286"/>
      <c r="T115" s="286"/>
      <c r="U115" s="291"/>
      <c r="V115" s="292"/>
      <c r="W115" s="294"/>
      <c r="X115" s="294"/>
      <c r="Y115" s="294"/>
      <c r="Z115" s="285"/>
      <c r="AA115" s="286"/>
      <c r="AB115" s="287"/>
      <c r="AC115" s="285"/>
      <c r="AD115" s="287"/>
      <c r="AE115" s="294"/>
      <c r="AF115" s="285"/>
      <c r="AG115" s="287"/>
      <c r="AH115" s="343"/>
      <c r="AI115" s="287"/>
      <c r="AJ115" s="343"/>
      <c r="AK115" s="290"/>
      <c r="AL115" s="290"/>
      <c r="AM115" s="290"/>
      <c r="AN115" s="290"/>
      <c r="AO115" s="290"/>
      <c r="AP115" s="290"/>
      <c r="AQ115" s="290"/>
      <c r="AR115" s="290"/>
      <c r="AS115" s="290"/>
      <c r="AT115" s="290"/>
      <c r="AU115" s="290"/>
      <c r="AV115" s="290"/>
      <c r="AW115" s="290"/>
      <c r="AX115" s="291"/>
      <c r="AY115" s="285"/>
      <c r="AZ115" s="285"/>
      <c r="BA115" s="285"/>
      <c r="BB115" s="285"/>
      <c r="BC115" s="286"/>
      <c r="BD115" s="291"/>
      <c r="BE115" s="292"/>
      <c r="BF115" s="285"/>
      <c r="BG115" s="286"/>
      <c r="BH115" s="286"/>
      <c r="BI115" s="290"/>
      <c r="BJ115" s="290"/>
      <c r="BK115" s="291"/>
      <c r="BL115" s="285"/>
      <c r="BM115" s="286"/>
      <c r="BN115" s="286"/>
      <c r="BO115" s="286"/>
      <c r="BP115" s="286"/>
      <c r="BQ115" s="286"/>
      <c r="BR115" s="286"/>
      <c r="BS115" s="291"/>
      <c r="BT115" s="285"/>
      <c r="BU115" s="285"/>
      <c r="BV115" s="286"/>
      <c r="BW115" s="286"/>
      <c r="BX115" s="286"/>
      <c r="BY115" s="291"/>
      <c r="BZ115" s="285"/>
      <c r="CA115" s="285"/>
      <c r="CB115" s="286"/>
      <c r="CC115" s="291"/>
      <c r="CD115" s="285"/>
      <c r="CE115" s="286"/>
      <c r="CF115" s="286"/>
      <c r="CG115" s="291"/>
      <c r="CH115" s="285"/>
      <c r="CI115" s="285"/>
      <c r="CJ115" s="285"/>
      <c r="CK115" s="286"/>
      <c r="CL115" s="291"/>
      <c r="CM115" s="292"/>
      <c r="CN115" s="285"/>
      <c r="CO115" s="290"/>
      <c r="CP115" s="291"/>
      <c r="CQ115" s="295"/>
      <c r="CR115" s="287"/>
      <c r="CS115" s="285"/>
      <c r="CT115" s="286"/>
      <c r="CU115" s="291"/>
      <c r="CV115" s="285"/>
      <c r="CW115" s="285"/>
      <c r="CX115" s="287"/>
      <c r="CY115" s="285"/>
      <c r="CZ115" s="287"/>
      <c r="DA115" s="285"/>
      <c r="DB115" s="287"/>
      <c r="DC115" s="285"/>
      <c r="DD115" s="287"/>
      <c r="DE115" s="285"/>
      <c r="DF115" s="286"/>
      <c r="DG115" s="286"/>
      <c r="DH115" s="286"/>
      <c r="DI115" s="286"/>
      <c r="DJ115" s="287"/>
      <c r="DK115" s="285"/>
      <c r="DL115" s="287"/>
      <c r="DM115" s="285"/>
      <c r="DN115" s="286"/>
      <c r="DO115" s="287"/>
      <c r="DP115" s="285"/>
      <c r="DQ115" s="287"/>
      <c r="DR115" s="285"/>
      <c r="DS115" s="291"/>
      <c r="DT115" s="292"/>
      <c r="DU115" s="294"/>
      <c r="DV115" s="294"/>
      <c r="DW115" s="294"/>
      <c r="DX115" s="285"/>
      <c r="DY115" s="286"/>
      <c r="DZ115" s="286"/>
      <c r="EA115" s="286"/>
      <c r="EB115" s="287"/>
      <c r="EC115" s="294"/>
      <c r="ED115" s="294"/>
      <c r="EE115" s="294"/>
      <c r="EF115" s="288"/>
      <c r="EG115" s="292"/>
      <c r="EH115" s="294"/>
      <c r="EI115" s="294"/>
      <c r="EJ115" s="294"/>
      <c r="EK115" s="285"/>
      <c r="EL115" s="286"/>
      <c r="EM115" s="287"/>
      <c r="EN115" s="294"/>
      <c r="EO115" s="294"/>
      <c r="EP115" s="294"/>
      <c r="EQ115" s="288"/>
      <c r="ER115" s="295">
        <v>60</v>
      </c>
      <c r="ES115" s="343">
        <v>74</v>
      </c>
      <c r="ET115" s="287">
        <v>119</v>
      </c>
      <c r="EU115" s="294">
        <v>197</v>
      </c>
      <c r="EV115" s="285">
        <v>76</v>
      </c>
      <c r="EW115" s="286">
        <v>108</v>
      </c>
      <c r="EX115" s="286">
        <v>77</v>
      </c>
      <c r="EY115" s="286">
        <v>33</v>
      </c>
      <c r="EZ115" s="286">
        <v>95</v>
      </c>
      <c r="FA115" s="311">
        <v>100</v>
      </c>
      <c r="FB115" s="96">
        <v>66</v>
      </c>
      <c r="FC115" s="285"/>
      <c r="FD115" s="286"/>
      <c r="FE115" s="286"/>
      <c r="FF115" s="286"/>
      <c r="FG115" s="286"/>
      <c r="FH115" s="286"/>
      <c r="FI115" s="286"/>
      <c r="FJ115" s="286"/>
      <c r="FK115" s="291"/>
      <c r="FL115" s="34"/>
    </row>
    <row r="116" spans="1:168" s="30" customFormat="1">
      <c r="A116" s="10">
        <v>5206</v>
      </c>
      <c r="B116" s="11" t="s">
        <v>430</v>
      </c>
      <c r="C116" s="43">
        <v>729</v>
      </c>
      <c r="D116" s="45">
        <v>267</v>
      </c>
      <c r="E116" s="68">
        <f t="shared" si="1"/>
        <v>0.36625514403292181</v>
      </c>
      <c r="F116" s="383"/>
      <c r="G116" s="287"/>
      <c r="H116" s="285"/>
      <c r="I116" s="287"/>
      <c r="J116" s="285"/>
      <c r="K116" s="287"/>
      <c r="L116" s="288"/>
      <c r="M116" s="292"/>
      <c r="N116" s="294"/>
      <c r="O116" s="285"/>
      <c r="P116" s="287"/>
      <c r="Q116" s="285"/>
      <c r="R116" s="286"/>
      <c r="S116" s="286"/>
      <c r="T116" s="286"/>
      <c r="U116" s="291"/>
      <c r="V116" s="292"/>
      <c r="W116" s="294"/>
      <c r="X116" s="294"/>
      <c r="Y116" s="294"/>
      <c r="Z116" s="285"/>
      <c r="AA116" s="286"/>
      <c r="AB116" s="287"/>
      <c r="AC116" s="285"/>
      <c r="AD116" s="287"/>
      <c r="AE116" s="294"/>
      <c r="AF116" s="285"/>
      <c r="AG116" s="287"/>
      <c r="AH116" s="343"/>
      <c r="AI116" s="287"/>
      <c r="AJ116" s="343"/>
      <c r="AK116" s="290"/>
      <c r="AL116" s="290"/>
      <c r="AM116" s="290"/>
      <c r="AN116" s="290"/>
      <c r="AO116" s="290"/>
      <c r="AP116" s="290"/>
      <c r="AQ116" s="290"/>
      <c r="AR116" s="290"/>
      <c r="AS116" s="290"/>
      <c r="AT116" s="290"/>
      <c r="AU116" s="290"/>
      <c r="AV116" s="290"/>
      <c r="AW116" s="290"/>
      <c r="AX116" s="291"/>
      <c r="AY116" s="285"/>
      <c r="AZ116" s="285"/>
      <c r="BA116" s="285"/>
      <c r="BB116" s="285"/>
      <c r="BC116" s="286"/>
      <c r="BD116" s="291"/>
      <c r="BE116" s="292"/>
      <c r="BF116" s="285"/>
      <c r="BG116" s="286"/>
      <c r="BH116" s="286"/>
      <c r="BI116" s="290"/>
      <c r="BJ116" s="290"/>
      <c r="BK116" s="291"/>
      <c r="BL116" s="285"/>
      <c r="BM116" s="286"/>
      <c r="BN116" s="286"/>
      <c r="BO116" s="286"/>
      <c r="BP116" s="286"/>
      <c r="BQ116" s="286"/>
      <c r="BR116" s="286"/>
      <c r="BS116" s="291"/>
      <c r="BT116" s="285"/>
      <c r="BU116" s="285"/>
      <c r="BV116" s="286"/>
      <c r="BW116" s="286"/>
      <c r="BX116" s="286"/>
      <c r="BY116" s="291"/>
      <c r="BZ116" s="285"/>
      <c r="CA116" s="285"/>
      <c r="CB116" s="286"/>
      <c r="CC116" s="291"/>
      <c r="CD116" s="285"/>
      <c r="CE116" s="286"/>
      <c r="CF116" s="286"/>
      <c r="CG116" s="291"/>
      <c r="CH116" s="285"/>
      <c r="CI116" s="285"/>
      <c r="CJ116" s="285"/>
      <c r="CK116" s="286"/>
      <c r="CL116" s="291"/>
      <c r="CM116" s="292"/>
      <c r="CN116" s="285"/>
      <c r="CO116" s="290"/>
      <c r="CP116" s="291"/>
      <c r="CQ116" s="295"/>
      <c r="CR116" s="287"/>
      <c r="CS116" s="285"/>
      <c r="CT116" s="286"/>
      <c r="CU116" s="291"/>
      <c r="CV116" s="285"/>
      <c r="CW116" s="285"/>
      <c r="CX116" s="287"/>
      <c r="CY116" s="285"/>
      <c r="CZ116" s="287"/>
      <c r="DA116" s="285"/>
      <c r="DB116" s="287"/>
      <c r="DC116" s="285"/>
      <c r="DD116" s="287"/>
      <c r="DE116" s="285"/>
      <c r="DF116" s="286"/>
      <c r="DG116" s="286"/>
      <c r="DH116" s="286"/>
      <c r="DI116" s="286"/>
      <c r="DJ116" s="287"/>
      <c r="DK116" s="285"/>
      <c r="DL116" s="287"/>
      <c r="DM116" s="285"/>
      <c r="DN116" s="286"/>
      <c r="DO116" s="287"/>
      <c r="DP116" s="285"/>
      <c r="DQ116" s="287"/>
      <c r="DR116" s="285"/>
      <c r="DS116" s="291"/>
      <c r="DT116" s="292"/>
      <c r="DU116" s="294"/>
      <c r="DV116" s="294"/>
      <c r="DW116" s="294"/>
      <c r="DX116" s="285"/>
      <c r="DY116" s="286"/>
      <c r="DZ116" s="286"/>
      <c r="EA116" s="286"/>
      <c r="EB116" s="287"/>
      <c r="EC116" s="294"/>
      <c r="ED116" s="294"/>
      <c r="EE116" s="294"/>
      <c r="EF116" s="288"/>
      <c r="EG116" s="292"/>
      <c r="EH116" s="294"/>
      <c r="EI116" s="294"/>
      <c r="EJ116" s="294"/>
      <c r="EK116" s="285"/>
      <c r="EL116" s="286"/>
      <c r="EM116" s="287"/>
      <c r="EN116" s="294"/>
      <c r="EO116" s="294"/>
      <c r="EP116" s="294"/>
      <c r="EQ116" s="288"/>
      <c r="ER116" s="295">
        <v>49</v>
      </c>
      <c r="ES116" s="343">
        <v>111</v>
      </c>
      <c r="ET116" s="287">
        <v>100</v>
      </c>
      <c r="EU116" s="294">
        <v>174</v>
      </c>
      <c r="EV116" s="95">
        <v>125</v>
      </c>
      <c r="EW116" s="104">
        <v>96</v>
      </c>
      <c r="EX116" s="104">
        <v>96</v>
      </c>
      <c r="EY116" s="104">
        <v>35</v>
      </c>
      <c r="EZ116" s="104">
        <v>80</v>
      </c>
      <c r="FA116" s="104">
        <v>114</v>
      </c>
      <c r="FB116" s="291">
        <v>74</v>
      </c>
      <c r="FC116" s="302"/>
      <c r="FD116" s="311"/>
      <c r="FE116" s="311"/>
      <c r="FF116" s="311"/>
      <c r="FG116" s="311"/>
      <c r="FH116" s="311"/>
      <c r="FI116" s="311"/>
      <c r="FJ116" s="311"/>
      <c r="FK116" s="390"/>
      <c r="FL116" s="34"/>
    </row>
    <row r="117" spans="1:168" s="30" customFormat="1" ht="12.75" customHeight="1">
      <c r="A117" s="10">
        <v>5207</v>
      </c>
      <c r="B117" s="11" t="s">
        <v>431</v>
      </c>
      <c r="C117" s="43">
        <v>671</v>
      </c>
      <c r="D117" s="45">
        <v>174</v>
      </c>
      <c r="E117" s="68">
        <f t="shared" si="1"/>
        <v>0.25931445603576753</v>
      </c>
      <c r="F117" s="383"/>
      <c r="G117" s="287"/>
      <c r="H117" s="285"/>
      <c r="I117" s="287"/>
      <c r="J117" s="285"/>
      <c r="K117" s="287"/>
      <c r="L117" s="288"/>
      <c r="M117" s="292"/>
      <c r="N117" s="294"/>
      <c r="O117" s="285"/>
      <c r="P117" s="287"/>
      <c r="Q117" s="285"/>
      <c r="R117" s="286"/>
      <c r="S117" s="286"/>
      <c r="T117" s="286"/>
      <c r="U117" s="291"/>
      <c r="V117" s="292"/>
      <c r="W117" s="294"/>
      <c r="X117" s="294"/>
      <c r="Y117" s="294"/>
      <c r="Z117" s="285"/>
      <c r="AA117" s="286"/>
      <c r="AB117" s="287"/>
      <c r="AC117" s="285"/>
      <c r="AD117" s="287"/>
      <c r="AE117" s="294"/>
      <c r="AF117" s="285"/>
      <c r="AG117" s="287"/>
      <c r="AH117" s="343"/>
      <c r="AI117" s="287"/>
      <c r="AJ117" s="343"/>
      <c r="AK117" s="290"/>
      <c r="AL117" s="290"/>
      <c r="AM117" s="290"/>
      <c r="AN117" s="290"/>
      <c r="AO117" s="290"/>
      <c r="AP117" s="290"/>
      <c r="AQ117" s="290"/>
      <c r="AR117" s="290"/>
      <c r="AS117" s="290"/>
      <c r="AT117" s="290"/>
      <c r="AU117" s="290"/>
      <c r="AV117" s="290"/>
      <c r="AW117" s="290"/>
      <c r="AX117" s="291"/>
      <c r="AY117" s="285"/>
      <c r="AZ117" s="285"/>
      <c r="BA117" s="285"/>
      <c r="BB117" s="285"/>
      <c r="BC117" s="286"/>
      <c r="BD117" s="291"/>
      <c r="BE117" s="292"/>
      <c r="BF117" s="285"/>
      <c r="BG117" s="286"/>
      <c r="BH117" s="286"/>
      <c r="BI117" s="290"/>
      <c r="BJ117" s="290"/>
      <c r="BK117" s="291"/>
      <c r="BL117" s="285"/>
      <c r="BM117" s="286"/>
      <c r="BN117" s="286"/>
      <c r="BO117" s="286"/>
      <c r="BP117" s="286"/>
      <c r="BQ117" s="286"/>
      <c r="BR117" s="286"/>
      <c r="BS117" s="291"/>
      <c r="BT117" s="285"/>
      <c r="BU117" s="285"/>
      <c r="BV117" s="286"/>
      <c r="BW117" s="286"/>
      <c r="BX117" s="286"/>
      <c r="BY117" s="291"/>
      <c r="BZ117" s="285"/>
      <c r="CA117" s="285"/>
      <c r="CB117" s="286"/>
      <c r="CC117" s="291"/>
      <c r="CD117" s="285"/>
      <c r="CE117" s="286"/>
      <c r="CF117" s="286"/>
      <c r="CG117" s="291"/>
      <c r="CH117" s="285"/>
      <c r="CI117" s="285"/>
      <c r="CJ117" s="285"/>
      <c r="CK117" s="286"/>
      <c r="CL117" s="291"/>
      <c r="CM117" s="292"/>
      <c r="CN117" s="285"/>
      <c r="CO117" s="290"/>
      <c r="CP117" s="291"/>
      <c r="CQ117" s="295"/>
      <c r="CR117" s="287"/>
      <c r="CS117" s="285"/>
      <c r="CT117" s="286"/>
      <c r="CU117" s="291"/>
      <c r="CV117" s="285"/>
      <c r="CW117" s="285"/>
      <c r="CX117" s="287"/>
      <c r="CY117" s="285"/>
      <c r="CZ117" s="287"/>
      <c r="DA117" s="285"/>
      <c r="DB117" s="287"/>
      <c r="DC117" s="285"/>
      <c r="DD117" s="287"/>
      <c r="DE117" s="285"/>
      <c r="DF117" s="286"/>
      <c r="DG117" s="286"/>
      <c r="DH117" s="286"/>
      <c r="DI117" s="286"/>
      <c r="DJ117" s="287"/>
      <c r="DK117" s="285"/>
      <c r="DL117" s="287"/>
      <c r="DM117" s="285"/>
      <c r="DN117" s="286"/>
      <c r="DO117" s="287"/>
      <c r="DP117" s="285"/>
      <c r="DQ117" s="287"/>
      <c r="DR117" s="285"/>
      <c r="DS117" s="291"/>
      <c r="DT117" s="292"/>
      <c r="DU117" s="294"/>
      <c r="DV117" s="294"/>
      <c r="DW117" s="294"/>
      <c r="DX117" s="285"/>
      <c r="DY117" s="286"/>
      <c r="DZ117" s="286"/>
      <c r="EA117" s="286"/>
      <c r="EB117" s="287"/>
      <c r="EC117" s="294"/>
      <c r="ED117" s="294"/>
      <c r="EE117" s="294"/>
      <c r="EF117" s="288"/>
      <c r="EG117" s="292"/>
      <c r="EH117" s="294"/>
      <c r="EI117" s="294"/>
      <c r="EJ117" s="294"/>
      <c r="EK117" s="285"/>
      <c r="EL117" s="286"/>
      <c r="EM117" s="287"/>
      <c r="EN117" s="294"/>
      <c r="EO117" s="294"/>
      <c r="EP117" s="294"/>
      <c r="EQ117" s="288"/>
      <c r="ER117" s="295">
        <v>32</v>
      </c>
      <c r="ES117" s="343">
        <v>54</v>
      </c>
      <c r="ET117" s="287">
        <v>84</v>
      </c>
      <c r="EU117" s="294">
        <v>130</v>
      </c>
      <c r="EV117" s="285">
        <v>47</v>
      </c>
      <c r="EW117" s="286">
        <v>58</v>
      </c>
      <c r="EX117" s="286">
        <v>94</v>
      </c>
      <c r="EY117" s="286">
        <v>21</v>
      </c>
      <c r="EZ117" s="286">
        <v>76</v>
      </c>
      <c r="FA117" s="286">
        <v>60</v>
      </c>
      <c r="FB117" s="291">
        <v>46</v>
      </c>
      <c r="FC117" s="95"/>
      <c r="FD117" s="104"/>
      <c r="FE117" s="104"/>
      <c r="FF117" s="104"/>
      <c r="FG117" s="104"/>
      <c r="FH117" s="104"/>
      <c r="FI117" s="104"/>
      <c r="FJ117" s="104"/>
      <c r="FK117" s="96"/>
      <c r="FL117" s="34"/>
    </row>
    <row r="118" spans="1:168" s="30" customFormat="1">
      <c r="A118" s="10">
        <v>5208</v>
      </c>
      <c r="B118" s="11" t="s">
        <v>432</v>
      </c>
      <c r="C118" s="43">
        <v>840</v>
      </c>
      <c r="D118" s="45">
        <v>365</v>
      </c>
      <c r="E118" s="68">
        <f t="shared" si="1"/>
        <v>0.43452380952380953</v>
      </c>
      <c r="F118" s="383"/>
      <c r="G118" s="287"/>
      <c r="H118" s="285"/>
      <c r="I118" s="287"/>
      <c r="J118" s="285"/>
      <c r="K118" s="287"/>
      <c r="L118" s="288"/>
      <c r="M118" s="292"/>
      <c r="N118" s="294"/>
      <c r="O118" s="285"/>
      <c r="P118" s="287"/>
      <c r="Q118" s="285"/>
      <c r="R118" s="286"/>
      <c r="S118" s="286"/>
      <c r="T118" s="286"/>
      <c r="U118" s="291"/>
      <c r="V118" s="292"/>
      <c r="W118" s="294"/>
      <c r="X118" s="294"/>
      <c r="Y118" s="294"/>
      <c r="Z118" s="285"/>
      <c r="AA118" s="286"/>
      <c r="AB118" s="287"/>
      <c r="AC118" s="285"/>
      <c r="AD118" s="287"/>
      <c r="AE118" s="294"/>
      <c r="AF118" s="285"/>
      <c r="AG118" s="287"/>
      <c r="AH118" s="343"/>
      <c r="AI118" s="287"/>
      <c r="AJ118" s="343"/>
      <c r="AK118" s="290"/>
      <c r="AL118" s="290"/>
      <c r="AM118" s="290"/>
      <c r="AN118" s="290"/>
      <c r="AO118" s="290"/>
      <c r="AP118" s="290"/>
      <c r="AQ118" s="290"/>
      <c r="AR118" s="290"/>
      <c r="AS118" s="290"/>
      <c r="AT118" s="290"/>
      <c r="AU118" s="290"/>
      <c r="AV118" s="290"/>
      <c r="AW118" s="290"/>
      <c r="AX118" s="291"/>
      <c r="AY118" s="285"/>
      <c r="AZ118" s="285"/>
      <c r="BA118" s="285"/>
      <c r="BB118" s="285"/>
      <c r="BC118" s="286"/>
      <c r="BD118" s="291"/>
      <c r="BE118" s="292"/>
      <c r="BF118" s="285"/>
      <c r="BG118" s="286"/>
      <c r="BH118" s="286"/>
      <c r="BI118" s="290"/>
      <c r="BJ118" s="290"/>
      <c r="BK118" s="291"/>
      <c r="BL118" s="285"/>
      <c r="BM118" s="286"/>
      <c r="BN118" s="286"/>
      <c r="BO118" s="286"/>
      <c r="BP118" s="286"/>
      <c r="BQ118" s="286"/>
      <c r="BR118" s="286"/>
      <c r="BS118" s="291"/>
      <c r="BT118" s="285"/>
      <c r="BU118" s="285"/>
      <c r="BV118" s="286"/>
      <c r="BW118" s="286"/>
      <c r="BX118" s="286"/>
      <c r="BY118" s="291"/>
      <c r="BZ118" s="285"/>
      <c r="CA118" s="285"/>
      <c r="CB118" s="286"/>
      <c r="CC118" s="291"/>
      <c r="CD118" s="285"/>
      <c r="CE118" s="286"/>
      <c r="CF118" s="286"/>
      <c r="CG118" s="291"/>
      <c r="CH118" s="285"/>
      <c r="CI118" s="285"/>
      <c r="CJ118" s="285"/>
      <c r="CK118" s="286"/>
      <c r="CL118" s="291"/>
      <c r="CM118" s="292"/>
      <c r="CN118" s="285"/>
      <c r="CO118" s="290"/>
      <c r="CP118" s="291"/>
      <c r="CQ118" s="295"/>
      <c r="CR118" s="287"/>
      <c r="CS118" s="285"/>
      <c r="CT118" s="286"/>
      <c r="CU118" s="291"/>
      <c r="CV118" s="285"/>
      <c r="CW118" s="285"/>
      <c r="CX118" s="287"/>
      <c r="CY118" s="285"/>
      <c r="CZ118" s="287"/>
      <c r="DA118" s="285"/>
      <c r="DB118" s="287"/>
      <c r="DC118" s="285"/>
      <c r="DD118" s="287"/>
      <c r="DE118" s="285"/>
      <c r="DF118" s="286"/>
      <c r="DG118" s="286"/>
      <c r="DH118" s="286"/>
      <c r="DI118" s="286"/>
      <c r="DJ118" s="287"/>
      <c r="DK118" s="285"/>
      <c r="DL118" s="287"/>
      <c r="DM118" s="285"/>
      <c r="DN118" s="286"/>
      <c r="DO118" s="287"/>
      <c r="DP118" s="285"/>
      <c r="DQ118" s="287"/>
      <c r="DR118" s="285"/>
      <c r="DS118" s="291"/>
      <c r="DT118" s="292"/>
      <c r="DU118" s="294"/>
      <c r="DV118" s="294"/>
      <c r="DW118" s="294"/>
      <c r="DX118" s="285"/>
      <c r="DY118" s="286"/>
      <c r="DZ118" s="286"/>
      <c r="EA118" s="286"/>
      <c r="EB118" s="287"/>
      <c r="EC118" s="294"/>
      <c r="ED118" s="294"/>
      <c r="EE118" s="294"/>
      <c r="EF118" s="288"/>
      <c r="EG118" s="284"/>
      <c r="EH118" s="269"/>
      <c r="EI118" s="269"/>
      <c r="EJ118" s="269"/>
      <c r="EK118" s="309"/>
      <c r="EL118" s="310"/>
      <c r="EM118" s="313"/>
      <c r="EN118" s="269"/>
      <c r="EO118" s="294"/>
      <c r="EP118" s="294"/>
      <c r="EQ118" s="288"/>
      <c r="ER118" s="295">
        <v>41</v>
      </c>
      <c r="ES118" s="343">
        <v>146</v>
      </c>
      <c r="ET118" s="287">
        <v>169</v>
      </c>
      <c r="EU118" s="294">
        <v>255</v>
      </c>
      <c r="EV118" s="285">
        <v>170</v>
      </c>
      <c r="EW118" s="286">
        <v>153</v>
      </c>
      <c r="EX118" s="286">
        <v>185</v>
      </c>
      <c r="EY118" s="286">
        <v>31</v>
      </c>
      <c r="EZ118" s="286">
        <v>163</v>
      </c>
      <c r="FA118" s="286">
        <v>143</v>
      </c>
      <c r="FB118" s="291">
        <v>51</v>
      </c>
      <c r="FC118" s="95"/>
      <c r="FD118" s="104"/>
      <c r="FE118" s="104"/>
      <c r="FF118" s="104"/>
      <c r="FG118" s="104"/>
      <c r="FH118" s="104"/>
      <c r="FI118" s="104"/>
      <c r="FJ118" s="104"/>
      <c r="FK118" s="96"/>
      <c r="FL118" s="34"/>
    </row>
    <row r="119" spans="1:168" s="30" customFormat="1" ht="12.75" customHeight="1">
      <c r="A119" s="10">
        <v>5301</v>
      </c>
      <c r="B119" s="11" t="s">
        <v>433</v>
      </c>
      <c r="C119" s="43">
        <v>1439</v>
      </c>
      <c r="D119" s="45">
        <v>610</v>
      </c>
      <c r="E119" s="68">
        <f t="shared" si="1"/>
        <v>0.42390548992355803</v>
      </c>
      <c r="F119" s="383"/>
      <c r="G119" s="287"/>
      <c r="H119" s="285"/>
      <c r="I119" s="287"/>
      <c r="J119" s="285"/>
      <c r="K119" s="287"/>
      <c r="L119" s="288"/>
      <c r="M119" s="292"/>
      <c r="N119" s="294"/>
      <c r="O119" s="285"/>
      <c r="P119" s="287"/>
      <c r="Q119" s="285"/>
      <c r="R119" s="286"/>
      <c r="S119" s="286"/>
      <c r="T119" s="286"/>
      <c r="U119" s="291"/>
      <c r="V119" s="292"/>
      <c r="W119" s="294"/>
      <c r="X119" s="294"/>
      <c r="Y119" s="294"/>
      <c r="Z119" s="285"/>
      <c r="AA119" s="286"/>
      <c r="AB119" s="287"/>
      <c r="AC119" s="285"/>
      <c r="AD119" s="287"/>
      <c r="AE119" s="294"/>
      <c r="AF119" s="285"/>
      <c r="AG119" s="287"/>
      <c r="AH119" s="343"/>
      <c r="AI119" s="287"/>
      <c r="AJ119" s="343"/>
      <c r="AK119" s="290"/>
      <c r="AL119" s="290"/>
      <c r="AM119" s="290"/>
      <c r="AN119" s="290"/>
      <c r="AO119" s="290"/>
      <c r="AP119" s="290"/>
      <c r="AQ119" s="290"/>
      <c r="AR119" s="290"/>
      <c r="AS119" s="290"/>
      <c r="AT119" s="290"/>
      <c r="AU119" s="290"/>
      <c r="AV119" s="290"/>
      <c r="AW119" s="290"/>
      <c r="AX119" s="291"/>
      <c r="AY119" s="285"/>
      <c r="AZ119" s="285"/>
      <c r="BA119" s="285"/>
      <c r="BB119" s="285"/>
      <c r="BC119" s="286"/>
      <c r="BD119" s="291"/>
      <c r="BE119" s="292"/>
      <c r="BF119" s="285"/>
      <c r="BG119" s="286"/>
      <c r="BH119" s="286"/>
      <c r="BI119" s="290"/>
      <c r="BJ119" s="290"/>
      <c r="BK119" s="291"/>
      <c r="BL119" s="285"/>
      <c r="BM119" s="286"/>
      <c r="BN119" s="286"/>
      <c r="BO119" s="286"/>
      <c r="BP119" s="286"/>
      <c r="BQ119" s="286"/>
      <c r="BR119" s="286"/>
      <c r="BS119" s="291"/>
      <c r="BT119" s="285"/>
      <c r="BU119" s="285"/>
      <c r="BV119" s="286"/>
      <c r="BW119" s="286"/>
      <c r="BX119" s="286"/>
      <c r="BY119" s="291"/>
      <c r="BZ119" s="285"/>
      <c r="CA119" s="285"/>
      <c r="CB119" s="286"/>
      <c r="CC119" s="291"/>
      <c r="CD119" s="285"/>
      <c r="CE119" s="286"/>
      <c r="CF119" s="286"/>
      <c r="CG119" s="291"/>
      <c r="CH119" s="285"/>
      <c r="CI119" s="285"/>
      <c r="CJ119" s="285"/>
      <c r="CK119" s="286"/>
      <c r="CL119" s="291"/>
      <c r="CM119" s="292"/>
      <c r="CN119" s="285"/>
      <c r="CO119" s="290"/>
      <c r="CP119" s="291"/>
      <c r="CQ119" s="295"/>
      <c r="CR119" s="287"/>
      <c r="CS119" s="285"/>
      <c r="CT119" s="286"/>
      <c r="CU119" s="291"/>
      <c r="CV119" s="285"/>
      <c r="CW119" s="285"/>
      <c r="CX119" s="287"/>
      <c r="CY119" s="285"/>
      <c r="CZ119" s="287"/>
      <c r="DA119" s="285"/>
      <c r="DB119" s="287"/>
      <c r="DC119" s="285"/>
      <c r="DD119" s="287"/>
      <c r="DE119" s="285"/>
      <c r="DF119" s="286"/>
      <c r="DG119" s="286"/>
      <c r="DH119" s="286"/>
      <c r="DI119" s="286"/>
      <c r="DJ119" s="287"/>
      <c r="DK119" s="285"/>
      <c r="DL119" s="287"/>
      <c r="DM119" s="285"/>
      <c r="DN119" s="286"/>
      <c r="DO119" s="287"/>
      <c r="DP119" s="285"/>
      <c r="DQ119" s="287"/>
      <c r="DR119" s="285"/>
      <c r="DS119" s="291"/>
      <c r="DT119" s="292"/>
      <c r="DU119" s="294"/>
      <c r="DV119" s="294"/>
      <c r="DW119" s="294"/>
      <c r="DX119" s="285"/>
      <c r="DY119" s="286"/>
      <c r="DZ119" s="286"/>
      <c r="EA119" s="286"/>
      <c r="EB119" s="287"/>
      <c r="EC119" s="294"/>
      <c r="ED119" s="294"/>
      <c r="EE119" s="294"/>
      <c r="EF119" s="288"/>
      <c r="EG119" s="284"/>
      <c r="EH119" s="269"/>
      <c r="EI119" s="269"/>
      <c r="EJ119" s="269"/>
      <c r="EK119" s="309"/>
      <c r="EL119" s="310"/>
      <c r="EM119" s="313"/>
      <c r="EN119" s="269"/>
      <c r="EO119" s="294"/>
      <c r="EP119" s="294"/>
      <c r="EQ119" s="288"/>
      <c r="ER119" s="295"/>
      <c r="ES119" s="343"/>
      <c r="ET119" s="287"/>
      <c r="EU119" s="294"/>
      <c r="EV119" s="285"/>
      <c r="EW119" s="286"/>
      <c r="EX119" s="286"/>
      <c r="EY119" s="286"/>
      <c r="EZ119" s="286"/>
      <c r="FA119" s="286"/>
      <c r="FB119" s="291"/>
      <c r="FC119" s="95">
        <v>372</v>
      </c>
      <c r="FD119" s="104">
        <v>356</v>
      </c>
      <c r="FE119" s="104">
        <v>265</v>
      </c>
      <c r="FF119" s="104">
        <v>370</v>
      </c>
      <c r="FG119" s="104">
        <v>264</v>
      </c>
      <c r="FH119" s="104">
        <v>240</v>
      </c>
      <c r="FI119" s="104">
        <v>308</v>
      </c>
      <c r="FJ119" s="104">
        <v>253</v>
      </c>
      <c r="FK119" s="96">
        <v>374</v>
      </c>
      <c r="FL119" s="34"/>
    </row>
    <row r="120" spans="1:168" s="30" customFormat="1">
      <c r="A120" s="10">
        <v>5302</v>
      </c>
      <c r="B120" s="11" t="s">
        <v>434</v>
      </c>
      <c r="C120" s="43">
        <v>1382</v>
      </c>
      <c r="D120" s="45">
        <v>560</v>
      </c>
      <c r="E120" s="68">
        <f t="shared" si="1"/>
        <v>0.40520984081041966</v>
      </c>
      <c r="F120" s="383"/>
      <c r="G120" s="287"/>
      <c r="H120" s="285"/>
      <c r="I120" s="287"/>
      <c r="J120" s="285"/>
      <c r="K120" s="287"/>
      <c r="L120" s="288"/>
      <c r="M120" s="292"/>
      <c r="N120" s="294"/>
      <c r="O120" s="285"/>
      <c r="P120" s="287"/>
      <c r="Q120" s="285"/>
      <c r="R120" s="286"/>
      <c r="S120" s="286"/>
      <c r="T120" s="286"/>
      <c r="U120" s="291"/>
      <c r="V120" s="292"/>
      <c r="W120" s="294"/>
      <c r="X120" s="294"/>
      <c r="Y120" s="294"/>
      <c r="Z120" s="285"/>
      <c r="AA120" s="286"/>
      <c r="AB120" s="287"/>
      <c r="AC120" s="285"/>
      <c r="AD120" s="287"/>
      <c r="AE120" s="294"/>
      <c r="AF120" s="285"/>
      <c r="AG120" s="287"/>
      <c r="AH120" s="343"/>
      <c r="AI120" s="287"/>
      <c r="AJ120" s="343"/>
      <c r="AK120" s="290"/>
      <c r="AL120" s="290"/>
      <c r="AM120" s="290"/>
      <c r="AN120" s="290"/>
      <c r="AO120" s="290"/>
      <c r="AP120" s="290"/>
      <c r="AQ120" s="290"/>
      <c r="AR120" s="290"/>
      <c r="AS120" s="290"/>
      <c r="AT120" s="290"/>
      <c r="AU120" s="290"/>
      <c r="AV120" s="290"/>
      <c r="AW120" s="290"/>
      <c r="AX120" s="291"/>
      <c r="AY120" s="285"/>
      <c r="AZ120" s="285"/>
      <c r="BA120" s="285"/>
      <c r="BB120" s="285"/>
      <c r="BC120" s="286"/>
      <c r="BD120" s="291"/>
      <c r="BE120" s="292"/>
      <c r="BF120" s="285"/>
      <c r="BG120" s="286"/>
      <c r="BH120" s="286"/>
      <c r="BI120" s="290"/>
      <c r="BJ120" s="290"/>
      <c r="BK120" s="291"/>
      <c r="BL120" s="285"/>
      <c r="BM120" s="286"/>
      <c r="BN120" s="286"/>
      <c r="BO120" s="286"/>
      <c r="BP120" s="286"/>
      <c r="BQ120" s="286"/>
      <c r="BR120" s="286"/>
      <c r="BS120" s="291"/>
      <c r="BT120" s="285"/>
      <c r="BU120" s="285"/>
      <c r="BV120" s="286"/>
      <c r="BW120" s="286"/>
      <c r="BX120" s="286"/>
      <c r="BY120" s="291"/>
      <c r="BZ120" s="285"/>
      <c r="CA120" s="285"/>
      <c r="CB120" s="286"/>
      <c r="CC120" s="291"/>
      <c r="CD120" s="285"/>
      <c r="CE120" s="286"/>
      <c r="CF120" s="286"/>
      <c r="CG120" s="291"/>
      <c r="CH120" s="285"/>
      <c r="CI120" s="285"/>
      <c r="CJ120" s="285"/>
      <c r="CK120" s="286"/>
      <c r="CL120" s="291"/>
      <c r="CM120" s="292"/>
      <c r="CN120" s="285"/>
      <c r="CO120" s="290"/>
      <c r="CP120" s="291"/>
      <c r="CQ120" s="295"/>
      <c r="CR120" s="287"/>
      <c r="CS120" s="285"/>
      <c r="CT120" s="286"/>
      <c r="CU120" s="291"/>
      <c r="CV120" s="285"/>
      <c r="CW120" s="285"/>
      <c r="CX120" s="287"/>
      <c r="CY120" s="285"/>
      <c r="CZ120" s="287"/>
      <c r="DA120" s="285"/>
      <c r="DB120" s="287"/>
      <c r="DC120" s="285"/>
      <c r="DD120" s="287"/>
      <c r="DE120" s="285"/>
      <c r="DF120" s="286"/>
      <c r="DG120" s="286"/>
      <c r="DH120" s="286"/>
      <c r="DI120" s="286"/>
      <c r="DJ120" s="287"/>
      <c r="DK120" s="285"/>
      <c r="DL120" s="287"/>
      <c r="DM120" s="285"/>
      <c r="DN120" s="286"/>
      <c r="DO120" s="287"/>
      <c r="DP120" s="285"/>
      <c r="DQ120" s="287"/>
      <c r="DR120" s="285"/>
      <c r="DS120" s="291"/>
      <c r="DT120" s="292"/>
      <c r="DU120" s="294"/>
      <c r="DV120" s="294"/>
      <c r="DW120" s="294"/>
      <c r="DX120" s="285"/>
      <c r="DY120" s="286"/>
      <c r="DZ120" s="286"/>
      <c r="EA120" s="286"/>
      <c r="EB120" s="287"/>
      <c r="EC120" s="294"/>
      <c r="ED120" s="294"/>
      <c r="EE120" s="294"/>
      <c r="EF120" s="288"/>
      <c r="EG120" s="284"/>
      <c r="EH120" s="269"/>
      <c r="EI120" s="269"/>
      <c r="EJ120" s="269"/>
      <c r="EK120" s="309"/>
      <c r="EL120" s="310"/>
      <c r="EM120" s="313"/>
      <c r="EN120" s="294"/>
      <c r="EO120" s="269"/>
      <c r="EP120" s="294"/>
      <c r="EQ120" s="288"/>
      <c r="ER120" s="295"/>
      <c r="ES120" s="343"/>
      <c r="ET120" s="287"/>
      <c r="EU120" s="294"/>
      <c r="EV120" s="285"/>
      <c r="EW120" s="286"/>
      <c r="EX120" s="286"/>
      <c r="EY120" s="286"/>
      <c r="EZ120" s="286"/>
      <c r="FA120" s="286"/>
      <c r="FB120" s="291"/>
      <c r="FC120" s="95">
        <v>314</v>
      </c>
      <c r="FD120" s="104">
        <v>360</v>
      </c>
      <c r="FE120" s="104">
        <v>269</v>
      </c>
      <c r="FF120" s="104">
        <v>359</v>
      </c>
      <c r="FG120" s="104">
        <v>271</v>
      </c>
      <c r="FH120" s="104">
        <v>239</v>
      </c>
      <c r="FI120" s="104">
        <v>268</v>
      </c>
      <c r="FJ120" s="104">
        <v>253</v>
      </c>
      <c r="FK120" s="96">
        <v>335</v>
      </c>
      <c r="FL120" s="34"/>
    </row>
    <row r="121" spans="1:168" s="30" customFormat="1" ht="12.75" customHeight="1">
      <c r="A121" s="10">
        <v>5303</v>
      </c>
      <c r="B121" s="11" t="s">
        <v>435</v>
      </c>
      <c r="C121" s="43">
        <v>1215</v>
      </c>
      <c r="D121" s="45">
        <v>456</v>
      </c>
      <c r="E121" s="68">
        <f t="shared" si="1"/>
        <v>0.37530864197530867</v>
      </c>
      <c r="F121" s="383"/>
      <c r="G121" s="287"/>
      <c r="H121" s="285"/>
      <c r="I121" s="287"/>
      <c r="J121" s="285"/>
      <c r="K121" s="287"/>
      <c r="L121" s="288"/>
      <c r="M121" s="292"/>
      <c r="N121" s="294"/>
      <c r="O121" s="285"/>
      <c r="P121" s="287"/>
      <c r="Q121" s="285"/>
      <c r="R121" s="286"/>
      <c r="S121" s="286"/>
      <c r="T121" s="286"/>
      <c r="U121" s="291"/>
      <c r="V121" s="292"/>
      <c r="W121" s="294"/>
      <c r="X121" s="294"/>
      <c r="Y121" s="294"/>
      <c r="Z121" s="285"/>
      <c r="AA121" s="286"/>
      <c r="AB121" s="287"/>
      <c r="AC121" s="285"/>
      <c r="AD121" s="287"/>
      <c r="AE121" s="294"/>
      <c r="AF121" s="285"/>
      <c r="AG121" s="287"/>
      <c r="AH121" s="343"/>
      <c r="AI121" s="287"/>
      <c r="AJ121" s="343"/>
      <c r="AK121" s="290"/>
      <c r="AL121" s="290"/>
      <c r="AM121" s="290"/>
      <c r="AN121" s="290"/>
      <c r="AO121" s="290"/>
      <c r="AP121" s="290"/>
      <c r="AQ121" s="290"/>
      <c r="AR121" s="290"/>
      <c r="AS121" s="290"/>
      <c r="AT121" s="290"/>
      <c r="AU121" s="290"/>
      <c r="AV121" s="290"/>
      <c r="AW121" s="290"/>
      <c r="AX121" s="291"/>
      <c r="AY121" s="285"/>
      <c r="AZ121" s="285"/>
      <c r="BA121" s="285"/>
      <c r="BB121" s="285"/>
      <c r="BC121" s="286"/>
      <c r="BD121" s="291"/>
      <c r="BE121" s="292"/>
      <c r="BF121" s="285"/>
      <c r="BG121" s="286"/>
      <c r="BH121" s="286"/>
      <c r="BI121" s="290"/>
      <c r="BJ121" s="290"/>
      <c r="BK121" s="291"/>
      <c r="BL121" s="285"/>
      <c r="BM121" s="286"/>
      <c r="BN121" s="286"/>
      <c r="BO121" s="286"/>
      <c r="BP121" s="286"/>
      <c r="BQ121" s="286"/>
      <c r="BR121" s="286"/>
      <c r="BS121" s="291"/>
      <c r="BT121" s="285"/>
      <c r="BU121" s="285"/>
      <c r="BV121" s="286"/>
      <c r="BW121" s="286"/>
      <c r="BX121" s="286"/>
      <c r="BY121" s="291"/>
      <c r="BZ121" s="285"/>
      <c r="CA121" s="285"/>
      <c r="CB121" s="286"/>
      <c r="CC121" s="291"/>
      <c r="CD121" s="302"/>
      <c r="CE121" s="311"/>
      <c r="CF121" s="311"/>
      <c r="CG121" s="304"/>
      <c r="CH121" s="285"/>
      <c r="CI121" s="285"/>
      <c r="CJ121" s="285"/>
      <c r="CK121" s="286"/>
      <c r="CL121" s="291"/>
      <c r="CM121" s="292"/>
      <c r="CN121" s="285"/>
      <c r="CO121" s="290"/>
      <c r="CP121" s="291"/>
      <c r="CQ121" s="295"/>
      <c r="CR121" s="287"/>
      <c r="CS121" s="285"/>
      <c r="CT121" s="286"/>
      <c r="CU121" s="291"/>
      <c r="CV121" s="285"/>
      <c r="CW121" s="285"/>
      <c r="CX121" s="287"/>
      <c r="CY121" s="285"/>
      <c r="CZ121" s="287"/>
      <c r="DA121" s="285"/>
      <c r="DB121" s="287"/>
      <c r="DC121" s="285"/>
      <c r="DD121" s="287"/>
      <c r="DE121" s="285"/>
      <c r="DF121" s="286"/>
      <c r="DG121" s="286"/>
      <c r="DH121" s="286"/>
      <c r="DI121" s="286"/>
      <c r="DJ121" s="287"/>
      <c r="DK121" s="285"/>
      <c r="DL121" s="287"/>
      <c r="DM121" s="285"/>
      <c r="DN121" s="286"/>
      <c r="DO121" s="287"/>
      <c r="DP121" s="285"/>
      <c r="DQ121" s="287"/>
      <c r="DR121" s="285"/>
      <c r="DS121" s="291"/>
      <c r="DT121" s="292"/>
      <c r="DU121" s="294"/>
      <c r="DV121" s="294"/>
      <c r="DW121" s="294"/>
      <c r="DX121" s="285"/>
      <c r="DY121" s="286"/>
      <c r="DZ121" s="286"/>
      <c r="EA121" s="286"/>
      <c r="EB121" s="287"/>
      <c r="EC121" s="294"/>
      <c r="ED121" s="294"/>
      <c r="EE121" s="294"/>
      <c r="EF121" s="288"/>
      <c r="EG121" s="292"/>
      <c r="EH121" s="294"/>
      <c r="EI121" s="294"/>
      <c r="EJ121" s="294"/>
      <c r="EK121" s="285"/>
      <c r="EL121" s="286"/>
      <c r="EM121" s="287"/>
      <c r="EN121" s="294"/>
      <c r="EO121" s="294"/>
      <c r="EP121" s="294"/>
      <c r="EQ121" s="288"/>
      <c r="ER121" s="295"/>
      <c r="ES121" s="343"/>
      <c r="ET121" s="287"/>
      <c r="EU121" s="294"/>
      <c r="EV121" s="285"/>
      <c r="EW121" s="286"/>
      <c r="EX121" s="286"/>
      <c r="EY121" s="286"/>
      <c r="EZ121" s="286"/>
      <c r="FA121" s="286"/>
      <c r="FB121" s="291"/>
      <c r="FC121" s="95">
        <v>238</v>
      </c>
      <c r="FD121" s="104">
        <v>284</v>
      </c>
      <c r="FE121" s="104">
        <v>223</v>
      </c>
      <c r="FF121" s="104">
        <v>304</v>
      </c>
      <c r="FG121" s="104">
        <v>224</v>
      </c>
      <c r="FH121" s="104">
        <v>193</v>
      </c>
      <c r="FI121" s="104">
        <v>229</v>
      </c>
      <c r="FJ121" s="104">
        <v>207</v>
      </c>
      <c r="FK121" s="96">
        <v>27</v>
      </c>
      <c r="FL121" s="34"/>
    </row>
    <row r="122" spans="1:168" s="30" customFormat="1">
      <c r="A122" s="10">
        <v>5304</v>
      </c>
      <c r="B122" s="11" t="s">
        <v>436</v>
      </c>
      <c r="C122" s="43">
        <v>1346</v>
      </c>
      <c r="D122" s="45">
        <v>462</v>
      </c>
      <c r="E122" s="68">
        <f t="shared" si="1"/>
        <v>0.34323922734026746</v>
      </c>
      <c r="F122" s="383"/>
      <c r="G122" s="287"/>
      <c r="H122" s="285"/>
      <c r="I122" s="287"/>
      <c r="J122" s="285"/>
      <c r="K122" s="287"/>
      <c r="L122" s="288"/>
      <c r="M122" s="292"/>
      <c r="N122" s="294"/>
      <c r="O122" s="285"/>
      <c r="P122" s="287"/>
      <c r="Q122" s="285"/>
      <c r="R122" s="286"/>
      <c r="S122" s="286"/>
      <c r="T122" s="286"/>
      <c r="U122" s="291"/>
      <c r="V122" s="292"/>
      <c r="W122" s="294"/>
      <c r="X122" s="294"/>
      <c r="Y122" s="294"/>
      <c r="Z122" s="285"/>
      <c r="AA122" s="286"/>
      <c r="AB122" s="287"/>
      <c r="AC122" s="285"/>
      <c r="AD122" s="287"/>
      <c r="AE122" s="294"/>
      <c r="AF122" s="285"/>
      <c r="AG122" s="287"/>
      <c r="AH122" s="343"/>
      <c r="AI122" s="287"/>
      <c r="AJ122" s="343"/>
      <c r="AK122" s="290"/>
      <c r="AL122" s="290"/>
      <c r="AM122" s="290"/>
      <c r="AN122" s="290"/>
      <c r="AO122" s="290"/>
      <c r="AP122" s="290"/>
      <c r="AQ122" s="290"/>
      <c r="AR122" s="290"/>
      <c r="AS122" s="290"/>
      <c r="AT122" s="290"/>
      <c r="AU122" s="290"/>
      <c r="AV122" s="290"/>
      <c r="AW122" s="290"/>
      <c r="AX122" s="291"/>
      <c r="AY122" s="285"/>
      <c r="AZ122" s="285"/>
      <c r="BA122" s="285"/>
      <c r="BB122" s="285"/>
      <c r="BC122" s="286"/>
      <c r="BD122" s="291"/>
      <c r="BE122" s="292"/>
      <c r="BF122" s="285"/>
      <c r="BG122" s="286"/>
      <c r="BH122" s="286"/>
      <c r="BI122" s="290"/>
      <c r="BJ122" s="290"/>
      <c r="BK122" s="291"/>
      <c r="BL122" s="285"/>
      <c r="BM122" s="286"/>
      <c r="BN122" s="286"/>
      <c r="BO122" s="286"/>
      <c r="BP122" s="286"/>
      <c r="BQ122" s="286"/>
      <c r="BR122" s="286"/>
      <c r="BS122" s="291"/>
      <c r="BT122" s="285"/>
      <c r="BU122" s="285"/>
      <c r="BV122" s="286"/>
      <c r="BW122" s="286"/>
      <c r="BX122" s="286"/>
      <c r="BY122" s="291"/>
      <c r="BZ122" s="285"/>
      <c r="CA122" s="285"/>
      <c r="CB122" s="286"/>
      <c r="CC122" s="291"/>
      <c r="CD122" s="95"/>
      <c r="CE122" s="104"/>
      <c r="CF122" s="104"/>
      <c r="CG122" s="96"/>
      <c r="CH122" s="285"/>
      <c r="CI122" s="285"/>
      <c r="CJ122" s="285"/>
      <c r="CK122" s="286"/>
      <c r="CL122" s="291"/>
      <c r="CM122" s="292"/>
      <c r="CN122" s="285"/>
      <c r="CO122" s="290"/>
      <c r="CP122" s="291"/>
      <c r="CQ122" s="295"/>
      <c r="CR122" s="287"/>
      <c r="CS122" s="285"/>
      <c r="CT122" s="286"/>
      <c r="CU122" s="291"/>
      <c r="CV122" s="285"/>
      <c r="CW122" s="285"/>
      <c r="CX122" s="287"/>
      <c r="CY122" s="285"/>
      <c r="CZ122" s="287"/>
      <c r="DA122" s="285"/>
      <c r="DB122" s="287"/>
      <c r="DC122" s="285"/>
      <c r="DD122" s="287"/>
      <c r="DE122" s="285"/>
      <c r="DF122" s="286"/>
      <c r="DG122" s="286"/>
      <c r="DH122" s="286"/>
      <c r="DI122" s="286"/>
      <c r="DJ122" s="287"/>
      <c r="DK122" s="285"/>
      <c r="DL122" s="287"/>
      <c r="DM122" s="285"/>
      <c r="DN122" s="286"/>
      <c r="DO122" s="287"/>
      <c r="DP122" s="285"/>
      <c r="DQ122" s="287"/>
      <c r="DR122" s="285"/>
      <c r="DS122" s="291"/>
      <c r="DT122" s="292"/>
      <c r="DU122" s="294"/>
      <c r="DV122" s="294"/>
      <c r="DW122" s="294"/>
      <c r="DX122" s="285"/>
      <c r="DY122" s="286"/>
      <c r="DZ122" s="286"/>
      <c r="EA122" s="286"/>
      <c r="EB122" s="287"/>
      <c r="EC122" s="294"/>
      <c r="ED122" s="294"/>
      <c r="EE122" s="294"/>
      <c r="EF122" s="288"/>
      <c r="EG122" s="292"/>
      <c r="EH122" s="294"/>
      <c r="EI122" s="294"/>
      <c r="EJ122" s="294"/>
      <c r="EK122" s="285"/>
      <c r="EL122" s="286"/>
      <c r="EM122" s="287"/>
      <c r="EN122" s="294"/>
      <c r="EO122" s="294"/>
      <c r="EP122" s="294"/>
      <c r="EQ122" s="288"/>
      <c r="ER122" s="295"/>
      <c r="ES122" s="343"/>
      <c r="ET122" s="287"/>
      <c r="EU122" s="294"/>
      <c r="EV122" s="285"/>
      <c r="EW122" s="286"/>
      <c r="EX122" s="286"/>
      <c r="EY122" s="286"/>
      <c r="EZ122" s="286"/>
      <c r="FA122" s="286"/>
      <c r="FB122" s="291"/>
      <c r="FC122" s="285">
        <v>273</v>
      </c>
      <c r="FD122" s="286">
        <v>286</v>
      </c>
      <c r="FE122" s="286">
        <v>200</v>
      </c>
      <c r="FF122" s="286">
        <v>300</v>
      </c>
      <c r="FG122" s="286">
        <v>168</v>
      </c>
      <c r="FH122" s="286">
        <v>193</v>
      </c>
      <c r="FI122" s="286">
        <v>236</v>
      </c>
      <c r="FJ122" s="286">
        <v>185</v>
      </c>
      <c r="FK122" s="291">
        <v>297</v>
      </c>
      <c r="FL122" s="34"/>
    </row>
    <row r="123" spans="1:168" s="40" customFormat="1" ht="12.75" customHeight="1">
      <c r="A123" s="10">
        <v>5305</v>
      </c>
      <c r="B123" s="11" t="s">
        <v>437</v>
      </c>
      <c r="C123" s="43">
        <v>1431</v>
      </c>
      <c r="D123" s="45">
        <v>592</v>
      </c>
      <c r="E123" s="68">
        <f t="shared" si="1"/>
        <v>0.41369671558350801</v>
      </c>
      <c r="F123" s="383"/>
      <c r="G123" s="287"/>
      <c r="H123" s="285"/>
      <c r="I123" s="287"/>
      <c r="J123" s="285"/>
      <c r="K123" s="287"/>
      <c r="L123" s="288"/>
      <c r="M123" s="292"/>
      <c r="N123" s="294"/>
      <c r="O123" s="285"/>
      <c r="P123" s="287"/>
      <c r="Q123" s="285"/>
      <c r="R123" s="286"/>
      <c r="S123" s="286"/>
      <c r="T123" s="286"/>
      <c r="U123" s="291"/>
      <c r="V123" s="292"/>
      <c r="W123" s="294"/>
      <c r="X123" s="294"/>
      <c r="Y123" s="294"/>
      <c r="Z123" s="285"/>
      <c r="AA123" s="286"/>
      <c r="AB123" s="287"/>
      <c r="AC123" s="285"/>
      <c r="AD123" s="287"/>
      <c r="AE123" s="294"/>
      <c r="AF123" s="285"/>
      <c r="AG123" s="287"/>
      <c r="AH123" s="343"/>
      <c r="AI123" s="287"/>
      <c r="AJ123" s="343"/>
      <c r="AK123" s="290"/>
      <c r="AL123" s="290"/>
      <c r="AM123" s="290"/>
      <c r="AN123" s="290"/>
      <c r="AO123" s="290"/>
      <c r="AP123" s="290"/>
      <c r="AQ123" s="290"/>
      <c r="AR123" s="290"/>
      <c r="AS123" s="290"/>
      <c r="AT123" s="290"/>
      <c r="AU123" s="290"/>
      <c r="AV123" s="290"/>
      <c r="AW123" s="290"/>
      <c r="AX123" s="291"/>
      <c r="AY123" s="285"/>
      <c r="AZ123" s="285"/>
      <c r="BA123" s="285"/>
      <c r="BB123" s="285"/>
      <c r="BC123" s="286"/>
      <c r="BD123" s="291"/>
      <c r="BE123" s="292"/>
      <c r="BF123" s="285"/>
      <c r="BG123" s="286"/>
      <c r="BH123" s="286"/>
      <c r="BI123" s="290"/>
      <c r="BJ123" s="290"/>
      <c r="BK123" s="291"/>
      <c r="BL123" s="285"/>
      <c r="BM123" s="286"/>
      <c r="BN123" s="286"/>
      <c r="BO123" s="286"/>
      <c r="BP123" s="286"/>
      <c r="BQ123" s="286"/>
      <c r="BR123" s="286"/>
      <c r="BS123" s="291"/>
      <c r="BT123" s="285"/>
      <c r="BU123" s="285"/>
      <c r="BV123" s="286"/>
      <c r="BW123" s="286"/>
      <c r="BX123" s="286"/>
      <c r="BY123" s="291"/>
      <c r="BZ123" s="285"/>
      <c r="CA123" s="285"/>
      <c r="CB123" s="286"/>
      <c r="CC123" s="291"/>
      <c r="CD123" s="95"/>
      <c r="CE123" s="104"/>
      <c r="CF123" s="104"/>
      <c r="CG123" s="96"/>
      <c r="CH123" s="285"/>
      <c r="CI123" s="285"/>
      <c r="CJ123" s="285"/>
      <c r="CK123" s="286"/>
      <c r="CL123" s="291"/>
      <c r="CM123" s="292"/>
      <c r="CN123" s="285"/>
      <c r="CO123" s="290"/>
      <c r="CP123" s="291"/>
      <c r="CQ123" s="295"/>
      <c r="CR123" s="287"/>
      <c r="CS123" s="285"/>
      <c r="CT123" s="286"/>
      <c r="CU123" s="291"/>
      <c r="CV123" s="285"/>
      <c r="CW123" s="285"/>
      <c r="CX123" s="287"/>
      <c r="CY123" s="285"/>
      <c r="CZ123" s="287"/>
      <c r="DA123" s="285"/>
      <c r="DB123" s="287"/>
      <c r="DC123" s="285"/>
      <c r="DD123" s="287"/>
      <c r="DE123" s="285"/>
      <c r="DF123" s="286"/>
      <c r="DG123" s="286"/>
      <c r="DH123" s="286"/>
      <c r="DI123" s="286"/>
      <c r="DJ123" s="287"/>
      <c r="DK123" s="285"/>
      <c r="DL123" s="287"/>
      <c r="DM123" s="285"/>
      <c r="DN123" s="286"/>
      <c r="DO123" s="287"/>
      <c r="DP123" s="285"/>
      <c r="DQ123" s="287"/>
      <c r="DR123" s="285"/>
      <c r="DS123" s="291"/>
      <c r="DT123" s="292"/>
      <c r="DU123" s="294"/>
      <c r="DV123" s="294"/>
      <c r="DW123" s="294"/>
      <c r="DX123" s="285"/>
      <c r="DY123" s="286"/>
      <c r="DZ123" s="286"/>
      <c r="EA123" s="286"/>
      <c r="EB123" s="287"/>
      <c r="EC123" s="294"/>
      <c r="ED123" s="294"/>
      <c r="EE123" s="294"/>
      <c r="EF123" s="288"/>
      <c r="EG123" s="292"/>
      <c r="EH123" s="294"/>
      <c r="EI123" s="294"/>
      <c r="EJ123" s="294"/>
      <c r="EK123" s="285"/>
      <c r="EL123" s="286"/>
      <c r="EM123" s="287"/>
      <c r="EN123" s="294"/>
      <c r="EO123" s="294"/>
      <c r="EP123" s="294"/>
      <c r="EQ123" s="288"/>
      <c r="ER123" s="295"/>
      <c r="ES123" s="343"/>
      <c r="ET123" s="287"/>
      <c r="EU123" s="294"/>
      <c r="EV123" s="285"/>
      <c r="EW123" s="286"/>
      <c r="EX123" s="286"/>
      <c r="EY123" s="286"/>
      <c r="EZ123" s="286"/>
      <c r="FA123" s="286"/>
      <c r="FB123" s="291"/>
      <c r="FC123" s="285">
        <v>308</v>
      </c>
      <c r="FD123" s="286">
        <v>323</v>
      </c>
      <c r="FE123" s="286">
        <v>301</v>
      </c>
      <c r="FF123" s="286">
        <v>384</v>
      </c>
      <c r="FG123" s="286">
        <v>329</v>
      </c>
      <c r="FH123" s="286">
        <v>247</v>
      </c>
      <c r="FI123" s="286">
        <v>282</v>
      </c>
      <c r="FJ123" s="286">
        <v>257</v>
      </c>
      <c r="FK123" s="291">
        <v>363</v>
      </c>
      <c r="FL123" s="34"/>
    </row>
    <row r="124" spans="1:168" s="48" customFormat="1" ht="12.75" customHeight="1">
      <c r="A124" s="400">
        <v>6209</v>
      </c>
      <c r="B124" s="48" t="s">
        <v>528</v>
      </c>
      <c r="C124" s="43">
        <v>11</v>
      </c>
      <c r="D124" s="45">
        <v>5</v>
      </c>
      <c r="E124" s="68">
        <f t="shared" si="1"/>
        <v>0.45454545454545453</v>
      </c>
      <c r="F124" s="383"/>
      <c r="G124" s="287"/>
      <c r="H124" s="285"/>
      <c r="I124" s="287"/>
      <c r="J124" s="285"/>
      <c r="K124" s="287"/>
      <c r="L124" s="288"/>
      <c r="M124" s="292"/>
      <c r="N124" s="294"/>
      <c r="O124" s="285"/>
      <c r="P124" s="287"/>
      <c r="Q124" s="285"/>
      <c r="R124" s="286"/>
      <c r="S124" s="286"/>
      <c r="T124" s="286"/>
      <c r="U124" s="291"/>
      <c r="V124" s="292"/>
      <c r="W124" s="294"/>
      <c r="X124" s="294"/>
      <c r="Y124" s="294"/>
      <c r="Z124" s="285"/>
      <c r="AA124" s="286"/>
      <c r="AB124" s="287"/>
      <c r="AC124" s="285"/>
      <c r="AD124" s="287"/>
      <c r="AE124" s="294"/>
      <c r="AF124" s="285"/>
      <c r="AG124" s="287"/>
      <c r="AH124" s="343"/>
      <c r="AI124" s="287"/>
      <c r="AJ124" s="343"/>
      <c r="AK124" s="290"/>
      <c r="AL124" s="290"/>
      <c r="AM124" s="290"/>
      <c r="AN124" s="290"/>
      <c r="AO124" s="290"/>
      <c r="AP124" s="290"/>
      <c r="AQ124" s="290"/>
      <c r="AR124" s="290"/>
      <c r="AS124" s="290"/>
      <c r="AT124" s="290"/>
      <c r="AU124" s="290"/>
      <c r="AV124" s="290"/>
      <c r="AW124" s="290"/>
      <c r="AX124" s="291"/>
      <c r="AY124" s="285"/>
      <c r="AZ124" s="285"/>
      <c r="BA124" s="285"/>
      <c r="BB124" s="285"/>
      <c r="BC124" s="286"/>
      <c r="BD124" s="291"/>
      <c r="BE124" s="292"/>
      <c r="BF124" s="285"/>
      <c r="BG124" s="286"/>
      <c r="BH124" s="286"/>
      <c r="BI124" s="290"/>
      <c r="BJ124" s="290"/>
      <c r="BK124" s="291"/>
      <c r="BL124" s="285"/>
      <c r="BM124" s="286"/>
      <c r="BN124" s="286"/>
      <c r="BO124" s="286"/>
      <c r="BP124" s="286"/>
      <c r="BQ124" s="286"/>
      <c r="BR124" s="286"/>
      <c r="BS124" s="291"/>
      <c r="BT124" s="285"/>
      <c r="BU124" s="285"/>
      <c r="BV124" s="286"/>
      <c r="BW124" s="286"/>
      <c r="BX124" s="286"/>
      <c r="BY124" s="291"/>
      <c r="BZ124" s="285"/>
      <c r="CA124" s="285"/>
      <c r="CB124" s="286"/>
      <c r="CC124" s="291"/>
      <c r="CD124" s="95">
        <v>2</v>
      </c>
      <c r="CE124" s="104">
        <v>2</v>
      </c>
      <c r="CF124" s="104">
        <v>3</v>
      </c>
      <c r="CG124" s="96">
        <v>4</v>
      </c>
      <c r="CH124" s="285"/>
      <c r="CI124" s="285"/>
      <c r="CJ124" s="285"/>
      <c r="CK124" s="286"/>
      <c r="CL124" s="291"/>
      <c r="CM124" s="292"/>
      <c r="CN124" s="285"/>
      <c r="CO124" s="290"/>
      <c r="CP124" s="291"/>
      <c r="CQ124" s="295"/>
      <c r="CR124" s="287"/>
      <c r="CS124" s="285"/>
      <c r="CT124" s="286"/>
      <c r="CU124" s="291"/>
      <c r="CV124" s="285"/>
      <c r="CW124" s="285"/>
      <c r="CX124" s="287"/>
      <c r="CY124" s="285"/>
      <c r="CZ124" s="287"/>
      <c r="DA124" s="285"/>
      <c r="DB124" s="287"/>
      <c r="DC124" s="285"/>
      <c r="DD124" s="287"/>
      <c r="DE124" s="285"/>
      <c r="DF124" s="286"/>
      <c r="DG124" s="286"/>
      <c r="DH124" s="286"/>
      <c r="DI124" s="286"/>
      <c r="DJ124" s="287"/>
      <c r="DK124" s="285"/>
      <c r="DL124" s="287"/>
      <c r="DM124" s="285"/>
      <c r="DN124" s="286"/>
      <c r="DO124" s="287"/>
      <c r="DP124" s="285"/>
      <c r="DQ124" s="287"/>
      <c r="DR124" s="285"/>
      <c r="DS124" s="291"/>
      <c r="DT124" s="292"/>
      <c r="DU124" s="294"/>
      <c r="DV124" s="294"/>
      <c r="DW124" s="294"/>
      <c r="DX124" s="285"/>
      <c r="DY124" s="286"/>
      <c r="DZ124" s="286"/>
      <c r="EA124" s="286"/>
      <c r="EB124" s="287"/>
      <c r="EC124" s="294"/>
      <c r="ED124" s="294"/>
      <c r="EE124" s="294"/>
      <c r="EF124" s="288"/>
      <c r="EG124" s="292"/>
      <c r="EH124" s="294"/>
      <c r="EI124" s="294"/>
      <c r="EJ124" s="294"/>
      <c r="EK124" s="285"/>
      <c r="EL124" s="286"/>
      <c r="EM124" s="287"/>
      <c r="EN124" s="294"/>
      <c r="EO124" s="294"/>
      <c r="EP124" s="294"/>
      <c r="EQ124" s="288"/>
      <c r="ER124" s="295"/>
      <c r="ES124" s="343"/>
      <c r="ET124" s="287"/>
      <c r="EU124" s="294"/>
      <c r="EV124" s="285"/>
      <c r="EW124" s="286"/>
      <c r="EX124" s="286"/>
      <c r="EY124" s="286"/>
      <c r="EZ124" s="286"/>
      <c r="FA124" s="286"/>
      <c r="FB124" s="291"/>
      <c r="FC124" s="285"/>
      <c r="FD124" s="286"/>
      <c r="FE124" s="286"/>
      <c r="FF124" s="286"/>
      <c r="FG124" s="286"/>
      <c r="FH124" s="286"/>
      <c r="FI124" s="286"/>
      <c r="FJ124" s="286"/>
      <c r="FK124" s="291"/>
      <c r="FL124" s="34"/>
    </row>
    <row r="125" spans="1:168" s="48" customFormat="1" ht="12.75" customHeight="1">
      <c r="A125" s="400">
        <v>6210</v>
      </c>
      <c r="B125" s="48" t="s">
        <v>529</v>
      </c>
      <c r="C125" s="43">
        <v>2</v>
      </c>
      <c r="D125" s="45">
        <v>0</v>
      </c>
      <c r="E125" s="68">
        <f t="shared" si="1"/>
        <v>0</v>
      </c>
      <c r="F125" s="383"/>
      <c r="G125" s="287"/>
      <c r="H125" s="285"/>
      <c r="I125" s="287"/>
      <c r="J125" s="285"/>
      <c r="K125" s="287"/>
      <c r="L125" s="288"/>
      <c r="M125" s="292"/>
      <c r="N125" s="294"/>
      <c r="O125" s="285"/>
      <c r="P125" s="287"/>
      <c r="Q125" s="285"/>
      <c r="R125" s="286"/>
      <c r="S125" s="286"/>
      <c r="T125" s="286"/>
      <c r="U125" s="291"/>
      <c r="V125" s="292"/>
      <c r="W125" s="294"/>
      <c r="X125" s="294"/>
      <c r="Y125" s="294"/>
      <c r="Z125" s="285"/>
      <c r="AA125" s="286"/>
      <c r="AB125" s="287"/>
      <c r="AC125" s="285"/>
      <c r="AD125" s="287"/>
      <c r="AE125" s="294"/>
      <c r="AF125" s="285"/>
      <c r="AG125" s="287"/>
      <c r="AH125" s="343"/>
      <c r="AI125" s="287"/>
      <c r="AJ125" s="343"/>
      <c r="AK125" s="290"/>
      <c r="AL125" s="290"/>
      <c r="AM125" s="290"/>
      <c r="AN125" s="290"/>
      <c r="AO125" s="290"/>
      <c r="AP125" s="290"/>
      <c r="AQ125" s="290"/>
      <c r="AR125" s="290"/>
      <c r="AS125" s="290"/>
      <c r="AT125" s="290"/>
      <c r="AU125" s="290"/>
      <c r="AV125" s="290"/>
      <c r="AW125" s="290"/>
      <c r="AX125" s="291"/>
      <c r="AY125" s="285"/>
      <c r="AZ125" s="285"/>
      <c r="BA125" s="285"/>
      <c r="BB125" s="285"/>
      <c r="BC125" s="286"/>
      <c r="BD125" s="291"/>
      <c r="BE125" s="292"/>
      <c r="BF125" s="285"/>
      <c r="BG125" s="286"/>
      <c r="BH125" s="286"/>
      <c r="BI125" s="290"/>
      <c r="BJ125" s="290"/>
      <c r="BK125" s="291"/>
      <c r="BL125" s="285"/>
      <c r="BM125" s="286"/>
      <c r="BN125" s="286"/>
      <c r="BO125" s="286"/>
      <c r="BP125" s="286"/>
      <c r="BQ125" s="286"/>
      <c r="BR125" s="286"/>
      <c r="BS125" s="291"/>
      <c r="BT125" s="285"/>
      <c r="BU125" s="285"/>
      <c r="BV125" s="286"/>
      <c r="BW125" s="286"/>
      <c r="BX125" s="286"/>
      <c r="BY125" s="291"/>
      <c r="BZ125" s="285"/>
      <c r="CA125" s="285"/>
      <c r="CB125" s="286"/>
      <c r="CC125" s="291"/>
      <c r="CD125" s="95">
        <v>0</v>
      </c>
      <c r="CE125" s="104">
        <v>0</v>
      </c>
      <c r="CF125" s="104">
        <v>0</v>
      </c>
      <c r="CG125" s="96">
        <v>0</v>
      </c>
      <c r="CH125" s="285"/>
      <c r="CI125" s="285"/>
      <c r="CJ125" s="285"/>
      <c r="CK125" s="286"/>
      <c r="CL125" s="291"/>
      <c r="CM125" s="292"/>
      <c r="CN125" s="285"/>
      <c r="CO125" s="290"/>
      <c r="CP125" s="291"/>
      <c r="CQ125" s="295"/>
      <c r="CR125" s="287"/>
      <c r="CS125" s="285"/>
      <c r="CT125" s="286"/>
      <c r="CU125" s="291"/>
      <c r="CV125" s="285"/>
      <c r="CW125" s="285"/>
      <c r="CX125" s="287"/>
      <c r="CY125" s="285"/>
      <c r="CZ125" s="287"/>
      <c r="DA125" s="285"/>
      <c r="DB125" s="287"/>
      <c r="DC125" s="285"/>
      <c r="DD125" s="287"/>
      <c r="DE125" s="285"/>
      <c r="DF125" s="286"/>
      <c r="DG125" s="286"/>
      <c r="DH125" s="286"/>
      <c r="DI125" s="286"/>
      <c r="DJ125" s="287"/>
      <c r="DK125" s="285"/>
      <c r="DL125" s="287"/>
      <c r="DM125" s="285"/>
      <c r="DN125" s="286"/>
      <c r="DO125" s="287"/>
      <c r="DP125" s="285"/>
      <c r="DQ125" s="287"/>
      <c r="DR125" s="285"/>
      <c r="DS125" s="291"/>
      <c r="DT125" s="292"/>
      <c r="DU125" s="294"/>
      <c r="DV125" s="294"/>
      <c r="DW125" s="294"/>
      <c r="DX125" s="285"/>
      <c r="DY125" s="286"/>
      <c r="DZ125" s="286"/>
      <c r="EA125" s="286"/>
      <c r="EB125" s="287"/>
      <c r="EC125" s="294"/>
      <c r="ED125" s="294"/>
      <c r="EE125" s="294"/>
      <c r="EF125" s="288"/>
      <c r="EG125" s="292"/>
      <c r="EH125" s="294"/>
      <c r="EI125" s="294"/>
      <c r="EJ125" s="294"/>
      <c r="EK125" s="285"/>
      <c r="EL125" s="286"/>
      <c r="EM125" s="287"/>
      <c r="EN125" s="294"/>
      <c r="EO125" s="294"/>
      <c r="EP125" s="294"/>
      <c r="EQ125" s="288"/>
      <c r="ER125" s="295"/>
      <c r="ES125" s="343"/>
      <c r="ET125" s="287"/>
      <c r="EU125" s="294"/>
      <c r="EV125" s="285"/>
      <c r="EW125" s="286"/>
      <c r="EX125" s="286"/>
      <c r="EY125" s="286"/>
      <c r="EZ125" s="286"/>
      <c r="FA125" s="286"/>
      <c r="FB125" s="291"/>
      <c r="FC125" s="285"/>
      <c r="FD125" s="286"/>
      <c r="FE125" s="286"/>
      <c r="FF125" s="286"/>
      <c r="FG125" s="286"/>
      <c r="FH125" s="286"/>
      <c r="FI125" s="286"/>
      <c r="FJ125" s="286"/>
      <c r="FK125" s="291"/>
      <c r="FL125" s="34"/>
    </row>
    <row r="126" spans="1:168" s="30" customFormat="1">
      <c r="A126" s="400">
        <v>6211</v>
      </c>
      <c r="B126" s="31" t="s">
        <v>530</v>
      </c>
      <c r="C126" s="43">
        <v>11</v>
      </c>
      <c r="D126" s="35">
        <v>0</v>
      </c>
      <c r="E126" s="77">
        <f>SUM(D126/C126)</f>
        <v>0</v>
      </c>
      <c r="F126" s="391"/>
      <c r="G126" s="287"/>
      <c r="H126" s="285"/>
      <c r="I126" s="287"/>
      <c r="J126" s="285"/>
      <c r="K126" s="287"/>
      <c r="L126" s="288"/>
      <c r="M126" s="292"/>
      <c r="N126" s="294"/>
      <c r="O126" s="285"/>
      <c r="P126" s="287"/>
      <c r="Q126" s="285"/>
      <c r="R126" s="286"/>
      <c r="S126" s="286"/>
      <c r="T126" s="286"/>
      <c r="U126" s="291"/>
      <c r="V126" s="292"/>
      <c r="W126" s="294"/>
      <c r="X126" s="294"/>
      <c r="Y126" s="294"/>
      <c r="Z126" s="285"/>
      <c r="AA126" s="286"/>
      <c r="AB126" s="287"/>
      <c r="AC126" s="285"/>
      <c r="AD126" s="287"/>
      <c r="AE126" s="294"/>
      <c r="AF126" s="285"/>
      <c r="AG126" s="287"/>
      <c r="AH126" s="343"/>
      <c r="AI126" s="287"/>
      <c r="AJ126" s="343"/>
      <c r="AK126" s="290"/>
      <c r="AL126" s="290"/>
      <c r="AM126" s="290"/>
      <c r="AN126" s="290"/>
      <c r="AO126" s="290"/>
      <c r="AP126" s="290"/>
      <c r="AQ126" s="290"/>
      <c r="AR126" s="290"/>
      <c r="AS126" s="290"/>
      <c r="AT126" s="290"/>
      <c r="AU126" s="290"/>
      <c r="AV126" s="290"/>
      <c r="AW126" s="290"/>
      <c r="AX126" s="291"/>
      <c r="AY126" s="285"/>
      <c r="AZ126" s="285"/>
      <c r="BA126" s="285"/>
      <c r="BB126" s="285"/>
      <c r="BC126" s="286"/>
      <c r="BD126" s="291"/>
      <c r="BE126" s="292"/>
      <c r="BF126" s="285"/>
      <c r="BG126" s="286"/>
      <c r="BH126" s="286"/>
      <c r="BI126" s="290"/>
      <c r="BJ126" s="290"/>
      <c r="BK126" s="291"/>
      <c r="BL126" s="285"/>
      <c r="BM126" s="286"/>
      <c r="BN126" s="286"/>
      <c r="BO126" s="286"/>
      <c r="BP126" s="286"/>
      <c r="BQ126" s="286"/>
      <c r="BR126" s="286"/>
      <c r="BS126" s="291"/>
      <c r="BT126" s="285"/>
      <c r="BU126" s="285"/>
      <c r="BV126" s="286"/>
      <c r="BW126" s="286"/>
      <c r="BX126" s="286"/>
      <c r="BY126" s="291"/>
      <c r="BZ126" s="285"/>
      <c r="CA126" s="285"/>
      <c r="CB126" s="286"/>
      <c r="CC126" s="291"/>
      <c r="CD126" s="95">
        <v>0</v>
      </c>
      <c r="CE126" s="104">
        <v>0</v>
      </c>
      <c r="CF126" s="104">
        <v>0</v>
      </c>
      <c r="CG126" s="96">
        <v>0</v>
      </c>
      <c r="CH126" s="285"/>
      <c r="CI126" s="285"/>
      <c r="CJ126" s="285"/>
      <c r="CK126" s="286"/>
      <c r="CL126" s="291"/>
      <c r="CM126" s="292"/>
      <c r="CN126" s="285"/>
      <c r="CO126" s="290"/>
      <c r="CP126" s="291"/>
      <c r="CQ126" s="295"/>
      <c r="CR126" s="287"/>
      <c r="CS126" s="285"/>
      <c r="CT126" s="286"/>
      <c r="CU126" s="291"/>
      <c r="CV126" s="285"/>
      <c r="CW126" s="285"/>
      <c r="CX126" s="287"/>
      <c r="CY126" s="285"/>
      <c r="CZ126" s="287"/>
      <c r="DA126" s="285"/>
      <c r="DB126" s="287"/>
      <c r="DC126" s="285"/>
      <c r="DD126" s="287"/>
      <c r="DE126" s="285"/>
      <c r="DF126" s="286"/>
      <c r="DG126" s="286"/>
      <c r="DH126" s="286"/>
      <c r="DI126" s="286"/>
      <c r="DJ126" s="287"/>
      <c r="DK126" s="285"/>
      <c r="DL126" s="287"/>
      <c r="DM126" s="285"/>
      <c r="DN126" s="286"/>
      <c r="DO126" s="287"/>
      <c r="DP126" s="285"/>
      <c r="DQ126" s="287"/>
      <c r="DR126" s="285"/>
      <c r="DS126" s="291"/>
      <c r="DT126" s="292"/>
      <c r="DU126" s="294"/>
      <c r="DV126" s="294"/>
      <c r="DW126" s="294"/>
      <c r="DX126" s="285"/>
      <c r="DY126" s="286"/>
      <c r="DZ126" s="286"/>
      <c r="EA126" s="286"/>
      <c r="EB126" s="287"/>
      <c r="EC126" s="294"/>
      <c r="ED126" s="294"/>
      <c r="EE126" s="294"/>
      <c r="EF126" s="288"/>
      <c r="EG126" s="292"/>
      <c r="EH126" s="294"/>
      <c r="EI126" s="294"/>
      <c r="EJ126" s="294"/>
      <c r="EK126" s="285"/>
      <c r="EL126" s="286"/>
      <c r="EM126" s="287"/>
      <c r="EN126" s="294"/>
      <c r="EO126" s="294"/>
      <c r="EP126" s="294"/>
      <c r="EQ126" s="288"/>
      <c r="ER126" s="295"/>
      <c r="ES126" s="343"/>
      <c r="ET126" s="287"/>
      <c r="EU126" s="294"/>
      <c r="EV126" s="285"/>
      <c r="EW126" s="286"/>
      <c r="EX126" s="286"/>
      <c r="EY126" s="286"/>
      <c r="EZ126" s="286"/>
      <c r="FA126" s="286"/>
      <c r="FB126" s="291"/>
      <c r="FC126" s="285"/>
      <c r="FD126" s="286"/>
      <c r="FE126" s="286"/>
      <c r="FF126" s="286"/>
      <c r="FG126" s="286"/>
      <c r="FH126" s="286"/>
      <c r="FI126" s="286"/>
      <c r="FJ126" s="286"/>
      <c r="FK126" s="291"/>
      <c r="FL126" s="34"/>
    </row>
    <row r="127" spans="1:168" s="14" customFormat="1" ht="12.75" customHeight="1">
      <c r="B127" s="14" t="s">
        <v>4</v>
      </c>
      <c r="C127" s="15">
        <f>SUM(C5:C126)</f>
        <v>117578</v>
      </c>
      <c r="D127" s="15">
        <f>SUM(D5:D126)</f>
        <v>37927</v>
      </c>
      <c r="E127" s="69">
        <f>SUM(D127/C127)</f>
        <v>0.32256884791372537</v>
      </c>
      <c r="F127" s="97">
        <f>SUM(F5:F120)</f>
        <v>1450</v>
      </c>
      <c r="G127" s="404">
        <f>SUM(G5:G120)</f>
        <v>1667</v>
      </c>
      <c r="H127" s="392">
        <f>SUM(H5:H120)</f>
        <v>231</v>
      </c>
      <c r="I127" s="323">
        <f t="shared" ref="I127:BX127" si="2">SUM(I5:I120)</f>
        <v>290</v>
      </c>
      <c r="J127" s="318">
        <f t="shared" si="2"/>
        <v>510</v>
      </c>
      <c r="K127" s="320">
        <f t="shared" si="2"/>
        <v>526</v>
      </c>
      <c r="L127" s="321">
        <f t="shared" si="2"/>
        <v>539</v>
      </c>
      <c r="M127" s="316">
        <f t="shared" si="2"/>
        <v>930</v>
      </c>
      <c r="N127" s="317">
        <f t="shared" si="2"/>
        <v>896</v>
      </c>
      <c r="O127" s="318">
        <f>SUM(O5:O120)</f>
        <v>714</v>
      </c>
      <c r="P127" s="320">
        <f t="shared" si="2"/>
        <v>531</v>
      </c>
      <c r="Q127" s="318">
        <f t="shared" si="2"/>
        <v>608</v>
      </c>
      <c r="R127" s="319">
        <f t="shared" si="2"/>
        <v>646</v>
      </c>
      <c r="S127" s="319">
        <f>SUM(S5:S120)</f>
        <v>384</v>
      </c>
      <c r="T127" s="319">
        <f t="shared" si="2"/>
        <v>580</v>
      </c>
      <c r="U127" s="322">
        <f t="shared" si="2"/>
        <v>689</v>
      </c>
      <c r="V127" s="316">
        <f t="shared" si="2"/>
        <v>882</v>
      </c>
      <c r="W127" s="317">
        <f t="shared" si="2"/>
        <v>795</v>
      </c>
      <c r="X127" s="317">
        <f>SUM(X5:X120)</f>
        <v>818</v>
      </c>
      <c r="Y127" s="317">
        <f>SUM(Y5:Y120)</f>
        <v>785</v>
      </c>
      <c r="Z127" s="318">
        <f t="shared" si="2"/>
        <v>680</v>
      </c>
      <c r="AA127" s="319">
        <f t="shared" si="2"/>
        <v>674</v>
      </c>
      <c r="AB127" s="320">
        <f t="shared" si="2"/>
        <v>599</v>
      </c>
      <c r="AC127" s="318">
        <f t="shared" si="2"/>
        <v>91</v>
      </c>
      <c r="AD127" s="320">
        <f>SUM(AD5:AD120)</f>
        <v>180</v>
      </c>
      <c r="AE127" s="317">
        <f t="shared" si="2"/>
        <v>174</v>
      </c>
      <c r="AF127" s="318">
        <f t="shared" si="2"/>
        <v>115</v>
      </c>
      <c r="AG127" s="320">
        <f t="shared" ref="AG127:AW127" si="3">SUM(AG5:AG120)</f>
        <v>150</v>
      </c>
      <c r="AH127" s="318">
        <f t="shared" si="3"/>
        <v>116</v>
      </c>
      <c r="AI127" s="320">
        <f t="shared" si="3"/>
        <v>198</v>
      </c>
      <c r="AJ127" s="318">
        <f t="shared" si="3"/>
        <v>363</v>
      </c>
      <c r="AK127" s="319">
        <f t="shared" si="3"/>
        <v>330</v>
      </c>
      <c r="AL127" s="319">
        <f t="shared" si="3"/>
        <v>344</v>
      </c>
      <c r="AM127" s="319">
        <f t="shared" si="3"/>
        <v>298</v>
      </c>
      <c r="AN127" s="319">
        <f t="shared" si="3"/>
        <v>365</v>
      </c>
      <c r="AO127" s="319">
        <f t="shared" si="3"/>
        <v>276</v>
      </c>
      <c r="AP127" s="319">
        <f t="shared" si="3"/>
        <v>365</v>
      </c>
      <c r="AQ127" s="319">
        <f t="shared" si="3"/>
        <v>281</v>
      </c>
      <c r="AR127" s="319">
        <f t="shared" si="3"/>
        <v>325</v>
      </c>
      <c r="AS127" s="319">
        <f t="shared" si="3"/>
        <v>309</v>
      </c>
      <c r="AT127" s="319">
        <f t="shared" si="3"/>
        <v>291</v>
      </c>
      <c r="AU127" s="319">
        <f t="shared" si="3"/>
        <v>369</v>
      </c>
      <c r="AV127" s="319">
        <f t="shared" si="3"/>
        <v>332</v>
      </c>
      <c r="AW127" s="319">
        <f t="shared" si="3"/>
        <v>428</v>
      </c>
      <c r="AX127" s="322">
        <f t="shared" si="2"/>
        <v>379</v>
      </c>
      <c r="AY127" s="97">
        <f t="shared" si="2"/>
        <v>1639</v>
      </c>
      <c r="AZ127" s="402">
        <f t="shared" si="2"/>
        <v>41</v>
      </c>
      <c r="BA127" s="402">
        <f>SUM(BA5:BA120)</f>
        <v>1799</v>
      </c>
      <c r="BB127" s="402">
        <f>SUM(BB5:BB120)</f>
        <v>589</v>
      </c>
      <c r="BC127" s="402">
        <f t="shared" si="2"/>
        <v>402</v>
      </c>
      <c r="BD127" s="98">
        <f t="shared" si="2"/>
        <v>1574</v>
      </c>
      <c r="BE127" s="401">
        <f t="shared" si="2"/>
        <v>1705</v>
      </c>
      <c r="BF127" s="97">
        <f t="shared" si="2"/>
        <v>626</v>
      </c>
      <c r="BG127" s="402">
        <f t="shared" si="2"/>
        <v>965</v>
      </c>
      <c r="BH127" s="402">
        <f t="shared" si="2"/>
        <v>446</v>
      </c>
      <c r="BI127" s="402">
        <f>SUM(BI5:BI120)</f>
        <v>1237</v>
      </c>
      <c r="BJ127" s="402">
        <f>SUM(BJ5:BJ120)</f>
        <v>1141</v>
      </c>
      <c r="BK127" s="98">
        <f t="shared" si="2"/>
        <v>957</v>
      </c>
      <c r="BL127" s="97">
        <f t="shared" si="2"/>
        <v>922</v>
      </c>
      <c r="BM127" s="402">
        <f t="shared" si="2"/>
        <v>798</v>
      </c>
      <c r="BN127" s="402">
        <f t="shared" si="2"/>
        <v>908</v>
      </c>
      <c r="BO127" s="402">
        <f t="shared" si="2"/>
        <v>951</v>
      </c>
      <c r="BP127" s="402">
        <f t="shared" si="2"/>
        <v>803</v>
      </c>
      <c r="BQ127" s="402">
        <f>SUM(BQ5:BQ120)</f>
        <v>863</v>
      </c>
      <c r="BR127" s="402">
        <f t="shared" si="2"/>
        <v>919</v>
      </c>
      <c r="BS127" s="98">
        <f t="shared" si="2"/>
        <v>477</v>
      </c>
      <c r="BT127" s="97">
        <f t="shared" si="2"/>
        <v>884</v>
      </c>
      <c r="BU127" s="402">
        <f>SUM(BU5:BU120)</f>
        <v>1886</v>
      </c>
      <c r="BV127" s="402">
        <f t="shared" si="2"/>
        <v>1531</v>
      </c>
      <c r="BW127" s="402">
        <f>SUM(BW5:BW120)</f>
        <v>1321</v>
      </c>
      <c r="BX127" s="402">
        <f t="shared" si="2"/>
        <v>517</v>
      </c>
      <c r="BY127" s="98">
        <f>SUM(BY5:BY120)</f>
        <v>950</v>
      </c>
      <c r="BZ127" s="97">
        <f>SUM(BZ5:BZ120)</f>
        <v>1457</v>
      </c>
      <c r="CA127" s="402">
        <f>SUM(CA5:CA120)</f>
        <v>1462</v>
      </c>
      <c r="CB127" s="402">
        <f>SUM(CB5:CB120)</f>
        <v>1451</v>
      </c>
      <c r="CC127" s="98">
        <f>SUM(CC5:CC120)</f>
        <v>1039</v>
      </c>
      <c r="CD127" s="318">
        <f>SUM(CD5:CD126)</f>
        <v>2</v>
      </c>
      <c r="CE127" s="319">
        <f t="shared" ref="CE127:CU127" si="4">SUM(CE5:CE126)</f>
        <v>2</v>
      </c>
      <c r="CF127" s="319">
        <f t="shared" si="4"/>
        <v>3</v>
      </c>
      <c r="CG127" s="322">
        <f t="shared" si="4"/>
        <v>4</v>
      </c>
      <c r="CH127" s="97">
        <f t="shared" si="4"/>
        <v>2099</v>
      </c>
      <c r="CI127" s="402">
        <f>SUM(CI5:CI126)</f>
        <v>2202</v>
      </c>
      <c r="CJ127" s="402">
        <f>SUM(CJ5:CJ126)</f>
        <v>2281</v>
      </c>
      <c r="CK127" s="402">
        <f t="shared" si="4"/>
        <v>727</v>
      </c>
      <c r="CL127" s="98">
        <f t="shared" si="4"/>
        <v>1155</v>
      </c>
      <c r="CM127" s="316">
        <f t="shared" si="4"/>
        <v>711</v>
      </c>
      <c r="CN127" s="318">
        <f t="shared" si="4"/>
        <v>546</v>
      </c>
      <c r="CO127" s="318">
        <f>SUM(CO5:CO126)</f>
        <v>379</v>
      </c>
      <c r="CP127" s="322">
        <f t="shared" si="4"/>
        <v>313</v>
      </c>
      <c r="CQ127" s="97">
        <f>SUM(CQ5:CQ126)</f>
        <v>823</v>
      </c>
      <c r="CR127" s="404">
        <f t="shared" si="4"/>
        <v>745</v>
      </c>
      <c r="CS127" s="97">
        <f t="shared" si="4"/>
        <v>901</v>
      </c>
      <c r="CT127" s="402">
        <f t="shared" si="4"/>
        <v>727</v>
      </c>
      <c r="CU127" s="98">
        <f t="shared" si="4"/>
        <v>661</v>
      </c>
      <c r="CV127" s="97">
        <f>SUM(CV5:CV120)</f>
        <v>943</v>
      </c>
      <c r="CW127" s="402">
        <f>SUM(CW5:CW120)</f>
        <v>1183</v>
      </c>
      <c r="CX127" s="404">
        <f>SUM(CX5:CX120)</f>
        <v>1536</v>
      </c>
      <c r="CY127" s="97">
        <f>SUM(CY5:CY120)</f>
        <v>1991</v>
      </c>
      <c r="CZ127" s="404">
        <f>SUM(CZ5:CZ120)</f>
        <v>1599</v>
      </c>
      <c r="DA127" s="97">
        <f t="shared" ref="DA127:DO127" si="5">SUM(DA5:DA120)</f>
        <v>1736</v>
      </c>
      <c r="DB127" s="404">
        <f t="shared" si="5"/>
        <v>1820</v>
      </c>
      <c r="DC127" s="97">
        <f t="shared" si="5"/>
        <v>1854</v>
      </c>
      <c r="DD127" s="404">
        <f t="shared" si="5"/>
        <v>1702</v>
      </c>
      <c r="DE127" s="97">
        <f t="shared" si="5"/>
        <v>1297</v>
      </c>
      <c r="DF127" s="402">
        <f t="shared" si="5"/>
        <v>1776</v>
      </c>
      <c r="DG127" s="402">
        <f t="shared" si="5"/>
        <v>1342</v>
      </c>
      <c r="DH127" s="402">
        <f t="shared" si="5"/>
        <v>1775</v>
      </c>
      <c r="DI127" s="402">
        <f t="shared" si="5"/>
        <v>1558</v>
      </c>
      <c r="DJ127" s="404">
        <f t="shared" si="5"/>
        <v>1540</v>
      </c>
      <c r="DK127" s="97">
        <f t="shared" si="5"/>
        <v>392</v>
      </c>
      <c r="DL127" s="404">
        <f t="shared" si="5"/>
        <v>386</v>
      </c>
      <c r="DM127" s="97">
        <f t="shared" si="5"/>
        <v>462</v>
      </c>
      <c r="DN127" s="402">
        <f t="shared" si="5"/>
        <v>461</v>
      </c>
      <c r="DO127" s="404">
        <f t="shared" si="5"/>
        <v>60</v>
      </c>
      <c r="DP127" s="97">
        <f t="shared" ref="DP127:FA127" si="6">SUM(DP5:DP120)</f>
        <v>450</v>
      </c>
      <c r="DQ127" s="404">
        <f t="shared" si="6"/>
        <v>529</v>
      </c>
      <c r="DR127" s="405">
        <f t="shared" si="6"/>
        <v>481</v>
      </c>
      <c r="DS127" s="159">
        <f t="shared" si="6"/>
        <v>384</v>
      </c>
      <c r="DT127" s="401">
        <f t="shared" si="6"/>
        <v>1239</v>
      </c>
      <c r="DU127" s="448">
        <f t="shared" si="6"/>
        <v>1148</v>
      </c>
      <c r="DV127" s="448">
        <f t="shared" si="6"/>
        <v>1253</v>
      </c>
      <c r="DW127" s="448">
        <f t="shared" si="6"/>
        <v>1200</v>
      </c>
      <c r="DX127" s="97">
        <f t="shared" si="6"/>
        <v>834</v>
      </c>
      <c r="DY127" s="402">
        <f t="shared" si="6"/>
        <v>1134</v>
      </c>
      <c r="DZ127" s="402">
        <f t="shared" si="6"/>
        <v>988</v>
      </c>
      <c r="EA127" s="402">
        <f t="shared" si="6"/>
        <v>907</v>
      </c>
      <c r="EB127" s="404">
        <f t="shared" si="6"/>
        <v>733</v>
      </c>
      <c r="EC127" s="448">
        <f t="shared" si="6"/>
        <v>246</v>
      </c>
      <c r="ED127" s="448">
        <f t="shared" si="6"/>
        <v>205</v>
      </c>
      <c r="EE127" s="448">
        <f t="shared" si="6"/>
        <v>351</v>
      </c>
      <c r="EF127" s="159">
        <f t="shared" si="6"/>
        <v>205</v>
      </c>
      <c r="EG127" s="401">
        <f t="shared" si="6"/>
        <v>1655</v>
      </c>
      <c r="EH127" s="448">
        <f t="shared" si="6"/>
        <v>1635</v>
      </c>
      <c r="EI127" s="448">
        <f t="shared" si="6"/>
        <v>1627</v>
      </c>
      <c r="EJ127" s="448">
        <f t="shared" si="6"/>
        <v>1646</v>
      </c>
      <c r="EK127" s="97">
        <f t="shared" si="6"/>
        <v>1482</v>
      </c>
      <c r="EL127" s="402">
        <f t="shared" si="6"/>
        <v>1200</v>
      </c>
      <c r="EM127" s="404">
        <f t="shared" si="6"/>
        <v>1309</v>
      </c>
      <c r="EN127" s="448">
        <f t="shared" si="6"/>
        <v>233</v>
      </c>
      <c r="EO127" s="448">
        <f t="shared" si="6"/>
        <v>281</v>
      </c>
      <c r="EP127" s="448">
        <f t="shared" si="6"/>
        <v>573</v>
      </c>
      <c r="EQ127" s="159">
        <f t="shared" si="6"/>
        <v>502</v>
      </c>
      <c r="ER127" s="111">
        <f t="shared" si="6"/>
        <v>367</v>
      </c>
      <c r="ES127" s="402">
        <f t="shared" si="6"/>
        <v>921</v>
      </c>
      <c r="ET127" s="404">
        <f t="shared" si="6"/>
        <v>995</v>
      </c>
      <c r="EU127" s="448">
        <f t="shared" si="6"/>
        <v>1659</v>
      </c>
      <c r="EV127" s="97">
        <f t="shared" si="6"/>
        <v>838</v>
      </c>
      <c r="EW127" s="402">
        <f t="shared" si="6"/>
        <v>934</v>
      </c>
      <c r="EX127" s="402">
        <f t="shared" si="6"/>
        <v>1044</v>
      </c>
      <c r="EY127" s="402">
        <f t="shared" si="6"/>
        <v>293</v>
      </c>
      <c r="EZ127" s="402">
        <f t="shared" si="6"/>
        <v>842</v>
      </c>
      <c r="FA127" s="402">
        <f t="shared" si="6"/>
        <v>904</v>
      </c>
      <c r="FB127" s="98">
        <f>SUM(FB5:FB126)</f>
        <v>448</v>
      </c>
      <c r="FC127" s="97">
        <f>SUM(FC5:FC126)</f>
        <v>1505</v>
      </c>
      <c r="FD127" s="402">
        <f t="shared" ref="FD127:FK127" si="7">SUM(FD5:FD126)</f>
        <v>1609</v>
      </c>
      <c r="FE127" s="402">
        <f t="shared" si="7"/>
        <v>1258</v>
      </c>
      <c r="FF127" s="402">
        <f>SUM(FF5:FF126)</f>
        <v>1717</v>
      </c>
      <c r="FG127" s="402">
        <f>SUM(FG5:FG126)</f>
        <v>1256</v>
      </c>
      <c r="FH127" s="402">
        <f t="shared" si="7"/>
        <v>1112</v>
      </c>
      <c r="FI127" s="402">
        <f t="shared" si="7"/>
        <v>1323</v>
      </c>
      <c r="FJ127" s="402">
        <f t="shared" si="7"/>
        <v>1155</v>
      </c>
      <c r="FK127" s="98">
        <f t="shared" si="7"/>
        <v>1396</v>
      </c>
      <c r="FL127" s="39"/>
    </row>
    <row r="128" spans="1:168" s="14" customFormat="1">
      <c r="B128" s="17" t="s">
        <v>5</v>
      </c>
      <c r="C128" s="15"/>
      <c r="D128" s="18">
        <v>32986</v>
      </c>
      <c r="E128" s="69">
        <f>SUM(D128/C127)</f>
        <v>0.28054568031434451</v>
      </c>
      <c r="F128" s="97">
        <f>SUM(F127-F129)</f>
        <v>1285</v>
      </c>
      <c r="G128" s="404">
        <f t="shared" ref="G128:BX128" si="8">SUM(G127-G129)</f>
        <v>1379</v>
      </c>
      <c r="H128" s="392">
        <f>SUM(H127-H129)</f>
        <v>200</v>
      </c>
      <c r="I128" s="323">
        <f t="shared" si="8"/>
        <v>260</v>
      </c>
      <c r="J128" s="318">
        <f t="shared" si="8"/>
        <v>448</v>
      </c>
      <c r="K128" s="320">
        <f t="shared" si="8"/>
        <v>451</v>
      </c>
      <c r="L128" s="321">
        <f t="shared" si="8"/>
        <v>455</v>
      </c>
      <c r="M128" s="316">
        <f t="shared" si="8"/>
        <v>820</v>
      </c>
      <c r="N128" s="317">
        <f t="shared" si="8"/>
        <v>863</v>
      </c>
      <c r="O128" s="318">
        <f t="shared" si="8"/>
        <v>641</v>
      </c>
      <c r="P128" s="320">
        <f t="shared" si="8"/>
        <v>467</v>
      </c>
      <c r="Q128" s="318">
        <f t="shared" si="8"/>
        <v>532</v>
      </c>
      <c r="R128" s="319">
        <f t="shared" si="8"/>
        <v>576</v>
      </c>
      <c r="S128" s="319">
        <f>SUM(S127-S129)</f>
        <v>340</v>
      </c>
      <c r="T128" s="319">
        <f t="shared" si="8"/>
        <v>524</v>
      </c>
      <c r="U128" s="322">
        <f t="shared" si="8"/>
        <v>613</v>
      </c>
      <c r="V128" s="316">
        <f t="shared" si="8"/>
        <v>795</v>
      </c>
      <c r="W128" s="317">
        <f t="shared" si="8"/>
        <v>711</v>
      </c>
      <c r="X128" s="317">
        <f>SUM(X127-X129)</f>
        <v>734</v>
      </c>
      <c r="Y128" s="317">
        <f>SUM(Y127-Y129)</f>
        <v>705</v>
      </c>
      <c r="Z128" s="318">
        <f t="shared" si="8"/>
        <v>603</v>
      </c>
      <c r="AA128" s="319">
        <f t="shared" si="8"/>
        <v>607</v>
      </c>
      <c r="AB128" s="320">
        <f t="shared" si="8"/>
        <v>539</v>
      </c>
      <c r="AC128" s="318">
        <f t="shared" si="8"/>
        <v>86</v>
      </c>
      <c r="AD128" s="320">
        <f>SUM(AD127-AD129)</f>
        <v>155</v>
      </c>
      <c r="AE128" s="317">
        <f t="shared" si="8"/>
        <v>163</v>
      </c>
      <c r="AF128" s="318">
        <f t="shared" si="8"/>
        <v>97</v>
      </c>
      <c r="AG128" s="320">
        <f t="shared" ref="AG128:AW128" si="9">SUM(AG127-AG129)</f>
        <v>148</v>
      </c>
      <c r="AH128" s="318">
        <f t="shared" si="9"/>
        <v>94</v>
      </c>
      <c r="AI128" s="320">
        <f t="shared" si="9"/>
        <v>174</v>
      </c>
      <c r="AJ128" s="318">
        <f t="shared" si="9"/>
        <v>324</v>
      </c>
      <c r="AK128" s="319">
        <f t="shared" si="9"/>
        <v>296</v>
      </c>
      <c r="AL128" s="319">
        <f t="shared" si="9"/>
        <v>310</v>
      </c>
      <c r="AM128" s="319">
        <f t="shared" si="9"/>
        <v>266</v>
      </c>
      <c r="AN128" s="319">
        <f t="shared" si="9"/>
        <v>330</v>
      </c>
      <c r="AO128" s="319">
        <f t="shared" si="9"/>
        <v>244</v>
      </c>
      <c r="AP128" s="319">
        <f t="shared" si="9"/>
        <v>329</v>
      </c>
      <c r="AQ128" s="319">
        <f t="shared" si="9"/>
        <v>249</v>
      </c>
      <c r="AR128" s="319">
        <f t="shared" si="9"/>
        <v>290</v>
      </c>
      <c r="AS128" s="319">
        <f t="shared" si="9"/>
        <v>274</v>
      </c>
      <c r="AT128" s="319">
        <f t="shared" si="9"/>
        <v>259</v>
      </c>
      <c r="AU128" s="319">
        <f t="shared" si="9"/>
        <v>325</v>
      </c>
      <c r="AV128" s="319">
        <f t="shared" si="9"/>
        <v>298</v>
      </c>
      <c r="AW128" s="319">
        <f t="shared" si="9"/>
        <v>384</v>
      </c>
      <c r="AX128" s="322">
        <f t="shared" si="8"/>
        <v>335</v>
      </c>
      <c r="AY128" s="97">
        <f t="shared" si="8"/>
        <v>1483</v>
      </c>
      <c r="AZ128" s="402">
        <f t="shared" si="8"/>
        <v>39</v>
      </c>
      <c r="BA128" s="402">
        <f>SUM(BA127-BA129)</f>
        <v>1588</v>
      </c>
      <c r="BB128" s="402">
        <f>SUM(BB127-BB129)</f>
        <v>497</v>
      </c>
      <c r="BC128" s="402">
        <f t="shared" si="8"/>
        <v>335</v>
      </c>
      <c r="BD128" s="98">
        <f t="shared" si="8"/>
        <v>1391</v>
      </c>
      <c r="BE128" s="401">
        <f t="shared" si="8"/>
        <v>1561</v>
      </c>
      <c r="BF128" s="97">
        <f t="shared" si="8"/>
        <v>557</v>
      </c>
      <c r="BG128" s="402">
        <f t="shared" si="8"/>
        <v>890</v>
      </c>
      <c r="BH128" s="402">
        <f t="shared" si="8"/>
        <v>420</v>
      </c>
      <c r="BI128" s="402">
        <f>SUM(BI127-BI129)</f>
        <v>1128</v>
      </c>
      <c r="BJ128" s="402">
        <f>SUM(BJ127-BJ129)</f>
        <v>1042</v>
      </c>
      <c r="BK128" s="98">
        <f t="shared" si="8"/>
        <v>866</v>
      </c>
      <c r="BL128" s="97">
        <f t="shared" si="8"/>
        <v>836</v>
      </c>
      <c r="BM128" s="402">
        <f t="shared" si="8"/>
        <v>722</v>
      </c>
      <c r="BN128" s="402">
        <f t="shared" si="8"/>
        <v>829</v>
      </c>
      <c r="BO128" s="402">
        <f t="shared" si="8"/>
        <v>865</v>
      </c>
      <c r="BP128" s="402">
        <f t="shared" si="8"/>
        <v>729</v>
      </c>
      <c r="BQ128" s="402">
        <f>SUM(BQ127-BQ129)</f>
        <v>778</v>
      </c>
      <c r="BR128" s="402">
        <f t="shared" si="8"/>
        <v>841</v>
      </c>
      <c r="BS128" s="98">
        <f t="shared" si="8"/>
        <v>423</v>
      </c>
      <c r="BT128" s="97">
        <f t="shared" si="8"/>
        <v>781</v>
      </c>
      <c r="BU128" s="402">
        <f>SUM(BU127-BU129)</f>
        <v>1656</v>
      </c>
      <c r="BV128" s="402">
        <f t="shared" si="8"/>
        <v>1322</v>
      </c>
      <c r="BW128" s="402">
        <f>SUM(BW127-BW129)</f>
        <v>1131</v>
      </c>
      <c r="BX128" s="402">
        <f t="shared" si="8"/>
        <v>457</v>
      </c>
      <c r="BY128" s="98">
        <f t="shared" ref="BY128:CW128" si="10">SUM(BY127-BY129)</f>
        <v>836</v>
      </c>
      <c r="BZ128" s="97">
        <f t="shared" si="10"/>
        <v>1280</v>
      </c>
      <c r="CA128" s="402">
        <f>SUM(CA127-CA129)</f>
        <v>1307</v>
      </c>
      <c r="CB128" s="402">
        <f t="shared" si="10"/>
        <v>1280</v>
      </c>
      <c r="CC128" s="98">
        <f t="shared" si="10"/>
        <v>896</v>
      </c>
      <c r="CD128" s="318">
        <f t="shared" si="10"/>
        <v>2</v>
      </c>
      <c r="CE128" s="319">
        <f t="shared" si="10"/>
        <v>2</v>
      </c>
      <c r="CF128" s="319">
        <f t="shared" si="10"/>
        <v>3</v>
      </c>
      <c r="CG128" s="322">
        <f t="shared" si="10"/>
        <v>4</v>
      </c>
      <c r="CH128" s="97">
        <f t="shared" si="10"/>
        <v>1765</v>
      </c>
      <c r="CI128" s="402">
        <f>SUM(CI127-CI129)</f>
        <v>1852</v>
      </c>
      <c r="CJ128" s="402">
        <f>SUM(CJ127-CJ129)</f>
        <v>1920</v>
      </c>
      <c r="CK128" s="402">
        <f t="shared" si="10"/>
        <v>602</v>
      </c>
      <c r="CL128" s="98">
        <f t="shared" si="10"/>
        <v>983</v>
      </c>
      <c r="CM128" s="316">
        <f t="shared" si="10"/>
        <v>631</v>
      </c>
      <c r="CN128" s="318">
        <f t="shared" si="10"/>
        <v>487</v>
      </c>
      <c r="CO128" s="318">
        <f>SUM(CO127-CO129)</f>
        <v>344</v>
      </c>
      <c r="CP128" s="322">
        <f t="shared" si="10"/>
        <v>279</v>
      </c>
      <c r="CQ128" s="97">
        <f>SUM(CQ127-CQ129)</f>
        <v>732</v>
      </c>
      <c r="CR128" s="404">
        <f t="shared" si="10"/>
        <v>647</v>
      </c>
      <c r="CS128" s="97">
        <f t="shared" si="10"/>
        <v>769</v>
      </c>
      <c r="CT128" s="402">
        <f t="shared" si="10"/>
        <v>609</v>
      </c>
      <c r="CU128" s="98">
        <f t="shared" si="10"/>
        <v>574</v>
      </c>
      <c r="CV128" s="97">
        <f t="shared" si="10"/>
        <v>762</v>
      </c>
      <c r="CW128" s="402">
        <f t="shared" si="10"/>
        <v>908</v>
      </c>
      <c r="CX128" s="404">
        <f>SUM(CX127-CX129)</f>
        <v>1254</v>
      </c>
      <c r="CY128" s="97">
        <f>SUM(CY127-CY129)</f>
        <v>1599</v>
      </c>
      <c r="CZ128" s="404">
        <f>SUM(CZ127-CZ129)</f>
        <v>1254</v>
      </c>
      <c r="DA128" s="97">
        <f t="shared" ref="DA128:DO128" si="11">SUM(DA127-DA129)</f>
        <v>1353</v>
      </c>
      <c r="DB128" s="404">
        <f t="shared" si="11"/>
        <v>1472</v>
      </c>
      <c r="DC128" s="97">
        <f t="shared" si="11"/>
        <v>1438</v>
      </c>
      <c r="DD128" s="404">
        <f t="shared" si="11"/>
        <v>1383</v>
      </c>
      <c r="DE128" s="97">
        <f t="shared" si="11"/>
        <v>997</v>
      </c>
      <c r="DF128" s="402">
        <f t="shared" si="11"/>
        <v>1369</v>
      </c>
      <c r="DG128" s="402">
        <f t="shared" si="11"/>
        <v>1086</v>
      </c>
      <c r="DH128" s="402">
        <f t="shared" si="11"/>
        <v>1452</v>
      </c>
      <c r="DI128" s="402">
        <f t="shared" si="11"/>
        <v>1240</v>
      </c>
      <c r="DJ128" s="404">
        <f t="shared" si="11"/>
        <v>1191</v>
      </c>
      <c r="DK128" s="97">
        <f t="shared" si="11"/>
        <v>326</v>
      </c>
      <c r="DL128" s="404">
        <f t="shared" si="11"/>
        <v>317</v>
      </c>
      <c r="DM128" s="97">
        <f t="shared" si="11"/>
        <v>373</v>
      </c>
      <c r="DN128" s="402">
        <f t="shared" si="11"/>
        <v>347</v>
      </c>
      <c r="DO128" s="404">
        <f t="shared" si="11"/>
        <v>49</v>
      </c>
      <c r="DP128" s="97">
        <f>SUM(DP127-DP129)</f>
        <v>360</v>
      </c>
      <c r="DQ128" s="404">
        <f t="shared" ref="DQ128:FK128" si="12">SUM(DQ127-DQ129)</f>
        <v>401</v>
      </c>
      <c r="DR128" s="405">
        <f>SUM(DR127-DR129)</f>
        <v>390</v>
      </c>
      <c r="DS128" s="159">
        <f t="shared" si="12"/>
        <v>301</v>
      </c>
      <c r="DT128" s="401">
        <f t="shared" si="12"/>
        <v>1079</v>
      </c>
      <c r="DU128" s="448">
        <f t="shared" si="12"/>
        <v>1003</v>
      </c>
      <c r="DV128" s="448">
        <f>SUM(DV127-DV129)</f>
        <v>1096</v>
      </c>
      <c r="DW128" s="448">
        <f>SUM(DW127-DW129)</f>
        <v>1038</v>
      </c>
      <c r="DX128" s="97">
        <f t="shared" si="12"/>
        <v>714</v>
      </c>
      <c r="DY128" s="402">
        <f>SUM(DY127-DY129)</f>
        <v>983</v>
      </c>
      <c r="DZ128" s="402">
        <f>SUM(DZ127-DZ129)</f>
        <v>856</v>
      </c>
      <c r="EA128" s="402">
        <f t="shared" si="12"/>
        <v>772</v>
      </c>
      <c r="EB128" s="404">
        <f t="shared" si="12"/>
        <v>639</v>
      </c>
      <c r="EC128" s="448">
        <f t="shared" si="12"/>
        <v>203</v>
      </c>
      <c r="ED128" s="448">
        <f t="shared" si="12"/>
        <v>178</v>
      </c>
      <c r="EE128" s="448">
        <f t="shared" si="12"/>
        <v>309</v>
      </c>
      <c r="EF128" s="159">
        <f t="shared" si="12"/>
        <v>162</v>
      </c>
      <c r="EG128" s="401">
        <f t="shared" si="12"/>
        <v>1450</v>
      </c>
      <c r="EH128" s="448">
        <f t="shared" si="12"/>
        <v>1431</v>
      </c>
      <c r="EI128" s="448">
        <f>SUM(EI127-EI129)</f>
        <v>1426</v>
      </c>
      <c r="EJ128" s="448">
        <f>SUM(EJ127-EJ129)</f>
        <v>1431</v>
      </c>
      <c r="EK128" s="97">
        <f t="shared" si="12"/>
        <v>1290</v>
      </c>
      <c r="EL128" s="402">
        <f t="shared" si="12"/>
        <v>1026</v>
      </c>
      <c r="EM128" s="404">
        <f t="shared" si="12"/>
        <v>1128</v>
      </c>
      <c r="EN128" s="448">
        <f t="shared" si="12"/>
        <v>194</v>
      </c>
      <c r="EO128" s="448">
        <f t="shared" si="12"/>
        <v>246</v>
      </c>
      <c r="EP128" s="448">
        <f t="shared" si="12"/>
        <v>500</v>
      </c>
      <c r="EQ128" s="159">
        <f t="shared" si="12"/>
        <v>443</v>
      </c>
      <c r="ER128" s="111">
        <f>SUM(ER127-ER129)</f>
        <v>316</v>
      </c>
      <c r="ES128" s="402">
        <f>SUM(ES127-ES129)</f>
        <v>808</v>
      </c>
      <c r="ET128" s="404">
        <f>SUM(ET127-ET129)</f>
        <v>848</v>
      </c>
      <c r="EU128" s="448">
        <f>SUM(EU127-EU129)</f>
        <v>1425</v>
      </c>
      <c r="EV128" s="97">
        <f t="shared" si="12"/>
        <v>731</v>
      </c>
      <c r="EW128" s="402">
        <f>SUM(EW127-EW129)</f>
        <v>787</v>
      </c>
      <c r="EX128" s="402">
        <f>SUM(EX127-EX129)</f>
        <v>888</v>
      </c>
      <c r="EY128" s="402">
        <f>SUM(EY127-EY129)</f>
        <v>247</v>
      </c>
      <c r="EZ128" s="402">
        <f>SUM(EZ127-EZ129)</f>
        <v>749</v>
      </c>
      <c r="FA128" s="402">
        <f t="shared" si="12"/>
        <v>787</v>
      </c>
      <c r="FB128" s="98">
        <f t="shared" si="12"/>
        <v>381</v>
      </c>
      <c r="FC128" s="97">
        <f t="shared" si="12"/>
        <v>1366</v>
      </c>
      <c r="FD128" s="402">
        <f t="shared" si="12"/>
        <v>1413</v>
      </c>
      <c r="FE128" s="402">
        <f t="shared" si="12"/>
        <v>1103</v>
      </c>
      <c r="FF128" s="402">
        <f>SUM(FF127-FF129)</f>
        <v>1544</v>
      </c>
      <c r="FG128" s="402">
        <f>SUM(FG127-FG129)</f>
        <v>1115</v>
      </c>
      <c r="FH128" s="402">
        <f t="shared" si="12"/>
        <v>960</v>
      </c>
      <c r="FI128" s="402">
        <f t="shared" si="12"/>
        <v>1179</v>
      </c>
      <c r="FJ128" s="402">
        <f t="shared" si="12"/>
        <v>1019</v>
      </c>
      <c r="FK128" s="98">
        <f t="shared" si="12"/>
        <v>1231</v>
      </c>
      <c r="FL128" s="39"/>
    </row>
    <row r="129" spans="1:168" s="14" customFormat="1" ht="12.75" customHeight="1">
      <c r="B129" s="17" t="s">
        <v>6</v>
      </c>
      <c r="C129" s="15"/>
      <c r="D129" s="18">
        <v>4941</v>
      </c>
      <c r="E129" s="69">
        <f>SUM(D129/C127)</f>
        <v>4.2023167599380837E-2</v>
      </c>
      <c r="F129" s="97">
        <v>165</v>
      </c>
      <c r="G129" s="404">
        <v>288</v>
      </c>
      <c r="H129" s="392">
        <v>31</v>
      </c>
      <c r="I129" s="323">
        <v>30</v>
      </c>
      <c r="J129" s="318">
        <v>62</v>
      </c>
      <c r="K129" s="320">
        <v>75</v>
      </c>
      <c r="L129" s="321">
        <v>84</v>
      </c>
      <c r="M129" s="316">
        <v>110</v>
      </c>
      <c r="N129" s="317">
        <v>33</v>
      </c>
      <c r="O129" s="318">
        <v>73</v>
      </c>
      <c r="P129" s="320">
        <v>64</v>
      </c>
      <c r="Q129" s="318">
        <v>76</v>
      </c>
      <c r="R129" s="319">
        <v>70</v>
      </c>
      <c r="S129" s="319">
        <v>44</v>
      </c>
      <c r="T129" s="319">
        <v>56</v>
      </c>
      <c r="U129" s="322">
        <v>76</v>
      </c>
      <c r="V129" s="316">
        <v>87</v>
      </c>
      <c r="W129" s="317">
        <v>84</v>
      </c>
      <c r="X129" s="317">
        <v>84</v>
      </c>
      <c r="Y129" s="317">
        <v>80</v>
      </c>
      <c r="Z129" s="318">
        <v>77</v>
      </c>
      <c r="AA129" s="319">
        <v>67</v>
      </c>
      <c r="AB129" s="320">
        <v>60</v>
      </c>
      <c r="AC129" s="318">
        <v>5</v>
      </c>
      <c r="AD129" s="320">
        <v>25</v>
      </c>
      <c r="AE129" s="317">
        <v>11</v>
      </c>
      <c r="AF129" s="318">
        <v>18</v>
      </c>
      <c r="AG129" s="320">
        <v>2</v>
      </c>
      <c r="AH129" s="318">
        <v>22</v>
      </c>
      <c r="AI129" s="320">
        <v>24</v>
      </c>
      <c r="AJ129" s="318">
        <v>39</v>
      </c>
      <c r="AK129" s="319">
        <v>34</v>
      </c>
      <c r="AL129" s="319">
        <v>34</v>
      </c>
      <c r="AM129" s="319">
        <v>32</v>
      </c>
      <c r="AN129" s="319">
        <v>35</v>
      </c>
      <c r="AO129" s="319">
        <v>32</v>
      </c>
      <c r="AP129" s="319">
        <v>36</v>
      </c>
      <c r="AQ129" s="319">
        <v>32</v>
      </c>
      <c r="AR129" s="319">
        <v>35</v>
      </c>
      <c r="AS129" s="319">
        <v>35</v>
      </c>
      <c r="AT129" s="319">
        <v>32</v>
      </c>
      <c r="AU129" s="319">
        <v>44</v>
      </c>
      <c r="AV129" s="319">
        <v>34</v>
      </c>
      <c r="AW129" s="319">
        <v>44</v>
      </c>
      <c r="AX129" s="322">
        <v>44</v>
      </c>
      <c r="AY129" s="318">
        <v>156</v>
      </c>
      <c r="AZ129" s="319">
        <v>2</v>
      </c>
      <c r="BA129" s="319">
        <v>211</v>
      </c>
      <c r="BB129" s="319">
        <v>92</v>
      </c>
      <c r="BC129" s="319">
        <v>67</v>
      </c>
      <c r="BD129" s="322">
        <v>183</v>
      </c>
      <c r="BE129" s="316">
        <v>144</v>
      </c>
      <c r="BF129" s="318">
        <v>69</v>
      </c>
      <c r="BG129" s="319">
        <v>75</v>
      </c>
      <c r="BH129" s="319">
        <v>26</v>
      </c>
      <c r="BI129" s="319">
        <v>109</v>
      </c>
      <c r="BJ129" s="319">
        <v>99</v>
      </c>
      <c r="BK129" s="322">
        <v>91</v>
      </c>
      <c r="BL129" s="97">
        <v>86</v>
      </c>
      <c r="BM129" s="402">
        <v>76</v>
      </c>
      <c r="BN129" s="402">
        <v>79</v>
      </c>
      <c r="BO129" s="402">
        <v>86</v>
      </c>
      <c r="BP129" s="402">
        <v>74</v>
      </c>
      <c r="BQ129" s="402">
        <v>85</v>
      </c>
      <c r="BR129" s="402">
        <v>78</v>
      </c>
      <c r="BS129" s="98">
        <v>54</v>
      </c>
      <c r="BT129" s="97">
        <v>103</v>
      </c>
      <c r="BU129" s="402">
        <v>230</v>
      </c>
      <c r="BV129" s="402">
        <v>209</v>
      </c>
      <c r="BW129" s="402">
        <v>190</v>
      </c>
      <c r="BX129" s="402">
        <v>60</v>
      </c>
      <c r="BY129" s="98">
        <v>114</v>
      </c>
      <c r="BZ129" s="318">
        <v>177</v>
      </c>
      <c r="CA129" s="319">
        <v>155</v>
      </c>
      <c r="CB129" s="319">
        <v>171</v>
      </c>
      <c r="CC129" s="322">
        <v>143</v>
      </c>
      <c r="CD129" s="318">
        <v>0</v>
      </c>
      <c r="CE129" s="319">
        <v>0</v>
      </c>
      <c r="CF129" s="319">
        <v>0</v>
      </c>
      <c r="CG129" s="322">
        <v>0</v>
      </c>
      <c r="CH129" s="97">
        <v>334</v>
      </c>
      <c r="CI129" s="402">
        <v>350</v>
      </c>
      <c r="CJ129" s="402">
        <v>361</v>
      </c>
      <c r="CK129" s="402">
        <v>125</v>
      </c>
      <c r="CL129" s="98">
        <v>172</v>
      </c>
      <c r="CM129" s="316">
        <v>80</v>
      </c>
      <c r="CN129" s="318">
        <v>59</v>
      </c>
      <c r="CO129" s="318">
        <v>35</v>
      </c>
      <c r="CP129" s="322">
        <v>34</v>
      </c>
      <c r="CQ129" s="97">
        <v>91</v>
      </c>
      <c r="CR129" s="404">
        <v>98</v>
      </c>
      <c r="CS129" s="97">
        <v>132</v>
      </c>
      <c r="CT129" s="402">
        <v>118</v>
      </c>
      <c r="CU129" s="98">
        <v>87</v>
      </c>
      <c r="CV129" s="318">
        <v>181</v>
      </c>
      <c r="CW129" s="319">
        <v>275</v>
      </c>
      <c r="CX129" s="320">
        <v>282</v>
      </c>
      <c r="CY129" s="318">
        <v>392</v>
      </c>
      <c r="CZ129" s="320">
        <v>345</v>
      </c>
      <c r="DA129" s="318">
        <v>383</v>
      </c>
      <c r="DB129" s="320">
        <v>348</v>
      </c>
      <c r="DC129" s="318">
        <v>416</v>
      </c>
      <c r="DD129" s="320">
        <v>319</v>
      </c>
      <c r="DE129" s="318">
        <v>300</v>
      </c>
      <c r="DF129" s="319">
        <v>407</v>
      </c>
      <c r="DG129" s="319">
        <v>256</v>
      </c>
      <c r="DH129" s="319">
        <v>323</v>
      </c>
      <c r="DI129" s="319">
        <v>318</v>
      </c>
      <c r="DJ129" s="320">
        <v>349</v>
      </c>
      <c r="DK129" s="318">
        <v>66</v>
      </c>
      <c r="DL129" s="320">
        <v>69</v>
      </c>
      <c r="DM129" s="318">
        <v>89</v>
      </c>
      <c r="DN129" s="319">
        <v>114</v>
      </c>
      <c r="DO129" s="320">
        <v>11</v>
      </c>
      <c r="DP129" s="318">
        <v>90</v>
      </c>
      <c r="DQ129" s="320">
        <v>128</v>
      </c>
      <c r="DR129" s="318">
        <v>91</v>
      </c>
      <c r="DS129" s="322">
        <v>83</v>
      </c>
      <c r="DT129" s="401">
        <v>160</v>
      </c>
      <c r="DU129" s="448">
        <v>145</v>
      </c>
      <c r="DV129" s="448">
        <v>157</v>
      </c>
      <c r="DW129" s="448">
        <v>162</v>
      </c>
      <c r="DX129" s="97">
        <v>120</v>
      </c>
      <c r="DY129" s="402">
        <v>151</v>
      </c>
      <c r="DZ129" s="402">
        <v>132</v>
      </c>
      <c r="EA129" s="402">
        <v>135</v>
      </c>
      <c r="EB129" s="404">
        <v>94</v>
      </c>
      <c r="EC129" s="448">
        <v>43</v>
      </c>
      <c r="ED129" s="448">
        <v>27</v>
      </c>
      <c r="EE129" s="448">
        <v>42</v>
      </c>
      <c r="EF129" s="159">
        <v>43</v>
      </c>
      <c r="EG129" s="401">
        <v>205</v>
      </c>
      <c r="EH129" s="448">
        <v>204</v>
      </c>
      <c r="EI129" s="448">
        <v>201</v>
      </c>
      <c r="EJ129" s="448">
        <v>215</v>
      </c>
      <c r="EK129" s="97">
        <v>192</v>
      </c>
      <c r="EL129" s="402">
        <v>174</v>
      </c>
      <c r="EM129" s="404">
        <v>181</v>
      </c>
      <c r="EN129" s="448">
        <v>39</v>
      </c>
      <c r="EO129" s="448">
        <v>35</v>
      </c>
      <c r="EP129" s="448">
        <v>73</v>
      </c>
      <c r="EQ129" s="159">
        <v>59</v>
      </c>
      <c r="ER129" s="111">
        <v>51</v>
      </c>
      <c r="ES129" s="402">
        <v>113</v>
      </c>
      <c r="ET129" s="404">
        <v>147</v>
      </c>
      <c r="EU129" s="448">
        <v>234</v>
      </c>
      <c r="EV129" s="97">
        <v>107</v>
      </c>
      <c r="EW129" s="402">
        <v>147</v>
      </c>
      <c r="EX129" s="402">
        <v>156</v>
      </c>
      <c r="EY129" s="402">
        <v>46</v>
      </c>
      <c r="EZ129" s="402">
        <v>93</v>
      </c>
      <c r="FA129" s="402">
        <v>117</v>
      </c>
      <c r="FB129" s="98">
        <v>67</v>
      </c>
      <c r="FC129" s="97">
        <v>139</v>
      </c>
      <c r="FD129" s="402">
        <v>196</v>
      </c>
      <c r="FE129" s="402">
        <v>155</v>
      </c>
      <c r="FF129" s="402">
        <v>173</v>
      </c>
      <c r="FG129" s="402">
        <v>141</v>
      </c>
      <c r="FH129" s="402">
        <v>152</v>
      </c>
      <c r="FI129" s="402">
        <v>144</v>
      </c>
      <c r="FJ129" s="402">
        <v>136</v>
      </c>
      <c r="FK129" s="98">
        <v>165</v>
      </c>
      <c r="FL129" s="39"/>
    </row>
    <row r="130" spans="1:168" s="30" customFormat="1">
      <c r="A130" s="31"/>
      <c r="B130" s="19"/>
      <c r="C130" s="20"/>
      <c r="D130" s="20"/>
      <c r="E130" s="68"/>
      <c r="F130" s="285"/>
      <c r="G130" s="287"/>
      <c r="H130" s="393"/>
      <c r="I130" s="293"/>
      <c r="J130" s="285"/>
      <c r="K130" s="287"/>
      <c r="L130" s="288"/>
      <c r="M130" s="292"/>
      <c r="N130" s="294"/>
      <c r="O130" s="285"/>
      <c r="P130" s="287"/>
      <c r="Q130" s="285"/>
      <c r="R130" s="286"/>
      <c r="S130" s="286"/>
      <c r="T130" s="286"/>
      <c r="U130" s="291"/>
      <c r="V130" s="292"/>
      <c r="W130" s="294"/>
      <c r="X130" s="294"/>
      <c r="Y130" s="294"/>
      <c r="Z130" s="285"/>
      <c r="AA130" s="286"/>
      <c r="AB130" s="287"/>
      <c r="AC130" s="285"/>
      <c r="AD130" s="287"/>
      <c r="AE130" s="294"/>
      <c r="AF130" s="285"/>
      <c r="AG130" s="287"/>
      <c r="AH130" s="285"/>
      <c r="AI130" s="287"/>
      <c r="AJ130" s="285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91"/>
      <c r="AY130" s="285"/>
      <c r="AZ130" s="286"/>
      <c r="BA130" s="286"/>
      <c r="BB130" s="286"/>
      <c r="BC130" s="286"/>
      <c r="BD130" s="291"/>
      <c r="BE130" s="292"/>
      <c r="BF130" s="285"/>
      <c r="BG130" s="286"/>
      <c r="BH130" s="286"/>
      <c r="BI130" s="286"/>
      <c r="BJ130" s="286"/>
      <c r="BK130" s="291"/>
      <c r="BL130" s="285"/>
      <c r="BM130" s="286"/>
      <c r="BN130" s="286"/>
      <c r="BO130" s="286"/>
      <c r="BP130" s="286"/>
      <c r="BQ130" s="286"/>
      <c r="BR130" s="286"/>
      <c r="BS130" s="291"/>
      <c r="BT130" s="285"/>
      <c r="BU130" s="286"/>
      <c r="BV130" s="286"/>
      <c r="BW130" s="286"/>
      <c r="BX130" s="286"/>
      <c r="BY130" s="291"/>
      <c r="BZ130" s="285"/>
      <c r="CA130" s="286"/>
      <c r="CB130" s="286"/>
      <c r="CC130" s="291"/>
      <c r="CD130" s="285"/>
      <c r="CE130" s="286"/>
      <c r="CF130" s="286"/>
      <c r="CG130" s="291"/>
      <c r="CH130" s="285"/>
      <c r="CI130" s="286"/>
      <c r="CJ130" s="286"/>
      <c r="CK130" s="286"/>
      <c r="CL130" s="291"/>
      <c r="CM130" s="292"/>
      <c r="CN130" s="285"/>
      <c r="CO130" s="285"/>
      <c r="CP130" s="291"/>
      <c r="CQ130" s="285"/>
      <c r="CR130" s="287"/>
      <c r="CS130" s="285"/>
      <c r="CT130" s="286"/>
      <c r="CU130" s="291"/>
      <c r="CV130" s="285"/>
      <c r="CW130" s="286"/>
      <c r="CX130" s="287"/>
      <c r="CY130" s="285"/>
      <c r="CZ130" s="287"/>
      <c r="DA130" s="285"/>
      <c r="DB130" s="287"/>
      <c r="DC130" s="285"/>
      <c r="DD130" s="287"/>
      <c r="DE130" s="285"/>
      <c r="DF130" s="286"/>
      <c r="DG130" s="286"/>
      <c r="DH130" s="286"/>
      <c r="DI130" s="286"/>
      <c r="DJ130" s="287"/>
      <c r="DK130" s="285"/>
      <c r="DL130" s="287"/>
      <c r="DM130" s="285"/>
      <c r="DN130" s="286"/>
      <c r="DO130" s="287"/>
      <c r="DP130" s="285"/>
      <c r="DQ130" s="287"/>
      <c r="DR130" s="285"/>
      <c r="DS130" s="291"/>
      <c r="DT130" s="292"/>
      <c r="DU130" s="294"/>
      <c r="DV130" s="294"/>
      <c r="DW130" s="294"/>
      <c r="DX130" s="285"/>
      <c r="DY130" s="286"/>
      <c r="DZ130" s="286"/>
      <c r="EA130" s="286"/>
      <c r="EB130" s="287"/>
      <c r="EC130" s="294"/>
      <c r="ED130" s="294"/>
      <c r="EE130" s="294"/>
      <c r="EF130" s="288"/>
      <c r="EG130" s="292"/>
      <c r="EH130" s="294"/>
      <c r="EI130" s="294"/>
      <c r="EJ130" s="294"/>
      <c r="EK130" s="285"/>
      <c r="EL130" s="286"/>
      <c r="EM130" s="287"/>
      <c r="EN130" s="294"/>
      <c r="EO130" s="294"/>
      <c r="EP130" s="294"/>
      <c r="EQ130" s="288"/>
      <c r="ER130" s="295"/>
      <c r="ES130" s="286"/>
      <c r="ET130" s="287"/>
      <c r="EU130" s="294"/>
      <c r="EV130" s="285"/>
      <c r="EW130" s="286"/>
      <c r="EX130" s="286"/>
      <c r="EY130" s="286"/>
      <c r="EZ130" s="286"/>
      <c r="FA130" s="286"/>
      <c r="FB130" s="291"/>
      <c r="FC130" s="285"/>
      <c r="FD130" s="286"/>
      <c r="FE130" s="286"/>
      <c r="FF130" s="286"/>
      <c r="FG130" s="286"/>
      <c r="FH130" s="286"/>
      <c r="FI130" s="286"/>
      <c r="FJ130" s="286"/>
      <c r="FK130" s="291"/>
      <c r="FL130" s="34"/>
    </row>
    <row r="131" spans="1:168" s="30" customFormat="1" ht="12.75" customHeight="1">
      <c r="A131" s="31"/>
      <c r="B131" s="23" t="s">
        <v>801</v>
      </c>
      <c r="C131" s="22">
        <f>SUM(C5:C15)</f>
        <v>9448</v>
      </c>
      <c r="D131" s="22">
        <f>SUM(D5:D15)</f>
        <v>3783</v>
      </c>
      <c r="E131" s="78">
        <f>SUM(D131/C131)</f>
        <v>0.40040220152413208</v>
      </c>
      <c r="F131" s="99">
        <f>SUM(F5:F15)</f>
        <v>1450</v>
      </c>
      <c r="G131" s="406">
        <f>SUM(G5:G15)</f>
        <v>1667</v>
      </c>
      <c r="H131" s="394">
        <f>SUM(H5:H15)</f>
        <v>231</v>
      </c>
      <c r="I131" s="331">
        <f t="shared" ref="I131:CU131" si="13">SUM(I5:I15)</f>
        <v>290</v>
      </c>
      <c r="J131" s="324">
        <f t="shared" si="13"/>
        <v>510</v>
      </c>
      <c r="K131" s="326">
        <f t="shared" si="13"/>
        <v>526</v>
      </c>
      <c r="L131" s="327">
        <f t="shared" si="13"/>
        <v>539</v>
      </c>
      <c r="M131" s="329">
        <f t="shared" si="13"/>
        <v>0</v>
      </c>
      <c r="N131" s="332">
        <f t="shared" si="13"/>
        <v>0</v>
      </c>
      <c r="O131" s="324">
        <f t="shared" si="13"/>
        <v>0</v>
      </c>
      <c r="P131" s="326">
        <f t="shared" si="13"/>
        <v>0</v>
      </c>
      <c r="Q131" s="324">
        <f t="shared" si="13"/>
        <v>0</v>
      </c>
      <c r="R131" s="324">
        <f t="shared" si="13"/>
        <v>0</v>
      </c>
      <c r="S131" s="324">
        <f>SUM(S5:S15)</f>
        <v>0</v>
      </c>
      <c r="T131" s="324">
        <f t="shared" si="13"/>
        <v>0</v>
      </c>
      <c r="U131" s="333">
        <f t="shared" si="13"/>
        <v>0</v>
      </c>
      <c r="V131" s="329">
        <f t="shared" si="13"/>
        <v>0</v>
      </c>
      <c r="W131" s="332">
        <f t="shared" si="13"/>
        <v>0</v>
      </c>
      <c r="X131" s="332">
        <f t="shared" si="13"/>
        <v>0</v>
      </c>
      <c r="Y131" s="332">
        <f t="shared" si="13"/>
        <v>0</v>
      </c>
      <c r="Z131" s="324">
        <f t="shared" si="13"/>
        <v>0</v>
      </c>
      <c r="AA131" s="324">
        <f t="shared" si="13"/>
        <v>0</v>
      </c>
      <c r="AB131" s="326">
        <f t="shared" si="13"/>
        <v>0</v>
      </c>
      <c r="AC131" s="324">
        <f t="shared" si="13"/>
        <v>0</v>
      </c>
      <c r="AD131" s="326">
        <f>SUM(AD5:AD15)</f>
        <v>0</v>
      </c>
      <c r="AE131" s="332">
        <f t="shared" si="13"/>
        <v>0</v>
      </c>
      <c r="AF131" s="324">
        <f t="shared" si="13"/>
        <v>0</v>
      </c>
      <c r="AG131" s="326">
        <f t="shared" ref="AG131:AW131" si="14">SUM(AG5:AG15)</f>
        <v>0</v>
      </c>
      <c r="AH131" s="324">
        <f t="shared" si="14"/>
        <v>0</v>
      </c>
      <c r="AI131" s="326">
        <f t="shared" si="14"/>
        <v>0</v>
      </c>
      <c r="AJ131" s="324">
        <f t="shared" si="14"/>
        <v>0</v>
      </c>
      <c r="AK131" s="324">
        <f t="shared" si="14"/>
        <v>0</v>
      </c>
      <c r="AL131" s="324">
        <f t="shared" si="14"/>
        <v>0</v>
      </c>
      <c r="AM131" s="324">
        <f t="shared" si="14"/>
        <v>0</v>
      </c>
      <c r="AN131" s="324">
        <f t="shared" si="14"/>
        <v>0</v>
      </c>
      <c r="AO131" s="324">
        <f t="shared" si="14"/>
        <v>0</v>
      </c>
      <c r="AP131" s="324">
        <f t="shared" si="14"/>
        <v>0</v>
      </c>
      <c r="AQ131" s="324">
        <f t="shared" si="14"/>
        <v>0</v>
      </c>
      <c r="AR131" s="324">
        <f t="shared" si="14"/>
        <v>0</v>
      </c>
      <c r="AS131" s="324">
        <f t="shared" si="14"/>
        <v>0</v>
      </c>
      <c r="AT131" s="324">
        <f t="shared" si="14"/>
        <v>0</v>
      </c>
      <c r="AU131" s="324">
        <f t="shared" si="14"/>
        <v>0</v>
      </c>
      <c r="AV131" s="324">
        <f t="shared" si="14"/>
        <v>0</v>
      </c>
      <c r="AW131" s="324">
        <f t="shared" si="14"/>
        <v>0</v>
      </c>
      <c r="AX131" s="333">
        <f t="shared" si="13"/>
        <v>0</v>
      </c>
      <c r="AY131" s="324">
        <f t="shared" si="13"/>
        <v>0</v>
      </c>
      <c r="AZ131" s="324">
        <f t="shared" si="13"/>
        <v>0</v>
      </c>
      <c r="BA131" s="324">
        <f>SUM(BA5:BA15)</f>
        <v>0</v>
      </c>
      <c r="BB131" s="324">
        <f>SUM(BB5:BB15)</f>
        <v>0</v>
      </c>
      <c r="BC131" s="324">
        <f t="shared" si="13"/>
        <v>0</v>
      </c>
      <c r="BD131" s="333">
        <f t="shared" si="13"/>
        <v>0</v>
      </c>
      <c r="BE131" s="329">
        <f t="shared" si="13"/>
        <v>0</v>
      </c>
      <c r="BF131" s="324">
        <f t="shared" si="13"/>
        <v>0</v>
      </c>
      <c r="BG131" s="324">
        <f t="shared" si="13"/>
        <v>0</v>
      </c>
      <c r="BH131" s="324">
        <f t="shared" si="13"/>
        <v>0</v>
      </c>
      <c r="BI131" s="324">
        <f>SUM(BI5:BI15)</f>
        <v>0</v>
      </c>
      <c r="BJ131" s="324">
        <f>SUM(BJ5:BJ15)</f>
        <v>0</v>
      </c>
      <c r="BK131" s="333">
        <f t="shared" si="13"/>
        <v>0</v>
      </c>
      <c r="BL131" s="324">
        <f t="shared" si="13"/>
        <v>0</v>
      </c>
      <c r="BM131" s="324">
        <f t="shared" si="13"/>
        <v>0</v>
      </c>
      <c r="BN131" s="324">
        <f t="shared" si="13"/>
        <v>0</v>
      </c>
      <c r="BO131" s="324">
        <f t="shared" si="13"/>
        <v>0</v>
      </c>
      <c r="BP131" s="324">
        <f t="shared" si="13"/>
        <v>0</v>
      </c>
      <c r="BQ131" s="324">
        <f>SUM(BQ5:BQ15)</f>
        <v>0</v>
      </c>
      <c r="BR131" s="324">
        <f t="shared" si="13"/>
        <v>0</v>
      </c>
      <c r="BS131" s="333">
        <f t="shared" si="13"/>
        <v>0</v>
      </c>
      <c r="BT131" s="324">
        <f t="shared" si="13"/>
        <v>0</v>
      </c>
      <c r="BU131" s="324">
        <f>SUM(BU5:BU15)</f>
        <v>0</v>
      </c>
      <c r="BV131" s="324">
        <f t="shared" si="13"/>
        <v>0</v>
      </c>
      <c r="BW131" s="324">
        <f>SUM(BW5:BW15)</f>
        <v>0</v>
      </c>
      <c r="BX131" s="324">
        <f t="shared" si="13"/>
        <v>0</v>
      </c>
      <c r="BY131" s="333">
        <f t="shared" si="13"/>
        <v>0</v>
      </c>
      <c r="BZ131" s="324">
        <f t="shared" si="13"/>
        <v>0</v>
      </c>
      <c r="CA131" s="324">
        <f>SUM(CA5:CA15)</f>
        <v>0</v>
      </c>
      <c r="CB131" s="324">
        <f t="shared" si="13"/>
        <v>0</v>
      </c>
      <c r="CC131" s="333">
        <f t="shared" si="13"/>
        <v>0</v>
      </c>
      <c r="CD131" s="324">
        <f t="shared" si="13"/>
        <v>0</v>
      </c>
      <c r="CE131" s="324">
        <f t="shared" si="13"/>
        <v>0</v>
      </c>
      <c r="CF131" s="324">
        <f t="shared" si="13"/>
        <v>0</v>
      </c>
      <c r="CG131" s="333">
        <f t="shared" si="13"/>
        <v>0</v>
      </c>
      <c r="CH131" s="324">
        <f t="shared" si="13"/>
        <v>0</v>
      </c>
      <c r="CI131" s="324">
        <f>SUM(CI5:CI15)</f>
        <v>0</v>
      </c>
      <c r="CJ131" s="324">
        <f>SUM(CJ5:CJ15)</f>
        <v>0</v>
      </c>
      <c r="CK131" s="324">
        <f t="shared" si="13"/>
        <v>0</v>
      </c>
      <c r="CL131" s="333">
        <f t="shared" si="13"/>
        <v>0</v>
      </c>
      <c r="CM131" s="329">
        <f t="shared" si="13"/>
        <v>0</v>
      </c>
      <c r="CN131" s="324">
        <f t="shared" si="13"/>
        <v>0</v>
      </c>
      <c r="CO131" s="324">
        <f>SUM(CO5:CO15)</f>
        <v>0</v>
      </c>
      <c r="CP131" s="333">
        <f t="shared" si="13"/>
        <v>0</v>
      </c>
      <c r="CQ131" s="324">
        <f>SUM(CQ5:CQ15)</f>
        <v>0</v>
      </c>
      <c r="CR131" s="326">
        <f t="shared" si="13"/>
        <v>0</v>
      </c>
      <c r="CS131" s="324">
        <f t="shared" si="13"/>
        <v>0</v>
      </c>
      <c r="CT131" s="324">
        <f t="shared" si="13"/>
        <v>0</v>
      </c>
      <c r="CU131" s="333">
        <f t="shared" si="13"/>
        <v>0</v>
      </c>
      <c r="CV131" s="324">
        <f t="shared" ref="CV131:FK131" si="15">SUM(CV5:CV15)</f>
        <v>0</v>
      </c>
      <c r="CW131" s="324">
        <f>SUM(CW5:CW15)</f>
        <v>0</v>
      </c>
      <c r="CX131" s="326">
        <f t="shared" si="15"/>
        <v>0</v>
      </c>
      <c r="CY131" s="324">
        <f t="shared" si="15"/>
        <v>0</v>
      </c>
      <c r="CZ131" s="326">
        <f t="shared" si="15"/>
        <v>0</v>
      </c>
      <c r="DA131" s="324">
        <f t="shared" ref="DA131:DO131" si="16">SUM(DA5:DA15)</f>
        <v>0</v>
      </c>
      <c r="DB131" s="331">
        <f t="shared" si="16"/>
        <v>0</v>
      </c>
      <c r="DC131" s="324">
        <f t="shared" si="16"/>
        <v>0</v>
      </c>
      <c r="DD131" s="326">
        <f t="shared" si="16"/>
        <v>0</v>
      </c>
      <c r="DE131" s="324">
        <f t="shared" si="16"/>
        <v>0</v>
      </c>
      <c r="DF131" s="324">
        <f t="shared" si="16"/>
        <v>0</v>
      </c>
      <c r="DG131" s="324">
        <f t="shared" si="16"/>
        <v>0</v>
      </c>
      <c r="DH131" s="324">
        <f t="shared" si="16"/>
        <v>0</v>
      </c>
      <c r="DI131" s="324">
        <f t="shared" si="16"/>
        <v>0</v>
      </c>
      <c r="DJ131" s="326">
        <f t="shared" si="16"/>
        <v>0</v>
      </c>
      <c r="DK131" s="324">
        <f t="shared" si="16"/>
        <v>0</v>
      </c>
      <c r="DL131" s="326">
        <f t="shared" si="16"/>
        <v>0</v>
      </c>
      <c r="DM131" s="324">
        <f t="shared" si="16"/>
        <v>0</v>
      </c>
      <c r="DN131" s="324">
        <f t="shared" si="16"/>
        <v>0</v>
      </c>
      <c r="DO131" s="331">
        <f t="shared" si="16"/>
        <v>0</v>
      </c>
      <c r="DP131" s="324">
        <f t="shared" si="15"/>
        <v>0</v>
      </c>
      <c r="DQ131" s="326">
        <f t="shared" si="15"/>
        <v>0</v>
      </c>
      <c r="DR131" s="324">
        <f t="shared" si="15"/>
        <v>0</v>
      </c>
      <c r="DS131" s="333">
        <f t="shared" si="15"/>
        <v>0</v>
      </c>
      <c r="DT131" s="403">
        <f t="shared" si="15"/>
        <v>0</v>
      </c>
      <c r="DU131" s="447">
        <f t="shared" si="15"/>
        <v>0</v>
      </c>
      <c r="DV131" s="447">
        <f t="shared" si="15"/>
        <v>0</v>
      </c>
      <c r="DW131" s="447">
        <f t="shared" si="15"/>
        <v>0</v>
      </c>
      <c r="DX131" s="99">
        <f t="shared" si="15"/>
        <v>0</v>
      </c>
      <c r="DY131" s="99">
        <f>SUM(DY5:DY15)</f>
        <v>0</v>
      </c>
      <c r="DZ131" s="99">
        <f>SUM(DZ5:DZ15)</f>
        <v>0</v>
      </c>
      <c r="EA131" s="99">
        <f t="shared" si="15"/>
        <v>0</v>
      </c>
      <c r="EB131" s="406">
        <f t="shared" si="15"/>
        <v>0</v>
      </c>
      <c r="EC131" s="447">
        <f t="shared" si="15"/>
        <v>0</v>
      </c>
      <c r="ED131" s="447">
        <f t="shared" si="15"/>
        <v>0</v>
      </c>
      <c r="EE131" s="447">
        <f t="shared" si="15"/>
        <v>0</v>
      </c>
      <c r="EF131" s="170">
        <f t="shared" si="15"/>
        <v>0</v>
      </c>
      <c r="EG131" s="329">
        <f t="shared" si="15"/>
        <v>0</v>
      </c>
      <c r="EH131" s="332">
        <f t="shared" si="15"/>
        <v>0</v>
      </c>
      <c r="EI131" s="332">
        <f t="shared" si="15"/>
        <v>0</v>
      </c>
      <c r="EJ131" s="332">
        <f t="shared" si="15"/>
        <v>0</v>
      </c>
      <c r="EK131" s="324">
        <f t="shared" si="15"/>
        <v>0</v>
      </c>
      <c r="EL131" s="324">
        <f t="shared" si="15"/>
        <v>0</v>
      </c>
      <c r="EM131" s="326">
        <f t="shared" si="15"/>
        <v>0</v>
      </c>
      <c r="EN131" s="332">
        <f t="shared" si="15"/>
        <v>0</v>
      </c>
      <c r="EO131" s="332">
        <f t="shared" si="15"/>
        <v>0</v>
      </c>
      <c r="EP131" s="332">
        <f t="shared" si="15"/>
        <v>0</v>
      </c>
      <c r="EQ131" s="327">
        <f t="shared" si="15"/>
        <v>0</v>
      </c>
      <c r="ER131" s="365">
        <f t="shared" si="15"/>
        <v>0</v>
      </c>
      <c r="ES131" s="324">
        <f>SUM(ES5:ES15)</f>
        <v>0</v>
      </c>
      <c r="ET131" s="326">
        <f>SUM(ET5:ET15)</f>
        <v>0</v>
      </c>
      <c r="EU131" s="332">
        <f t="shared" si="15"/>
        <v>0</v>
      </c>
      <c r="EV131" s="324">
        <f t="shared" si="15"/>
        <v>0</v>
      </c>
      <c r="EW131" s="324">
        <f>SUM(EW5:EW15)</f>
        <v>0</v>
      </c>
      <c r="EX131" s="324">
        <f>SUM(EX5:EX15)</f>
        <v>0</v>
      </c>
      <c r="EY131" s="324">
        <f>SUM(EY5:EY15)</f>
        <v>0</v>
      </c>
      <c r="EZ131" s="324">
        <f>SUM(EZ5:EZ15)</f>
        <v>0</v>
      </c>
      <c r="FA131" s="324">
        <f t="shared" si="15"/>
        <v>0</v>
      </c>
      <c r="FB131" s="333">
        <f t="shared" si="15"/>
        <v>0</v>
      </c>
      <c r="FC131" s="324">
        <f t="shared" si="15"/>
        <v>0</v>
      </c>
      <c r="FD131" s="324">
        <f t="shared" si="15"/>
        <v>0</v>
      </c>
      <c r="FE131" s="324">
        <f t="shared" si="15"/>
        <v>0</v>
      </c>
      <c r="FF131" s="324">
        <f>SUM(FF5:FF15)</f>
        <v>0</v>
      </c>
      <c r="FG131" s="324">
        <f>SUM(FG5:FG15)</f>
        <v>0</v>
      </c>
      <c r="FH131" s="324">
        <f t="shared" si="15"/>
        <v>0</v>
      </c>
      <c r="FI131" s="324">
        <f t="shared" si="15"/>
        <v>0</v>
      </c>
      <c r="FJ131" s="324">
        <f t="shared" si="15"/>
        <v>0</v>
      </c>
      <c r="FK131" s="333">
        <f t="shared" si="15"/>
        <v>0</v>
      </c>
      <c r="FL131" s="34"/>
    </row>
    <row r="132" spans="1:168" s="30" customFormat="1">
      <c r="A132" s="31"/>
      <c r="B132" s="23" t="s">
        <v>713</v>
      </c>
      <c r="C132" s="22">
        <f>SUM(C16:C19)</f>
        <v>5517</v>
      </c>
      <c r="D132" s="22">
        <f>SUM(D16:D19)</f>
        <v>1285</v>
      </c>
      <c r="E132" s="78">
        <f t="shared" ref="E132:E147" si="17">SUM(D132/C132)</f>
        <v>0.23291644009425413</v>
      </c>
      <c r="F132" s="99">
        <f>SUM(F16:F19)</f>
        <v>0</v>
      </c>
      <c r="G132" s="406">
        <f>SUM(G16:G19)</f>
        <v>0</v>
      </c>
      <c r="H132" s="394">
        <f>SUM(H16:H19)</f>
        <v>0</v>
      </c>
      <c r="I132" s="331">
        <f t="shared" ref="I132:CU132" si="18">SUM(I16:I19)</f>
        <v>0</v>
      </c>
      <c r="J132" s="324">
        <f t="shared" si="18"/>
        <v>0</v>
      </c>
      <c r="K132" s="326">
        <f t="shared" si="18"/>
        <v>0</v>
      </c>
      <c r="L132" s="327">
        <f t="shared" si="18"/>
        <v>0</v>
      </c>
      <c r="M132" s="329">
        <f t="shared" si="18"/>
        <v>930</v>
      </c>
      <c r="N132" s="332">
        <f t="shared" si="18"/>
        <v>896</v>
      </c>
      <c r="O132" s="324">
        <f t="shared" si="18"/>
        <v>714</v>
      </c>
      <c r="P132" s="326">
        <f t="shared" si="18"/>
        <v>531</v>
      </c>
      <c r="Q132" s="324">
        <f t="shared" si="18"/>
        <v>608</v>
      </c>
      <c r="R132" s="324">
        <f t="shared" si="18"/>
        <v>646</v>
      </c>
      <c r="S132" s="324">
        <f>SUM(S16:S19)</f>
        <v>384</v>
      </c>
      <c r="T132" s="324">
        <f t="shared" si="18"/>
        <v>580</v>
      </c>
      <c r="U132" s="333">
        <f t="shared" si="18"/>
        <v>689</v>
      </c>
      <c r="V132" s="403">
        <f t="shared" si="18"/>
        <v>0</v>
      </c>
      <c r="W132" s="447">
        <f t="shared" si="18"/>
        <v>0</v>
      </c>
      <c r="X132" s="447">
        <f t="shared" si="18"/>
        <v>0</v>
      </c>
      <c r="Y132" s="447">
        <f t="shared" si="18"/>
        <v>0</v>
      </c>
      <c r="Z132" s="99">
        <f t="shared" si="18"/>
        <v>0</v>
      </c>
      <c r="AA132" s="99">
        <f t="shared" si="18"/>
        <v>0</v>
      </c>
      <c r="AB132" s="406">
        <f t="shared" si="18"/>
        <v>0</v>
      </c>
      <c r="AC132" s="99">
        <f t="shared" si="18"/>
        <v>0</v>
      </c>
      <c r="AD132" s="406">
        <f>SUM(AD16:AD19)</f>
        <v>0</v>
      </c>
      <c r="AE132" s="447">
        <f t="shared" si="18"/>
        <v>0</v>
      </c>
      <c r="AF132" s="99">
        <f t="shared" si="18"/>
        <v>0</v>
      </c>
      <c r="AG132" s="406">
        <f t="shared" ref="AG132:AW132" si="19">SUM(AG16:AG19)</f>
        <v>0</v>
      </c>
      <c r="AH132" s="99">
        <f t="shared" si="19"/>
        <v>0</v>
      </c>
      <c r="AI132" s="406">
        <f t="shared" si="19"/>
        <v>0</v>
      </c>
      <c r="AJ132" s="99">
        <f t="shared" si="19"/>
        <v>0</v>
      </c>
      <c r="AK132" s="99">
        <f t="shared" si="19"/>
        <v>0</v>
      </c>
      <c r="AL132" s="99">
        <f t="shared" si="19"/>
        <v>0</v>
      </c>
      <c r="AM132" s="99">
        <f t="shared" si="19"/>
        <v>0</v>
      </c>
      <c r="AN132" s="99">
        <f t="shared" si="19"/>
        <v>0</v>
      </c>
      <c r="AO132" s="99">
        <f t="shared" si="19"/>
        <v>0</v>
      </c>
      <c r="AP132" s="99">
        <f t="shared" si="19"/>
        <v>0</v>
      </c>
      <c r="AQ132" s="99">
        <f t="shared" si="19"/>
        <v>0</v>
      </c>
      <c r="AR132" s="99">
        <f t="shared" si="19"/>
        <v>0</v>
      </c>
      <c r="AS132" s="99">
        <f t="shared" si="19"/>
        <v>0</v>
      </c>
      <c r="AT132" s="99">
        <f t="shared" si="19"/>
        <v>0</v>
      </c>
      <c r="AU132" s="99">
        <f t="shared" si="19"/>
        <v>0</v>
      </c>
      <c r="AV132" s="99">
        <f t="shared" si="19"/>
        <v>0</v>
      </c>
      <c r="AW132" s="99">
        <f t="shared" si="19"/>
        <v>0</v>
      </c>
      <c r="AX132" s="100">
        <f t="shared" si="18"/>
        <v>0</v>
      </c>
      <c r="AY132" s="324">
        <f t="shared" si="18"/>
        <v>0</v>
      </c>
      <c r="AZ132" s="324">
        <f t="shared" si="18"/>
        <v>0</v>
      </c>
      <c r="BA132" s="324">
        <f>SUM(BA16:BA19)</f>
        <v>0</v>
      </c>
      <c r="BB132" s="324">
        <f>SUM(BB16:BB19)</f>
        <v>0</v>
      </c>
      <c r="BC132" s="324">
        <f t="shared" si="18"/>
        <v>0</v>
      </c>
      <c r="BD132" s="333">
        <f t="shared" si="18"/>
        <v>0</v>
      </c>
      <c r="BE132" s="329">
        <f t="shared" si="18"/>
        <v>0</v>
      </c>
      <c r="BF132" s="324">
        <f t="shared" si="18"/>
        <v>0</v>
      </c>
      <c r="BG132" s="324">
        <f t="shared" si="18"/>
        <v>0</v>
      </c>
      <c r="BH132" s="324">
        <f t="shared" si="18"/>
        <v>0</v>
      </c>
      <c r="BI132" s="324">
        <f>SUM(BI16:BI19)</f>
        <v>0</v>
      </c>
      <c r="BJ132" s="324">
        <f>SUM(BJ16:BJ19)</f>
        <v>0</v>
      </c>
      <c r="BK132" s="333">
        <f t="shared" si="18"/>
        <v>0</v>
      </c>
      <c r="BL132" s="324">
        <f t="shared" si="18"/>
        <v>0</v>
      </c>
      <c r="BM132" s="324">
        <f t="shared" si="18"/>
        <v>0</v>
      </c>
      <c r="BN132" s="324">
        <f t="shared" si="18"/>
        <v>0</v>
      </c>
      <c r="BO132" s="324">
        <f t="shared" si="18"/>
        <v>0</v>
      </c>
      <c r="BP132" s="324">
        <f t="shared" si="18"/>
        <v>0</v>
      </c>
      <c r="BQ132" s="324">
        <f>SUM(BQ16:BQ19)</f>
        <v>0</v>
      </c>
      <c r="BR132" s="324">
        <f t="shared" si="18"/>
        <v>0</v>
      </c>
      <c r="BS132" s="333">
        <f t="shared" si="18"/>
        <v>0</v>
      </c>
      <c r="BT132" s="324">
        <f t="shared" si="18"/>
        <v>0</v>
      </c>
      <c r="BU132" s="324">
        <f>SUM(BU16:BU19)</f>
        <v>0</v>
      </c>
      <c r="BV132" s="324">
        <f t="shared" si="18"/>
        <v>0</v>
      </c>
      <c r="BW132" s="324">
        <f>SUM(BW16:BW19)</f>
        <v>0</v>
      </c>
      <c r="BX132" s="324">
        <f t="shared" si="18"/>
        <v>0</v>
      </c>
      <c r="BY132" s="333">
        <f t="shared" si="18"/>
        <v>0</v>
      </c>
      <c r="BZ132" s="324">
        <f t="shared" si="18"/>
        <v>0</v>
      </c>
      <c r="CA132" s="324">
        <f>SUM(CA16:CA19)</f>
        <v>0</v>
      </c>
      <c r="CB132" s="324">
        <f t="shared" si="18"/>
        <v>0</v>
      </c>
      <c r="CC132" s="333">
        <f t="shared" si="18"/>
        <v>0</v>
      </c>
      <c r="CD132" s="324">
        <f t="shared" si="18"/>
        <v>0</v>
      </c>
      <c r="CE132" s="324">
        <f t="shared" si="18"/>
        <v>0</v>
      </c>
      <c r="CF132" s="324">
        <f t="shared" si="18"/>
        <v>0</v>
      </c>
      <c r="CG132" s="333">
        <f t="shared" si="18"/>
        <v>0</v>
      </c>
      <c r="CH132" s="324">
        <f t="shared" si="18"/>
        <v>0</v>
      </c>
      <c r="CI132" s="324">
        <f>SUM(CI16:CI19)</f>
        <v>0</v>
      </c>
      <c r="CJ132" s="324">
        <f>SUM(CJ16:CJ19)</f>
        <v>0</v>
      </c>
      <c r="CK132" s="324">
        <f t="shared" si="18"/>
        <v>0</v>
      </c>
      <c r="CL132" s="333">
        <f t="shared" si="18"/>
        <v>0</v>
      </c>
      <c r="CM132" s="329">
        <f t="shared" si="18"/>
        <v>0</v>
      </c>
      <c r="CN132" s="324">
        <f t="shared" si="18"/>
        <v>0</v>
      </c>
      <c r="CO132" s="324">
        <f>SUM(CO16:CO19)</f>
        <v>0</v>
      </c>
      <c r="CP132" s="333">
        <f t="shared" si="18"/>
        <v>0</v>
      </c>
      <c r="CQ132" s="324">
        <f>SUM(CQ16:CQ19)</f>
        <v>0</v>
      </c>
      <c r="CR132" s="326">
        <f t="shared" si="18"/>
        <v>0</v>
      </c>
      <c r="CS132" s="324">
        <f t="shared" si="18"/>
        <v>0</v>
      </c>
      <c r="CT132" s="324">
        <f t="shared" si="18"/>
        <v>0</v>
      </c>
      <c r="CU132" s="333">
        <f t="shared" si="18"/>
        <v>0</v>
      </c>
      <c r="CV132" s="324">
        <f t="shared" ref="CV132:FK132" si="20">SUM(CV16:CV19)</f>
        <v>0</v>
      </c>
      <c r="CW132" s="324">
        <f>SUM(CW16:CW19)</f>
        <v>0</v>
      </c>
      <c r="CX132" s="326">
        <f t="shared" si="20"/>
        <v>0</v>
      </c>
      <c r="CY132" s="324">
        <f t="shared" si="20"/>
        <v>0</v>
      </c>
      <c r="CZ132" s="326">
        <f t="shared" si="20"/>
        <v>0</v>
      </c>
      <c r="DA132" s="324">
        <f t="shared" ref="DA132:DO132" si="21">SUM(DA16:DA19)</f>
        <v>0</v>
      </c>
      <c r="DB132" s="331">
        <f t="shared" si="21"/>
        <v>0</v>
      </c>
      <c r="DC132" s="324">
        <f t="shared" si="21"/>
        <v>0</v>
      </c>
      <c r="DD132" s="326">
        <f t="shared" si="21"/>
        <v>0</v>
      </c>
      <c r="DE132" s="324">
        <f t="shared" si="21"/>
        <v>0</v>
      </c>
      <c r="DF132" s="324">
        <f t="shared" si="21"/>
        <v>0</v>
      </c>
      <c r="DG132" s="324">
        <f t="shared" si="21"/>
        <v>0</v>
      </c>
      <c r="DH132" s="324">
        <f t="shared" si="21"/>
        <v>0</v>
      </c>
      <c r="DI132" s="324">
        <f t="shared" si="21"/>
        <v>0</v>
      </c>
      <c r="DJ132" s="326">
        <f t="shared" si="21"/>
        <v>0</v>
      </c>
      <c r="DK132" s="324">
        <f t="shared" si="21"/>
        <v>0</v>
      </c>
      <c r="DL132" s="326">
        <f t="shared" si="21"/>
        <v>0</v>
      </c>
      <c r="DM132" s="324">
        <f t="shared" si="21"/>
        <v>0</v>
      </c>
      <c r="DN132" s="324">
        <f t="shared" si="21"/>
        <v>0</v>
      </c>
      <c r="DO132" s="331">
        <f t="shared" si="21"/>
        <v>0</v>
      </c>
      <c r="DP132" s="324">
        <f t="shared" si="20"/>
        <v>0</v>
      </c>
      <c r="DQ132" s="326">
        <f t="shared" si="20"/>
        <v>0</v>
      </c>
      <c r="DR132" s="324">
        <f t="shared" si="20"/>
        <v>0</v>
      </c>
      <c r="DS132" s="333">
        <f t="shared" si="20"/>
        <v>0</v>
      </c>
      <c r="DT132" s="403">
        <f t="shared" si="20"/>
        <v>0</v>
      </c>
      <c r="DU132" s="447">
        <f t="shared" si="20"/>
        <v>0</v>
      </c>
      <c r="DV132" s="447">
        <f t="shared" si="20"/>
        <v>0</v>
      </c>
      <c r="DW132" s="447">
        <f t="shared" si="20"/>
        <v>0</v>
      </c>
      <c r="DX132" s="99">
        <f t="shared" si="20"/>
        <v>0</v>
      </c>
      <c r="DY132" s="99">
        <f>SUM(DY16:DY19)</f>
        <v>0</v>
      </c>
      <c r="DZ132" s="99">
        <f>SUM(DZ16:DZ19)</f>
        <v>0</v>
      </c>
      <c r="EA132" s="99">
        <f t="shared" si="20"/>
        <v>0</v>
      </c>
      <c r="EB132" s="406">
        <f t="shared" si="20"/>
        <v>0</v>
      </c>
      <c r="EC132" s="447">
        <f t="shared" si="20"/>
        <v>0</v>
      </c>
      <c r="ED132" s="447">
        <f t="shared" si="20"/>
        <v>0</v>
      </c>
      <c r="EE132" s="447">
        <f t="shared" si="20"/>
        <v>0</v>
      </c>
      <c r="EF132" s="170">
        <f t="shared" si="20"/>
        <v>0</v>
      </c>
      <c r="EG132" s="329">
        <f t="shared" si="20"/>
        <v>0</v>
      </c>
      <c r="EH132" s="332">
        <f t="shared" si="20"/>
        <v>0</v>
      </c>
      <c r="EI132" s="332">
        <f t="shared" si="20"/>
        <v>0</v>
      </c>
      <c r="EJ132" s="332">
        <f t="shared" si="20"/>
        <v>0</v>
      </c>
      <c r="EK132" s="324">
        <f t="shared" si="20"/>
        <v>0</v>
      </c>
      <c r="EL132" s="324">
        <f t="shared" si="20"/>
        <v>0</v>
      </c>
      <c r="EM132" s="326">
        <f t="shared" si="20"/>
        <v>0</v>
      </c>
      <c r="EN132" s="332">
        <f t="shared" si="20"/>
        <v>0</v>
      </c>
      <c r="EO132" s="332">
        <f t="shared" si="20"/>
        <v>0</v>
      </c>
      <c r="EP132" s="332">
        <f t="shared" si="20"/>
        <v>0</v>
      </c>
      <c r="EQ132" s="327">
        <f t="shared" si="20"/>
        <v>0</v>
      </c>
      <c r="ER132" s="365">
        <f t="shared" si="20"/>
        <v>0</v>
      </c>
      <c r="ES132" s="324">
        <f>SUM(ES16:ES19)</f>
        <v>0</v>
      </c>
      <c r="ET132" s="326">
        <f>SUM(ET16:ET19)</f>
        <v>0</v>
      </c>
      <c r="EU132" s="332">
        <f t="shared" si="20"/>
        <v>0</v>
      </c>
      <c r="EV132" s="324">
        <f t="shared" si="20"/>
        <v>0</v>
      </c>
      <c r="EW132" s="324">
        <f>SUM(EW16:EW19)</f>
        <v>0</v>
      </c>
      <c r="EX132" s="324">
        <f>SUM(EX16:EX19)</f>
        <v>0</v>
      </c>
      <c r="EY132" s="324">
        <f>SUM(EY16:EY19)</f>
        <v>0</v>
      </c>
      <c r="EZ132" s="324">
        <f>SUM(EZ16:EZ19)</f>
        <v>0</v>
      </c>
      <c r="FA132" s="324">
        <f t="shared" si="20"/>
        <v>0</v>
      </c>
      <c r="FB132" s="333">
        <f t="shared" si="20"/>
        <v>0</v>
      </c>
      <c r="FC132" s="324">
        <f t="shared" si="20"/>
        <v>0</v>
      </c>
      <c r="FD132" s="324">
        <f t="shared" si="20"/>
        <v>0</v>
      </c>
      <c r="FE132" s="324">
        <f t="shared" si="20"/>
        <v>0</v>
      </c>
      <c r="FF132" s="324">
        <f>SUM(FF16:FF19)</f>
        <v>0</v>
      </c>
      <c r="FG132" s="324">
        <f>SUM(FG16:FG19)</f>
        <v>0</v>
      </c>
      <c r="FH132" s="324">
        <f t="shared" si="20"/>
        <v>0</v>
      </c>
      <c r="FI132" s="324">
        <f t="shared" si="20"/>
        <v>0</v>
      </c>
      <c r="FJ132" s="324">
        <f t="shared" si="20"/>
        <v>0</v>
      </c>
      <c r="FK132" s="333">
        <f t="shared" si="20"/>
        <v>0</v>
      </c>
      <c r="FL132" s="34"/>
    </row>
    <row r="133" spans="1:168" s="30" customFormat="1" ht="12.75" customHeight="1">
      <c r="A133" s="31"/>
      <c r="B133" s="23" t="s">
        <v>8</v>
      </c>
      <c r="C133" s="22">
        <f>SUM(C20:C23)</f>
        <v>3937</v>
      </c>
      <c r="D133" s="22">
        <f>SUM(D20:D23)</f>
        <v>1151</v>
      </c>
      <c r="E133" s="78">
        <f t="shared" si="17"/>
        <v>0.29235458470916942</v>
      </c>
      <c r="F133" s="324">
        <f>SUM(F20:F23)</f>
        <v>0</v>
      </c>
      <c r="G133" s="326">
        <f>SUM(G20:G23)</f>
        <v>0</v>
      </c>
      <c r="H133" s="394">
        <f>SUM(H20:H23)</f>
        <v>0</v>
      </c>
      <c r="I133" s="331">
        <f t="shared" ref="I133:CU133" si="22">SUM(I20:I23)</f>
        <v>0</v>
      </c>
      <c r="J133" s="324">
        <f t="shared" si="22"/>
        <v>0</v>
      </c>
      <c r="K133" s="326">
        <f t="shared" si="22"/>
        <v>0</v>
      </c>
      <c r="L133" s="327">
        <f t="shared" si="22"/>
        <v>0</v>
      </c>
      <c r="M133" s="329">
        <f t="shared" si="22"/>
        <v>0</v>
      </c>
      <c r="N133" s="332">
        <f t="shared" si="22"/>
        <v>0</v>
      </c>
      <c r="O133" s="324">
        <f t="shared" si="22"/>
        <v>0</v>
      </c>
      <c r="P133" s="326">
        <f t="shared" si="22"/>
        <v>0</v>
      </c>
      <c r="Q133" s="324">
        <f t="shared" si="22"/>
        <v>0</v>
      </c>
      <c r="R133" s="324">
        <f t="shared" si="22"/>
        <v>0</v>
      </c>
      <c r="S133" s="324">
        <f>SUM(S20:S23)</f>
        <v>0</v>
      </c>
      <c r="T133" s="324">
        <f t="shared" si="22"/>
        <v>0</v>
      </c>
      <c r="U133" s="333">
        <f t="shared" si="22"/>
        <v>0</v>
      </c>
      <c r="V133" s="403">
        <f t="shared" si="22"/>
        <v>882</v>
      </c>
      <c r="W133" s="447">
        <f t="shared" si="22"/>
        <v>795</v>
      </c>
      <c r="X133" s="447">
        <f t="shared" si="22"/>
        <v>818</v>
      </c>
      <c r="Y133" s="447">
        <f t="shared" si="22"/>
        <v>785</v>
      </c>
      <c r="Z133" s="99">
        <f t="shared" si="22"/>
        <v>680</v>
      </c>
      <c r="AA133" s="99">
        <f t="shared" si="22"/>
        <v>674</v>
      </c>
      <c r="AB133" s="406">
        <f t="shared" si="22"/>
        <v>599</v>
      </c>
      <c r="AC133" s="99">
        <f t="shared" si="22"/>
        <v>91</v>
      </c>
      <c r="AD133" s="406">
        <f>SUM(AD20:AD23)</f>
        <v>180</v>
      </c>
      <c r="AE133" s="447">
        <f t="shared" si="22"/>
        <v>174</v>
      </c>
      <c r="AF133" s="99">
        <f t="shared" si="22"/>
        <v>115</v>
      </c>
      <c r="AG133" s="406">
        <f t="shared" ref="AG133:AW133" si="23">SUM(AG20:AG23)</f>
        <v>150</v>
      </c>
      <c r="AH133" s="99">
        <f t="shared" si="23"/>
        <v>116</v>
      </c>
      <c r="AI133" s="406">
        <f t="shared" si="23"/>
        <v>198</v>
      </c>
      <c r="AJ133" s="99">
        <f t="shared" si="23"/>
        <v>363</v>
      </c>
      <c r="AK133" s="99">
        <f t="shared" si="23"/>
        <v>330</v>
      </c>
      <c r="AL133" s="99">
        <f t="shared" si="23"/>
        <v>344</v>
      </c>
      <c r="AM133" s="99">
        <f t="shared" si="23"/>
        <v>298</v>
      </c>
      <c r="AN133" s="99">
        <f t="shared" si="23"/>
        <v>365</v>
      </c>
      <c r="AO133" s="99">
        <f t="shared" si="23"/>
        <v>276</v>
      </c>
      <c r="AP133" s="99">
        <f t="shared" si="23"/>
        <v>365</v>
      </c>
      <c r="AQ133" s="99">
        <f t="shared" si="23"/>
        <v>281</v>
      </c>
      <c r="AR133" s="99">
        <f t="shared" si="23"/>
        <v>325</v>
      </c>
      <c r="AS133" s="99">
        <f t="shared" si="23"/>
        <v>309</v>
      </c>
      <c r="AT133" s="99">
        <f t="shared" si="23"/>
        <v>291</v>
      </c>
      <c r="AU133" s="99">
        <f t="shared" si="23"/>
        <v>369</v>
      </c>
      <c r="AV133" s="99">
        <f t="shared" si="23"/>
        <v>332</v>
      </c>
      <c r="AW133" s="99">
        <f t="shared" si="23"/>
        <v>428</v>
      </c>
      <c r="AX133" s="100">
        <f t="shared" si="22"/>
        <v>379</v>
      </c>
      <c r="AY133" s="324">
        <f t="shared" si="22"/>
        <v>0</v>
      </c>
      <c r="AZ133" s="324">
        <f t="shared" si="22"/>
        <v>0</v>
      </c>
      <c r="BA133" s="324">
        <f>SUM(BA20:BA23)</f>
        <v>0</v>
      </c>
      <c r="BB133" s="324">
        <f>SUM(BB20:BB23)</f>
        <v>0</v>
      </c>
      <c r="BC133" s="324">
        <f t="shared" si="22"/>
        <v>0</v>
      </c>
      <c r="BD133" s="333">
        <f t="shared" si="22"/>
        <v>0</v>
      </c>
      <c r="BE133" s="329">
        <f t="shared" si="22"/>
        <v>0</v>
      </c>
      <c r="BF133" s="324">
        <f t="shared" si="22"/>
        <v>0</v>
      </c>
      <c r="BG133" s="324">
        <f t="shared" si="22"/>
        <v>0</v>
      </c>
      <c r="BH133" s="324">
        <f t="shared" si="22"/>
        <v>0</v>
      </c>
      <c r="BI133" s="324">
        <f>SUM(BI20:BI23)</f>
        <v>0</v>
      </c>
      <c r="BJ133" s="324">
        <f>SUM(BJ20:BJ23)</f>
        <v>0</v>
      </c>
      <c r="BK133" s="333">
        <f t="shared" si="22"/>
        <v>0</v>
      </c>
      <c r="BL133" s="324">
        <f t="shared" si="22"/>
        <v>0</v>
      </c>
      <c r="BM133" s="324">
        <f t="shared" si="22"/>
        <v>0</v>
      </c>
      <c r="BN133" s="324">
        <f t="shared" si="22"/>
        <v>0</v>
      </c>
      <c r="BO133" s="324">
        <f t="shared" si="22"/>
        <v>0</v>
      </c>
      <c r="BP133" s="324">
        <f t="shared" si="22"/>
        <v>0</v>
      </c>
      <c r="BQ133" s="324">
        <f>SUM(BQ20:BQ23)</f>
        <v>0</v>
      </c>
      <c r="BR133" s="324">
        <f t="shared" si="22"/>
        <v>0</v>
      </c>
      <c r="BS133" s="333">
        <f t="shared" si="22"/>
        <v>0</v>
      </c>
      <c r="BT133" s="324">
        <f t="shared" si="22"/>
        <v>0</v>
      </c>
      <c r="BU133" s="324">
        <f>SUM(BU20:BU23)</f>
        <v>0</v>
      </c>
      <c r="BV133" s="324">
        <f t="shared" si="22"/>
        <v>0</v>
      </c>
      <c r="BW133" s="324">
        <f>SUM(BW20:BW23)</f>
        <v>0</v>
      </c>
      <c r="BX133" s="324">
        <f t="shared" si="22"/>
        <v>0</v>
      </c>
      <c r="BY133" s="333">
        <f t="shared" si="22"/>
        <v>0</v>
      </c>
      <c r="BZ133" s="324">
        <f t="shared" si="22"/>
        <v>0</v>
      </c>
      <c r="CA133" s="324">
        <f>SUM(CA20:CA23)</f>
        <v>0</v>
      </c>
      <c r="CB133" s="324">
        <f t="shared" si="22"/>
        <v>0</v>
      </c>
      <c r="CC133" s="333">
        <f t="shared" si="22"/>
        <v>0</v>
      </c>
      <c r="CD133" s="324">
        <f t="shared" si="22"/>
        <v>0</v>
      </c>
      <c r="CE133" s="324">
        <f t="shared" si="22"/>
        <v>0</v>
      </c>
      <c r="CF133" s="324">
        <f t="shared" si="22"/>
        <v>0</v>
      </c>
      <c r="CG133" s="333">
        <f t="shared" si="22"/>
        <v>0</v>
      </c>
      <c r="CH133" s="324">
        <f t="shared" si="22"/>
        <v>0</v>
      </c>
      <c r="CI133" s="324">
        <f>SUM(CI20:CI23)</f>
        <v>0</v>
      </c>
      <c r="CJ133" s="324">
        <f>SUM(CJ20:CJ23)</f>
        <v>0</v>
      </c>
      <c r="CK133" s="324">
        <f t="shared" si="22"/>
        <v>0</v>
      </c>
      <c r="CL133" s="333">
        <f t="shared" si="22"/>
        <v>0</v>
      </c>
      <c r="CM133" s="329">
        <f t="shared" si="22"/>
        <v>0</v>
      </c>
      <c r="CN133" s="324">
        <f t="shared" si="22"/>
        <v>0</v>
      </c>
      <c r="CO133" s="324">
        <f>SUM(CO20:CO23)</f>
        <v>0</v>
      </c>
      <c r="CP133" s="333">
        <f t="shared" si="22"/>
        <v>0</v>
      </c>
      <c r="CQ133" s="324">
        <f>SUM(CQ20:CQ23)</f>
        <v>0</v>
      </c>
      <c r="CR133" s="326">
        <f t="shared" si="22"/>
        <v>0</v>
      </c>
      <c r="CS133" s="324">
        <f t="shared" si="22"/>
        <v>0</v>
      </c>
      <c r="CT133" s="324">
        <f t="shared" si="22"/>
        <v>0</v>
      </c>
      <c r="CU133" s="333">
        <f t="shared" si="22"/>
        <v>0</v>
      </c>
      <c r="CV133" s="324">
        <f t="shared" ref="CV133:FK133" si="24">SUM(CV20:CV23)</f>
        <v>0</v>
      </c>
      <c r="CW133" s="324">
        <f>SUM(CW20:CW23)</f>
        <v>0</v>
      </c>
      <c r="CX133" s="326">
        <f t="shared" si="24"/>
        <v>0</v>
      </c>
      <c r="CY133" s="324">
        <f t="shared" si="24"/>
        <v>0</v>
      </c>
      <c r="CZ133" s="326">
        <f t="shared" si="24"/>
        <v>0</v>
      </c>
      <c r="DA133" s="324">
        <f t="shared" ref="DA133:DO133" si="25">SUM(DA20:DA23)</f>
        <v>0</v>
      </c>
      <c r="DB133" s="331">
        <f t="shared" si="25"/>
        <v>0</v>
      </c>
      <c r="DC133" s="324">
        <f t="shared" si="25"/>
        <v>0</v>
      </c>
      <c r="DD133" s="326">
        <f t="shared" si="25"/>
        <v>0</v>
      </c>
      <c r="DE133" s="324">
        <f t="shared" si="25"/>
        <v>0</v>
      </c>
      <c r="DF133" s="324">
        <f t="shared" si="25"/>
        <v>0</v>
      </c>
      <c r="DG133" s="324">
        <f t="shared" si="25"/>
        <v>0</v>
      </c>
      <c r="DH133" s="324">
        <f t="shared" si="25"/>
        <v>0</v>
      </c>
      <c r="DI133" s="324">
        <f t="shared" si="25"/>
        <v>0</v>
      </c>
      <c r="DJ133" s="326">
        <f t="shared" si="25"/>
        <v>0</v>
      </c>
      <c r="DK133" s="324">
        <f t="shared" si="25"/>
        <v>0</v>
      </c>
      <c r="DL133" s="326">
        <f t="shared" si="25"/>
        <v>0</v>
      </c>
      <c r="DM133" s="324">
        <f t="shared" si="25"/>
        <v>0</v>
      </c>
      <c r="DN133" s="324">
        <f t="shared" si="25"/>
        <v>0</v>
      </c>
      <c r="DO133" s="331">
        <f t="shared" si="25"/>
        <v>0</v>
      </c>
      <c r="DP133" s="324">
        <f t="shared" si="24"/>
        <v>0</v>
      </c>
      <c r="DQ133" s="326">
        <f t="shared" si="24"/>
        <v>0</v>
      </c>
      <c r="DR133" s="324">
        <f t="shared" si="24"/>
        <v>0</v>
      </c>
      <c r="DS133" s="333">
        <f t="shared" si="24"/>
        <v>0</v>
      </c>
      <c r="DT133" s="403">
        <f t="shared" si="24"/>
        <v>0</v>
      </c>
      <c r="DU133" s="447">
        <f t="shared" si="24"/>
        <v>0</v>
      </c>
      <c r="DV133" s="447">
        <f t="shared" si="24"/>
        <v>0</v>
      </c>
      <c r="DW133" s="447">
        <f t="shared" si="24"/>
        <v>0</v>
      </c>
      <c r="DX133" s="99">
        <f t="shared" si="24"/>
        <v>0</v>
      </c>
      <c r="DY133" s="99">
        <f>SUM(DY20:DY23)</f>
        <v>0</v>
      </c>
      <c r="DZ133" s="99">
        <f>SUM(DZ20:DZ23)</f>
        <v>0</v>
      </c>
      <c r="EA133" s="99">
        <f t="shared" si="24"/>
        <v>0</v>
      </c>
      <c r="EB133" s="406">
        <f t="shared" si="24"/>
        <v>0</v>
      </c>
      <c r="EC133" s="447">
        <f t="shared" si="24"/>
        <v>0</v>
      </c>
      <c r="ED133" s="447">
        <f t="shared" si="24"/>
        <v>0</v>
      </c>
      <c r="EE133" s="447">
        <f t="shared" si="24"/>
        <v>0</v>
      </c>
      <c r="EF133" s="170">
        <f t="shared" si="24"/>
        <v>0</v>
      </c>
      <c r="EG133" s="329">
        <f t="shared" si="24"/>
        <v>0</v>
      </c>
      <c r="EH133" s="332">
        <f t="shared" si="24"/>
        <v>0</v>
      </c>
      <c r="EI133" s="332">
        <f t="shared" si="24"/>
        <v>0</v>
      </c>
      <c r="EJ133" s="332">
        <f t="shared" si="24"/>
        <v>0</v>
      </c>
      <c r="EK133" s="324">
        <f t="shared" si="24"/>
        <v>0</v>
      </c>
      <c r="EL133" s="324">
        <f t="shared" si="24"/>
        <v>0</v>
      </c>
      <c r="EM133" s="326">
        <f t="shared" si="24"/>
        <v>0</v>
      </c>
      <c r="EN133" s="332">
        <f t="shared" si="24"/>
        <v>0</v>
      </c>
      <c r="EO133" s="332">
        <f t="shared" si="24"/>
        <v>0</v>
      </c>
      <c r="EP133" s="332">
        <f t="shared" si="24"/>
        <v>0</v>
      </c>
      <c r="EQ133" s="327">
        <f t="shared" si="24"/>
        <v>0</v>
      </c>
      <c r="ER133" s="365">
        <f t="shared" si="24"/>
        <v>0</v>
      </c>
      <c r="ES133" s="324">
        <f>SUM(ES20:ES23)</f>
        <v>0</v>
      </c>
      <c r="ET133" s="326">
        <f>SUM(ET20:ET23)</f>
        <v>0</v>
      </c>
      <c r="EU133" s="332">
        <f t="shared" si="24"/>
        <v>0</v>
      </c>
      <c r="EV133" s="324">
        <f t="shared" si="24"/>
        <v>0</v>
      </c>
      <c r="EW133" s="324">
        <f>SUM(EW20:EW23)</f>
        <v>0</v>
      </c>
      <c r="EX133" s="324">
        <f>SUM(EX20:EX23)</f>
        <v>0</v>
      </c>
      <c r="EY133" s="324">
        <f>SUM(EY20:EY23)</f>
        <v>0</v>
      </c>
      <c r="EZ133" s="324">
        <f>SUM(EZ20:EZ23)</f>
        <v>0</v>
      </c>
      <c r="FA133" s="324">
        <f t="shared" si="24"/>
        <v>0</v>
      </c>
      <c r="FB133" s="333">
        <f t="shared" si="24"/>
        <v>0</v>
      </c>
      <c r="FC133" s="324">
        <f t="shared" si="24"/>
        <v>0</v>
      </c>
      <c r="FD133" s="324">
        <f t="shared" si="24"/>
        <v>0</v>
      </c>
      <c r="FE133" s="324">
        <f t="shared" si="24"/>
        <v>0</v>
      </c>
      <c r="FF133" s="324">
        <f>SUM(FF20:FF23)</f>
        <v>0</v>
      </c>
      <c r="FG133" s="324">
        <f>SUM(FG20:FG23)</f>
        <v>0</v>
      </c>
      <c r="FH133" s="324">
        <f t="shared" si="24"/>
        <v>0</v>
      </c>
      <c r="FI133" s="324">
        <f t="shared" si="24"/>
        <v>0</v>
      </c>
      <c r="FJ133" s="324">
        <f t="shared" si="24"/>
        <v>0</v>
      </c>
      <c r="FK133" s="333">
        <f t="shared" si="24"/>
        <v>0</v>
      </c>
      <c r="FL133" s="34"/>
    </row>
    <row r="134" spans="1:168" s="30" customFormat="1">
      <c r="A134" s="31"/>
      <c r="B134" s="23" t="s">
        <v>17</v>
      </c>
      <c r="C134" s="22">
        <f>SUM(C24:C36)</f>
        <v>12442</v>
      </c>
      <c r="D134" s="22">
        <f>SUM(D24:D36)</f>
        <v>2553</v>
      </c>
      <c r="E134" s="78">
        <f t="shared" si="17"/>
        <v>0.20519209130364893</v>
      </c>
      <c r="F134" s="324">
        <f>SUM(F24:F36)</f>
        <v>0</v>
      </c>
      <c r="G134" s="326">
        <f>SUM(G24:G36)</f>
        <v>0</v>
      </c>
      <c r="H134" s="394">
        <f>SUM(H24:H36)</f>
        <v>0</v>
      </c>
      <c r="I134" s="331">
        <f t="shared" ref="I134:CU134" si="26">SUM(I24:I36)</f>
        <v>0</v>
      </c>
      <c r="J134" s="324">
        <f t="shared" si="26"/>
        <v>0</v>
      </c>
      <c r="K134" s="326">
        <f t="shared" si="26"/>
        <v>0</v>
      </c>
      <c r="L134" s="327">
        <f t="shared" si="26"/>
        <v>0</v>
      </c>
      <c r="M134" s="329">
        <f t="shared" si="26"/>
        <v>0</v>
      </c>
      <c r="N134" s="332">
        <f t="shared" si="26"/>
        <v>0</v>
      </c>
      <c r="O134" s="324">
        <f t="shared" si="26"/>
        <v>0</v>
      </c>
      <c r="P134" s="326">
        <f t="shared" si="26"/>
        <v>0</v>
      </c>
      <c r="Q134" s="324">
        <f t="shared" si="26"/>
        <v>0</v>
      </c>
      <c r="R134" s="324">
        <f t="shared" si="26"/>
        <v>0</v>
      </c>
      <c r="S134" s="324">
        <f>SUM(S24:S36)</f>
        <v>0</v>
      </c>
      <c r="T134" s="324">
        <f t="shared" si="26"/>
        <v>0</v>
      </c>
      <c r="U134" s="333">
        <f t="shared" si="26"/>
        <v>0</v>
      </c>
      <c r="V134" s="403">
        <f t="shared" si="26"/>
        <v>0</v>
      </c>
      <c r="W134" s="447">
        <f t="shared" si="26"/>
        <v>0</v>
      </c>
      <c r="X134" s="447">
        <f t="shared" si="26"/>
        <v>0</v>
      </c>
      <c r="Y134" s="447">
        <f t="shared" si="26"/>
        <v>0</v>
      </c>
      <c r="Z134" s="99">
        <f t="shared" si="26"/>
        <v>0</v>
      </c>
      <c r="AA134" s="99">
        <f t="shared" si="26"/>
        <v>0</v>
      </c>
      <c r="AB134" s="406">
        <f t="shared" si="26"/>
        <v>0</v>
      </c>
      <c r="AC134" s="99">
        <f t="shared" si="26"/>
        <v>0</v>
      </c>
      <c r="AD134" s="406">
        <f>SUM(AD24:AD36)</f>
        <v>0</v>
      </c>
      <c r="AE134" s="447">
        <f t="shared" si="26"/>
        <v>0</v>
      </c>
      <c r="AF134" s="99">
        <f t="shared" si="26"/>
        <v>0</v>
      </c>
      <c r="AG134" s="406">
        <f t="shared" ref="AG134:AW134" si="27">SUM(AG24:AG36)</f>
        <v>0</v>
      </c>
      <c r="AH134" s="99">
        <f t="shared" si="27"/>
        <v>0</v>
      </c>
      <c r="AI134" s="406">
        <f t="shared" si="27"/>
        <v>0</v>
      </c>
      <c r="AJ134" s="99">
        <f t="shared" si="27"/>
        <v>0</v>
      </c>
      <c r="AK134" s="99">
        <f t="shared" si="27"/>
        <v>0</v>
      </c>
      <c r="AL134" s="99">
        <f t="shared" si="27"/>
        <v>0</v>
      </c>
      <c r="AM134" s="99">
        <f t="shared" si="27"/>
        <v>0</v>
      </c>
      <c r="AN134" s="99">
        <f t="shared" si="27"/>
        <v>0</v>
      </c>
      <c r="AO134" s="99">
        <f t="shared" si="27"/>
        <v>0</v>
      </c>
      <c r="AP134" s="99">
        <f t="shared" si="27"/>
        <v>0</v>
      </c>
      <c r="AQ134" s="99">
        <f t="shared" si="27"/>
        <v>0</v>
      </c>
      <c r="AR134" s="99">
        <f t="shared" si="27"/>
        <v>0</v>
      </c>
      <c r="AS134" s="99">
        <f t="shared" si="27"/>
        <v>0</v>
      </c>
      <c r="AT134" s="99">
        <f t="shared" si="27"/>
        <v>0</v>
      </c>
      <c r="AU134" s="99">
        <f t="shared" si="27"/>
        <v>0</v>
      </c>
      <c r="AV134" s="99">
        <f t="shared" si="27"/>
        <v>0</v>
      </c>
      <c r="AW134" s="99">
        <f t="shared" si="27"/>
        <v>0</v>
      </c>
      <c r="AX134" s="100">
        <f t="shared" si="26"/>
        <v>0</v>
      </c>
      <c r="AY134" s="99">
        <f t="shared" si="26"/>
        <v>1639</v>
      </c>
      <c r="AZ134" s="99">
        <f t="shared" si="26"/>
        <v>41</v>
      </c>
      <c r="BA134" s="99">
        <f>SUM(BA24:BA36)</f>
        <v>1799</v>
      </c>
      <c r="BB134" s="99">
        <f>SUM(BB24:BB36)</f>
        <v>589</v>
      </c>
      <c r="BC134" s="99">
        <f t="shared" si="26"/>
        <v>402</v>
      </c>
      <c r="BD134" s="100">
        <f t="shared" si="26"/>
        <v>1574</v>
      </c>
      <c r="BE134" s="329">
        <f t="shared" si="26"/>
        <v>0</v>
      </c>
      <c r="BF134" s="324">
        <f t="shared" si="26"/>
        <v>0</v>
      </c>
      <c r="BG134" s="324">
        <f t="shared" si="26"/>
        <v>0</v>
      </c>
      <c r="BH134" s="324">
        <f t="shared" si="26"/>
        <v>0</v>
      </c>
      <c r="BI134" s="324">
        <f>SUM(BI24:BI36)</f>
        <v>0</v>
      </c>
      <c r="BJ134" s="324">
        <f>SUM(BJ24:BJ36)</f>
        <v>0</v>
      </c>
      <c r="BK134" s="333">
        <f t="shared" si="26"/>
        <v>0</v>
      </c>
      <c r="BL134" s="324">
        <f t="shared" si="26"/>
        <v>0</v>
      </c>
      <c r="BM134" s="324">
        <f t="shared" si="26"/>
        <v>0</v>
      </c>
      <c r="BN134" s="324">
        <f t="shared" si="26"/>
        <v>0</v>
      </c>
      <c r="BO134" s="324">
        <f t="shared" si="26"/>
        <v>0</v>
      </c>
      <c r="BP134" s="324">
        <f t="shared" si="26"/>
        <v>0</v>
      </c>
      <c r="BQ134" s="324">
        <f>SUM(BQ24:BQ36)</f>
        <v>0</v>
      </c>
      <c r="BR134" s="324">
        <f t="shared" si="26"/>
        <v>0</v>
      </c>
      <c r="BS134" s="333">
        <f t="shared" si="26"/>
        <v>0</v>
      </c>
      <c r="BT134" s="324">
        <f t="shared" si="26"/>
        <v>0</v>
      </c>
      <c r="BU134" s="324">
        <f>SUM(BU24:BU36)</f>
        <v>0</v>
      </c>
      <c r="BV134" s="324">
        <f t="shared" si="26"/>
        <v>0</v>
      </c>
      <c r="BW134" s="324">
        <f>SUM(BW24:BW36)</f>
        <v>0</v>
      </c>
      <c r="BX134" s="324">
        <f t="shared" si="26"/>
        <v>0</v>
      </c>
      <c r="BY134" s="333">
        <f t="shared" si="26"/>
        <v>0</v>
      </c>
      <c r="BZ134" s="324">
        <f t="shared" si="26"/>
        <v>0</v>
      </c>
      <c r="CA134" s="324">
        <f>SUM(CA24:CA36)</f>
        <v>0</v>
      </c>
      <c r="CB134" s="324">
        <f t="shared" si="26"/>
        <v>0</v>
      </c>
      <c r="CC134" s="333">
        <f t="shared" si="26"/>
        <v>0</v>
      </c>
      <c r="CD134" s="324">
        <f t="shared" si="26"/>
        <v>0</v>
      </c>
      <c r="CE134" s="324">
        <f t="shared" si="26"/>
        <v>0</v>
      </c>
      <c r="CF134" s="324">
        <f t="shared" si="26"/>
        <v>0</v>
      </c>
      <c r="CG134" s="333">
        <f t="shared" si="26"/>
        <v>0</v>
      </c>
      <c r="CH134" s="324">
        <f t="shared" si="26"/>
        <v>0</v>
      </c>
      <c r="CI134" s="324">
        <f>SUM(CI24:CI36)</f>
        <v>0</v>
      </c>
      <c r="CJ134" s="324">
        <f>SUM(CJ24:CJ36)</f>
        <v>0</v>
      </c>
      <c r="CK134" s="324">
        <f t="shared" si="26"/>
        <v>0</v>
      </c>
      <c r="CL134" s="333">
        <f t="shared" si="26"/>
        <v>0</v>
      </c>
      <c r="CM134" s="329">
        <f t="shared" si="26"/>
        <v>0</v>
      </c>
      <c r="CN134" s="324">
        <f t="shared" si="26"/>
        <v>0</v>
      </c>
      <c r="CO134" s="324">
        <f>SUM(CO24:CO36)</f>
        <v>0</v>
      </c>
      <c r="CP134" s="333">
        <f t="shared" si="26"/>
        <v>0</v>
      </c>
      <c r="CQ134" s="324">
        <f>SUM(CQ24:CQ36)</f>
        <v>0</v>
      </c>
      <c r="CR134" s="326">
        <f t="shared" si="26"/>
        <v>0</v>
      </c>
      <c r="CS134" s="324">
        <f t="shared" si="26"/>
        <v>0</v>
      </c>
      <c r="CT134" s="324">
        <f t="shared" si="26"/>
        <v>0</v>
      </c>
      <c r="CU134" s="333">
        <f t="shared" si="26"/>
        <v>0</v>
      </c>
      <c r="CV134" s="324">
        <f t="shared" ref="CV134:FK134" si="28">SUM(CV24:CV36)</f>
        <v>0</v>
      </c>
      <c r="CW134" s="324">
        <f>SUM(CW24:CW36)</f>
        <v>0</v>
      </c>
      <c r="CX134" s="326">
        <f t="shared" si="28"/>
        <v>0</v>
      </c>
      <c r="CY134" s="324">
        <f t="shared" si="28"/>
        <v>0</v>
      </c>
      <c r="CZ134" s="326">
        <f t="shared" si="28"/>
        <v>0</v>
      </c>
      <c r="DA134" s="324">
        <f t="shared" ref="DA134:DO134" si="29">SUM(DA24:DA36)</f>
        <v>0</v>
      </c>
      <c r="DB134" s="331">
        <f t="shared" si="29"/>
        <v>0</v>
      </c>
      <c r="DC134" s="324">
        <f t="shared" si="29"/>
        <v>0</v>
      </c>
      <c r="DD134" s="326">
        <f t="shared" si="29"/>
        <v>0</v>
      </c>
      <c r="DE134" s="324">
        <f t="shared" si="29"/>
        <v>0</v>
      </c>
      <c r="DF134" s="324">
        <f t="shared" si="29"/>
        <v>0</v>
      </c>
      <c r="DG134" s="324">
        <f t="shared" si="29"/>
        <v>0</v>
      </c>
      <c r="DH134" s="324">
        <f t="shared" si="29"/>
        <v>0</v>
      </c>
      <c r="DI134" s="324">
        <f t="shared" si="29"/>
        <v>0</v>
      </c>
      <c r="DJ134" s="326">
        <f t="shared" si="29"/>
        <v>0</v>
      </c>
      <c r="DK134" s="324">
        <f t="shared" si="29"/>
        <v>0</v>
      </c>
      <c r="DL134" s="326">
        <f t="shared" si="29"/>
        <v>0</v>
      </c>
      <c r="DM134" s="324">
        <f t="shared" si="29"/>
        <v>0</v>
      </c>
      <c r="DN134" s="324">
        <f t="shared" si="29"/>
        <v>0</v>
      </c>
      <c r="DO134" s="331">
        <f t="shared" si="29"/>
        <v>0</v>
      </c>
      <c r="DP134" s="324">
        <f t="shared" si="28"/>
        <v>0</v>
      </c>
      <c r="DQ134" s="326">
        <f t="shared" si="28"/>
        <v>0</v>
      </c>
      <c r="DR134" s="324">
        <f t="shared" si="28"/>
        <v>0</v>
      </c>
      <c r="DS134" s="333">
        <f t="shared" si="28"/>
        <v>0</v>
      </c>
      <c r="DT134" s="403">
        <f t="shared" si="28"/>
        <v>0</v>
      </c>
      <c r="DU134" s="447">
        <f t="shared" si="28"/>
        <v>0</v>
      </c>
      <c r="DV134" s="447">
        <f t="shared" si="28"/>
        <v>0</v>
      </c>
      <c r="DW134" s="447">
        <f t="shared" si="28"/>
        <v>0</v>
      </c>
      <c r="DX134" s="99">
        <f t="shared" si="28"/>
        <v>0</v>
      </c>
      <c r="DY134" s="99">
        <f>SUM(DY24:DY36)</f>
        <v>0</v>
      </c>
      <c r="DZ134" s="99">
        <f>SUM(DZ24:DZ36)</f>
        <v>0</v>
      </c>
      <c r="EA134" s="99">
        <f t="shared" si="28"/>
        <v>0</v>
      </c>
      <c r="EB134" s="406">
        <f t="shared" si="28"/>
        <v>0</v>
      </c>
      <c r="EC134" s="447">
        <f t="shared" si="28"/>
        <v>0</v>
      </c>
      <c r="ED134" s="447">
        <f t="shared" si="28"/>
        <v>0</v>
      </c>
      <c r="EE134" s="447">
        <f t="shared" si="28"/>
        <v>0</v>
      </c>
      <c r="EF134" s="170">
        <f t="shared" si="28"/>
        <v>0</v>
      </c>
      <c r="EG134" s="329">
        <f t="shared" si="28"/>
        <v>0</v>
      </c>
      <c r="EH134" s="332">
        <f t="shared" si="28"/>
        <v>0</v>
      </c>
      <c r="EI134" s="332">
        <f t="shared" si="28"/>
        <v>0</v>
      </c>
      <c r="EJ134" s="332">
        <f t="shared" si="28"/>
        <v>0</v>
      </c>
      <c r="EK134" s="324">
        <f t="shared" si="28"/>
        <v>0</v>
      </c>
      <c r="EL134" s="324">
        <f t="shared" si="28"/>
        <v>0</v>
      </c>
      <c r="EM134" s="326">
        <f t="shared" si="28"/>
        <v>0</v>
      </c>
      <c r="EN134" s="332">
        <f t="shared" si="28"/>
        <v>0</v>
      </c>
      <c r="EO134" s="332">
        <f t="shared" si="28"/>
        <v>0</v>
      </c>
      <c r="EP134" s="332">
        <f t="shared" si="28"/>
        <v>0</v>
      </c>
      <c r="EQ134" s="327">
        <f t="shared" si="28"/>
        <v>0</v>
      </c>
      <c r="ER134" s="365">
        <f t="shared" si="28"/>
        <v>0</v>
      </c>
      <c r="ES134" s="324">
        <f>SUM(ES24:ES36)</f>
        <v>0</v>
      </c>
      <c r="ET134" s="326">
        <f>SUM(ET24:ET36)</f>
        <v>0</v>
      </c>
      <c r="EU134" s="332">
        <f t="shared" si="28"/>
        <v>0</v>
      </c>
      <c r="EV134" s="324">
        <f t="shared" si="28"/>
        <v>0</v>
      </c>
      <c r="EW134" s="324">
        <f>SUM(EW24:EW36)</f>
        <v>0</v>
      </c>
      <c r="EX134" s="324">
        <f>SUM(EX24:EX36)</f>
        <v>0</v>
      </c>
      <c r="EY134" s="324">
        <f>SUM(EY24:EY36)</f>
        <v>0</v>
      </c>
      <c r="EZ134" s="324">
        <f>SUM(EZ24:EZ36)</f>
        <v>0</v>
      </c>
      <c r="FA134" s="324">
        <f t="shared" si="28"/>
        <v>0</v>
      </c>
      <c r="FB134" s="333">
        <f t="shared" si="28"/>
        <v>0</v>
      </c>
      <c r="FC134" s="324">
        <f t="shared" si="28"/>
        <v>0</v>
      </c>
      <c r="FD134" s="324">
        <f t="shared" si="28"/>
        <v>0</v>
      </c>
      <c r="FE134" s="324">
        <f t="shared" si="28"/>
        <v>0</v>
      </c>
      <c r="FF134" s="324">
        <f>SUM(FF24:FF36)</f>
        <v>0</v>
      </c>
      <c r="FG134" s="324">
        <f>SUM(FG24:FG36)</f>
        <v>0</v>
      </c>
      <c r="FH134" s="324">
        <f t="shared" si="28"/>
        <v>0</v>
      </c>
      <c r="FI134" s="324">
        <f t="shared" si="28"/>
        <v>0</v>
      </c>
      <c r="FJ134" s="324">
        <f t="shared" si="28"/>
        <v>0</v>
      </c>
      <c r="FK134" s="333">
        <f t="shared" si="28"/>
        <v>0</v>
      </c>
      <c r="FL134" s="34"/>
    </row>
    <row r="135" spans="1:168" s="30" customFormat="1" ht="12.75" customHeight="1">
      <c r="A135" s="31"/>
      <c r="B135" s="23" t="s">
        <v>767</v>
      </c>
      <c r="C135" s="22">
        <f>SUM(C37:C42)</f>
        <v>7947</v>
      </c>
      <c r="D135" s="22">
        <f>SUM(D37:D42)</f>
        <v>2223</v>
      </c>
      <c r="E135" s="78">
        <f t="shared" si="17"/>
        <v>0.27972819932049831</v>
      </c>
      <c r="F135" s="324">
        <f>SUM(F37:F42)</f>
        <v>0</v>
      </c>
      <c r="G135" s="326">
        <f>SUM(G37:G42)</f>
        <v>0</v>
      </c>
      <c r="H135" s="394">
        <f>SUM(H37:H42)</f>
        <v>0</v>
      </c>
      <c r="I135" s="331">
        <f t="shared" ref="I135:CU135" si="30">SUM(I37:I42)</f>
        <v>0</v>
      </c>
      <c r="J135" s="324">
        <f t="shared" si="30"/>
        <v>0</v>
      </c>
      <c r="K135" s="326">
        <f t="shared" si="30"/>
        <v>0</v>
      </c>
      <c r="L135" s="327">
        <f t="shared" si="30"/>
        <v>0</v>
      </c>
      <c r="M135" s="329">
        <f t="shared" si="30"/>
        <v>0</v>
      </c>
      <c r="N135" s="332">
        <f t="shared" si="30"/>
        <v>0</v>
      </c>
      <c r="O135" s="324">
        <f t="shared" si="30"/>
        <v>0</v>
      </c>
      <c r="P135" s="326">
        <f t="shared" si="30"/>
        <v>0</v>
      </c>
      <c r="Q135" s="324">
        <f t="shared" si="30"/>
        <v>0</v>
      </c>
      <c r="R135" s="324">
        <f t="shared" si="30"/>
        <v>0</v>
      </c>
      <c r="S135" s="324">
        <f>SUM(S37:S42)</f>
        <v>0</v>
      </c>
      <c r="T135" s="324">
        <f t="shared" si="30"/>
        <v>0</v>
      </c>
      <c r="U135" s="333">
        <f t="shared" si="30"/>
        <v>0</v>
      </c>
      <c r="V135" s="329">
        <f t="shared" si="30"/>
        <v>0</v>
      </c>
      <c r="W135" s="332">
        <f t="shared" si="30"/>
        <v>0</v>
      </c>
      <c r="X135" s="332">
        <f t="shared" si="30"/>
        <v>0</v>
      </c>
      <c r="Y135" s="332">
        <f t="shared" si="30"/>
        <v>0</v>
      </c>
      <c r="Z135" s="324">
        <f t="shared" si="30"/>
        <v>0</v>
      </c>
      <c r="AA135" s="324">
        <f t="shared" si="30"/>
        <v>0</v>
      </c>
      <c r="AB135" s="326">
        <f t="shared" si="30"/>
        <v>0</v>
      </c>
      <c r="AC135" s="324">
        <f t="shared" si="30"/>
        <v>0</v>
      </c>
      <c r="AD135" s="326">
        <f>SUM(AD37:AD42)</f>
        <v>0</v>
      </c>
      <c r="AE135" s="332">
        <f t="shared" si="30"/>
        <v>0</v>
      </c>
      <c r="AF135" s="324">
        <f t="shared" si="30"/>
        <v>0</v>
      </c>
      <c r="AG135" s="326">
        <f t="shared" ref="AG135:AW135" si="31">SUM(AG37:AG42)</f>
        <v>0</v>
      </c>
      <c r="AH135" s="324">
        <f t="shared" si="31"/>
        <v>0</v>
      </c>
      <c r="AI135" s="326">
        <f t="shared" si="31"/>
        <v>0</v>
      </c>
      <c r="AJ135" s="324">
        <f t="shared" si="31"/>
        <v>0</v>
      </c>
      <c r="AK135" s="324">
        <f t="shared" si="31"/>
        <v>0</v>
      </c>
      <c r="AL135" s="324">
        <f t="shared" si="31"/>
        <v>0</v>
      </c>
      <c r="AM135" s="324">
        <f t="shared" si="31"/>
        <v>0</v>
      </c>
      <c r="AN135" s="324">
        <f t="shared" si="31"/>
        <v>0</v>
      </c>
      <c r="AO135" s="324">
        <f t="shared" si="31"/>
        <v>0</v>
      </c>
      <c r="AP135" s="324">
        <f t="shared" si="31"/>
        <v>0</v>
      </c>
      <c r="AQ135" s="324">
        <f t="shared" si="31"/>
        <v>0</v>
      </c>
      <c r="AR135" s="324">
        <f t="shared" si="31"/>
        <v>0</v>
      </c>
      <c r="AS135" s="324">
        <f t="shared" si="31"/>
        <v>0</v>
      </c>
      <c r="AT135" s="324">
        <f t="shared" si="31"/>
        <v>0</v>
      </c>
      <c r="AU135" s="324">
        <f t="shared" si="31"/>
        <v>0</v>
      </c>
      <c r="AV135" s="324">
        <f t="shared" si="31"/>
        <v>0</v>
      </c>
      <c r="AW135" s="324">
        <f t="shared" si="31"/>
        <v>0</v>
      </c>
      <c r="AX135" s="333">
        <f t="shared" si="30"/>
        <v>0</v>
      </c>
      <c r="AY135" s="324">
        <f t="shared" si="30"/>
        <v>0</v>
      </c>
      <c r="AZ135" s="324">
        <f t="shared" si="30"/>
        <v>0</v>
      </c>
      <c r="BA135" s="324">
        <f>SUM(BA37:BA42)</f>
        <v>0</v>
      </c>
      <c r="BB135" s="324">
        <f>SUM(BB37:BB42)</f>
        <v>0</v>
      </c>
      <c r="BC135" s="324">
        <f t="shared" si="30"/>
        <v>0</v>
      </c>
      <c r="BD135" s="333">
        <f t="shared" si="30"/>
        <v>0</v>
      </c>
      <c r="BE135" s="403">
        <f t="shared" si="30"/>
        <v>1705</v>
      </c>
      <c r="BF135" s="99">
        <f t="shared" si="30"/>
        <v>626</v>
      </c>
      <c r="BG135" s="99">
        <f t="shared" si="30"/>
        <v>965</v>
      </c>
      <c r="BH135" s="99">
        <f t="shared" si="30"/>
        <v>446</v>
      </c>
      <c r="BI135" s="99">
        <f>SUM(BI37:BI42)</f>
        <v>1237</v>
      </c>
      <c r="BJ135" s="99">
        <f>SUM(BJ37:BJ42)</f>
        <v>1141</v>
      </c>
      <c r="BK135" s="100">
        <f t="shared" si="30"/>
        <v>957</v>
      </c>
      <c r="BL135" s="99">
        <f t="shared" si="30"/>
        <v>0</v>
      </c>
      <c r="BM135" s="99">
        <f t="shared" si="30"/>
        <v>0</v>
      </c>
      <c r="BN135" s="99">
        <f t="shared" si="30"/>
        <v>0</v>
      </c>
      <c r="BO135" s="99">
        <f t="shared" si="30"/>
        <v>0</v>
      </c>
      <c r="BP135" s="99">
        <f t="shared" si="30"/>
        <v>0</v>
      </c>
      <c r="BQ135" s="99">
        <f>SUM(BQ37:BQ42)</f>
        <v>0</v>
      </c>
      <c r="BR135" s="99">
        <f t="shared" si="30"/>
        <v>0</v>
      </c>
      <c r="BS135" s="100">
        <f t="shared" si="30"/>
        <v>0</v>
      </c>
      <c r="BT135" s="324">
        <f t="shared" si="30"/>
        <v>0</v>
      </c>
      <c r="BU135" s="324">
        <f>SUM(BU37:BU42)</f>
        <v>0</v>
      </c>
      <c r="BV135" s="324">
        <f t="shared" si="30"/>
        <v>0</v>
      </c>
      <c r="BW135" s="324">
        <f>SUM(BW37:BW42)</f>
        <v>0</v>
      </c>
      <c r="BX135" s="324">
        <f t="shared" si="30"/>
        <v>0</v>
      </c>
      <c r="BY135" s="333">
        <f t="shared" si="30"/>
        <v>0</v>
      </c>
      <c r="BZ135" s="324">
        <f t="shared" si="30"/>
        <v>0</v>
      </c>
      <c r="CA135" s="324">
        <f>SUM(CA37:CA42)</f>
        <v>0</v>
      </c>
      <c r="CB135" s="324">
        <f t="shared" si="30"/>
        <v>0</v>
      </c>
      <c r="CC135" s="333">
        <f t="shared" si="30"/>
        <v>0</v>
      </c>
      <c r="CD135" s="324">
        <f t="shared" si="30"/>
        <v>0</v>
      </c>
      <c r="CE135" s="324">
        <f t="shared" si="30"/>
        <v>0</v>
      </c>
      <c r="CF135" s="324">
        <f t="shared" si="30"/>
        <v>0</v>
      </c>
      <c r="CG135" s="333">
        <f t="shared" si="30"/>
        <v>0</v>
      </c>
      <c r="CH135" s="324">
        <f t="shared" si="30"/>
        <v>0</v>
      </c>
      <c r="CI135" s="324">
        <f>SUM(CI37:CI42)</f>
        <v>0</v>
      </c>
      <c r="CJ135" s="324">
        <f>SUM(CJ37:CJ42)</f>
        <v>0</v>
      </c>
      <c r="CK135" s="324">
        <f t="shared" si="30"/>
        <v>0</v>
      </c>
      <c r="CL135" s="333">
        <f t="shared" si="30"/>
        <v>0</v>
      </c>
      <c r="CM135" s="329">
        <f t="shared" si="30"/>
        <v>0</v>
      </c>
      <c r="CN135" s="324">
        <f t="shared" si="30"/>
        <v>0</v>
      </c>
      <c r="CO135" s="324">
        <f>SUM(CO37:CO42)</f>
        <v>0</v>
      </c>
      <c r="CP135" s="333">
        <f t="shared" si="30"/>
        <v>0</v>
      </c>
      <c r="CQ135" s="324">
        <f>SUM(CQ37:CQ42)</f>
        <v>0</v>
      </c>
      <c r="CR135" s="326">
        <f t="shared" si="30"/>
        <v>0</v>
      </c>
      <c r="CS135" s="324">
        <f t="shared" si="30"/>
        <v>0</v>
      </c>
      <c r="CT135" s="324">
        <f t="shared" si="30"/>
        <v>0</v>
      </c>
      <c r="CU135" s="333">
        <f t="shared" si="30"/>
        <v>0</v>
      </c>
      <c r="CV135" s="324">
        <f t="shared" ref="CV135:FK135" si="32">SUM(CV37:CV42)</f>
        <v>0</v>
      </c>
      <c r="CW135" s="324">
        <f>SUM(CW37:CW42)</f>
        <v>0</v>
      </c>
      <c r="CX135" s="326">
        <f t="shared" si="32"/>
        <v>0</v>
      </c>
      <c r="CY135" s="324">
        <f t="shared" si="32"/>
        <v>0</v>
      </c>
      <c r="CZ135" s="326">
        <f t="shared" si="32"/>
        <v>0</v>
      </c>
      <c r="DA135" s="324">
        <f t="shared" ref="DA135:DO135" si="33">SUM(DA37:DA42)</f>
        <v>0</v>
      </c>
      <c r="DB135" s="331">
        <f t="shared" si="33"/>
        <v>0</v>
      </c>
      <c r="DC135" s="324">
        <f t="shared" si="33"/>
        <v>0</v>
      </c>
      <c r="DD135" s="326">
        <f t="shared" si="33"/>
        <v>0</v>
      </c>
      <c r="DE135" s="324">
        <f t="shared" si="33"/>
        <v>0</v>
      </c>
      <c r="DF135" s="324">
        <f t="shared" si="33"/>
        <v>0</v>
      </c>
      <c r="DG135" s="324">
        <f t="shared" si="33"/>
        <v>0</v>
      </c>
      <c r="DH135" s="324">
        <f t="shared" si="33"/>
        <v>0</v>
      </c>
      <c r="DI135" s="324">
        <f t="shared" si="33"/>
        <v>0</v>
      </c>
      <c r="DJ135" s="326">
        <f t="shared" si="33"/>
        <v>0</v>
      </c>
      <c r="DK135" s="324">
        <f t="shared" si="33"/>
        <v>0</v>
      </c>
      <c r="DL135" s="326">
        <f t="shared" si="33"/>
        <v>0</v>
      </c>
      <c r="DM135" s="324">
        <f t="shared" si="33"/>
        <v>0</v>
      </c>
      <c r="DN135" s="324">
        <f t="shared" si="33"/>
        <v>0</v>
      </c>
      <c r="DO135" s="331">
        <f t="shared" si="33"/>
        <v>0</v>
      </c>
      <c r="DP135" s="324">
        <f t="shared" si="32"/>
        <v>0</v>
      </c>
      <c r="DQ135" s="326">
        <f t="shared" si="32"/>
        <v>0</v>
      </c>
      <c r="DR135" s="324">
        <f t="shared" si="32"/>
        <v>0</v>
      </c>
      <c r="DS135" s="333">
        <f t="shared" si="32"/>
        <v>0</v>
      </c>
      <c r="DT135" s="403">
        <f t="shared" si="32"/>
        <v>0</v>
      </c>
      <c r="DU135" s="447">
        <f t="shared" si="32"/>
        <v>0</v>
      </c>
      <c r="DV135" s="447">
        <f t="shared" si="32"/>
        <v>0</v>
      </c>
      <c r="DW135" s="447">
        <f t="shared" si="32"/>
        <v>0</v>
      </c>
      <c r="DX135" s="99">
        <f t="shared" si="32"/>
        <v>0</v>
      </c>
      <c r="DY135" s="99">
        <f>SUM(DY37:DY42)</f>
        <v>0</v>
      </c>
      <c r="DZ135" s="99">
        <f>SUM(DZ37:DZ42)</f>
        <v>0</v>
      </c>
      <c r="EA135" s="99">
        <f t="shared" si="32"/>
        <v>0</v>
      </c>
      <c r="EB135" s="406">
        <f t="shared" si="32"/>
        <v>0</v>
      </c>
      <c r="EC135" s="447">
        <f t="shared" si="32"/>
        <v>0</v>
      </c>
      <c r="ED135" s="447">
        <f t="shared" si="32"/>
        <v>0</v>
      </c>
      <c r="EE135" s="447">
        <f t="shared" si="32"/>
        <v>0</v>
      </c>
      <c r="EF135" s="170">
        <f t="shared" si="32"/>
        <v>0</v>
      </c>
      <c r="EG135" s="329">
        <f t="shared" si="32"/>
        <v>0</v>
      </c>
      <c r="EH135" s="332">
        <f t="shared" si="32"/>
        <v>0</v>
      </c>
      <c r="EI135" s="332">
        <f t="shared" si="32"/>
        <v>0</v>
      </c>
      <c r="EJ135" s="332">
        <f t="shared" si="32"/>
        <v>0</v>
      </c>
      <c r="EK135" s="324">
        <f t="shared" si="32"/>
        <v>0</v>
      </c>
      <c r="EL135" s="324">
        <f t="shared" si="32"/>
        <v>0</v>
      </c>
      <c r="EM135" s="326">
        <f t="shared" si="32"/>
        <v>0</v>
      </c>
      <c r="EN135" s="332">
        <f t="shared" si="32"/>
        <v>0</v>
      </c>
      <c r="EO135" s="332">
        <f t="shared" si="32"/>
        <v>0</v>
      </c>
      <c r="EP135" s="332">
        <f t="shared" si="32"/>
        <v>0</v>
      </c>
      <c r="EQ135" s="327">
        <f t="shared" si="32"/>
        <v>0</v>
      </c>
      <c r="ER135" s="365">
        <f t="shared" si="32"/>
        <v>0</v>
      </c>
      <c r="ES135" s="324">
        <f>SUM(ES37:ES42)</f>
        <v>0</v>
      </c>
      <c r="ET135" s="326">
        <f>SUM(ET37:ET42)</f>
        <v>0</v>
      </c>
      <c r="EU135" s="332">
        <f t="shared" si="32"/>
        <v>0</v>
      </c>
      <c r="EV135" s="324">
        <f t="shared" si="32"/>
        <v>0</v>
      </c>
      <c r="EW135" s="324">
        <f>SUM(EW37:EW42)</f>
        <v>0</v>
      </c>
      <c r="EX135" s="324">
        <f>SUM(EX37:EX42)</f>
        <v>0</v>
      </c>
      <c r="EY135" s="324">
        <f>SUM(EY37:EY42)</f>
        <v>0</v>
      </c>
      <c r="EZ135" s="324">
        <f>SUM(EZ37:EZ42)</f>
        <v>0</v>
      </c>
      <c r="FA135" s="324">
        <f t="shared" si="32"/>
        <v>0</v>
      </c>
      <c r="FB135" s="333">
        <f t="shared" si="32"/>
        <v>0</v>
      </c>
      <c r="FC135" s="324">
        <f t="shared" si="32"/>
        <v>0</v>
      </c>
      <c r="FD135" s="324">
        <f t="shared" si="32"/>
        <v>0</v>
      </c>
      <c r="FE135" s="324">
        <f t="shared" si="32"/>
        <v>0</v>
      </c>
      <c r="FF135" s="324">
        <f>SUM(FF37:FF42)</f>
        <v>0</v>
      </c>
      <c r="FG135" s="324">
        <f>SUM(FG37:FG42)</f>
        <v>0</v>
      </c>
      <c r="FH135" s="324">
        <f t="shared" si="32"/>
        <v>0</v>
      </c>
      <c r="FI135" s="324">
        <f t="shared" si="32"/>
        <v>0</v>
      </c>
      <c r="FJ135" s="324">
        <f t="shared" si="32"/>
        <v>0</v>
      </c>
      <c r="FK135" s="333">
        <f t="shared" si="32"/>
        <v>0</v>
      </c>
      <c r="FL135" s="34"/>
    </row>
    <row r="136" spans="1:168" s="30" customFormat="1">
      <c r="A136" s="31"/>
      <c r="B136" s="23" t="s">
        <v>18</v>
      </c>
      <c r="C136" s="22">
        <f>SUM(C43:C48)</f>
        <v>5014</v>
      </c>
      <c r="D136" s="22">
        <f>SUM(D43:D48)</f>
        <v>1385</v>
      </c>
      <c r="E136" s="78">
        <f t="shared" si="17"/>
        <v>0.27622656561627446</v>
      </c>
      <c r="F136" s="324">
        <f>SUM(F43:F48)</f>
        <v>0</v>
      </c>
      <c r="G136" s="326">
        <f>SUM(G43:G48)</f>
        <v>0</v>
      </c>
      <c r="H136" s="394">
        <f>SUM(H43:H48)</f>
        <v>0</v>
      </c>
      <c r="I136" s="331">
        <f t="shared" ref="I136:CU136" si="34">SUM(I43:I48)</f>
        <v>0</v>
      </c>
      <c r="J136" s="324">
        <f t="shared" si="34"/>
        <v>0</v>
      </c>
      <c r="K136" s="326">
        <f t="shared" si="34"/>
        <v>0</v>
      </c>
      <c r="L136" s="327">
        <f t="shared" si="34"/>
        <v>0</v>
      </c>
      <c r="M136" s="329">
        <f t="shared" si="34"/>
        <v>0</v>
      </c>
      <c r="N136" s="332">
        <f t="shared" si="34"/>
        <v>0</v>
      </c>
      <c r="O136" s="324">
        <f t="shared" si="34"/>
        <v>0</v>
      </c>
      <c r="P136" s="326">
        <f t="shared" si="34"/>
        <v>0</v>
      </c>
      <c r="Q136" s="324">
        <f t="shared" si="34"/>
        <v>0</v>
      </c>
      <c r="R136" s="324">
        <f t="shared" si="34"/>
        <v>0</v>
      </c>
      <c r="S136" s="324">
        <f>SUM(S43:S48)</f>
        <v>0</v>
      </c>
      <c r="T136" s="324">
        <f t="shared" si="34"/>
        <v>0</v>
      </c>
      <c r="U136" s="333">
        <f t="shared" si="34"/>
        <v>0</v>
      </c>
      <c r="V136" s="329">
        <f t="shared" si="34"/>
        <v>0</v>
      </c>
      <c r="W136" s="332">
        <f t="shared" si="34"/>
        <v>0</v>
      </c>
      <c r="X136" s="332">
        <f t="shared" si="34"/>
        <v>0</v>
      </c>
      <c r="Y136" s="332">
        <f t="shared" si="34"/>
        <v>0</v>
      </c>
      <c r="Z136" s="324">
        <f t="shared" si="34"/>
        <v>0</v>
      </c>
      <c r="AA136" s="324">
        <f t="shared" si="34"/>
        <v>0</v>
      </c>
      <c r="AB136" s="326">
        <f t="shared" si="34"/>
        <v>0</v>
      </c>
      <c r="AC136" s="324">
        <f t="shared" si="34"/>
        <v>0</v>
      </c>
      <c r="AD136" s="326">
        <f>SUM(AD43:AD48)</f>
        <v>0</v>
      </c>
      <c r="AE136" s="332">
        <f t="shared" si="34"/>
        <v>0</v>
      </c>
      <c r="AF136" s="324">
        <f t="shared" si="34"/>
        <v>0</v>
      </c>
      <c r="AG136" s="326">
        <f t="shared" ref="AG136:AW136" si="35">SUM(AG43:AG48)</f>
        <v>0</v>
      </c>
      <c r="AH136" s="324">
        <f t="shared" si="35"/>
        <v>0</v>
      </c>
      <c r="AI136" s="326">
        <f t="shared" si="35"/>
        <v>0</v>
      </c>
      <c r="AJ136" s="324">
        <f t="shared" si="35"/>
        <v>0</v>
      </c>
      <c r="AK136" s="324">
        <f t="shared" si="35"/>
        <v>0</v>
      </c>
      <c r="AL136" s="324">
        <f t="shared" si="35"/>
        <v>0</v>
      </c>
      <c r="AM136" s="324">
        <f t="shared" si="35"/>
        <v>0</v>
      </c>
      <c r="AN136" s="324">
        <f t="shared" si="35"/>
        <v>0</v>
      </c>
      <c r="AO136" s="324">
        <f t="shared" si="35"/>
        <v>0</v>
      </c>
      <c r="AP136" s="324">
        <f t="shared" si="35"/>
        <v>0</v>
      </c>
      <c r="AQ136" s="324">
        <f t="shared" si="35"/>
        <v>0</v>
      </c>
      <c r="AR136" s="324">
        <f t="shared" si="35"/>
        <v>0</v>
      </c>
      <c r="AS136" s="324">
        <f t="shared" si="35"/>
        <v>0</v>
      </c>
      <c r="AT136" s="324">
        <f t="shared" si="35"/>
        <v>0</v>
      </c>
      <c r="AU136" s="324">
        <f t="shared" si="35"/>
        <v>0</v>
      </c>
      <c r="AV136" s="324">
        <f t="shared" si="35"/>
        <v>0</v>
      </c>
      <c r="AW136" s="324">
        <f t="shared" si="35"/>
        <v>0</v>
      </c>
      <c r="AX136" s="333">
        <f t="shared" si="34"/>
        <v>0</v>
      </c>
      <c r="AY136" s="324">
        <f t="shared" si="34"/>
        <v>0</v>
      </c>
      <c r="AZ136" s="324">
        <f t="shared" si="34"/>
        <v>0</v>
      </c>
      <c r="BA136" s="324">
        <f>SUM(BA43:BA48)</f>
        <v>0</v>
      </c>
      <c r="BB136" s="324">
        <f>SUM(BB43:BB48)</f>
        <v>0</v>
      </c>
      <c r="BC136" s="324">
        <f t="shared" si="34"/>
        <v>0</v>
      </c>
      <c r="BD136" s="333">
        <f t="shared" si="34"/>
        <v>0</v>
      </c>
      <c r="BE136" s="329">
        <f t="shared" si="34"/>
        <v>0</v>
      </c>
      <c r="BF136" s="324">
        <f t="shared" si="34"/>
        <v>0</v>
      </c>
      <c r="BG136" s="324">
        <f t="shared" si="34"/>
        <v>0</v>
      </c>
      <c r="BH136" s="324">
        <f t="shared" si="34"/>
        <v>0</v>
      </c>
      <c r="BI136" s="324">
        <f>SUM(BI43:BI48)</f>
        <v>0</v>
      </c>
      <c r="BJ136" s="324">
        <f>SUM(BJ43:BJ48)</f>
        <v>0</v>
      </c>
      <c r="BK136" s="333">
        <f t="shared" si="34"/>
        <v>0</v>
      </c>
      <c r="BL136" s="99">
        <f t="shared" si="34"/>
        <v>922</v>
      </c>
      <c r="BM136" s="99">
        <f t="shared" si="34"/>
        <v>798</v>
      </c>
      <c r="BN136" s="99">
        <f t="shared" si="34"/>
        <v>908</v>
      </c>
      <c r="BO136" s="99">
        <f t="shared" si="34"/>
        <v>951</v>
      </c>
      <c r="BP136" s="99">
        <f t="shared" si="34"/>
        <v>803</v>
      </c>
      <c r="BQ136" s="99">
        <f>SUM(BQ43:BQ48)</f>
        <v>863</v>
      </c>
      <c r="BR136" s="99">
        <f t="shared" si="34"/>
        <v>919</v>
      </c>
      <c r="BS136" s="100">
        <f t="shared" si="34"/>
        <v>477</v>
      </c>
      <c r="BT136" s="324">
        <f t="shared" si="34"/>
        <v>0</v>
      </c>
      <c r="BU136" s="324">
        <f>SUM(BU43:BU48)</f>
        <v>0</v>
      </c>
      <c r="BV136" s="324">
        <f t="shared" si="34"/>
        <v>0</v>
      </c>
      <c r="BW136" s="324">
        <f>SUM(BW43:BW48)</f>
        <v>0</v>
      </c>
      <c r="BX136" s="324">
        <f t="shared" si="34"/>
        <v>0</v>
      </c>
      <c r="BY136" s="333">
        <f t="shared" si="34"/>
        <v>0</v>
      </c>
      <c r="BZ136" s="324">
        <f t="shared" si="34"/>
        <v>0</v>
      </c>
      <c r="CA136" s="324">
        <f>SUM(CA43:CA48)</f>
        <v>0</v>
      </c>
      <c r="CB136" s="324">
        <f t="shared" si="34"/>
        <v>0</v>
      </c>
      <c r="CC136" s="333">
        <f t="shared" si="34"/>
        <v>0</v>
      </c>
      <c r="CD136" s="324">
        <f t="shared" si="34"/>
        <v>0</v>
      </c>
      <c r="CE136" s="324">
        <f t="shared" si="34"/>
        <v>0</v>
      </c>
      <c r="CF136" s="324">
        <f t="shared" si="34"/>
        <v>0</v>
      </c>
      <c r="CG136" s="333">
        <f t="shared" si="34"/>
        <v>0</v>
      </c>
      <c r="CH136" s="324">
        <f t="shared" si="34"/>
        <v>0</v>
      </c>
      <c r="CI136" s="324">
        <f>SUM(CI43:CI48)</f>
        <v>0</v>
      </c>
      <c r="CJ136" s="324">
        <f>SUM(CJ43:CJ48)</f>
        <v>0</v>
      </c>
      <c r="CK136" s="324">
        <f t="shared" si="34"/>
        <v>0</v>
      </c>
      <c r="CL136" s="333">
        <f t="shared" si="34"/>
        <v>0</v>
      </c>
      <c r="CM136" s="329">
        <f t="shared" si="34"/>
        <v>0</v>
      </c>
      <c r="CN136" s="324">
        <f t="shared" si="34"/>
        <v>0</v>
      </c>
      <c r="CO136" s="324">
        <f>SUM(CO43:CO48)</f>
        <v>0</v>
      </c>
      <c r="CP136" s="333">
        <f t="shared" si="34"/>
        <v>0</v>
      </c>
      <c r="CQ136" s="324">
        <f>SUM(CQ43:CQ48)</f>
        <v>0</v>
      </c>
      <c r="CR136" s="326">
        <f t="shared" si="34"/>
        <v>0</v>
      </c>
      <c r="CS136" s="324">
        <f t="shared" si="34"/>
        <v>0</v>
      </c>
      <c r="CT136" s="324">
        <f t="shared" si="34"/>
        <v>0</v>
      </c>
      <c r="CU136" s="333">
        <f t="shared" si="34"/>
        <v>0</v>
      </c>
      <c r="CV136" s="324">
        <f t="shared" ref="CV136:FK136" si="36">SUM(CV43:CV48)</f>
        <v>0</v>
      </c>
      <c r="CW136" s="324">
        <f>SUM(CW43:CW48)</f>
        <v>0</v>
      </c>
      <c r="CX136" s="326">
        <f t="shared" si="36"/>
        <v>0</v>
      </c>
      <c r="CY136" s="324">
        <f t="shared" si="36"/>
        <v>0</v>
      </c>
      <c r="CZ136" s="326">
        <f t="shared" si="36"/>
        <v>0</v>
      </c>
      <c r="DA136" s="324">
        <f t="shared" ref="DA136:DO136" si="37">SUM(DA43:DA48)</f>
        <v>0</v>
      </c>
      <c r="DB136" s="331">
        <f t="shared" si="37"/>
        <v>0</v>
      </c>
      <c r="DC136" s="324">
        <f t="shared" si="37"/>
        <v>0</v>
      </c>
      <c r="DD136" s="326">
        <f t="shared" si="37"/>
        <v>0</v>
      </c>
      <c r="DE136" s="324">
        <f t="shared" si="37"/>
        <v>0</v>
      </c>
      <c r="DF136" s="324">
        <f t="shared" si="37"/>
        <v>0</v>
      </c>
      <c r="DG136" s="324">
        <f t="shared" si="37"/>
        <v>0</v>
      </c>
      <c r="DH136" s="324">
        <f t="shared" si="37"/>
        <v>0</v>
      </c>
      <c r="DI136" s="324">
        <f t="shared" si="37"/>
        <v>0</v>
      </c>
      <c r="DJ136" s="326">
        <f t="shared" si="37"/>
        <v>0</v>
      </c>
      <c r="DK136" s="324">
        <f t="shared" si="37"/>
        <v>0</v>
      </c>
      <c r="DL136" s="326">
        <f t="shared" si="37"/>
        <v>0</v>
      </c>
      <c r="DM136" s="324">
        <f t="shared" si="37"/>
        <v>0</v>
      </c>
      <c r="DN136" s="324">
        <f t="shared" si="37"/>
        <v>0</v>
      </c>
      <c r="DO136" s="331">
        <f t="shared" si="37"/>
        <v>0</v>
      </c>
      <c r="DP136" s="324">
        <f t="shared" si="36"/>
        <v>0</v>
      </c>
      <c r="DQ136" s="326">
        <f t="shared" si="36"/>
        <v>0</v>
      </c>
      <c r="DR136" s="324">
        <f t="shared" si="36"/>
        <v>0</v>
      </c>
      <c r="DS136" s="333">
        <f t="shared" si="36"/>
        <v>0</v>
      </c>
      <c r="DT136" s="403">
        <f t="shared" si="36"/>
        <v>0</v>
      </c>
      <c r="DU136" s="447">
        <f t="shared" si="36"/>
        <v>0</v>
      </c>
      <c r="DV136" s="447">
        <f t="shared" si="36"/>
        <v>0</v>
      </c>
      <c r="DW136" s="447">
        <f t="shared" si="36"/>
        <v>0</v>
      </c>
      <c r="DX136" s="99">
        <f t="shared" si="36"/>
        <v>0</v>
      </c>
      <c r="DY136" s="99">
        <f>SUM(DY43:DY48)</f>
        <v>0</v>
      </c>
      <c r="DZ136" s="99">
        <f>SUM(DZ43:DZ48)</f>
        <v>0</v>
      </c>
      <c r="EA136" s="99">
        <f t="shared" si="36"/>
        <v>0</v>
      </c>
      <c r="EB136" s="406">
        <f t="shared" si="36"/>
        <v>0</v>
      </c>
      <c r="EC136" s="447">
        <f t="shared" si="36"/>
        <v>0</v>
      </c>
      <c r="ED136" s="447">
        <f t="shared" si="36"/>
        <v>0</v>
      </c>
      <c r="EE136" s="447">
        <f t="shared" si="36"/>
        <v>0</v>
      </c>
      <c r="EF136" s="170">
        <f t="shared" si="36"/>
        <v>0</v>
      </c>
      <c r="EG136" s="329">
        <f t="shared" si="36"/>
        <v>0</v>
      </c>
      <c r="EH136" s="332">
        <f t="shared" si="36"/>
        <v>0</v>
      </c>
      <c r="EI136" s="332">
        <f t="shared" si="36"/>
        <v>0</v>
      </c>
      <c r="EJ136" s="332">
        <f t="shared" si="36"/>
        <v>0</v>
      </c>
      <c r="EK136" s="324">
        <f t="shared" si="36"/>
        <v>0</v>
      </c>
      <c r="EL136" s="324">
        <f t="shared" si="36"/>
        <v>0</v>
      </c>
      <c r="EM136" s="326">
        <f t="shared" si="36"/>
        <v>0</v>
      </c>
      <c r="EN136" s="332">
        <f t="shared" si="36"/>
        <v>0</v>
      </c>
      <c r="EO136" s="332">
        <f t="shared" si="36"/>
        <v>0</v>
      </c>
      <c r="EP136" s="332">
        <f t="shared" si="36"/>
        <v>0</v>
      </c>
      <c r="EQ136" s="327">
        <f t="shared" si="36"/>
        <v>0</v>
      </c>
      <c r="ER136" s="365">
        <f t="shared" si="36"/>
        <v>0</v>
      </c>
      <c r="ES136" s="324">
        <f>SUM(ES43:ES48)</f>
        <v>0</v>
      </c>
      <c r="ET136" s="326">
        <f>SUM(ET43:ET48)</f>
        <v>0</v>
      </c>
      <c r="EU136" s="332">
        <f t="shared" si="36"/>
        <v>0</v>
      </c>
      <c r="EV136" s="324">
        <f t="shared" si="36"/>
        <v>0</v>
      </c>
      <c r="EW136" s="324">
        <f>SUM(EW43:EW48)</f>
        <v>0</v>
      </c>
      <c r="EX136" s="324">
        <f>SUM(EX43:EX48)</f>
        <v>0</v>
      </c>
      <c r="EY136" s="324">
        <f>SUM(EY43:EY48)</f>
        <v>0</v>
      </c>
      <c r="EZ136" s="324">
        <f>SUM(EZ43:EZ48)</f>
        <v>0</v>
      </c>
      <c r="FA136" s="324">
        <f t="shared" si="36"/>
        <v>0</v>
      </c>
      <c r="FB136" s="333">
        <f t="shared" si="36"/>
        <v>0</v>
      </c>
      <c r="FC136" s="324">
        <f t="shared" si="36"/>
        <v>0</v>
      </c>
      <c r="FD136" s="324">
        <f t="shared" si="36"/>
        <v>0</v>
      </c>
      <c r="FE136" s="324">
        <f t="shared" si="36"/>
        <v>0</v>
      </c>
      <c r="FF136" s="324">
        <f>SUM(FF43:FF48)</f>
        <v>0</v>
      </c>
      <c r="FG136" s="324">
        <f>SUM(FG43:FG48)</f>
        <v>0</v>
      </c>
      <c r="FH136" s="324">
        <f t="shared" si="36"/>
        <v>0</v>
      </c>
      <c r="FI136" s="324">
        <f t="shared" si="36"/>
        <v>0</v>
      </c>
      <c r="FJ136" s="324">
        <f t="shared" si="36"/>
        <v>0</v>
      </c>
      <c r="FK136" s="333">
        <f t="shared" si="36"/>
        <v>0</v>
      </c>
      <c r="FL136" s="34"/>
    </row>
    <row r="137" spans="1:168" s="30" customFormat="1" ht="12.75" customHeight="1">
      <c r="A137" s="31"/>
      <c r="B137" s="23" t="s">
        <v>714</v>
      </c>
      <c r="C137" s="22">
        <f>SUM(C49:C55)</f>
        <v>6427</v>
      </c>
      <c r="D137" s="22">
        <f>SUM(D49:D55)</f>
        <v>3345</v>
      </c>
      <c r="E137" s="78">
        <f t="shared" si="17"/>
        <v>0.52046055702505056</v>
      </c>
      <c r="F137" s="324">
        <f>SUM(F49:F55)</f>
        <v>0</v>
      </c>
      <c r="G137" s="326">
        <f>SUM(G49:G55)</f>
        <v>0</v>
      </c>
      <c r="H137" s="394">
        <f>SUM(H49:H55)</f>
        <v>0</v>
      </c>
      <c r="I137" s="331">
        <f t="shared" ref="I137:CU137" si="38">SUM(I49:I55)</f>
        <v>0</v>
      </c>
      <c r="J137" s="324">
        <f t="shared" si="38"/>
        <v>0</v>
      </c>
      <c r="K137" s="326">
        <f t="shared" si="38"/>
        <v>0</v>
      </c>
      <c r="L137" s="327">
        <f t="shared" si="38"/>
        <v>0</v>
      </c>
      <c r="M137" s="329">
        <f t="shared" si="38"/>
        <v>0</v>
      </c>
      <c r="N137" s="332">
        <f t="shared" si="38"/>
        <v>0</v>
      </c>
      <c r="O137" s="324">
        <f t="shared" si="38"/>
        <v>0</v>
      </c>
      <c r="P137" s="326">
        <f t="shared" si="38"/>
        <v>0</v>
      </c>
      <c r="Q137" s="324">
        <f t="shared" si="38"/>
        <v>0</v>
      </c>
      <c r="R137" s="324">
        <f t="shared" si="38"/>
        <v>0</v>
      </c>
      <c r="S137" s="324">
        <f>SUM(S49:S55)</f>
        <v>0</v>
      </c>
      <c r="T137" s="324">
        <f t="shared" si="38"/>
        <v>0</v>
      </c>
      <c r="U137" s="333">
        <f t="shared" si="38"/>
        <v>0</v>
      </c>
      <c r="V137" s="329">
        <f t="shared" si="38"/>
        <v>0</v>
      </c>
      <c r="W137" s="332">
        <f t="shared" si="38"/>
        <v>0</v>
      </c>
      <c r="X137" s="332">
        <f t="shared" si="38"/>
        <v>0</v>
      </c>
      <c r="Y137" s="332">
        <f t="shared" si="38"/>
        <v>0</v>
      </c>
      <c r="Z137" s="324">
        <f t="shared" si="38"/>
        <v>0</v>
      </c>
      <c r="AA137" s="324">
        <f t="shared" si="38"/>
        <v>0</v>
      </c>
      <c r="AB137" s="326">
        <f t="shared" si="38"/>
        <v>0</v>
      </c>
      <c r="AC137" s="324">
        <f t="shared" si="38"/>
        <v>0</v>
      </c>
      <c r="AD137" s="326">
        <f>SUM(AD49:AD55)</f>
        <v>0</v>
      </c>
      <c r="AE137" s="332">
        <f t="shared" si="38"/>
        <v>0</v>
      </c>
      <c r="AF137" s="324">
        <f t="shared" si="38"/>
        <v>0</v>
      </c>
      <c r="AG137" s="326">
        <f t="shared" ref="AG137:AW137" si="39">SUM(AG49:AG55)</f>
        <v>0</v>
      </c>
      <c r="AH137" s="324">
        <f t="shared" si="39"/>
        <v>0</v>
      </c>
      <c r="AI137" s="326">
        <f t="shared" si="39"/>
        <v>0</v>
      </c>
      <c r="AJ137" s="324">
        <f t="shared" si="39"/>
        <v>0</v>
      </c>
      <c r="AK137" s="324">
        <f t="shared" si="39"/>
        <v>0</v>
      </c>
      <c r="AL137" s="324">
        <f t="shared" si="39"/>
        <v>0</v>
      </c>
      <c r="AM137" s="324">
        <f t="shared" si="39"/>
        <v>0</v>
      </c>
      <c r="AN137" s="324">
        <f t="shared" si="39"/>
        <v>0</v>
      </c>
      <c r="AO137" s="324">
        <f t="shared" si="39"/>
        <v>0</v>
      </c>
      <c r="AP137" s="324">
        <f t="shared" si="39"/>
        <v>0</v>
      </c>
      <c r="AQ137" s="324">
        <f t="shared" si="39"/>
        <v>0</v>
      </c>
      <c r="AR137" s="324">
        <f t="shared" si="39"/>
        <v>0</v>
      </c>
      <c r="AS137" s="324">
        <f t="shared" si="39"/>
        <v>0</v>
      </c>
      <c r="AT137" s="324">
        <f t="shared" si="39"/>
        <v>0</v>
      </c>
      <c r="AU137" s="324">
        <f t="shared" si="39"/>
        <v>0</v>
      </c>
      <c r="AV137" s="324">
        <f t="shared" si="39"/>
        <v>0</v>
      </c>
      <c r="AW137" s="324">
        <f t="shared" si="39"/>
        <v>0</v>
      </c>
      <c r="AX137" s="333">
        <f t="shared" si="38"/>
        <v>0</v>
      </c>
      <c r="AY137" s="324">
        <f t="shared" si="38"/>
        <v>0</v>
      </c>
      <c r="AZ137" s="324">
        <f t="shared" si="38"/>
        <v>0</v>
      </c>
      <c r="BA137" s="324">
        <f>SUM(BA49:BA55)</f>
        <v>0</v>
      </c>
      <c r="BB137" s="324">
        <f>SUM(BB49:BB55)</f>
        <v>0</v>
      </c>
      <c r="BC137" s="324">
        <f t="shared" si="38"/>
        <v>0</v>
      </c>
      <c r="BD137" s="333">
        <f t="shared" si="38"/>
        <v>0</v>
      </c>
      <c r="BE137" s="329">
        <f t="shared" si="38"/>
        <v>0</v>
      </c>
      <c r="BF137" s="324">
        <f t="shared" si="38"/>
        <v>0</v>
      </c>
      <c r="BG137" s="324">
        <f t="shared" si="38"/>
        <v>0</v>
      </c>
      <c r="BH137" s="324">
        <f t="shared" si="38"/>
        <v>0</v>
      </c>
      <c r="BI137" s="324">
        <f>SUM(BI49:BI55)</f>
        <v>0</v>
      </c>
      <c r="BJ137" s="324">
        <f>SUM(BJ49:BJ55)</f>
        <v>0</v>
      </c>
      <c r="BK137" s="333">
        <f t="shared" si="38"/>
        <v>0</v>
      </c>
      <c r="BL137" s="99">
        <f t="shared" si="38"/>
        <v>0</v>
      </c>
      <c r="BM137" s="99">
        <f t="shared" si="38"/>
        <v>0</v>
      </c>
      <c r="BN137" s="99">
        <f t="shared" si="38"/>
        <v>0</v>
      </c>
      <c r="BO137" s="99">
        <f t="shared" si="38"/>
        <v>0</v>
      </c>
      <c r="BP137" s="99">
        <f t="shared" si="38"/>
        <v>0</v>
      </c>
      <c r="BQ137" s="99">
        <f>SUM(BQ49:BQ55)</f>
        <v>0</v>
      </c>
      <c r="BR137" s="99">
        <f t="shared" si="38"/>
        <v>0</v>
      </c>
      <c r="BS137" s="100">
        <f t="shared" si="38"/>
        <v>0</v>
      </c>
      <c r="BT137" s="324">
        <f t="shared" si="38"/>
        <v>884</v>
      </c>
      <c r="BU137" s="324">
        <f>SUM(BU49:BU55)</f>
        <v>1886</v>
      </c>
      <c r="BV137" s="324">
        <f t="shared" si="38"/>
        <v>1531</v>
      </c>
      <c r="BW137" s="324">
        <f>SUM(BW49:BW55)</f>
        <v>1321</v>
      </c>
      <c r="BX137" s="324">
        <f t="shared" si="38"/>
        <v>517</v>
      </c>
      <c r="BY137" s="333">
        <f t="shared" si="38"/>
        <v>950</v>
      </c>
      <c r="BZ137" s="99">
        <f t="shared" si="38"/>
        <v>0</v>
      </c>
      <c r="CA137" s="99">
        <f>SUM(CA49:CA55)</f>
        <v>0</v>
      </c>
      <c r="CB137" s="99">
        <f t="shared" si="38"/>
        <v>0</v>
      </c>
      <c r="CC137" s="100">
        <f t="shared" si="38"/>
        <v>0</v>
      </c>
      <c r="CD137" s="324">
        <f t="shared" si="38"/>
        <v>0</v>
      </c>
      <c r="CE137" s="324">
        <f t="shared" si="38"/>
        <v>0</v>
      </c>
      <c r="CF137" s="324">
        <f t="shared" si="38"/>
        <v>0</v>
      </c>
      <c r="CG137" s="333">
        <f t="shared" si="38"/>
        <v>0</v>
      </c>
      <c r="CH137" s="324">
        <f t="shared" si="38"/>
        <v>0</v>
      </c>
      <c r="CI137" s="324">
        <f>SUM(CI49:CI55)</f>
        <v>0</v>
      </c>
      <c r="CJ137" s="324">
        <f>SUM(CJ49:CJ55)</f>
        <v>0</v>
      </c>
      <c r="CK137" s="324">
        <f t="shared" si="38"/>
        <v>0</v>
      </c>
      <c r="CL137" s="333">
        <f t="shared" si="38"/>
        <v>0</v>
      </c>
      <c r="CM137" s="329">
        <f t="shared" si="38"/>
        <v>0</v>
      </c>
      <c r="CN137" s="324">
        <f t="shared" si="38"/>
        <v>0</v>
      </c>
      <c r="CO137" s="324">
        <f>SUM(CO49:CO55)</f>
        <v>0</v>
      </c>
      <c r="CP137" s="333">
        <f t="shared" si="38"/>
        <v>0</v>
      </c>
      <c r="CQ137" s="324">
        <f>SUM(CQ49:CQ55)</f>
        <v>0</v>
      </c>
      <c r="CR137" s="326">
        <f t="shared" si="38"/>
        <v>0</v>
      </c>
      <c r="CS137" s="324">
        <f t="shared" si="38"/>
        <v>0</v>
      </c>
      <c r="CT137" s="324">
        <f t="shared" si="38"/>
        <v>0</v>
      </c>
      <c r="CU137" s="333">
        <f t="shared" si="38"/>
        <v>0</v>
      </c>
      <c r="CV137" s="324">
        <f t="shared" ref="CV137:FK137" si="40">SUM(CV49:CV55)</f>
        <v>0</v>
      </c>
      <c r="CW137" s="324">
        <f>SUM(CW49:CW55)</f>
        <v>0</v>
      </c>
      <c r="CX137" s="326">
        <f t="shared" si="40"/>
        <v>0</v>
      </c>
      <c r="CY137" s="324">
        <f t="shared" si="40"/>
        <v>0</v>
      </c>
      <c r="CZ137" s="326">
        <f t="shared" si="40"/>
        <v>0</v>
      </c>
      <c r="DA137" s="324">
        <f t="shared" ref="DA137:DO137" si="41">SUM(DA49:DA55)</f>
        <v>0</v>
      </c>
      <c r="DB137" s="331">
        <f t="shared" si="41"/>
        <v>0</v>
      </c>
      <c r="DC137" s="324">
        <f t="shared" si="41"/>
        <v>0</v>
      </c>
      <c r="DD137" s="326">
        <f t="shared" si="41"/>
        <v>0</v>
      </c>
      <c r="DE137" s="324">
        <f t="shared" si="41"/>
        <v>0</v>
      </c>
      <c r="DF137" s="324">
        <f t="shared" si="41"/>
        <v>0</v>
      </c>
      <c r="DG137" s="324">
        <f t="shared" si="41"/>
        <v>0</v>
      </c>
      <c r="DH137" s="324">
        <f t="shared" si="41"/>
        <v>0</v>
      </c>
      <c r="DI137" s="324">
        <f t="shared" si="41"/>
        <v>0</v>
      </c>
      <c r="DJ137" s="326">
        <f t="shared" si="41"/>
        <v>0</v>
      </c>
      <c r="DK137" s="324">
        <f t="shared" si="41"/>
        <v>0</v>
      </c>
      <c r="DL137" s="326">
        <f t="shared" si="41"/>
        <v>0</v>
      </c>
      <c r="DM137" s="324">
        <f t="shared" si="41"/>
        <v>0</v>
      </c>
      <c r="DN137" s="324">
        <f t="shared" si="41"/>
        <v>0</v>
      </c>
      <c r="DO137" s="331">
        <f t="shared" si="41"/>
        <v>0</v>
      </c>
      <c r="DP137" s="324">
        <f t="shared" si="40"/>
        <v>0</v>
      </c>
      <c r="DQ137" s="326">
        <f t="shared" si="40"/>
        <v>0</v>
      </c>
      <c r="DR137" s="324">
        <f t="shared" si="40"/>
        <v>0</v>
      </c>
      <c r="DS137" s="333">
        <f t="shared" si="40"/>
        <v>0</v>
      </c>
      <c r="DT137" s="403">
        <f t="shared" si="40"/>
        <v>0</v>
      </c>
      <c r="DU137" s="447">
        <f t="shared" si="40"/>
        <v>0</v>
      </c>
      <c r="DV137" s="447">
        <f t="shared" si="40"/>
        <v>0</v>
      </c>
      <c r="DW137" s="447">
        <f t="shared" si="40"/>
        <v>0</v>
      </c>
      <c r="DX137" s="99">
        <f t="shared" si="40"/>
        <v>0</v>
      </c>
      <c r="DY137" s="99">
        <f>SUM(DY49:DY55)</f>
        <v>0</v>
      </c>
      <c r="DZ137" s="99">
        <f>SUM(DZ49:DZ55)</f>
        <v>0</v>
      </c>
      <c r="EA137" s="99">
        <f t="shared" si="40"/>
        <v>0</v>
      </c>
      <c r="EB137" s="406">
        <f t="shared" si="40"/>
        <v>0</v>
      </c>
      <c r="EC137" s="447">
        <f t="shared" si="40"/>
        <v>0</v>
      </c>
      <c r="ED137" s="447">
        <f t="shared" si="40"/>
        <v>0</v>
      </c>
      <c r="EE137" s="447">
        <f t="shared" si="40"/>
        <v>0</v>
      </c>
      <c r="EF137" s="170">
        <f t="shared" si="40"/>
        <v>0</v>
      </c>
      <c r="EG137" s="329">
        <f t="shared" si="40"/>
        <v>0</v>
      </c>
      <c r="EH137" s="332">
        <f t="shared" si="40"/>
        <v>0</v>
      </c>
      <c r="EI137" s="332">
        <f t="shared" si="40"/>
        <v>0</v>
      </c>
      <c r="EJ137" s="332">
        <f t="shared" si="40"/>
        <v>0</v>
      </c>
      <c r="EK137" s="324">
        <f t="shared" si="40"/>
        <v>0</v>
      </c>
      <c r="EL137" s="324">
        <f t="shared" si="40"/>
        <v>0</v>
      </c>
      <c r="EM137" s="326">
        <f t="shared" si="40"/>
        <v>0</v>
      </c>
      <c r="EN137" s="332">
        <f t="shared" si="40"/>
        <v>0</v>
      </c>
      <c r="EO137" s="332">
        <f t="shared" si="40"/>
        <v>0</v>
      </c>
      <c r="EP137" s="332">
        <f t="shared" si="40"/>
        <v>0</v>
      </c>
      <c r="EQ137" s="327">
        <f t="shared" si="40"/>
        <v>0</v>
      </c>
      <c r="ER137" s="365">
        <f t="shared" si="40"/>
        <v>0</v>
      </c>
      <c r="ES137" s="324">
        <f>SUM(ES49:ES55)</f>
        <v>0</v>
      </c>
      <c r="ET137" s="326">
        <f>SUM(ET49:ET55)</f>
        <v>0</v>
      </c>
      <c r="EU137" s="332">
        <f t="shared" si="40"/>
        <v>0</v>
      </c>
      <c r="EV137" s="324">
        <f t="shared" si="40"/>
        <v>0</v>
      </c>
      <c r="EW137" s="324">
        <f>SUM(EW49:EW55)</f>
        <v>0</v>
      </c>
      <c r="EX137" s="324">
        <f>SUM(EX49:EX55)</f>
        <v>0</v>
      </c>
      <c r="EY137" s="324">
        <f>SUM(EY49:EY55)</f>
        <v>0</v>
      </c>
      <c r="EZ137" s="324">
        <f>SUM(EZ49:EZ55)</f>
        <v>0</v>
      </c>
      <c r="FA137" s="324">
        <f t="shared" si="40"/>
        <v>0</v>
      </c>
      <c r="FB137" s="333">
        <f t="shared" si="40"/>
        <v>0</v>
      </c>
      <c r="FC137" s="324">
        <f t="shared" si="40"/>
        <v>0</v>
      </c>
      <c r="FD137" s="324">
        <f t="shared" si="40"/>
        <v>0</v>
      </c>
      <c r="FE137" s="324">
        <f t="shared" si="40"/>
        <v>0</v>
      </c>
      <c r="FF137" s="324">
        <f>SUM(FF49:FF55)</f>
        <v>0</v>
      </c>
      <c r="FG137" s="324">
        <f>SUM(FG49:FG55)</f>
        <v>0</v>
      </c>
      <c r="FH137" s="324">
        <f t="shared" si="40"/>
        <v>0</v>
      </c>
      <c r="FI137" s="324">
        <f t="shared" si="40"/>
        <v>0</v>
      </c>
      <c r="FJ137" s="324">
        <f t="shared" si="40"/>
        <v>0</v>
      </c>
      <c r="FK137" s="333">
        <f t="shared" si="40"/>
        <v>0</v>
      </c>
      <c r="FL137" s="34"/>
    </row>
    <row r="138" spans="1:168" s="30" customFormat="1">
      <c r="A138" s="31"/>
      <c r="B138" s="23" t="s">
        <v>715</v>
      </c>
      <c r="C138" s="22">
        <f>SUM(C56:C63)</f>
        <v>6847</v>
      </c>
      <c r="D138" s="22">
        <f>SUM(D56:D63)</f>
        <v>2408</v>
      </c>
      <c r="E138" s="78">
        <f t="shared" si="17"/>
        <v>0.35168687016211481</v>
      </c>
      <c r="F138" s="324">
        <f>SUM(F56:F63)</f>
        <v>0</v>
      </c>
      <c r="G138" s="326">
        <f>SUM(G56:G63)</f>
        <v>0</v>
      </c>
      <c r="H138" s="394">
        <f>SUM(H56:H63)</f>
        <v>0</v>
      </c>
      <c r="I138" s="331">
        <f t="shared" ref="I138:CU138" si="42">SUM(I56:I63)</f>
        <v>0</v>
      </c>
      <c r="J138" s="324">
        <f t="shared" si="42"/>
        <v>0</v>
      </c>
      <c r="K138" s="326">
        <f t="shared" si="42"/>
        <v>0</v>
      </c>
      <c r="L138" s="327">
        <f t="shared" si="42"/>
        <v>0</v>
      </c>
      <c r="M138" s="329">
        <f t="shared" si="42"/>
        <v>0</v>
      </c>
      <c r="N138" s="332">
        <f t="shared" si="42"/>
        <v>0</v>
      </c>
      <c r="O138" s="324">
        <f t="shared" si="42"/>
        <v>0</v>
      </c>
      <c r="P138" s="326">
        <f t="shared" si="42"/>
        <v>0</v>
      </c>
      <c r="Q138" s="324">
        <f t="shared" si="42"/>
        <v>0</v>
      </c>
      <c r="R138" s="324">
        <f t="shared" si="42"/>
        <v>0</v>
      </c>
      <c r="S138" s="324">
        <f>SUM(S56:S63)</f>
        <v>0</v>
      </c>
      <c r="T138" s="324">
        <f t="shared" si="42"/>
        <v>0</v>
      </c>
      <c r="U138" s="333">
        <f t="shared" si="42"/>
        <v>0</v>
      </c>
      <c r="V138" s="329">
        <f t="shared" si="42"/>
        <v>0</v>
      </c>
      <c r="W138" s="332">
        <f t="shared" si="42"/>
        <v>0</v>
      </c>
      <c r="X138" s="332">
        <f t="shared" si="42"/>
        <v>0</v>
      </c>
      <c r="Y138" s="332">
        <f t="shared" si="42"/>
        <v>0</v>
      </c>
      <c r="Z138" s="324">
        <f t="shared" si="42"/>
        <v>0</v>
      </c>
      <c r="AA138" s="324">
        <f t="shared" si="42"/>
        <v>0</v>
      </c>
      <c r="AB138" s="326">
        <f t="shared" si="42"/>
        <v>0</v>
      </c>
      <c r="AC138" s="324">
        <f t="shared" si="42"/>
        <v>0</v>
      </c>
      <c r="AD138" s="326">
        <f>SUM(AD56:AD63)</f>
        <v>0</v>
      </c>
      <c r="AE138" s="332">
        <f t="shared" si="42"/>
        <v>0</v>
      </c>
      <c r="AF138" s="324">
        <f t="shared" si="42"/>
        <v>0</v>
      </c>
      <c r="AG138" s="326">
        <f t="shared" ref="AG138:AW138" si="43">SUM(AG56:AG63)</f>
        <v>0</v>
      </c>
      <c r="AH138" s="324">
        <f t="shared" si="43"/>
        <v>0</v>
      </c>
      <c r="AI138" s="326">
        <f t="shared" si="43"/>
        <v>0</v>
      </c>
      <c r="AJ138" s="324">
        <f t="shared" si="43"/>
        <v>0</v>
      </c>
      <c r="AK138" s="324">
        <f t="shared" si="43"/>
        <v>0</v>
      </c>
      <c r="AL138" s="324">
        <f t="shared" si="43"/>
        <v>0</v>
      </c>
      <c r="AM138" s="324">
        <f t="shared" si="43"/>
        <v>0</v>
      </c>
      <c r="AN138" s="324">
        <f t="shared" si="43"/>
        <v>0</v>
      </c>
      <c r="AO138" s="324">
        <f t="shared" si="43"/>
        <v>0</v>
      </c>
      <c r="AP138" s="324">
        <f t="shared" si="43"/>
        <v>0</v>
      </c>
      <c r="AQ138" s="324">
        <f t="shared" si="43"/>
        <v>0</v>
      </c>
      <c r="AR138" s="324">
        <f t="shared" si="43"/>
        <v>0</v>
      </c>
      <c r="AS138" s="324">
        <f t="shared" si="43"/>
        <v>0</v>
      </c>
      <c r="AT138" s="324">
        <f t="shared" si="43"/>
        <v>0</v>
      </c>
      <c r="AU138" s="324">
        <f t="shared" si="43"/>
        <v>0</v>
      </c>
      <c r="AV138" s="324">
        <f t="shared" si="43"/>
        <v>0</v>
      </c>
      <c r="AW138" s="324">
        <f t="shared" si="43"/>
        <v>0</v>
      </c>
      <c r="AX138" s="333">
        <f t="shared" si="42"/>
        <v>0</v>
      </c>
      <c r="AY138" s="324">
        <f t="shared" si="42"/>
        <v>0</v>
      </c>
      <c r="AZ138" s="324">
        <f t="shared" si="42"/>
        <v>0</v>
      </c>
      <c r="BA138" s="324">
        <f>SUM(BA56:BA63)</f>
        <v>0</v>
      </c>
      <c r="BB138" s="324">
        <f>SUM(BB56:BB63)</f>
        <v>0</v>
      </c>
      <c r="BC138" s="324">
        <f t="shared" si="42"/>
        <v>0</v>
      </c>
      <c r="BD138" s="333">
        <f t="shared" si="42"/>
        <v>0</v>
      </c>
      <c r="BE138" s="329">
        <f t="shared" si="42"/>
        <v>0</v>
      </c>
      <c r="BF138" s="324">
        <f t="shared" si="42"/>
        <v>0</v>
      </c>
      <c r="BG138" s="324">
        <f t="shared" si="42"/>
        <v>0</v>
      </c>
      <c r="BH138" s="324">
        <f t="shared" si="42"/>
        <v>0</v>
      </c>
      <c r="BI138" s="324">
        <f>SUM(BI56:BI63)</f>
        <v>0</v>
      </c>
      <c r="BJ138" s="324">
        <f>SUM(BJ56:BJ63)</f>
        <v>0</v>
      </c>
      <c r="BK138" s="333">
        <f t="shared" si="42"/>
        <v>0</v>
      </c>
      <c r="BL138" s="324">
        <f t="shared" si="42"/>
        <v>0</v>
      </c>
      <c r="BM138" s="324">
        <f t="shared" si="42"/>
        <v>0</v>
      </c>
      <c r="BN138" s="324">
        <f t="shared" si="42"/>
        <v>0</v>
      </c>
      <c r="BO138" s="324">
        <f t="shared" si="42"/>
        <v>0</v>
      </c>
      <c r="BP138" s="324">
        <f t="shared" si="42"/>
        <v>0</v>
      </c>
      <c r="BQ138" s="324">
        <f>SUM(BQ56:BQ63)</f>
        <v>0</v>
      </c>
      <c r="BR138" s="324">
        <f t="shared" si="42"/>
        <v>0</v>
      </c>
      <c r="BS138" s="333">
        <f t="shared" si="42"/>
        <v>0</v>
      </c>
      <c r="BT138" s="324">
        <f t="shared" si="42"/>
        <v>0</v>
      </c>
      <c r="BU138" s="324">
        <f>SUM(BU56:BU63)</f>
        <v>0</v>
      </c>
      <c r="BV138" s="324">
        <f t="shared" si="42"/>
        <v>0</v>
      </c>
      <c r="BW138" s="324">
        <f>SUM(BW56:BW63)</f>
        <v>0</v>
      </c>
      <c r="BX138" s="324">
        <f t="shared" si="42"/>
        <v>0</v>
      </c>
      <c r="BY138" s="333">
        <f t="shared" si="42"/>
        <v>0</v>
      </c>
      <c r="BZ138" s="99">
        <f t="shared" si="42"/>
        <v>1457</v>
      </c>
      <c r="CA138" s="99">
        <f>SUM(CA56:CA63)</f>
        <v>1462</v>
      </c>
      <c r="CB138" s="99">
        <f t="shared" si="42"/>
        <v>1451</v>
      </c>
      <c r="CC138" s="100">
        <f t="shared" si="42"/>
        <v>1039</v>
      </c>
      <c r="CD138" s="324">
        <f t="shared" si="42"/>
        <v>0</v>
      </c>
      <c r="CE138" s="324">
        <f t="shared" si="42"/>
        <v>0</v>
      </c>
      <c r="CF138" s="324">
        <f t="shared" si="42"/>
        <v>0</v>
      </c>
      <c r="CG138" s="333">
        <f t="shared" si="42"/>
        <v>0</v>
      </c>
      <c r="CH138" s="324">
        <f t="shared" si="42"/>
        <v>0</v>
      </c>
      <c r="CI138" s="324">
        <f>SUM(CI56:CI63)</f>
        <v>0</v>
      </c>
      <c r="CJ138" s="324">
        <f>SUM(CJ56:CJ63)</f>
        <v>0</v>
      </c>
      <c r="CK138" s="324">
        <f t="shared" si="42"/>
        <v>0</v>
      </c>
      <c r="CL138" s="333">
        <f t="shared" si="42"/>
        <v>0</v>
      </c>
      <c r="CM138" s="329">
        <f t="shared" si="42"/>
        <v>0</v>
      </c>
      <c r="CN138" s="324">
        <f t="shared" si="42"/>
        <v>0</v>
      </c>
      <c r="CO138" s="324">
        <f>SUM(CO56:CO63)</f>
        <v>0</v>
      </c>
      <c r="CP138" s="333">
        <f t="shared" si="42"/>
        <v>0</v>
      </c>
      <c r="CQ138" s="324">
        <f>SUM(CQ56:CQ63)</f>
        <v>0</v>
      </c>
      <c r="CR138" s="326">
        <f t="shared" si="42"/>
        <v>0</v>
      </c>
      <c r="CS138" s="324">
        <f t="shared" si="42"/>
        <v>0</v>
      </c>
      <c r="CT138" s="324">
        <f t="shared" si="42"/>
        <v>0</v>
      </c>
      <c r="CU138" s="333">
        <f t="shared" si="42"/>
        <v>0</v>
      </c>
      <c r="CV138" s="324">
        <f t="shared" ref="CV138:FK138" si="44">SUM(CV56:CV63)</f>
        <v>0</v>
      </c>
      <c r="CW138" s="324">
        <f>SUM(CW56:CW63)</f>
        <v>0</v>
      </c>
      <c r="CX138" s="326">
        <f t="shared" si="44"/>
        <v>0</v>
      </c>
      <c r="CY138" s="324">
        <f t="shared" si="44"/>
        <v>0</v>
      </c>
      <c r="CZ138" s="326">
        <f t="shared" si="44"/>
        <v>0</v>
      </c>
      <c r="DA138" s="324">
        <f t="shared" ref="DA138:DO138" si="45">SUM(DA56:DA63)</f>
        <v>0</v>
      </c>
      <c r="DB138" s="331">
        <f t="shared" si="45"/>
        <v>0</v>
      </c>
      <c r="DC138" s="324">
        <f t="shared" si="45"/>
        <v>0</v>
      </c>
      <c r="DD138" s="326">
        <f t="shared" si="45"/>
        <v>0</v>
      </c>
      <c r="DE138" s="324">
        <f t="shared" si="45"/>
        <v>0</v>
      </c>
      <c r="DF138" s="324">
        <f t="shared" si="45"/>
        <v>0</v>
      </c>
      <c r="DG138" s="324">
        <f t="shared" si="45"/>
        <v>0</v>
      </c>
      <c r="DH138" s="324">
        <f t="shared" si="45"/>
        <v>0</v>
      </c>
      <c r="DI138" s="324">
        <f t="shared" si="45"/>
        <v>0</v>
      </c>
      <c r="DJ138" s="326">
        <f t="shared" si="45"/>
        <v>0</v>
      </c>
      <c r="DK138" s="324">
        <f t="shared" si="45"/>
        <v>0</v>
      </c>
      <c r="DL138" s="326">
        <f t="shared" si="45"/>
        <v>0</v>
      </c>
      <c r="DM138" s="324">
        <f t="shared" si="45"/>
        <v>0</v>
      </c>
      <c r="DN138" s="324">
        <f t="shared" si="45"/>
        <v>0</v>
      </c>
      <c r="DO138" s="331">
        <f t="shared" si="45"/>
        <v>0</v>
      </c>
      <c r="DP138" s="324">
        <f t="shared" si="44"/>
        <v>0</v>
      </c>
      <c r="DQ138" s="326">
        <f t="shared" si="44"/>
        <v>0</v>
      </c>
      <c r="DR138" s="324">
        <f t="shared" si="44"/>
        <v>0</v>
      </c>
      <c r="DS138" s="333">
        <f t="shared" si="44"/>
        <v>0</v>
      </c>
      <c r="DT138" s="403">
        <f t="shared" si="44"/>
        <v>0</v>
      </c>
      <c r="DU138" s="447">
        <f t="shared" si="44"/>
        <v>0</v>
      </c>
      <c r="DV138" s="447">
        <f t="shared" si="44"/>
        <v>0</v>
      </c>
      <c r="DW138" s="447">
        <f t="shared" si="44"/>
        <v>0</v>
      </c>
      <c r="DX138" s="99">
        <f t="shared" si="44"/>
        <v>0</v>
      </c>
      <c r="DY138" s="99">
        <f>SUM(DY56:DY63)</f>
        <v>0</v>
      </c>
      <c r="DZ138" s="99">
        <f>SUM(DZ56:DZ63)</f>
        <v>0</v>
      </c>
      <c r="EA138" s="99">
        <f t="shared" si="44"/>
        <v>0</v>
      </c>
      <c r="EB138" s="406">
        <f t="shared" si="44"/>
        <v>0</v>
      </c>
      <c r="EC138" s="447">
        <f t="shared" si="44"/>
        <v>0</v>
      </c>
      <c r="ED138" s="447">
        <f t="shared" si="44"/>
        <v>0</v>
      </c>
      <c r="EE138" s="447">
        <f t="shared" si="44"/>
        <v>0</v>
      </c>
      <c r="EF138" s="170">
        <f t="shared" si="44"/>
        <v>0</v>
      </c>
      <c r="EG138" s="329">
        <f t="shared" si="44"/>
        <v>0</v>
      </c>
      <c r="EH138" s="332">
        <f t="shared" si="44"/>
        <v>0</v>
      </c>
      <c r="EI138" s="332">
        <f t="shared" si="44"/>
        <v>0</v>
      </c>
      <c r="EJ138" s="332">
        <f t="shared" si="44"/>
        <v>0</v>
      </c>
      <c r="EK138" s="324">
        <f t="shared" si="44"/>
        <v>0</v>
      </c>
      <c r="EL138" s="324">
        <f t="shared" si="44"/>
        <v>0</v>
      </c>
      <c r="EM138" s="326">
        <f t="shared" si="44"/>
        <v>0</v>
      </c>
      <c r="EN138" s="332">
        <f t="shared" si="44"/>
        <v>0</v>
      </c>
      <c r="EO138" s="332">
        <f t="shared" si="44"/>
        <v>0</v>
      </c>
      <c r="EP138" s="332">
        <f t="shared" si="44"/>
        <v>0</v>
      </c>
      <c r="EQ138" s="327">
        <f t="shared" si="44"/>
        <v>0</v>
      </c>
      <c r="ER138" s="365">
        <f t="shared" si="44"/>
        <v>0</v>
      </c>
      <c r="ES138" s="324">
        <f>SUM(ES56:ES63)</f>
        <v>0</v>
      </c>
      <c r="ET138" s="326">
        <f>SUM(ET56:ET63)</f>
        <v>0</v>
      </c>
      <c r="EU138" s="332">
        <f t="shared" si="44"/>
        <v>0</v>
      </c>
      <c r="EV138" s="324">
        <f t="shared" si="44"/>
        <v>0</v>
      </c>
      <c r="EW138" s="324">
        <f>SUM(EW56:EW63)</f>
        <v>0</v>
      </c>
      <c r="EX138" s="324">
        <f>SUM(EX56:EX63)</f>
        <v>0</v>
      </c>
      <c r="EY138" s="324">
        <f>SUM(EY56:EY63)</f>
        <v>0</v>
      </c>
      <c r="EZ138" s="324">
        <f>SUM(EZ56:EZ63)</f>
        <v>0</v>
      </c>
      <c r="FA138" s="324">
        <f t="shared" si="44"/>
        <v>0</v>
      </c>
      <c r="FB138" s="333">
        <f t="shared" si="44"/>
        <v>0</v>
      </c>
      <c r="FC138" s="324">
        <f t="shared" si="44"/>
        <v>0</v>
      </c>
      <c r="FD138" s="324">
        <f t="shared" si="44"/>
        <v>0</v>
      </c>
      <c r="FE138" s="324">
        <f t="shared" si="44"/>
        <v>0</v>
      </c>
      <c r="FF138" s="324">
        <f>SUM(FF56:FF63)</f>
        <v>0</v>
      </c>
      <c r="FG138" s="324">
        <f>SUM(FG56:FG63)</f>
        <v>0</v>
      </c>
      <c r="FH138" s="324">
        <f t="shared" si="44"/>
        <v>0</v>
      </c>
      <c r="FI138" s="324">
        <f t="shared" si="44"/>
        <v>0</v>
      </c>
      <c r="FJ138" s="324">
        <f t="shared" si="44"/>
        <v>0</v>
      </c>
      <c r="FK138" s="333">
        <f t="shared" si="44"/>
        <v>0</v>
      </c>
      <c r="FL138" s="34"/>
    </row>
    <row r="139" spans="1:168" s="30" customFormat="1" ht="12.75" customHeight="1">
      <c r="A139" s="31"/>
      <c r="B139" s="23" t="s">
        <v>9</v>
      </c>
      <c r="C139" s="12">
        <f>SUM(C124:C126)</f>
        <v>24</v>
      </c>
      <c r="D139" s="12">
        <f>SUM(D124:D126)</f>
        <v>5</v>
      </c>
      <c r="E139" s="78">
        <f t="shared" si="17"/>
        <v>0.20833333333333334</v>
      </c>
      <c r="F139" s="324">
        <f>SUM(F126)</f>
        <v>0</v>
      </c>
      <c r="G139" s="326">
        <f>SUM(G126)</f>
        <v>0</v>
      </c>
      <c r="H139" s="394">
        <f>SUM(H126)</f>
        <v>0</v>
      </c>
      <c r="I139" s="331">
        <f t="shared" ref="I139:CU139" si="46">SUM(I126)</f>
        <v>0</v>
      </c>
      <c r="J139" s="324">
        <f t="shared" si="46"/>
        <v>0</v>
      </c>
      <c r="K139" s="326">
        <f t="shared" si="46"/>
        <v>0</v>
      </c>
      <c r="L139" s="327">
        <f t="shared" si="46"/>
        <v>0</v>
      </c>
      <c r="M139" s="329">
        <f t="shared" si="46"/>
        <v>0</v>
      </c>
      <c r="N139" s="332">
        <f t="shared" si="46"/>
        <v>0</v>
      </c>
      <c r="O139" s="324">
        <f t="shared" si="46"/>
        <v>0</v>
      </c>
      <c r="P139" s="326">
        <f t="shared" si="46"/>
        <v>0</v>
      </c>
      <c r="Q139" s="324">
        <f t="shared" si="46"/>
        <v>0</v>
      </c>
      <c r="R139" s="324">
        <f t="shared" si="46"/>
        <v>0</v>
      </c>
      <c r="S139" s="324">
        <f>SUM(S126)</f>
        <v>0</v>
      </c>
      <c r="T139" s="324">
        <f t="shared" si="46"/>
        <v>0</v>
      </c>
      <c r="U139" s="333">
        <f t="shared" si="46"/>
        <v>0</v>
      </c>
      <c r="V139" s="329">
        <f t="shared" si="46"/>
        <v>0</v>
      </c>
      <c r="W139" s="332">
        <f t="shared" si="46"/>
        <v>0</v>
      </c>
      <c r="X139" s="332">
        <f t="shared" si="46"/>
        <v>0</v>
      </c>
      <c r="Y139" s="332">
        <f t="shared" si="46"/>
        <v>0</v>
      </c>
      <c r="Z139" s="324">
        <f t="shared" si="46"/>
        <v>0</v>
      </c>
      <c r="AA139" s="324">
        <f t="shared" si="46"/>
        <v>0</v>
      </c>
      <c r="AB139" s="326">
        <f t="shared" si="46"/>
        <v>0</v>
      </c>
      <c r="AC139" s="324">
        <f t="shared" si="46"/>
        <v>0</v>
      </c>
      <c r="AD139" s="326">
        <f>SUM(AD126)</f>
        <v>0</v>
      </c>
      <c r="AE139" s="332">
        <f t="shared" si="46"/>
        <v>0</v>
      </c>
      <c r="AF139" s="324">
        <f t="shared" si="46"/>
        <v>0</v>
      </c>
      <c r="AG139" s="326">
        <f t="shared" ref="AG139:AW139" si="47">SUM(AG126)</f>
        <v>0</v>
      </c>
      <c r="AH139" s="324">
        <f t="shared" si="47"/>
        <v>0</v>
      </c>
      <c r="AI139" s="326">
        <f t="shared" si="47"/>
        <v>0</v>
      </c>
      <c r="AJ139" s="324">
        <f t="shared" si="47"/>
        <v>0</v>
      </c>
      <c r="AK139" s="324">
        <f t="shared" si="47"/>
        <v>0</v>
      </c>
      <c r="AL139" s="324">
        <f t="shared" si="47"/>
        <v>0</v>
      </c>
      <c r="AM139" s="324">
        <f t="shared" si="47"/>
        <v>0</v>
      </c>
      <c r="AN139" s="324">
        <f t="shared" si="47"/>
        <v>0</v>
      </c>
      <c r="AO139" s="324">
        <f t="shared" si="47"/>
        <v>0</v>
      </c>
      <c r="AP139" s="324">
        <f t="shared" si="47"/>
        <v>0</v>
      </c>
      <c r="AQ139" s="324">
        <f t="shared" si="47"/>
        <v>0</v>
      </c>
      <c r="AR139" s="324">
        <f t="shared" si="47"/>
        <v>0</v>
      </c>
      <c r="AS139" s="324">
        <f t="shared" si="47"/>
        <v>0</v>
      </c>
      <c r="AT139" s="324">
        <f t="shared" si="47"/>
        <v>0</v>
      </c>
      <c r="AU139" s="324">
        <f t="shared" si="47"/>
        <v>0</v>
      </c>
      <c r="AV139" s="324">
        <f t="shared" si="47"/>
        <v>0</v>
      </c>
      <c r="AW139" s="324">
        <f t="shared" si="47"/>
        <v>0</v>
      </c>
      <c r="AX139" s="333">
        <f t="shared" si="46"/>
        <v>0</v>
      </c>
      <c r="AY139" s="324">
        <f t="shared" si="46"/>
        <v>0</v>
      </c>
      <c r="AZ139" s="324">
        <f t="shared" si="46"/>
        <v>0</v>
      </c>
      <c r="BA139" s="324">
        <f>SUM(BA126)</f>
        <v>0</v>
      </c>
      <c r="BB139" s="324">
        <f>SUM(BB126)</f>
        <v>0</v>
      </c>
      <c r="BC139" s="324">
        <f t="shared" si="46"/>
        <v>0</v>
      </c>
      <c r="BD139" s="333">
        <f t="shared" si="46"/>
        <v>0</v>
      </c>
      <c r="BE139" s="329">
        <f t="shared" si="46"/>
        <v>0</v>
      </c>
      <c r="BF139" s="324">
        <f t="shared" si="46"/>
        <v>0</v>
      </c>
      <c r="BG139" s="324">
        <f t="shared" si="46"/>
        <v>0</v>
      </c>
      <c r="BH139" s="324">
        <f t="shared" si="46"/>
        <v>0</v>
      </c>
      <c r="BI139" s="324">
        <f>SUM(BI126)</f>
        <v>0</v>
      </c>
      <c r="BJ139" s="324">
        <f>SUM(BJ126)</f>
        <v>0</v>
      </c>
      <c r="BK139" s="333">
        <f t="shared" si="46"/>
        <v>0</v>
      </c>
      <c r="BL139" s="324">
        <f t="shared" si="46"/>
        <v>0</v>
      </c>
      <c r="BM139" s="324">
        <f t="shared" si="46"/>
        <v>0</v>
      </c>
      <c r="BN139" s="324">
        <f t="shared" si="46"/>
        <v>0</v>
      </c>
      <c r="BO139" s="324">
        <f t="shared" si="46"/>
        <v>0</v>
      </c>
      <c r="BP139" s="324">
        <f t="shared" si="46"/>
        <v>0</v>
      </c>
      <c r="BQ139" s="324">
        <f>SUM(BQ126)</f>
        <v>0</v>
      </c>
      <c r="BR139" s="324">
        <f t="shared" si="46"/>
        <v>0</v>
      </c>
      <c r="BS139" s="333">
        <f t="shared" si="46"/>
        <v>0</v>
      </c>
      <c r="BT139" s="324">
        <f t="shared" si="46"/>
        <v>0</v>
      </c>
      <c r="BU139" s="324">
        <f>SUM(BU126)</f>
        <v>0</v>
      </c>
      <c r="BV139" s="324">
        <f t="shared" si="46"/>
        <v>0</v>
      </c>
      <c r="BW139" s="324">
        <f>SUM(BW126)</f>
        <v>0</v>
      </c>
      <c r="BX139" s="324">
        <f t="shared" si="46"/>
        <v>0</v>
      </c>
      <c r="BY139" s="333">
        <f t="shared" si="46"/>
        <v>0</v>
      </c>
      <c r="BZ139" s="99">
        <f t="shared" si="46"/>
        <v>0</v>
      </c>
      <c r="CA139" s="99">
        <f>SUM(CA126)</f>
        <v>0</v>
      </c>
      <c r="CB139" s="99">
        <f t="shared" si="46"/>
        <v>0</v>
      </c>
      <c r="CC139" s="100">
        <f t="shared" si="46"/>
        <v>0</v>
      </c>
      <c r="CD139" s="324">
        <f>SUM(CD124:CD126)</f>
        <v>2</v>
      </c>
      <c r="CE139" s="324">
        <f t="shared" ref="CE139:CG139" si="48">SUM(CE124:CE126)</f>
        <v>2</v>
      </c>
      <c r="CF139" s="324">
        <f t="shared" si="48"/>
        <v>3</v>
      </c>
      <c r="CG139" s="333">
        <f t="shared" si="48"/>
        <v>4</v>
      </c>
      <c r="CH139" s="324">
        <f t="shared" si="46"/>
        <v>0</v>
      </c>
      <c r="CI139" s="324">
        <f>SUM(CI126)</f>
        <v>0</v>
      </c>
      <c r="CJ139" s="324">
        <f>SUM(CJ126)</f>
        <v>0</v>
      </c>
      <c r="CK139" s="324">
        <f t="shared" si="46"/>
        <v>0</v>
      </c>
      <c r="CL139" s="333">
        <f t="shared" si="46"/>
        <v>0</v>
      </c>
      <c r="CM139" s="329">
        <f t="shared" si="46"/>
        <v>0</v>
      </c>
      <c r="CN139" s="324">
        <f t="shared" si="46"/>
        <v>0</v>
      </c>
      <c r="CO139" s="324">
        <f>SUM(CO126)</f>
        <v>0</v>
      </c>
      <c r="CP139" s="333">
        <f t="shared" si="46"/>
        <v>0</v>
      </c>
      <c r="CQ139" s="324">
        <f>SUM(CQ126)</f>
        <v>0</v>
      </c>
      <c r="CR139" s="326">
        <f t="shared" si="46"/>
        <v>0</v>
      </c>
      <c r="CS139" s="324">
        <f t="shared" si="46"/>
        <v>0</v>
      </c>
      <c r="CT139" s="324">
        <f t="shared" si="46"/>
        <v>0</v>
      </c>
      <c r="CU139" s="333">
        <f t="shared" si="46"/>
        <v>0</v>
      </c>
      <c r="CV139" s="324">
        <f t="shared" ref="CV139:FK139" si="49">SUM(CV126)</f>
        <v>0</v>
      </c>
      <c r="CW139" s="324">
        <f>SUM(CW126)</f>
        <v>0</v>
      </c>
      <c r="CX139" s="326">
        <f t="shared" si="49"/>
        <v>0</v>
      </c>
      <c r="CY139" s="324">
        <f t="shared" si="49"/>
        <v>0</v>
      </c>
      <c r="CZ139" s="326">
        <f t="shared" si="49"/>
        <v>0</v>
      </c>
      <c r="DA139" s="324">
        <f t="shared" ref="DA139:DO139" si="50">SUM(DA126)</f>
        <v>0</v>
      </c>
      <c r="DB139" s="331">
        <f t="shared" si="50"/>
        <v>0</v>
      </c>
      <c r="DC139" s="324">
        <f t="shared" si="50"/>
        <v>0</v>
      </c>
      <c r="DD139" s="326">
        <f t="shared" si="50"/>
        <v>0</v>
      </c>
      <c r="DE139" s="324">
        <f t="shared" si="50"/>
        <v>0</v>
      </c>
      <c r="DF139" s="324">
        <f t="shared" si="50"/>
        <v>0</v>
      </c>
      <c r="DG139" s="324">
        <f t="shared" si="50"/>
        <v>0</v>
      </c>
      <c r="DH139" s="324">
        <f t="shared" si="50"/>
        <v>0</v>
      </c>
      <c r="DI139" s="324">
        <f t="shared" si="50"/>
        <v>0</v>
      </c>
      <c r="DJ139" s="326">
        <f t="shared" si="50"/>
        <v>0</v>
      </c>
      <c r="DK139" s="324">
        <f t="shared" si="50"/>
        <v>0</v>
      </c>
      <c r="DL139" s="326">
        <f t="shared" si="50"/>
        <v>0</v>
      </c>
      <c r="DM139" s="324">
        <f t="shared" si="50"/>
        <v>0</v>
      </c>
      <c r="DN139" s="324">
        <f t="shared" si="50"/>
        <v>0</v>
      </c>
      <c r="DO139" s="331">
        <f t="shared" si="50"/>
        <v>0</v>
      </c>
      <c r="DP139" s="324">
        <f t="shared" si="49"/>
        <v>0</v>
      </c>
      <c r="DQ139" s="326">
        <f t="shared" si="49"/>
        <v>0</v>
      </c>
      <c r="DR139" s="324">
        <f t="shared" si="49"/>
        <v>0</v>
      </c>
      <c r="DS139" s="333">
        <f t="shared" si="49"/>
        <v>0</v>
      </c>
      <c r="DT139" s="403">
        <f t="shared" si="49"/>
        <v>0</v>
      </c>
      <c r="DU139" s="447">
        <f t="shared" si="49"/>
        <v>0</v>
      </c>
      <c r="DV139" s="447">
        <f t="shared" si="49"/>
        <v>0</v>
      </c>
      <c r="DW139" s="447">
        <f t="shared" si="49"/>
        <v>0</v>
      </c>
      <c r="DX139" s="99">
        <f t="shared" si="49"/>
        <v>0</v>
      </c>
      <c r="DY139" s="99">
        <f>SUM(DY126)</f>
        <v>0</v>
      </c>
      <c r="DZ139" s="99">
        <f>SUM(DZ126)</f>
        <v>0</v>
      </c>
      <c r="EA139" s="99">
        <f t="shared" si="49"/>
        <v>0</v>
      </c>
      <c r="EB139" s="406">
        <f t="shared" si="49"/>
        <v>0</v>
      </c>
      <c r="EC139" s="447">
        <f t="shared" si="49"/>
        <v>0</v>
      </c>
      <c r="ED139" s="447">
        <f t="shared" si="49"/>
        <v>0</v>
      </c>
      <c r="EE139" s="447">
        <f t="shared" si="49"/>
        <v>0</v>
      </c>
      <c r="EF139" s="170">
        <f t="shared" si="49"/>
        <v>0</v>
      </c>
      <c r="EG139" s="329">
        <f t="shared" si="49"/>
        <v>0</v>
      </c>
      <c r="EH139" s="332">
        <f t="shared" si="49"/>
        <v>0</v>
      </c>
      <c r="EI139" s="332">
        <f t="shared" si="49"/>
        <v>0</v>
      </c>
      <c r="EJ139" s="332">
        <f t="shared" si="49"/>
        <v>0</v>
      </c>
      <c r="EK139" s="324">
        <f t="shared" si="49"/>
        <v>0</v>
      </c>
      <c r="EL139" s="324">
        <f t="shared" si="49"/>
        <v>0</v>
      </c>
      <c r="EM139" s="326">
        <f t="shared" si="49"/>
        <v>0</v>
      </c>
      <c r="EN139" s="332">
        <f t="shared" si="49"/>
        <v>0</v>
      </c>
      <c r="EO139" s="332">
        <f t="shared" si="49"/>
        <v>0</v>
      </c>
      <c r="EP139" s="332">
        <f t="shared" si="49"/>
        <v>0</v>
      </c>
      <c r="EQ139" s="327">
        <f t="shared" si="49"/>
        <v>0</v>
      </c>
      <c r="ER139" s="365">
        <f t="shared" si="49"/>
        <v>0</v>
      </c>
      <c r="ES139" s="324">
        <f>SUM(ES126)</f>
        <v>0</v>
      </c>
      <c r="ET139" s="326">
        <f>SUM(ET126)</f>
        <v>0</v>
      </c>
      <c r="EU139" s="332">
        <f t="shared" si="49"/>
        <v>0</v>
      </c>
      <c r="EV139" s="324">
        <f t="shared" si="49"/>
        <v>0</v>
      </c>
      <c r="EW139" s="324">
        <f>SUM(EW126)</f>
        <v>0</v>
      </c>
      <c r="EX139" s="324">
        <f>SUM(EX126)</f>
        <v>0</v>
      </c>
      <c r="EY139" s="324">
        <f>SUM(EY126)</f>
        <v>0</v>
      </c>
      <c r="EZ139" s="324">
        <f>SUM(EZ126)</f>
        <v>0</v>
      </c>
      <c r="FA139" s="324">
        <f t="shared" si="49"/>
        <v>0</v>
      </c>
      <c r="FB139" s="333">
        <f t="shared" si="49"/>
        <v>0</v>
      </c>
      <c r="FC139" s="324">
        <f t="shared" si="49"/>
        <v>0</v>
      </c>
      <c r="FD139" s="324">
        <f t="shared" si="49"/>
        <v>0</v>
      </c>
      <c r="FE139" s="324">
        <f t="shared" si="49"/>
        <v>0</v>
      </c>
      <c r="FF139" s="324">
        <f>SUM(FF126)</f>
        <v>0</v>
      </c>
      <c r="FG139" s="324">
        <f>SUM(FG126)</f>
        <v>0</v>
      </c>
      <c r="FH139" s="324">
        <f t="shared" si="49"/>
        <v>0</v>
      </c>
      <c r="FI139" s="324">
        <f t="shared" si="49"/>
        <v>0</v>
      </c>
      <c r="FJ139" s="324">
        <f t="shared" si="49"/>
        <v>0</v>
      </c>
      <c r="FK139" s="333">
        <f t="shared" si="49"/>
        <v>0</v>
      </c>
      <c r="FL139" s="34"/>
    </row>
    <row r="140" spans="1:168" s="30" customFormat="1">
      <c r="A140" s="31"/>
      <c r="B140" s="23" t="s">
        <v>716</v>
      </c>
      <c r="C140" s="22">
        <f>SUM(C64:C72)</f>
        <v>8610</v>
      </c>
      <c r="D140" s="22">
        <f>SUM(D64:D72)</f>
        <v>4205</v>
      </c>
      <c r="E140" s="78">
        <f t="shared" si="17"/>
        <v>0.48838559814169569</v>
      </c>
      <c r="F140" s="324">
        <f>SUM(F64:F72)</f>
        <v>0</v>
      </c>
      <c r="G140" s="326">
        <f>SUM(G64:G72)</f>
        <v>0</v>
      </c>
      <c r="H140" s="394">
        <f>SUM(H64:H72)</f>
        <v>0</v>
      </c>
      <c r="I140" s="331">
        <f t="shared" ref="I140:CU140" si="51">SUM(I64:I72)</f>
        <v>0</v>
      </c>
      <c r="J140" s="324">
        <f t="shared" si="51"/>
        <v>0</v>
      </c>
      <c r="K140" s="326">
        <f t="shared" si="51"/>
        <v>0</v>
      </c>
      <c r="L140" s="327">
        <f t="shared" si="51"/>
        <v>0</v>
      </c>
      <c r="M140" s="329">
        <f t="shared" si="51"/>
        <v>0</v>
      </c>
      <c r="N140" s="332">
        <f t="shared" si="51"/>
        <v>0</v>
      </c>
      <c r="O140" s="324">
        <f t="shared" si="51"/>
        <v>0</v>
      </c>
      <c r="P140" s="326">
        <f t="shared" si="51"/>
        <v>0</v>
      </c>
      <c r="Q140" s="324">
        <f t="shared" si="51"/>
        <v>0</v>
      </c>
      <c r="R140" s="324">
        <f t="shared" si="51"/>
        <v>0</v>
      </c>
      <c r="S140" s="324">
        <f>SUM(S64:S72)</f>
        <v>0</v>
      </c>
      <c r="T140" s="324">
        <f t="shared" si="51"/>
        <v>0</v>
      </c>
      <c r="U140" s="333">
        <f t="shared" si="51"/>
        <v>0</v>
      </c>
      <c r="V140" s="329">
        <f t="shared" si="51"/>
        <v>0</v>
      </c>
      <c r="W140" s="332">
        <f t="shared" si="51"/>
        <v>0</v>
      </c>
      <c r="X140" s="332">
        <f t="shared" si="51"/>
        <v>0</v>
      </c>
      <c r="Y140" s="332">
        <f t="shared" si="51"/>
        <v>0</v>
      </c>
      <c r="Z140" s="324">
        <f t="shared" si="51"/>
        <v>0</v>
      </c>
      <c r="AA140" s="324">
        <f t="shared" si="51"/>
        <v>0</v>
      </c>
      <c r="AB140" s="326">
        <f t="shared" si="51"/>
        <v>0</v>
      </c>
      <c r="AC140" s="324">
        <f t="shared" si="51"/>
        <v>0</v>
      </c>
      <c r="AD140" s="326">
        <f>SUM(AD64:AD72)</f>
        <v>0</v>
      </c>
      <c r="AE140" s="332">
        <f t="shared" si="51"/>
        <v>0</v>
      </c>
      <c r="AF140" s="324">
        <f t="shared" si="51"/>
        <v>0</v>
      </c>
      <c r="AG140" s="326">
        <f t="shared" ref="AG140:AW140" si="52">SUM(AG64:AG72)</f>
        <v>0</v>
      </c>
      <c r="AH140" s="324">
        <f t="shared" si="52"/>
        <v>0</v>
      </c>
      <c r="AI140" s="326">
        <f t="shared" si="52"/>
        <v>0</v>
      </c>
      <c r="AJ140" s="324">
        <f t="shared" si="52"/>
        <v>0</v>
      </c>
      <c r="AK140" s="324">
        <f t="shared" si="52"/>
        <v>0</v>
      </c>
      <c r="AL140" s="324">
        <f t="shared" si="52"/>
        <v>0</v>
      </c>
      <c r="AM140" s="324">
        <f t="shared" si="52"/>
        <v>0</v>
      </c>
      <c r="AN140" s="324">
        <f t="shared" si="52"/>
        <v>0</v>
      </c>
      <c r="AO140" s="324">
        <f t="shared" si="52"/>
        <v>0</v>
      </c>
      <c r="AP140" s="324">
        <f t="shared" si="52"/>
        <v>0</v>
      </c>
      <c r="AQ140" s="324">
        <f t="shared" si="52"/>
        <v>0</v>
      </c>
      <c r="AR140" s="324">
        <f t="shared" si="52"/>
        <v>0</v>
      </c>
      <c r="AS140" s="324">
        <f t="shared" si="52"/>
        <v>0</v>
      </c>
      <c r="AT140" s="324">
        <f t="shared" si="52"/>
        <v>0</v>
      </c>
      <c r="AU140" s="324">
        <f t="shared" si="52"/>
        <v>0</v>
      </c>
      <c r="AV140" s="324">
        <f t="shared" si="52"/>
        <v>0</v>
      </c>
      <c r="AW140" s="324">
        <f t="shared" si="52"/>
        <v>0</v>
      </c>
      <c r="AX140" s="333">
        <f t="shared" si="51"/>
        <v>0</v>
      </c>
      <c r="AY140" s="324">
        <f t="shared" si="51"/>
        <v>0</v>
      </c>
      <c r="AZ140" s="324">
        <f t="shared" si="51"/>
        <v>0</v>
      </c>
      <c r="BA140" s="324">
        <f>SUM(BA64:BA72)</f>
        <v>0</v>
      </c>
      <c r="BB140" s="324">
        <f>SUM(BB64:BB72)</f>
        <v>0</v>
      </c>
      <c r="BC140" s="324">
        <f t="shared" si="51"/>
        <v>0</v>
      </c>
      <c r="BD140" s="333">
        <f t="shared" si="51"/>
        <v>0</v>
      </c>
      <c r="BE140" s="329">
        <f t="shared" si="51"/>
        <v>0</v>
      </c>
      <c r="BF140" s="324">
        <f t="shared" si="51"/>
        <v>0</v>
      </c>
      <c r="BG140" s="324">
        <f t="shared" si="51"/>
        <v>0</v>
      </c>
      <c r="BH140" s="324">
        <f t="shared" si="51"/>
        <v>0</v>
      </c>
      <c r="BI140" s="324">
        <f>SUM(BI64:BI72)</f>
        <v>0</v>
      </c>
      <c r="BJ140" s="324">
        <f>SUM(BJ64:BJ72)</f>
        <v>0</v>
      </c>
      <c r="BK140" s="333">
        <f t="shared" si="51"/>
        <v>0</v>
      </c>
      <c r="BL140" s="324">
        <f t="shared" si="51"/>
        <v>0</v>
      </c>
      <c r="BM140" s="324">
        <f t="shared" si="51"/>
        <v>0</v>
      </c>
      <c r="BN140" s="324">
        <f t="shared" si="51"/>
        <v>0</v>
      </c>
      <c r="BO140" s="324">
        <f t="shared" si="51"/>
        <v>0</v>
      </c>
      <c r="BP140" s="324">
        <f t="shared" si="51"/>
        <v>0</v>
      </c>
      <c r="BQ140" s="324">
        <f>SUM(BQ64:BQ72)</f>
        <v>0</v>
      </c>
      <c r="BR140" s="324">
        <f t="shared" si="51"/>
        <v>0</v>
      </c>
      <c r="BS140" s="333">
        <f t="shared" si="51"/>
        <v>0</v>
      </c>
      <c r="BT140" s="324">
        <f t="shared" si="51"/>
        <v>0</v>
      </c>
      <c r="BU140" s="324">
        <f>SUM(BU64:BU72)</f>
        <v>0</v>
      </c>
      <c r="BV140" s="324">
        <f t="shared" si="51"/>
        <v>0</v>
      </c>
      <c r="BW140" s="324">
        <f>SUM(BW64:BW72)</f>
        <v>0</v>
      </c>
      <c r="BX140" s="324">
        <f t="shared" si="51"/>
        <v>0</v>
      </c>
      <c r="BY140" s="333">
        <f t="shared" si="51"/>
        <v>0</v>
      </c>
      <c r="BZ140" s="99">
        <f t="shared" si="51"/>
        <v>0</v>
      </c>
      <c r="CA140" s="99">
        <f>SUM(CA64:CA72)</f>
        <v>0</v>
      </c>
      <c r="CB140" s="99">
        <f t="shared" si="51"/>
        <v>0</v>
      </c>
      <c r="CC140" s="100">
        <f t="shared" si="51"/>
        <v>0</v>
      </c>
      <c r="CD140" s="324">
        <f t="shared" si="51"/>
        <v>0</v>
      </c>
      <c r="CE140" s="324">
        <f t="shared" si="51"/>
        <v>0</v>
      </c>
      <c r="CF140" s="324">
        <f t="shared" si="51"/>
        <v>0</v>
      </c>
      <c r="CG140" s="333">
        <f t="shared" si="51"/>
        <v>0</v>
      </c>
      <c r="CH140" s="324">
        <f t="shared" si="51"/>
        <v>2099</v>
      </c>
      <c r="CI140" s="324">
        <f>SUM(CI64:CI72)</f>
        <v>2202</v>
      </c>
      <c r="CJ140" s="324">
        <f>SUM(CJ64:CJ72)</f>
        <v>2281</v>
      </c>
      <c r="CK140" s="324">
        <f t="shared" si="51"/>
        <v>727</v>
      </c>
      <c r="CL140" s="333">
        <f t="shared" si="51"/>
        <v>1155</v>
      </c>
      <c r="CM140" s="329">
        <f t="shared" si="51"/>
        <v>0</v>
      </c>
      <c r="CN140" s="324">
        <f t="shared" si="51"/>
        <v>0</v>
      </c>
      <c r="CO140" s="324">
        <f>SUM(CO64:CO72)</f>
        <v>0</v>
      </c>
      <c r="CP140" s="333">
        <f t="shared" si="51"/>
        <v>0</v>
      </c>
      <c r="CQ140" s="324">
        <f>SUM(CQ64:CQ72)</f>
        <v>0</v>
      </c>
      <c r="CR140" s="326">
        <f t="shared" si="51"/>
        <v>0</v>
      </c>
      <c r="CS140" s="324">
        <f t="shared" si="51"/>
        <v>0</v>
      </c>
      <c r="CT140" s="324">
        <f t="shared" si="51"/>
        <v>0</v>
      </c>
      <c r="CU140" s="333">
        <f t="shared" si="51"/>
        <v>0</v>
      </c>
      <c r="CV140" s="324">
        <f t="shared" ref="CV140:FK140" si="53">SUM(CV64:CV72)</f>
        <v>0</v>
      </c>
      <c r="CW140" s="324">
        <f>SUM(CW64:CW72)</f>
        <v>0</v>
      </c>
      <c r="CX140" s="326">
        <f t="shared" si="53"/>
        <v>0</v>
      </c>
      <c r="CY140" s="324">
        <f t="shared" si="53"/>
        <v>0</v>
      </c>
      <c r="CZ140" s="326">
        <f t="shared" si="53"/>
        <v>0</v>
      </c>
      <c r="DA140" s="324">
        <f t="shared" ref="DA140:DO140" si="54">SUM(DA64:DA72)</f>
        <v>0</v>
      </c>
      <c r="DB140" s="331">
        <f t="shared" si="54"/>
        <v>0</v>
      </c>
      <c r="DC140" s="324">
        <f t="shared" si="54"/>
        <v>0</v>
      </c>
      <c r="DD140" s="326">
        <f t="shared" si="54"/>
        <v>0</v>
      </c>
      <c r="DE140" s="324">
        <f t="shared" si="54"/>
        <v>0</v>
      </c>
      <c r="DF140" s="324">
        <f t="shared" si="54"/>
        <v>0</v>
      </c>
      <c r="DG140" s="324">
        <f t="shared" si="54"/>
        <v>0</v>
      </c>
      <c r="DH140" s="324">
        <f t="shared" si="54"/>
        <v>0</v>
      </c>
      <c r="DI140" s="324">
        <f t="shared" si="54"/>
        <v>0</v>
      </c>
      <c r="DJ140" s="326">
        <f t="shared" si="54"/>
        <v>0</v>
      </c>
      <c r="DK140" s="324">
        <f t="shared" si="54"/>
        <v>0</v>
      </c>
      <c r="DL140" s="326">
        <f t="shared" si="54"/>
        <v>0</v>
      </c>
      <c r="DM140" s="324">
        <f t="shared" si="54"/>
        <v>0</v>
      </c>
      <c r="DN140" s="324">
        <f t="shared" si="54"/>
        <v>0</v>
      </c>
      <c r="DO140" s="331">
        <f t="shared" si="54"/>
        <v>0</v>
      </c>
      <c r="DP140" s="324">
        <f t="shared" si="53"/>
        <v>0</v>
      </c>
      <c r="DQ140" s="326">
        <f t="shared" si="53"/>
        <v>0</v>
      </c>
      <c r="DR140" s="324">
        <f t="shared" si="53"/>
        <v>0</v>
      </c>
      <c r="DS140" s="333">
        <f t="shared" si="53"/>
        <v>0</v>
      </c>
      <c r="DT140" s="403">
        <f t="shared" si="53"/>
        <v>0</v>
      </c>
      <c r="DU140" s="447">
        <f t="shared" si="53"/>
        <v>0</v>
      </c>
      <c r="DV140" s="447">
        <f t="shared" si="53"/>
        <v>0</v>
      </c>
      <c r="DW140" s="447">
        <f t="shared" si="53"/>
        <v>0</v>
      </c>
      <c r="DX140" s="99">
        <f t="shared" si="53"/>
        <v>0</v>
      </c>
      <c r="DY140" s="99">
        <f>SUM(DY64:DY72)</f>
        <v>0</v>
      </c>
      <c r="DZ140" s="99">
        <f>SUM(DZ64:DZ72)</f>
        <v>0</v>
      </c>
      <c r="EA140" s="99">
        <f t="shared" si="53"/>
        <v>0</v>
      </c>
      <c r="EB140" s="406">
        <f t="shared" si="53"/>
        <v>0</v>
      </c>
      <c r="EC140" s="447">
        <f t="shared" si="53"/>
        <v>0</v>
      </c>
      <c r="ED140" s="447">
        <f t="shared" si="53"/>
        <v>0</v>
      </c>
      <c r="EE140" s="447">
        <f t="shared" si="53"/>
        <v>0</v>
      </c>
      <c r="EF140" s="170">
        <f t="shared" si="53"/>
        <v>0</v>
      </c>
      <c r="EG140" s="329">
        <f t="shared" si="53"/>
        <v>0</v>
      </c>
      <c r="EH140" s="332">
        <f t="shared" si="53"/>
        <v>0</v>
      </c>
      <c r="EI140" s="332">
        <f t="shared" si="53"/>
        <v>0</v>
      </c>
      <c r="EJ140" s="332">
        <f t="shared" si="53"/>
        <v>0</v>
      </c>
      <c r="EK140" s="324">
        <f t="shared" si="53"/>
        <v>0</v>
      </c>
      <c r="EL140" s="324">
        <f t="shared" si="53"/>
        <v>0</v>
      </c>
      <c r="EM140" s="326">
        <f t="shared" si="53"/>
        <v>0</v>
      </c>
      <c r="EN140" s="332">
        <f t="shared" si="53"/>
        <v>0</v>
      </c>
      <c r="EO140" s="332">
        <f t="shared" si="53"/>
        <v>0</v>
      </c>
      <c r="EP140" s="332">
        <f t="shared" si="53"/>
        <v>0</v>
      </c>
      <c r="EQ140" s="327">
        <f t="shared" si="53"/>
        <v>0</v>
      </c>
      <c r="ER140" s="365">
        <f t="shared" si="53"/>
        <v>0</v>
      </c>
      <c r="ES140" s="324">
        <f>SUM(ES64:ES72)</f>
        <v>0</v>
      </c>
      <c r="ET140" s="326">
        <f>SUM(ET64:ET72)</f>
        <v>0</v>
      </c>
      <c r="EU140" s="332">
        <f t="shared" si="53"/>
        <v>0</v>
      </c>
      <c r="EV140" s="324">
        <f t="shared" si="53"/>
        <v>0</v>
      </c>
      <c r="EW140" s="324">
        <f>SUM(EW64:EW72)</f>
        <v>0</v>
      </c>
      <c r="EX140" s="324">
        <f>SUM(EX64:EX72)</f>
        <v>0</v>
      </c>
      <c r="EY140" s="324">
        <f>SUM(EY64:EY72)</f>
        <v>0</v>
      </c>
      <c r="EZ140" s="324">
        <f>SUM(EZ64:EZ72)</f>
        <v>0</v>
      </c>
      <c r="FA140" s="324">
        <f t="shared" si="53"/>
        <v>0</v>
      </c>
      <c r="FB140" s="333">
        <f t="shared" si="53"/>
        <v>0</v>
      </c>
      <c r="FC140" s="324">
        <f t="shared" si="53"/>
        <v>0</v>
      </c>
      <c r="FD140" s="324">
        <f t="shared" si="53"/>
        <v>0</v>
      </c>
      <c r="FE140" s="324">
        <f t="shared" si="53"/>
        <v>0</v>
      </c>
      <c r="FF140" s="324">
        <f>SUM(FF64:FF72)</f>
        <v>0</v>
      </c>
      <c r="FG140" s="324">
        <f>SUM(FG64:FG72)</f>
        <v>0</v>
      </c>
      <c r="FH140" s="324">
        <f t="shared" si="53"/>
        <v>0</v>
      </c>
      <c r="FI140" s="324">
        <f t="shared" si="53"/>
        <v>0</v>
      </c>
      <c r="FJ140" s="324">
        <f t="shared" si="53"/>
        <v>0</v>
      </c>
      <c r="FK140" s="333">
        <f t="shared" si="53"/>
        <v>0</v>
      </c>
      <c r="FL140" s="34"/>
    </row>
    <row r="141" spans="1:168" s="30" customFormat="1" ht="12.75" customHeight="1">
      <c r="A141" s="31"/>
      <c r="B141" s="23" t="s">
        <v>717</v>
      </c>
      <c r="C141" s="22">
        <f>SUM(C73:C76)</f>
        <v>4477</v>
      </c>
      <c r="D141" s="22">
        <f>SUM(D73:D76)</f>
        <v>945</v>
      </c>
      <c r="E141" s="78">
        <f t="shared" si="17"/>
        <v>0.21107884744248381</v>
      </c>
      <c r="F141" s="324">
        <f>SUM(F73:F76)</f>
        <v>0</v>
      </c>
      <c r="G141" s="326">
        <f>SUM(G73:G76)</f>
        <v>0</v>
      </c>
      <c r="H141" s="394">
        <f>SUM(H73:H76)</f>
        <v>0</v>
      </c>
      <c r="I141" s="331">
        <f t="shared" ref="I141:CU141" si="55">SUM(I73:I76)</f>
        <v>0</v>
      </c>
      <c r="J141" s="324">
        <f t="shared" si="55"/>
        <v>0</v>
      </c>
      <c r="K141" s="326">
        <f t="shared" si="55"/>
        <v>0</v>
      </c>
      <c r="L141" s="327">
        <f t="shared" si="55"/>
        <v>0</v>
      </c>
      <c r="M141" s="329">
        <f t="shared" si="55"/>
        <v>0</v>
      </c>
      <c r="N141" s="332">
        <f t="shared" si="55"/>
        <v>0</v>
      </c>
      <c r="O141" s="324">
        <f t="shared" si="55"/>
        <v>0</v>
      </c>
      <c r="P141" s="326">
        <f t="shared" si="55"/>
        <v>0</v>
      </c>
      <c r="Q141" s="324">
        <f t="shared" si="55"/>
        <v>0</v>
      </c>
      <c r="R141" s="324">
        <f t="shared" si="55"/>
        <v>0</v>
      </c>
      <c r="S141" s="324">
        <f>SUM(S73:S76)</f>
        <v>0</v>
      </c>
      <c r="T141" s="324">
        <f t="shared" si="55"/>
        <v>0</v>
      </c>
      <c r="U141" s="333">
        <f t="shared" si="55"/>
        <v>0</v>
      </c>
      <c r="V141" s="329">
        <f t="shared" si="55"/>
        <v>0</v>
      </c>
      <c r="W141" s="332">
        <f t="shared" si="55"/>
        <v>0</v>
      </c>
      <c r="X141" s="332">
        <f t="shared" si="55"/>
        <v>0</v>
      </c>
      <c r="Y141" s="332">
        <f t="shared" si="55"/>
        <v>0</v>
      </c>
      <c r="Z141" s="324">
        <f t="shared" si="55"/>
        <v>0</v>
      </c>
      <c r="AA141" s="324">
        <f t="shared" si="55"/>
        <v>0</v>
      </c>
      <c r="AB141" s="326">
        <f t="shared" si="55"/>
        <v>0</v>
      </c>
      <c r="AC141" s="324">
        <f t="shared" si="55"/>
        <v>0</v>
      </c>
      <c r="AD141" s="326">
        <f>SUM(AD73:AD76)</f>
        <v>0</v>
      </c>
      <c r="AE141" s="332">
        <f t="shared" si="55"/>
        <v>0</v>
      </c>
      <c r="AF141" s="324">
        <f t="shared" si="55"/>
        <v>0</v>
      </c>
      <c r="AG141" s="326">
        <f t="shared" ref="AG141:AW141" si="56">SUM(AG73:AG76)</f>
        <v>0</v>
      </c>
      <c r="AH141" s="324">
        <f t="shared" si="56"/>
        <v>0</v>
      </c>
      <c r="AI141" s="326">
        <f t="shared" si="56"/>
        <v>0</v>
      </c>
      <c r="AJ141" s="324">
        <f t="shared" si="56"/>
        <v>0</v>
      </c>
      <c r="AK141" s="324">
        <f t="shared" si="56"/>
        <v>0</v>
      </c>
      <c r="AL141" s="324">
        <f t="shared" si="56"/>
        <v>0</v>
      </c>
      <c r="AM141" s="324">
        <f t="shared" si="56"/>
        <v>0</v>
      </c>
      <c r="AN141" s="324">
        <f t="shared" si="56"/>
        <v>0</v>
      </c>
      <c r="AO141" s="324">
        <f t="shared" si="56"/>
        <v>0</v>
      </c>
      <c r="AP141" s="324">
        <f t="shared" si="56"/>
        <v>0</v>
      </c>
      <c r="AQ141" s="324">
        <f t="shared" si="56"/>
        <v>0</v>
      </c>
      <c r="AR141" s="324">
        <f t="shared" si="56"/>
        <v>0</v>
      </c>
      <c r="AS141" s="324">
        <f t="shared" si="56"/>
        <v>0</v>
      </c>
      <c r="AT141" s="324">
        <f t="shared" si="56"/>
        <v>0</v>
      </c>
      <c r="AU141" s="324">
        <f t="shared" si="56"/>
        <v>0</v>
      </c>
      <c r="AV141" s="324">
        <f t="shared" si="56"/>
        <v>0</v>
      </c>
      <c r="AW141" s="324">
        <f t="shared" si="56"/>
        <v>0</v>
      </c>
      <c r="AX141" s="333">
        <f t="shared" si="55"/>
        <v>0</v>
      </c>
      <c r="AY141" s="324">
        <f t="shared" si="55"/>
        <v>0</v>
      </c>
      <c r="AZ141" s="324">
        <f t="shared" si="55"/>
        <v>0</v>
      </c>
      <c r="BA141" s="324">
        <f>SUM(BA73:BA76)</f>
        <v>0</v>
      </c>
      <c r="BB141" s="324">
        <f>SUM(BB73:BB76)</f>
        <v>0</v>
      </c>
      <c r="BC141" s="324">
        <f t="shared" si="55"/>
        <v>0</v>
      </c>
      <c r="BD141" s="333">
        <f t="shared" si="55"/>
        <v>0</v>
      </c>
      <c r="BE141" s="329">
        <f t="shared" si="55"/>
        <v>0</v>
      </c>
      <c r="BF141" s="324">
        <f t="shared" si="55"/>
        <v>0</v>
      </c>
      <c r="BG141" s="324">
        <f t="shared" si="55"/>
        <v>0</v>
      </c>
      <c r="BH141" s="324">
        <f t="shared" si="55"/>
        <v>0</v>
      </c>
      <c r="BI141" s="324">
        <f>SUM(BI73:BI76)</f>
        <v>0</v>
      </c>
      <c r="BJ141" s="324">
        <f>SUM(BJ73:BJ76)</f>
        <v>0</v>
      </c>
      <c r="BK141" s="333">
        <f t="shared" si="55"/>
        <v>0</v>
      </c>
      <c r="BL141" s="324">
        <f t="shared" si="55"/>
        <v>0</v>
      </c>
      <c r="BM141" s="324">
        <f t="shared" si="55"/>
        <v>0</v>
      </c>
      <c r="BN141" s="324">
        <f t="shared" si="55"/>
        <v>0</v>
      </c>
      <c r="BO141" s="324">
        <f t="shared" si="55"/>
        <v>0</v>
      </c>
      <c r="BP141" s="324">
        <f t="shared" si="55"/>
        <v>0</v>
      </c>
      <c r="BQ141" s="324">
        <f>SUM(BQ73:BQ76)</f>
        <v>0</v>
      </c>
      <c r="BR141" s="324">
        <f t="shared" si="55"/>
        <v>0</v>
      </c>
      <c r="BS141" s="333">
        <f t="shared" si="55"/>
        <v>0</v>
      </c>
      <c r="BT141" s="324">
        <f t="shared" si="55"/>
        <v>0</v>
      </c>
      <c r="BU141" s="324">
        <f>SUM(BU73:BU76)</f>
        <v>0</v>
      </c>
      <c r="BV141" s="324">
        <f t="shared" si="55"/>
        <v>0</v>
      </c>
      <c r="BW141" s="324">
        <f>SUM(BW73:BW76)</f>
        <v>0</v>
      </c>
      <c r="BX141" s="324">
        <f t="shared" si="55"/>
        <v>0</v>
      </c>
      <c r="BY141" s="333">
        <f t="shared" si="55"/>
        <v>0</v>
      </c>
      <c r="BZ141" s="324">
        <f t="shared" si="55"/>
        <v>0</v>
      </c>
      <c r="CA141" s="324">
        <f>SUM(CA73:CA76)</f>
        <v>0</v>
      </c>
      <c r="CB141" s="324">
        <f t="shared" si="55"/>
        <v>0</v>
      </c>
      <c r="CC141" s="333">
        <f t="shared" si="55"/>
        <v>0</v>
      </c>
      <c r="CD141" s="324">
        <f t="shared" si="55"/>
        <v>0</v>
      </c>
      <c r="CE141" s="324">
        <f t="shared" si="55"/>
        <v>0</v>
      </c>
      <c r="CF141" s="324">
        <f t="shared" si="55"/>
        <v>0</v>
      </c>
      <c r="CG141" s="333">
        <f t="shared" si="55"/>
        <v>0</v>
      </c>
      <c r="CH141" s="324">
        <f t="shared" si="55"/>
        <v>0</v>
      </c>
      <c r="CI141" s="324">
        <f>SUM(CI73:CI76)</f>
        <v>0</v>
      </c>
      <c r="CJ141" s="324">
        <f>SUM(CJ73:CJ76)</f>
        <v>0</v>
      </c>
      <c r="CK141" s="324">
        <f t="shared" si="55"/>
        <v>0</v>
      </c>
      <c r="CL141" s="333">
        <f t="shared" si="55"/>
        <v>0</v>
      </c>
      <c r="CM141" s="329">
        <f t="shared" si="55"/>
        <v>711</v>
      </c>
      <c r="CN141" s="324">
        <f t="shared" si="55"/>
        <v>546</v>
      </c>
      <c r="CO141" s="324">
        <f>SUM(CO73:CO76)</f>
        <v>379</v>
      </c>
      <c r="CP141" s="333">
        <f t="shared" si="55"/>
        <v>313</v>
      </c>
      <c r="CQ141" s="324">
        <f>SUM(CQ73:CQ76)</f>
        <v>0</v>
      </c>
      <c r="CR141" s="326">
        <f t="shared" si="55"/>
        <v>0</v>
      </c>
      <c r="CS141" s="324">
        <f t="shared" si="55"/>
        <v>0</v>
      </c>
      <c r="CT141" s="324">
        <f t="shared" si="55"/>
        <v>0</v>
      </c>
      <c r="CU141" s="333">
        <f t="shared" si="55"/>
        <v>0</v>
      </c>
      <c r="CV141" s="324">
        <f t="shared" ref="CV141:FK141" si="57">SUM(CV73:CV76)</f>
        <v>0</v>
      </c>
      <c r="CW141" s="324">
        <f>SUM(CW73:CW76)</f>
        <v>0</v>
      </c>
      <c r="CX141" s="326">
        <f t="shared" si="57"/>
        <v>0</v>
      </c>
      <c r="CY141" s="324">
        <f t="shared" si="57"/>
        <v>0</v>
      </c>
      <c r="CZ141" s="326">
        <f t="shared" si="57"/>
        <v>0</v>
      </c>
      <c r="DA141" s="324">
        <f t="shared" ref="DA141:DO141" si="58">SUM(DA73:DA76)</f>
        <v>0</v>
      </c>
      <c r="DB141" s="331">
        <f t="shared" si="58"/>
        <v>0</v>
      </c>
      <c r="DC141" s="324">
        <f t="shared" si="58"/>
        <v>0</v>
      </c>
      <c r="DD141" s="326">
        <f t="shared" si="58"/>
        <v>0</v>
      </c>
      <c r="DE141" s="324">
        <f t="shared" si="58"/>
        <v>0</v>
      </c>
      <c r="DF141" s="324">
        <f t="shared" si="58"/>
        <v>0</v>
      </c>
      <c r="DG141" s="324">
        <f t="shared" si="58"/>
        <v>0</v>
      </c>
      <c r="DH141" s="324">
        <f t="shared" si="58"/>
        <v>0</v>
      </c>
      <c r="DI141" s="324">
        <f t="shared" si="58"/>
        <v>0</v>
      </c>
      <c r="DJ141" s="326">
        <f t="shared" si="58"/>
        <v>0</v>
      </c>
      <c r="DK141" s="324">
        <f t="shared" si="58"/>
        <v>0</v>
      </c>
      <c r="DL141" s="326">
        <f t="shared" si="58"/>
        <v>0</v>
      </c>
      <c r="DM141" s="324">
        <f t="shared" si="58"/>
        <v>0</v>
      </c>
      <c r="DN141" s="324">
        <f t="shared" si="58"/>
        <v>0</v>
      </c>
      <c r="DO141" s="331">
        <f t="shared" si="58"/>
        <v>0</v>
      </c>
      <c r="DP141" s="324">
        <f t="shared" si="57"/>
        <v>0</v>
      </c>
      <c r="DQ141" s="326">
        <f t="shared" si="57"/>
        <v>0</v>
      </c>
      <c r="DR141" s="324">
        <f t="shared" si="57"/>
        <v>0</v>
      </c>
      <c r="DS141" s="333">
        <f t="shared" si="57"/>
        <v>0</v>
      </c>
      <c r="DT141" s="403">
        <f t="shared" si="57"/>
        <v>0</v>
      </c>
      <c r="DU141" s="447">
        <f t="shared" si="57"/>
        <v>0</v>
      </c>
      <c r="DV141" s="447">
        <f t="shared" si="57"/>
        <v>0</v>
      </c>
      <c r="DW141" s="447">
        <f t="shared" si="57"/>
        <v>0</v>
      </c>
      <c r="DX141" s="99">
        <f t="shared" si="57"/>
        <v>0</v>
      </c>
      <c r="DY141" s="99">
        <f>SUM(DY73:DY76)</f>
        <v>0</v>
      </c>
      <c r="DZ141" s="99">
        <f>SUM(DZ73:DZ76)</f>
        <v>0</v>
      </c>
      <c r="EA141" s="99">
        <f t="shared" si="57"/>
        <v>0</v>
      </c>
      <c r="EB141" s="406">
        <f t="shared" si="57"/>
        <v>0</v>
      </c>
      <c r="EC141" s="447">
        <f t="shared" si="57"/>
        <v>0</v>
      </c>
      <c r="ED141" s="447">
        <f t="shared" si="57"/>
        <v>0</v>
      </c>
      <c r="EE141" s="447">
        <f t="shared" si="57"/>
        <v>0</v>
      </c>
      <c r="EF141" s="170">
        <f t="shared" si="57"/>
        <v>0</v>
      </c>
      <c r="EG141" s="329">
        <f t="shared" si="57"/>
        <v>0</v>
      </c>
      <c r="EH141" s="332">
        <f t="shared" si="57"/>
        <v>0</v>
      </c>
      <c r="EI141" s="332">
        <f t="shared" si="57"/>
        <v>0</v>
      </c>
      <c r="EJ141" s="332">
        <f t="shared" si="57"/>
        <v>0</v>
      </c>
      <c r="EK141" s="324">
        <f t="shared" si="57"/>
        <v>0</v>
      </c>
      <c r="EL141" s="324">
        <f t="shared" si="57"/>
        <v>0</v>
      </c>
      <c r="EM141" s="326">
        <f t="shared" si="57"/>
        <v>0</v>
      </c>
      <c r="EN141" s="332">
        <f t="shared" si="57"/>
        <v>0</v>
      </c>
      <c r="EO141" s="332">
        <f t="shared" si="57"/>
        <v>0</v>
      </c>
      <c r="EP141" s="332">
        <f t="shared" si="57"/>
        <v>0</v>
      </c>
      <c r="EQ141" s="327">
        <f t="shared" si="57"/>
        <v>0</v>
      </c>
      <c r="ER141" s="365">
        <f t="shared" si="57"/>
        <v>0</v>
      </c>
      <c r="ES141" s="324">
        <f>SUM(ES73:ES76)</f>
        <v>0</v>
      </c>
      <c r="ET141" s="326">
        <f>SUM(ET73:ET76)</f>
        <v>0</v>
      </c>
      <c r="EU141" s="332">
        <f t="shared" si="57"/>
        <v>0</v>
      </c>
      <c r="EV141" s="324">
        <f t="shared" si="57"/>
        <v>0</v>
      </c>
      <c r="EW141" s="324">
        <f>SUM(EW73:EW76)</f>
        <v>0</v>
      </c>
      <c r="EX141" s="324">
        <f>SUM(EX73:EX76)</f>
        <v>0</v>
      </c>
      <c r="EY141" s="324">
        <f>SUM(EY73:EY76)</f>
        <v>0</v>
      </c>
      <c r="EZ141" s="324">
        <f>SUM(EZ73:EZ76)</f>
        <v>0</v>
      </c>
      <c r="FA141" s="324">
        <f t="shared" si="57"/>
        <v>0</v>
      </c>
      <c r="FB141" s="333">
        <f t="shared" si="57"/>
        <v>0</v>
      </c>
      <c r="FC141" s="324">
        <f t="shared" si="57"/>
        <v>0</v>
      </c>
      <c r="FD141" s="324">
        <f t="shared" si="57"/>
        <v>0</v>
      </c>
      <c r="FE141" s="324">
        <f t="shared" si="57"/>
        <v>0</v>
      </c>
      <c r="FF141" s="324">
        <f>SUM(FF73:FF76)</f>
        <v>0</v>
      </c>
      <c r="FG141" s="324">
        <f>SUM(FG73:FG76)</f>
        <v>0</v>
      </c>
      <c r="FH141" s="324">
        <f t="shared" si="57"/>
        <v>0</v>
      </c>
      <c r="FI141" s="324">
        <f t="shared" si="57"/>
        <v>0</v>
      </c>
      <c r="FJ141" s="324">
        <f t="shared" si="57"/>
        <v>0</v>
      </c>
      <c r="FK141" s="333">
        <f t="shared" si="57"/>
        <v>0</v>
      </c>
      <c r="FL141" s="34"/>
    </row>
    <row r="142" spans="1:168" s="30" customFormat="1">
      <c r="A142" s="31"/>
      <c r="B142" s="23" t="s">
        <v>19</v>
      </c>
      <c r="C142" s="22">
        <f>SUM(C77:C83)</f>
        <v>6259</v>
      </c>
      <c r="D142" s="22">
        <f>SUM(D77:D83)</f>
        <v>1624</v>
      </c>
      <c r="E142" s="78">
        <f t="shared" si="17"/>
        <v>0.25946636842946158</v>
      </c>
      <c r="F142" s="324">
        <f>SUM(F77:F83)</f>
        <v>0</v>
      </c>
      <c r="G142" s="326">
        <f>SUM(G77:G83)</f>
        <v>0</v>
      </c>
      <c r="H142" s="394">
        <f>SUM(H77:H83)</f>
        <v>0</v>
      </c>
      <c r="I142" s="331">
        <f t="shared" ref="I142:CU142" si="59">SUM(I77:I83)</f>
        <v>0</v>
      </c>
      <c r="J142" s="324">
        <f t="shared" si="59"/>
        <v>0</v>
      </c>
      <c r="K142" s="326">
        <f t="shared" si="59"/>
        <v>0</v>
      </c>
      <c r="L142" s="327">
        <f t="shared" si="59"/>
        <v>0</v>
      </c>
      <c r="M142" s="329">
        <f t="shared" si="59"/>
        <v>0</v>
      </c>
      <c r="N142" s="332">
        <f t="shared" si="59"/>
        <v>0</v>
      </c>
      <c r="O142" s="324">
        <f t="shared" si="59"/>
        <v>0</v>
      </c>
      <c r="P142" s="326">
        <f t="shared" si="59"/>
        <v>0</v>
      </c>
      <c r="Q142" s="324">
        <f t="shared" si="59"/>
        <v>0</v>
      </c>
      <c r="R142" s="324">
        <f t="shared" si="59"/>
        <v>0</v>
      </c>
      <c r="S142" s="324">
        <f>SUM(S77:S83)</f>
        <v>0</v>
      </c>
      <c r="T142" s="324">
        <f t="shared" si="59"/>
        <v>0</v>
      </c>
      <c r="U142" s="333">
        <f t="shared" si="59"/>
        <v>0</v>
      </c>
      <c r="V142" s="329">
        <f t="shared" si="59"/>
        <v>0</v>
      </c>
      <c r="W142" s="332">
        <f t="shared" si="59"/>
        <v>0</v>
      </c>
      <c r="X142" s="332">
        <f t="shared" si="59"/>
        <v>0</v>
      </c>
      <c r="Y142" s="332">
        <f t="shared" si="59"/>
        <v>0</v>
      </c>
      <c r="Z142" s="324">
        <f t="shared" si="59"/>
        <v>0</v>
      </c>
      <c r="AA142" s="324">
        <f t="shared" si="59"/>
        <v>0</v>
      </c>
      <c r="AB142" s="326">
        <f t="shared" si="59"/>
        <v>0</v>
      </c>
      <c r="AC142" s="324">
        <f t="shared" si="59"/>
        <v>0</v>
      </c>
      <c r="AD142" s="326">
        <f>SUM(AD77:AD83)</f>
        <v>0</v>
      </c>
      <c r="AE142" s="332">
        <f t="shared" si="59"/>
        <v>0</v>
      </c>
      <c r="AF142" s="324">
        <f t="shared" si="59"/>
        <v>0</v>
      </c>
      <c r="AG142" s="326">
        <f t="shared" ref="AG142:AW142" si="60">SUM(AG77:AG83)</f>
        <v>0</v>
      </c>
      <c r="AH142" s="324">
        <f t="shared" si="60"/>
        <v>0</v>
      </c>
      <c r="AI142" s="326">
        <f t="shared" si="60"/>
        <v>0</v>
      </c>
      <c r="AJ142" s="324">
        <f t="shared" si="60"/>
        <v>0</v>
      </c>
      <c r="AK142" s="324">
        <f t="shared" si="60"/>
        <v>0</v>
      </c>
      <c r="AL142" s="324">
        <f t="shared" si="60"/>
        <v>0</v>
      </c>
      <c r="AM142" s="324">
        <f t="shared" si="60"/>
        <v>0</v>
      </c>
      <c r="AN142" s="324">
        <f t="shared" si="60"/>
        <v>0</v>
      </c>
      <c r="AO142" s="324">
        <f t="shared" si="60"/>
        <v>0</v>
      </c>
      <c r="AP142" s="324">
        <f t="shared" si="60"/>
        <v>0</v>
      </c>
      <c r="AQ142" s="324">
        <f t="shared" si="60"/>
        <v>0</v>
      </c>
      <c r="AR142" s="324">
        <f t="shared" si="60"/>
        <v>0</v>
      </c>
      <c r="AS142" s="324">
        <f t="shared" si="60"/>
        <v>0</v>
      </c>
      <c r="AT142" s="324">
        <f t="shared" si="60"/>
        <v>0</v>
      </c>
      <c r="AU142" s="324">
        <f t="shared" si="60"/>
        <v>0</v>
      </c>
      <c r="AV142" s="324">
        <f t="shared" si="60"/>
        <v>0</v>
      </c>
      <c r="AW142" s="324">
        <f t="shared" si="60"/>
        <v>0</v>
      </c>
      <c r="AX142" s="333">
        <f t="shared" si="59"/>
        <v>0</v>
      </c>
      <c r="AY142" s="324">
        <f t="shared" si="59"/>
        <v>0</v>
      </c>
      <c r="AZ142" s="324">
        <f t="shared" si="59"/>
        <v>0</v>
      </c>
      <c r="BA142" s="324">
        <f>SUM(BA77:BA83)</f>
        <v>0</v>
      </c>
      <c r="BB142" s="324">
        <f>SUM(BB77:BB83)</f>
        <v>0</v>
      </c>
      <c r="BC142" s="324">
        <f t="shared" si="59"/>
        <v>0</v>
      </c>
      <c r="BD142" s="333">
        <f t="shared" si="59"/>
        <v>0</v>
      </c>
      <c r="BE142" s="329">
        <f t="shared" si="59"/>
        <v>0</v>
      </c>
      <c r="BF142" s="324">
        <f t="shared" si="59"/>
        <v>0</v>
      </c>
      <c r="BG142" s="324">
        <f t="shared" si="59"/>
        <v>0</v>
      </c>
      <c r="BH142" s="324">
        <f t="shared" si="59"/>
        <v>0</v>
      </c>
      <c r="BI142" s="324">
        <f>SUM(BI77:BI83)</f>
        <v>0</v>
      </c>
      <c r="BJ142" s="324">
        <f>SUM(BJ77:BJ83)</f>
        <v>0</v>
      </c>
      <c r="BK142" s="333">
        <f t="shared" si="59"/>
        <v>0</v>
      </c>
      <c r="BL142" s="324">
        <f t="shared" si="59"/>
        <v>0</v>
      </c>
      <c r="BM142" s="324">
        <f t="shared" si="59"/>
        <v>0</v>
      </c>
      <c r="BN142" s="324">
        <f t="shared" si="59"/>
        <v>0</v>
      </c>
      <c r="BO142" s="324">
        <f t="shared" si="59"/>
        <v>0</v>
      </c>
      <c r="BP142" s="324">
        <f t="shared" si="59"/>
        <v>0</v>
      </c>
      <c r="BQ142" s="324">
        <f>SUM(BQ77:BQ83)</f>
        <v>0</v>
      </c>
      <c r="BR142" s="324">
        <f t="shared" si="59"/>
        <v>0</v>
      </c>
      <c r="BS142" s="333">
        <f t="shared" si="59"/>
        <v>0</v>
      </c>
      <c r="BT142" s="324">
        <f t="shared" si="59"/>
        <v>0</v>
      </c>
      <c r="BU142" s="324">
        <f>SUM(BU77:BU83)</f>
        <v>0</v>
      </c>
      <c r="BV142" s="324">
        <f t="shared" si="59"/>
        <v>0</v>
      </c>
      <c r="BW142" s="324">
        <f>SUM(BW77:BW83)</f>
        <v>0</v>
      </c>
      <c r="BX142" s="324">
        <f t="shared" si="59"/>
        <v>0</v>
      </c>
      <c r="BY142" s="333">
        <f t="shared" si="59"/>
        <v>0</v>
      </c>
      <c r="BZ142" s="324">
        <f t="shared" si="59"/>
        <v>0</v>
      </c>
      <c r="CA142" s="324">
        <f>SUM(CA77:CA83)</f>
        <v>0</v>
      </c>
      <c r="CB142" s="324">
        <f t="shared" si="59"/>
        <v>0</v>
      </c>
      <c r="CC142" s="333">
        <f t="shared" si="59"/>
        <v>0</v>
      </c>
      <c r="CD142" s="324">
        <f t="shared" si="59"/>
        <v>0</v>
      </c>
      <c r="CE142" s="324">
        <f t="shared" si="59"/>
        <v>0</v>
      </c>
      <c r="CF142" s="324">
        <f t="shared" si="59"/>
        <v>0</v>
      </c>
      <c r="CG142" s="333">
        <f t="shared" si="59"/>
        <v>0</v>
      </c>
      <c r="CH142" s="324">
        <f t="shared" si="59"/>
        <v>0</v>
      </c>
      <c r="CI142" s="324">
        <f>SUM(CI77:CI83)</f>
        <v>0</v>
      </c>
      <c r="CJ142" s="324">
        <f>SUM(CJ77:CJ83)</f>
        <v>0</v>
      </c>
      <c r="CK142" s="324">
        <f t="shared" si="59"/>
        <v>0</v>
      </c>
      <c r="CL142" s="333">
        <f t="shared" si="59"/>
        <v>0</v>
      </c>
      <c r="CM142" s="329">
        <f t="shared" si="59"/>
        <v>0</v>
      </c>
      <c r="CN142" s="324">
        <f t="shared" si="59"/>
        <v>0</v>
      </c>
      <c r="CO142" s="324">
        <f>SUM(CO77:CO83)</f>
        <v>0</v>
      </c>
      <c r="CP142" s="333">
        <f t="shared" si="59"/>
        <v>0</v>
      </c>
      <c r="CQ142" s="324">
        <f>SUM(CQ77:CQ83)</f>
        <v>823</v>
      </c>
      <c r="CR142" s="326">
        <f t="shared" si="59"/>
        <v>745</v>
      </c>
      <c r="CS142" s="324">
        <f t="shared" si="59"/>
        <v>901</v>
      </c>
      <c r="CT142" s="324">
        <f t="shared" si="59"/>
        <v>727</v>
      </c>
      <c r="CU142" s="333">
        <f t="shared" si="59"/>
        <v>661</v>
      </c>
      <c r="CV142" s="324">
        <f t="shared" ref="CV142:FK142" si="61">SUM(CV77:CV83)</f>
        <v>0</v>
      </c>
      <c r="CW142" s="324">
        <f>SUM(CW77:CW83)</f>
        <v>0</v>
      </c>
      <c r="CX142" s="326">
        <f t="shared" si="61"/>
        <v>0</v>
      </c>
      <c r="CY142" s="324">
        <f t="shared" si="61"/>
        <v>0</v>
      </c>
      <c r="CZ142" s="326">
        <f t="shared" si="61"/>
        <v>0</v>
      </c>
      <c r="DA142" s="324">
        <f t="shared" ref="DA142:DO142" si="62">SUM(DA77:DA83)</f>
        <v>0</v>
      </c>
      <c r="DB142" s="331">
        <f t="shared" si="62"/>
        <v>0</v>
      </c>
      <c r="DC142" s="324">
        <f t="shared" si="62"/>
        <v>0</v>
      </c>
      <c r="DD142" s="326">
        <f t="shared" si="62"/>
        <v>0</v>
      </c>
      <c r="DE142" s="324">
        <f t="shared" si="62"/>
        <v>0</v>
      </c>
      <c r="DF142" s="324">
        <f t="shared" si="62"/>
        <v>0</v>
      </c>
      <c r="DG142" s="324">
        <f t="shared" si="62"/>
        <v>0</v>
      </c>
      <c r="DH142" s="324">
        <f t="shared" si="62"/>
        <v>0</v>
      </c>
      <c r="DI142" s="324">
        <f t="shared" si="62"/>
        <v>0</v>
      </c>
      <c r="DJ142" s="326">
        <f t="shared" si="62"/>
        <v>0</v>
      </c>
      <c r="DK142" s="324">
        <f t="shared" si="62"/>
        <v>0</v>
      </c>
      <c r="DL142" s="326">
        <f t="shared" si="62"/>
        <v>0</v>
      </c>
      <c r="DM142" s="324">
        <f t="shared" si="62"/>
        <v>0</v>
      </c>
      <c r="DN142" s="324">
        <f t="shared" si="62"/>
        <v>0</v>
      </c>
      <c r="DO142" s="331">
        <f t="shared" si="62"/>
        <v>0</v>
      </c>
      <c r="DP142" s="324">
        <f t="shared" si="61"/>
        <v>0</v>
      </c>
      <c r="DQ142" s="326">
        <f t="shared" si="61"/>
        <v>0</v>
      </c>
      <c r="DR142" s="324">
        <f t="shared" si="61"/>
        <v>0</v>
      </c>
      <c r="DS142" s="333">
        <f t="shared" si="61"/>
        <v>0</v>
      </c>
      <c r="DT142" s="403">
        <f t="shared" si="61"/>
        <v>0</v>
      </c>
      <c r="DU142" s="447">
        <f t="shared" si="61"/>
        <v>0</v>
      </c>
      <c r="DV142" s="447">
        <f t="shared" si="61"/>
        <v>0</v>
      </c>
      <c r="DW142" s="447">
        <f t="shared" si="61"/>
        <v>0</v>
      </c>
      <c r="DX142" s="99">
        <f t="shared" si="61"/>
        <v>0</v>
      </c>
      <c r="DY142" s="99">
        <f>SUM(DY77:DY83)</f>
        <v>0</v>
      </c>
      <c r="DZ142" s="99">
        <f>SUM(DZ77:DZ83)</f>
        <v>0</v>
      </c>
      <c r="EA142" s="99">
        <f t="shared" si="61"/>
        <v>0</v>
      </c>
      <c r="EB142" s="406">
        <f t="shared" si="61"/>
        <v>0</v>
      </c>
      <c r="EC142" s="447">
        <f t="shared" si="61"/>
        <v>0</v>
      </c>
      <c r="ED142" s="447">
        <f t="shared" si="61"/>
        <v>0</v>
      </c>
      <c r="EE142" s="447">
        <f t="shared" si="61"/>
        <v>0</v>
      </c>
      <c r="EF142" s="170">
        <f t="shared" si="61"/>
        <v>0</v>
      </c>
      <c r="EG142" s="329">
        <f t="shared" si="61"/>
        <v>0</v>
      </c>
      <c r="EH142" s="332">
        <f t="shared" si="61"/>
        <v>0</v>
      </c>
      <c r="EI142" s="332">
        <f t="shared" si="61"/>
        <v>0</v>
      </c>
      <c r="EJ142" s="332">
        <f t="shared" si="61"/>
        <v>0</v>
      </c>
      <c r="EK142" s="324">
        <f t="shared" si="61"/>
        <v>0</v>
      </c>
      <c r="EL142" s="324">
        <f t="shared" si="61"/>
        <v>0</v>
      </c>
      <c r="EM142" s="326">
        <f t="shared" si="61"/>
        <v>0</v>
      </c>
      <c r="EN142" s="332">
        <f t="shared" si="61"/>
        <v>0</v>
      </c>
      <c r="EO142" s="332">
        <f t="shared" si="61"/>
        <v>0</v>
      </c>
      <c r="EP142" s="332">
        <f t="shared" si="61"/>
        <v>0</v>
      </c>
      <c r="EQ142" s="327">
        <f t="shared" si="61"/>
        <v>0</v>
      </c>
      <c r="ER142" s="365">
        <f t="shared" si="61"/>
        <v>0</v>
      </c>
      <c r="ES142" s="324">
        <f>SUM(ES77:ES83)</f>
        <v>0</v>
      </c>
      <c r="ET142" s="326">
        <f>SUM(ET77:ET83)</f>
        <v>0</v>
      </c>
      <c r="EU142" s="332">
        <f t="shared" si="61"/>
        <v>0</v>
      </c>
      <c r="EV142" s="324">
        <f t="shared" si="61"/>
        <v>0</v>
      </c>
      <c r="EW142" s="324">
        <f>SUM(EW77:EW83)</f>
        <v>0</v>
      </c>
      <c r="EX142" s="324">
        <f>SUM(EX77:EX83)</f>
        <v>0</v>
      </c>
      <c r="EY142" s="324">
        <f>SUM(EY77:EY83)</f>
        <v>0</v>
      </c>
      <c r="EZ142" s="324">
        <f>SUM(EZ77:EZ83)</f>
        <v>0</v>
      </c>
      <c r="FA142" s="324">
        <f t="shared" si="61"/>
        <v>0</v>
      </c>
      <c r="FB142" s="333">
        <f t="shared" si="61"/>
        <v>0</v>
      </c>
      <c r="FC142" s="324">
        <f t="shared" si="61"/>
        <v>0</v>
      </c>
      <c r="FD142" s="324">
        <f t="shared" si="61"/>
        <v>0</v>
      </c>
      <c r="FE142" s="324">
        <f t="shared" si="61"/>
        <v>0</v>
      </c>
      <c r="FF142" s="324">
        <f>SUM(FF77:FF83)</f>
        <v>0</v>
      </c>
      <c r="FG142" s="324">
        <f>SUM(FG77:FG83)</f>
        <v>0</v>
      </c>
      <c r="FH142" s="324">
        <f t="shared" si="61"/>
        <v>0</v>
      </c>
      <c r="FI142" s="324">
        <f t="shared" si="61"/>
        <v>0</v>
      </c>
      <c r="FJ142" s="324">
        <f t="shared" si="61"/>
        <v>0</v>
      </c>
      <c r="FK142" s="333">
        <f t="shared" si="61"/>
        <v>0</v>
      </c>
      <c r="FL142" s="34"/>
    </row>
    <row r="143" spans="1:168" s="30" customFormat="1" ht="12.75" customHeight="1">
      <c r="A143" s="31"/>
      <c r="B143" s="23" t="s">
        <v>802</v>
      </c>
      <c r="C143" s="22">
        <f>SUM(C84:C95)</f>
        <v>12540</v>
      </c>
      <c r="D143" s="22">
        <f>SUM(D84:D95)</f>
        <v>3741</v>
      </c>
      <c r="E143" s="78">
        <f t="shared" si="17"/>
        <v>0.29832535885167466</v>
      </c>
      <c r="F143" s="324">
        <f>SUM(F84:F95)</f>
        <v>0</v>
      </c>
      <c r="G143" s="326">
        <f>SUM(G84:G95)</f>
        <v>0</v>
      </c>
      <c r="H143" s="394">
        <f>SUM(H84:H95)</f>
        <v>0</v>
      </c>
      <c r="I143" s="331">
        <f t="shared" ref="I143:CU143" si="63">SUM(I84:I95)</f>
        <v>0</v>
      </c>
      <c r="J143" s="324">
        <f t="shared" si="63"/>
        <v>0</v>
      </c>
      <c r="K143" s="326">
        <f t="shared" si="63"/>
        <v>0</v>
      </c>
      <c r="L143" s="327">
        <f t="shared" si="63"/>
        <v>0</v>
      </c>
      <c r="M143" s="329">
        <f t="shared" si="63"/>
        <v>0</v>
      </c>
      <c r="N143" s="332">
        <f t="shared" si="63"/>
        <v>0</v>
      </c>
      <c r="O143" s="324">
        <f t="shared" si="63"/>
        <v>0</v>
      </c>
      <c r="P143" s="326">
        <f t="shared" si="63"/>
        <v>0</v>
      </c>
      <c r="Q143" s="324">
        <f t="shared" si="63"/>
        <v>0</v>
      </c>
      <c r="R143" s="324">
        <f t="shared" si="63"/>
        <v>0</v>
      </c>
      <c r="S143" s="324">
        <f>SUM(S84:S95)</f>
        <v>0</v>
      </c>
      <c r="T143" s="324">
        <f t="shared" si="63"/>
        <v>0</v>
      </c>
      <c r="U143" s="333">
        <f t="shared" si="63"/>
        <v>0</v>
      </c>
      <c r="V143" s="329">
        <f t="shared" si="63"/>
        <v>0</v>
      </c>
      <c r="W143" s="332">
        <f t="shared" si="63"/>
        <v>0</v>
      </c>
      <c r="X143" s="332">
        <f t="shared" si="63"/>
        <v>0</v>
      </c>
      <c r="Y143" s="332">
        <f t="shared" si="63"/>
        <v>0</v>
      </c>
      <c r="Z143" s="324">
        <f t="shared" si="63"/>
        <v>0</v>
      </c>
      <c r="AA143" s="324">
        <f t="shared" si="63"/>
        <v>0</v>
      </c>
      <c r="AB143" s="326">
        <f t="shared" si="63"/>
        <v>0</v>
      </c>
      <c r="AC143" s="324">
        <f t="shared" si="63"/>
        <v>0</v>
      </c>
      <c r="AD143" s="326">
        <f>SUM(AD84:AD95)</f>
        <v>0</v>
      </c>
      <c r="AE143" s="332">
        <f t="shared" si="63"/>
        <v>0</v>
      </c>
      <c r="AF143" s="324">
        <f t="shared" si="63"/>
        <v>0</v>
      </c>
      <c r="AG143" s="326">
        <f t="shared" ref="AG143:AW143" si="64">SUM(AG84:AG95)</f>
        <v>0</v>
      </c>
      <c r="AH143" s="324">
        <f t="shared" si="64"/>
        <v>0</v>
      </c>
      <c r="AI143" s="326">
        <f t="shared" si="64"/>
        <v>0</v>
      </c>
      <c r="AJ143" s="324">
        <f t="shared" si="64"/>
        <v>0</v>
      </c>
      <c r="AK143" s="324">
        <f t="shared" si="64"/>
        <v>0</v>
      </c>
      <c r="AL143" s="324">
        <f t="shared" si="64"/>
        <v>0</v>
      </c>
      <c r="AM143" s="324">
        <f t="shared" si="64"/>
        <v>0</v>
      </c>
      <c r="AN143" s="324">
        <f t="shared" si="64"/>
        <v>0</v>
      </c>
      <c r="AO143" s="324">
        <f t="shared" si="64"/>
        <v>0</v>
      </c>
      <c r="AP143" s="324">
        <f t="shared" si="64"/>
        <v>0</v>
      </c>
      <c r="AQ143" s="324">
        <f t="shared" si="64"/>
        <v>0</v>
      </c>
      <c r="AR143" s="324">
        <f t="shared" si="64"/>
        <v>0</v>
      </c>
      <c r="AS143" s="324">
        <f t="shared" si="64"/>
        <v>0</v>
      </c>
      <c r="AT143" s="324">
        <f t="shared" si="64"/>
        <v>0</v>
      </c>
      <c r="AU143" s="324">
        <f t="shared" si="64"/>
        <v>0</v>
      </c>
      <c r="AV143" s="324">
        <f t="shared" si="64"/>
        <v>0</v>
      </c>
      <c r="AW143" s="324">
        <f t="shared" si="64"/>
        <v>0</v>
      </c>
      <c r="AX143" s="333">
        <f t="shared" si="63"/>
        <v>0</v>
      </c>
      <c r="AY143" s="324">
        <f t="shared" si="63"/>
        <v>0</v>
      </c>
      <c r="AZ143" s="324">
        <f t="shared" si="63"/>
        <v>0</v>
      </c>
      <c r="BA143" s="324">
        <f>SUM(BA84:BA95)</f>
        <v>0</v>
      </c>
      <c r="BB143" s="324">
        <f>SUM(BB84:BB95)</f>
        <v>0</v>
      </c>
      <c r="BC143" s="324">
        <f t="shared" si="63"/>
        <v>0</v>
      </c>
      <c r="BD143" s="333">
        <f t="shared" si="63"/>
        <v>0</v>
      </c>
      <c r="BE143" s="329">
        <f t="shared" si="63"/>
        <v>0</v>
      </c>
      <c r="BF143" s="324">
        <f t="shared" si="63"/>
        <v>0</v>
      </c>
      <c r="BG143" s="324">
        <f t="shared" si="63"/>
        <v>0</v>
      </c>
      <c r="BH143" s="324">
        <f t="shared" si="63"/>
        <v>0</v>
      </c>
      <c r="BI143" s="324">
        <f>SUM(BI84:BI95)</f>
        <v>0</v>
      </c>
      <c r="BJ143" s="324">
        <f>SUM(BJ84:BJ95)</f>
        <v>0</v>
      </c>
      <c r="BK143" s="333">
        <f t="shared" si="63"/>
        <v>0</v>
      </c>
      <c r="BL143" s="324">
        <f t="shared" si="63"/>
        <v>0</v>
      </c>
      <c r="BM143" s="324">
        <f t="shared" si="63"/>
        <v>0</v>
      </c>
      <c r="BN143" s="324">
        <f t="shared" si="63"/>
        <v>0</v>
      </c>
      <c r="BO143" s="324">
        <f t="shared" si="63"/>
        <v>0</v>
      </c>
      <c r="BP143" s="324">
        <f t="shared" si="63"/>
        <v>0</v>
      </c>
      <c r="BQ143" s="324">
        <f>SUM(BQ84:BQ95)</f>
        <v>0</v>
      </c>
      <c r="BR143" s="324">
        <f t="shared" si="63"/>
        <v>0</v>
      </c>
      <c r="BS143" s="333">
        <f t="shared" si="63"/>
        <v>0</v>
      </c>
      <c r="BT143" s="324">
        <f t="shared" si="63"/>
        <v>0</v>
      </c>
      <c r="BU143" s="324">
        <f>SUM(BU84:BU95)</f>
        <v>0</v>
      </c>
      <c r="BV143" s="324">
        <f t="shared" si="63"/>
        <v>0</v>
      </c>
      <c r="BW143" s="324">
        <f>SUM(BW84:BW95)</f>
        <v>0</v>
      </c>
      <c r="BX143" s="324">
        <f t="shared" si="63"/>
        <v>0</v>
      </c>
      <c r="BY143" s="333">
        <f t="shared" si="63"/>
        <v>0</v>
      </c>
      <c r="BZ143" s="324">
        <f t="shared" si="63"/>
        <v>0</v>
      </c>
      <c r="CA143" s="324">
        <f>SUM(CA84:CA95)</f>
        <v>0</v>
      </c>
      <c r="CB143" s="324">
        <f t="shared" si="63"/>
        <v>0</v>
      </c>
      <c r="CC143" s="333">
        <f t="shared" si="63"/>
        <v>0</v>
      </c>
      <c r="CD143" s="324">
        <f t="shared" si="63"/>
        <v>0</v>
      </c>
      <c r="CE143" s="324">
        <f t="shared" si="63"/>
        <v>0</v>
      </c>
      <c r="CF143" s="324">
        <f t="shared" si="63"/>
        <v>0</v>
      </c>
      <c r="CG143" s="333">
        <f t="shared" si="63"/>
        <v>0</v>
      </c>
      <c r="CH143" s="324">
        <f t="shared" si="63"/>
        <v>0</v>
      </c>
      <c r="CI143" s="324">
        <f>SUM(CI84:CI95)</f>
        <v>0</v>
      </c>
      <c r="CJ143" s="324">
        <f>SUM(CJ84:CJ95)</f>
        <v>0</v>
      </c>
      <c r="CK143" s="324">
        <f t="shared" si="63"/>
        <v>0</v>
      </c>
      <c r="CL143" s="333">
        <f t="shared" si="63"/>
        <v>0</v>
      </c>
      <c r="CM143" s="329">
        <f t="shared" si="63"/>
        <v>0</v>
      </c>
      <c r="CN143" s="324">
        <f t="shared" si="63"/>
        <v>0</v>
      </c>
      <c r="CO143" s="324">
        <f>SUM(CO84:CO95)</f>
        <v>0</v>
      </c>
      <c r="CP143" s="333">
        <f t="shared" si="63"/>
        <v>0</v>
      </c>
      <c r="CQ143" s="324">
        <f>SUM(CQ84:CQ95)</f>
        <v>0</v>
      </c>
      <c r="CR143" s="326">
        <f t="shared" si="63"/>
        <v>0</v>
      </c>
      <c r="CS143" s="324">
        <f t="shared" si="63"/>
        <v>0</v>
      </c>
      <c r="CT143" s="324">
        <f t="shared" si="63"/>
        <v>0</v>
      </c>
      <c r="CU143" s="333">
        <f t="shared" si="63"/>
        <v>0</v>
      </c>
      <c r="CV143" s="99">
        <f t="shared" ref="CV143:FK143" si="65">SUM(CV84:CV95)</f>
        <v>943</v>
      </c>
      <c r="CW143" s="99">
        <f>SUM(CW84:CW95)</f>
        <v>1183</v>
      </c>
      <c r="CX143" s="406">
        <f t="shared" si="65"/>
        <v>1536</v>
      </c>
      <c r="CY143" s="99">
        <f t="shared" si="65"/>
        <v>1991</v>
      </c>
      <c r="CZ143" s="406">
        <f t="shared" si="65"/>
        <v>1599</v>
      </c>
      <c r="DA143" s="99">
        <f t="shared" ref="DA143:DO143" si="66">SUM(DA84:DA95)</f>
        <v>1736</v>
      </c>
      <c r="DB143" s="407">
        <f t="shared" si="66"/>
        <v>1820</v>
      </c>
      <c r="DC143" s="99">
        <f t="shared" si="66"/>
        <v>1854</v>
      </c>
      <c r="DD143" s="406">
        <f t="shared" si="66"/>
        <v>1702</v>
      </c>
      <c r="DE143" s="99">
        <f t="shared" si="66"/>
        <v>1297</v>
      </c>
      <c r="DF143" s="99">
        <f t="shared" si="66"/>
        <v>1776</v>
      </c>
      <c r="DG143" s="99">
        <f t="shared" si="66"/>
        <v>1342</v>
      </c>
      <c r="DH143" s="99">
        <f t="shared" si="66"/>
        <v>1775</v>
      </c>
      <c r="DI143" s="99">
        <f t="shared" si="66"/>
        <v>1558</v>
      </c>
      <c r="DJ143" s="406">
        <f t="shared" si="66"/>
        <v>1540</v>
      </c>
      <c r="DK143" s="99">
        <f t="shared" si="66"/>
        <v>392</v>
      </c>
      <c r="DL143" s="406">
        <f t="shared" si="66"/>
        <v>386</v>
      </c>
      <c r="DM143" s="99">
        <f t="shared" si="66"/>
        <v>462</v>
      </c>
      <c r="DN143" s="99">
        <f t="shared" si="66"/>
        <v>461</v>
      </c>
      <c r="DO143" s="407">
        <f t="shared" si="66"/>
        <v>60</v>
      </c>
      <c r="DP143" s="99">
        <f t="shared" si="65"/>
        <v>450</v>
      </c>
      <c r="DQ143" s="406">
        <f t="shared" si="65"/>
        <v>529</v>
      </c>
      <c r="DR143" s="99">
        <f t="shared" si="65"/>
        <v>481</v>
      </c>
      <c r="DS143" s="100">
        <f t="shared" si="65"/>
        <v>384</v>
      </c>
      <c r="DT143" s="403">
        <f t="shared" si="65"/>
        <v>0</v>
      </c>
      <c r="DU143" s="447">
        <f t="shared" si="65"/>
        <v>0</v>
      </c>
      <c r="DV143" s="447">
        <f t="shared" si="65"/>
        <v>0</v>
      </c>
      <c r="DW143" s="447">
        <f t="shared" si="65"/>
        <v>0</v>
      </c>
      <c r="DX143" s="99">
        <f t="shared" si="65"/>
        <v>0</v>
      </c>
      <c r="DY143" s="99">
        <f>SUM(DY84:DY95)</f>
        <v>0</v>
      </c>
      <c r="DZ143" s="99">
        <f>SUM(DZ84:DZ95)</f>
        <v>0</v>
      </c>
      <c r="EA143" s="99">
        <f t="shared" si="65"/>
        <v>0</v>
      </c>
      <c r="EB143" s="406">
        <f t="shared" si="65"/>
        <v>0</v>
      </c>
      <c r="EC143" s="447">
        <f t="shared" si="65"/>
        <v>0</v>
      </c>
      <c r="ED143" s="447">
        <f t="shared" si="65"/>
        <v>0</v>
      </c>
      <c r="EE143" s="447">
        <f t="shared" si="65"/>
        <v>0</v>
      </c>
      <c r="EF143" s="170">
        <f t="shared" si="65"/>
        <v>0</v>
      </c>
      <c r="EG143" s="329">
        <f t="shared" si="65"/>
        <v>0</v>
      </c>
      <c r="EH143" s="332">
        <f t="shared" si="65"/>
        <v>0</v>
      </c>
      <c r="EI143" s="332">
        <f t="shared" si="65"/>
        <v>0</v>
      </c>
      <c r="EJ143" s="332">
        <f t="shared" si="65"/>
        <v>0</v>
      </c>
      <c r="EK143" s="324">
        <f t="shared" si="65"/>
        <v>0</v>
      </c>
      <c r="EL143" s="324">
        <f t="shared" si="65"/>
        <v>0</v>
      </c>
      <c r="EM143" s="326">
        <f t="shared" si="65"/>
        <v>0</v>
      </c>
      <c r="EN143" s="332">
        <f t="shared" si="65"/>
        <v>0</v>
      </c>
      <c r="EO143" s="332">
        <f t="shared" si="65"/>
        <v>0</v>
      </c>
      <c r="EP143" s="332">
        <f t="shared" si="65"/>
        <v>0</v>
      </c>
      <c r="EQ143" s="327">
        <f t="shared" si="65"/>
        <v>0</v>
      </c>
      <c r="ER143" s="365">
        <f t="shared" si="65"/>
        <v>0</v>
      </c>
      <c r="ES143" s="324">
        <f>SUM(ES84:ES95)</f>
        <v>0</v>
      </c>
      <c r="ET143" s="326">
        <f>SUM(ET84:ET95)</f>
        <v>0</v>
      </c>
      <c r="EU143" s="332">
        <f t="shared" si="65"/>
        <v>0</v>
      </c>
      <c r="EV143" s="324">
        <f t="shared" si="65"/>
        <v>0</v>
      </c>
      <c r="EW143" s="324">
        <f>SUM(EW84:EW95)</f>
        <v>0</v>
      </c>
      <c r="EX143" s="324">
        <f>SUM(EX84:EX95)</f>
        <v>0</v>
      </c>
      <c r="EY143" s="324">
        <f>SUM(EY84:EY95)</f>
        <v>0</v>
      </c>
      <c r="EZ143" s="324">
        <f>SUM(EZ84:EZ95)</f>
        <v>0</v>
      </c>
      <c r="FA143" s="324">
        <f t="shared" si="65"/>
        <v>0</v>
      </c>
      <c r="FB143" s="333">
        <f t="shared" si="65"/>
        <v>0</v>
      </c>
      <c r="FC143" s="324">
        <f t="shared" si="65"/>
        <v>0</v>
      </c>
      <c r="FD143" s="324">
        <f t="shared" si="65"/>
        <v>0</v>
      </c>
      <c r="FE143" s="324">
        <f t="shared" si="65"/>
        <v>0</v>
      </c>
      <c r="FF143" s="324">
        <f>SUM(FF84:FF95)</f>
        <v>0</v>
      </c>
      <c r="FG143" s="324">
        <f>SUM(FG84:FG95)</f>
        <v>0</v>
      </c>
      <c r="FH143" s="324">
        <f t="shared" si="65"/>
        <v>0</v>
      </c>
      <c r="FI143" s="324">
        <f t="shared" si="65"/>
        <v>0</v>
      </c>
      <c r="FJ143" s="324">
        <f t="shared" si="65"/>
        <v>0</v>
      </c>
      <c r="FK143" s="333">
        <f t="shared" si="65"/>
        <v>0</v>
      </c>
      <c r="FL143" s="34"/>
    </row>
    <row r="144" spans="1:168" s="30" customFormat="1">
      <c r="A144" s="31"/>
      <c r="B144" s="23" t="s">
        <v>718</v>
      </c>
      <c r="C144" s="22">
        <f>SUM(C96:C103)</f>
        <v>7057</v>
      </c>
      <c r="D144" s="22">
        <f>SUM(D96:D103)</f>
        <v>1837</v>
      </c>
      <c r="E144" s="78">
        <f t="shared" si="17"/>
        <v>0.26030891313589344</v>
      </c>
      <c r="F144" s="324">
        <f>SUM(F96:F103)</f>
        <v>0</v>
      </c>
      <c r="G144" s="326">
        <f>SUM(G96:G103)</f>
        <v>0</v>
      </c>
      <c r="H144" s="394">
        <f>SUM(H96:H103)</f>
        <v>0</v>
      </c>
      <c r="I144" s="331">
        <f t="shared" ref="I144:CU144" si="67">SUM(I96:I103)</f>
        <v>0</v>
      </c>
      <c r="J144" s="324">
        <f t="shared" si="67"/>
        <v>0</v>
      </c>
      <c r="K144" s="326">
        <f t="shared" si="67"/>
        <v>0</v>
      </c>
      <c r="L144" s="327">
        <f t="shared" si="67"/>
        <v>0</v>
      </c>
      <c r="M144" s="329">
        <f t="shared" si="67"/>
        <v>0</v>
      </c>
      <c r="N144" s="332">
        <f t="shared" si="67"/>
        <v>0</v>
      </c>
      <c r="O144" s="324">
        <f t="shared" si="67"/>
        <v>0</v>
      </c>
      <c r="P144" s="326">
        <f t="shared" si="67"/>
        <v>0</v>
      </c>
      <c r="Q144" s="324">
        <f t="shared" si="67"/>
        <v>0</v>
      </c>
      <c r="R144" s="324">
        <f t="shared" si="67"/>
        <v>0</v>
      </c>
      <c r="S144" s="324">
        <f>SUM(S96:S103)</f>
        <v>0</v>
      </c>
      <c r="T144" s="324">
        <f t="shared" si="67"/>
        <v>0</v>
      </c>
      <c r="U144" s="333">
        <f t="shared" si="67"/>
        <v>0</v>
      </c>
      <c r="V144" s="329">
        <f t="shared" si="67"/>
        <v>0</v>
      </c>
      <c r="W144" s="332">
        <f t="shared" si="67"/>
        <v>0</v>
      </c>
      <c r="X144" s="332">
        <f t="shared" si="67"/>
        <v>0</v>
      </c>
      <c r="Y144" s="332">
        <f t="shared" si="67"/>
        <v>0</v>
      </c>
      <c r="Z144" s="324">
        <f t="shared" si="67"/>
        <v>0</v>
      </c>
      <c r="AA144" s="324">
        <f t="shared" si="67"/>
        <v>0</v>
      </c>
      <c r="AB144" s="326">
        <f t="shared" si="67"/>
        <v>0</v>
      </c>
      <c r="AC144" s="324">
        <f t="shared" si="67"/>
        <v>0</v>
      </c>
      <c r="AD144" s="326">
        <f>SUM(AD96:AD103)</f>
        <v>0</v>
      </c>
      <c r="AE144" s="332">
        <f t="shared" si="67"/>
        <v>0</v>
      </c>
      <c r="AF144" s="324">
        <f t="shared" si="67"/>
        <v>0</v>
      </c>
      <c r="AG144" s="326">
        <f t="shared" ref="AG144:AW144" si="68">SUM(AG96:AG103)</f>
        <v>0</v>
      </c>
      <c r="AH144" s="324">
        <f t="shared" si="68"/>
        <v>0</v>
      </c>
      <c r="AI144" s="326">
        <f t="shared" si="68"/>
        <v>0</v>
      </c>
      <c r="AJ144" s="324">
        <f t="shared" si="68"/>
        <v>0</v>
      </c>
      <c r="AK144" s="324">
        <f t="shared" si="68"/>
        <v>0</v>
      </c>
      <c r="AL144" s="324">
        <f t="shared" si="68"/>
        <v>0</v>
      </c>
      <c r="AM144" s="324">
        <f t="shared" si="68"/>
        <v>0</v>
      </c>
      <c r="AN144" s="324">
        <f t="shared" si="68"/>
        <v>0</v>
      </c>
      <c r="AO144" s="324">
        <f t="shared" si="68"/>
        <v>0</v>
      </c>
      <c r="AP144" s="324">
        <f t="shared" si="68"/>
        <v>0</v>
      </c>
      <c r="AQ144" s="324">
        <f t="shared" si="68"/>
        <v>0</v>
      </c>
      <c r="AR144" s="324">
        <f t="shared" si="68"/>
        <v>0</v>
      </c>
      <c r="AS144" s="324">
        <f t="shared" si="68"/>
        <v>0</v>
      </c>
      <c r="AT144" s="324">
        <f t="shared" si="68"/>
        <v>0</v>
      </c>
      <c r="AU144" s="324">
        <f t="shared" si="68"/>
        <v>0</v>
      </c>
      <c r="AV144" s="324">
        <f t="shared" si="68"/>
        <v>0</v>
      </c>
      <c r="AW144" s="324">
        <f t="shared" si="68"/>
        <v>0</v>
      </c>
      <c r="AX144" s="333">
        <f t="shared" si="67"/>
        <v>0</v>
      </c>
      <c r="AY144" s="324">
        <f t="shared" si="67"/>
        <v>0</v>
      </c>
      <c r="AZ144" s="324">
        <f t="shared" si="67"/>
        <v>0</v>
      </c>
      <c r="BA144" s="324">
        <f>SUM(BA96:BA103)</f>
        <v>0</v>
      </c>
      <c r="BB144" s="324">
        <f>SUM(BB96:BB103)</f>
        <v>0</v>
      </c>
      <c r="BC144" s="324">
        <f t="shared" si="67"/>
        <v>0</v>
      </c>
      <c r="BD144" s="333">
        <f t="shared" si="67"/>
        <v>0</v>
      </c>
      <c r="BE144" s="329">
        <f t="shared" si="67"/>
        <v>0</v>
      </c>
      <c r="BF144" s="324">
        <f t="shared" si="67"/>
        <v>0</v>
      </c>
      <c r="BG144" s="324">
        <f t="shared" si="67"/>
        <v>0</v>
      </c>
      <c r="BH144" s="324">
        <f t="shared" si="67"/>
        <v>0</v>
      </c>
      <c r="BI144" s="324">
        <f>SUM(BI96:BI103)</f>
        <v>0</v>
      </c>
      <c r="BJ144" s="324">
        <f>SUM(BJ96:BJ103)</f>
        <v>0</v>
      </c>
      <c r="BK144" s="333">
        <f t="shared" si="67"/>
        <v>0</v>
      </c>
      <c r="BL144" s="324">
        <f t="shared" si="67"/>
        <v>0</v>
      </c>
      <c r="BM144" s="324">
        <f t="shared" si="67"/>
        <v>0</v>
      </c>
      <c r="BN144" s="324">
        <f t="shared" si="67"/>
        <v>0</v>
      </c>
      <c r="BO144" s="324">
        <f t="shared" si="67"/>
        <v>0</v>
      </c>
      <c r="BP144" s="324">
        <f t="shared" si="67"/>
        <v>0</v>
      </c>
      <c r="BQ144" s="324">
        <f>SUM(BQ96:BQ103)</f>
        <v>0</v>
      </c>
      <c r="BR144" s="324">
        <f t="shared" si="67"/>
        <v>0</v>
      </c>
      <c r="BS144" s="333">
        <f t="shared" si="67"/>
        <v>0</v>
      </c>
      <c r="BT144" s="324">
        <f t="shared" si="67"/>
        <v>0</v>
      </c>
      <c r="BU144" s="324">
        <f>SUM(BU96:BU103)</f>
        <v>0</v>
      </c>
      <c r="BV144" s="324">
        <f t="shared" si="67"/>
        <v>0</v>
      </c>
      <c r="BW144" s="324">
        <f>SUM(BW96:BW103)</f>
        <v>0</v>
      </c>
      <c r="BX144" s="324">
        <f t="shared" si="67"/>
        <v>0</v>
      </c>
      <c r="BY144" s="333">
        <f t="shared" si="67"/>
        <v>0</v>
      </c>
      <c r="BZ144" s="324">
        <f t="shared" si="67"/>
        <v>0</v>
      </c>
      <c r="CA144" s="324">
        <f>SUM(CA96:CA103)</f>
        <v>0</v>
      </c>
      <c r="CB144" s="324">
        <f t="shared" si="67"/>
        <v>0</v>
      </c>
      <c r="CC144" s="333">
        <f t="shared" si="67"/>
        <v>0</v>
      </c>
      <c r="CD144" s="324">
        <f t="shared" si="67"/>
        <v>0</v>
      </c>
      <c r="CE144" s="324">
        <f t="shared" si="67"/>
        <v>0</v>
      </c>
      <c r="CF144" s="324">
        <f t="shared" si="67"/>
        <v>0</v>
      </c>
      <c r="CG144" s="333">
        <f t="shared" si="67"/>
        <v>0</v>
      </c>
      <c r="CH144" s="324">
        <f t="shared" si="67"/>
        <v>0</v>
      </c>
      <c r="CI144" s="324">
        <f>SUM(CI96:CI103)</f>
        <v>0</v>
      </c>
      <c r="CJ144" s="324">
        <f>SUM(CJ96:CJ103)</f>
        <v>0</v>
      </c>
      <c r="CK144" s="324">
        <f t="shared" si="67"/>
        <v>0</v>
      </c>
      <c r="CL144" s="333">
        <f t="shared" si="67"/>
        <v>0</v>
      </c>
      <c r="CM144" s="329">
        <f t="shared" si="67"/>
        <v>0</v>
      </c>
      <c r="CN144" s="324">
        <f t="shared" si="67"/>
        <v>0</v>
      </c>
      <c r="CO144" s="324">
        <f>SUM(CO96:CO103)</f>
        <v>0</v>
      </c>
      <c r="CP144" s="333">
        <f t="shared" si="67"/>
        <v>0</v>
      </c>
      <c r="CQ144" s="324">
        <f>SUM(CQ96:CQ103)</f>
        <v>0</v>
      </c>
      <c r="CR144" s="326">
        <f t="shared" si="67"/>
        <v>0</v>
      </c>
      <c r="CS144" s="324">
        <f t="shared" si="67"/>
        <v>0</v>
      </c>
      <c r="CT144" s="324">
        <f t="shared" si="67"/>
        <v>0</v>
      </c>
      <c r="CU144" s="333">
        <f t="shared" si="67"/>
        <v>0</v>
      </c>
      <c r="CV144" s="324">
        <f t="shared" ref="CV144:FK144" si="69">SUM(CV96:CV103)</f>
        <v>0</v>
      </c>
      <c r="CW144" s="324">
        <f>SUM(CW96:CW103)</f>
        <v>0</v>
      </c>
      <c r="CX144" s="326">
        <f t="shared" si="69"/>
        <v>0</v>
      </c>
      <c r="CY144" s="324">
        <f t="shared" si="69"/>
        <v>0</v>
      </c>
      <c r="CZ144" s="326">
        <f t="shared" si="69"/>
        <v>0</v>
      </c>
      <c r="DA144" s="324">
        <f t="shared" ref="DA144:DO144" si="70">SUM(DA96:DA103)</f>
        <v>0</v>
      </c>
      <c r="DB144" s="331">
        <f t="shared" si="70"/>
        <v>0</v>
      </c>
      <c r="DC144" s="324">
        <f t="shared" si="70"/>
        <v>0</v>
      </c>
      <c r="DD144" s="326">
        <f t="shared" si="70"/>
        <v>0</v>
      </c>
      <c r="DE144" s="324">
        <f t="shared" si="70"/>
        <v>0</v>
      </c>
      <c r="DF144" s="324">
        <f t="shared" si="70"/>
        <v>0</v>
      </c>
      <c r="DG144" s="324">
        <f t="shared" si="70"/>
        <v>0</v>
      </c>
      <c r="DH144" s="324">
        <f t="shared" si="70"/>
        <v>0</v>
      </c>
      <c r="DI144" s="324">
        <f t="shared" si="70"/>
        <v>0</v>
      </c>
      <c r="DJ144" s="326">
        <f t="shared" si="70"/>
        <v>0</v>
      </c>
      <c r="DK144" s="324">
        <f t="shared" si="70"/>
        <v>0</v>
      </c>
      <c r="DL144" s="326">
        <f t="shared" si="70"/>
        <v>0</v>
      </c>
      <c r="DM144" s="324">
        <f t="shared" si="70"/>
        <v>0</v>
      </c>
      <c r="DN144" s="324">
        <f t="shared" si="70"/>
        <v>0</v>
      </c>
      <c r="DO144" s="331">
        <f t="shared" si="70"/>
        <v>0</v>
      </c>
      <c r="DP144" s="324">
        <f t="shared" si="69"/>
        <v>0</v>
      </c>
      <c r="DQ144" s="326">
        <f t="shared" si="69"/>
        <v>0</v>
      </c>
      <c r="DR144" s="324">
        <f t="shared" si="69"/>
        <v>0</v>
      </c>
      <c r="DS144" s="333">
        <f t="shared" si="69"/>
        <v>0</v>
      </c>
      <c r="DT144" s="403">
        <f t="shared" si="69"/>
        <v>1239</v>
      </c>
      <c r="DU144" s="447">
        <f t="shared" si="69"/>
        <v>1148</v>
      </c>
      <c r="DV144" s="447">
        <f t="shared" si="69"/>
        <v>1253</v>
      </c>
      <c r="DW144" s="447">
        <f t="shared" si="69"/>
        <v>1200</v>
      </c>
      <c r="DX144" s="99">
        <f t="shared" si="69"/>
        <v>834</v>
      </c>
      <c r="DY144" s="99">
        <f>SUM(DY96:DY103)</f>
        <v>1134</v>
      </c>
      <c r="DZ144" s="99">
        <f>SUM(DZ96:DZ103)</f>
        <v>988</v>
      </c>
      <c r="EA144" s="99">
        <f t="shared" si="69"/>
        <v>907</v>
      </c>
      <c r="EB144" s="406">
        <f t="shared" si="69"/>
        <v>733</v>
      </c>
      <c r="EC144" s="447">
        <f t="shared" si="69"/>
        <v>246</v>
      </c>
      <c r="ED144" s="447">
        <f t="shared" si="69"/>
        <v>205</v>
      </c>
      <c r="EE144" s="447">
        <f t="shared" si="69"/>
        <v>351</v>
      </c>
      <c r="EF144" s="170">
        <f t="shared" si="69"/>
        <v>205</v>
      </c>
      <c r="EG144" s="403">
        <f t="shared" si="69"/>
        <v>0</v>
      </c>
      <c r="EH144" s="447">
        <f t="shared" si="69"/>
        <v>0</v>
      </c>
      <c r="EI144" s="447">
        <f t="shared" si="69"/>
        <v>0</v>
      </c>
      <c r="EJ144" s="447">
        <f t="shared" si="69"/>
        <v>0</v>
      </c>
      <c r="EK144" s="99">
        <f t="shared" si="69"/>
        <v>0</v>
      </c>
      <c r="EL144" s="99">
        <f t="shared" si="69"/>
        <v>0</v>
      </c>
      <c r="EM144" s="406">
        <f t="shared" si="69"/>
        <v>0</v>
      </c>
      <c r="EN144" s="447">
        <f t="shared" si="69"/>
        <v>0</v>
      </c>
      <c r="EO144" s="447">
        <f t="shared" si="69"/>
        <v>0</v>
      </c>
      <c r="EP144" s="447">
        <f t="shared" si="69"/>
        <v>0</v>
      </c>
      <c r="EQ144" s="170">
        <f t="shared" si="69"/>
        <v>0</v>
      </c>
      <c r="ER144" s="118">
        <f t="shared" si="69"/>
        <v>0</v>
      </c>
      <c r="ES144" s="99">
        <f>SUM(ES96:ES103)</f>
        <v>0</v>
      </c>
      <c r="ET144" s="406">
        <f>SUM(ET96:ET103)</f>
        <v>0</v>
      </c>
      <c r="EU144" s="332">
        <f t="shared" si="69"/>
        <v>0</v>
      </c>
      <c r="EV144" s="324">
        <f t="shared" si="69"/>
        <v>0</v>
      </c>
      <c r="EW144" s="324">
        <f>SUM(EW96:EW103)</f>
        <v>0</v>
      </c>
      <c r="EX144" s="324">
        <f>SUM(EX96:EX103)</f>
        <v>0</v>
      </c>
      <c r="EY144" s="324">
        <f>SUM(EY96:EY103)</f>
        <v>0</v>
      </c>
      <c r="EZ144" s="324">
        <f>SUM(EZ96:EZ103)</f>
        <v>0</v>
      </c>
      <c r="FA144" s="324">
        <f t="shared" si="69"/>
        <v>0</v>
      </c>
      <c r="FB144" s="333">
        <f t="shared" si="69"/>
        <v>0</v>
      </c>
      <c r="FC144" s="324">
        <f t="shared" si="69"/>
        <v>0</v>
      </c>
      <c r="FD144" s="324">
        <f t="shared" si="69"/>
        <v>0</v>
      </c>
      <c r="FE144" s="324">
        <f t="shared" si="69"/>
        <v>0</v>
      </c>
      <c r="FF144" s="324">
        <f>SUM(FF96:FF103)</f>
        <v>0</v>
      </c>
      <c r="FG144" s="324">
        <f>SUM(FG96:FG103)</f>
        <v>0</v>
      </c>
      <c r="FH144" s="324">
        <f t="shared" si="69"/>
        <v>0</v>
      </c>
      <c r="FI144" s="324">
        <f t="shared" si="69"/>
        <v>0</v>
      </c>
      <c r="FJ144" s="324">
        <f t="shared" si="69"/>
        <v>0</v>
      </c>
      <c r="FK144" s="333">
        <f t="shared" si="69"/>
        <v>0</v>
      </c>
      <c r="FL144" s="34"/>
    </row>
    <row r="145" spans="1:168" s="30" customFormat="1" ht="12.75" customHeight="1">
      <c r="A145" s="31"/>
      <c r="B145" s="23" t="s">
        <v>719</v>
      </c>
      <c r="C145" s="22">
        <f>SUM(C104:C110)</f>
        <v>7597</v>
      </c>
      <c r="D145" s="22">
        <f>SUM(D104:D110)</f>
        <v>2396</v>
      </c>
      <c r="E145" s="78">
        <f t="shared" si="17"/>
        <v>0.3153876530209293</v>
      </c>
      <c r="F145" s="324">
        <f>SUM(F104:F110)</f>
        <v>0</v>
      </c>
      <c r="G145" s="326">
        <f>SUM(G104:G110)</f>
        <v>0</v>
      </c>
      <c r="H145" s="394">
        <f>SUM(H104:H110)</f>
        <v>0</v>
      </c>
      <c r="I145" s="331">
        <f t="shared" ref="I145:CU145" si="71">SUM(I104:I110)</f>
        <v>0</v>
      </c>
      <c r="J145" s="324">
        <f t="shared" si="71"/>
        <v>0</v>
      </c>
      <c r="K145" s="326">
        <f t="shared" si="71"/>
        <v>0</v>
      </c>
      <c r="L145" s="327">
        <f t="shared" si="71"/>
        <v>0</v>
      </c>
      <c r="M145" s="329">
        <f t="shared" si="71"/>
        <v>0</v>
      </c>
      <c r="N145" s="332">
        <f t="shared" si="71"/>
        <v>0</v>
      </c>
      <c r="O145" s="324">
        <f t="shared" si="71"/>
        <v>0</v>
      </c>
      <c r="P145" s="326">
        <f t="shared" si="71"/>
        <v>0</v>
      </c>
      <c r="Q145" s="324">
        <f t="shared" si="71"/>
        <v>0</v>
      </c>
      <c r="R145" s="324">
        <f t="shared" si="71"/>
        <v>0</v>
      </c>
      <c r="S145" s="324">
        <f>SUM(S104:S110)</f>
        <v>0</v>
      </c>
      <c r="T145" s="324">
        <f t="shared" si="71"/>
        <v>0</v>
      </c>
      <c r="U145" s="333">
        <f t="shared" si="71"/>
        <v>0</v>
      </c>
      <c r="V145" s="329">
        <f t="shared" si="71"/>
        <v>0</v>
      </c>
      <c r="W145" s="332">
        <f t="shared" si="71"/>
        <v>0</v>
      </c>
      <c r="X145" s="332">
        <f t="shared" si="71"/>
        <v>0</v>
      </c>
      <c r="Y145" s="332">
        <f t="shared" si="71"/>
        <v>0</v>
      </c>
      <c r="Z145" s="324">
        <f t="shared" si="71"/>
        <v>0</v>
      </c>
      <c r="AA145" s="324">
        <f t="shared" si="71"/>
        <v>0</v>
      </c>
      <c r="AB145" s="326">
        <f t="shared" si="71"/>
        <v>0</v>
      </c>
      <c r="AC145" s="324">
        <f t="shared" si="71"/>
        <v>0</v>
      </c>
      <c r="AD145" s="326">
        <f>SUM(AD104:AD110)</f>
        <v>0</v>
      </c>
      <c r="AE145" s="332">
        <f t="shared" si="71"/>
        <v>0</v>
      </c>
      <c r="AF145" s="324">
        <f t="shared" si="71"/>
        <v>0</v>
      </c>
      <c r="AG145" s="326">
        <f t="shared" ref="AG145:AW145" si="72">SUM(AG104:AG110)</f>
        <v>0</v>
      </c>
      <c r="AH145" s="324">
        <f t="shared" si="72"/>
        <v>0</v>
      </c>
      <c r="AI145" s="326">
        <f t="shared" si="72"/>
        <v>0</v>
      </c>
      <c r="AJ145" s="324">
        <f t="shared" si="72"/>
        <v>0</v>
      </c>
      <c r="AK145" s="324">
        <f t="shared" si="72"/>
        <v>0</v>
      </c>
      <c r="AL145" s="324">
        <f t="shared" si="72"/>
        <v>0</v>
      </c>
      <c r="AM145" s="324">
        <f t="shared" si="72"/>
        <v>0</v>
      </c>
      <c r="AN145" s="324">
        <f t="shared" si="72"/>
        <v>0</v>
      </c>
      <c r="AO145" s="324">
        <f t="shared" si="72"/>
        <v>0</v>
      </c>
      <c r="AP145" s="324">
        <f t="shared" si="72"/>
        <v>0</v>
      </c>
      <c r="AQ145" s="324">
        <f t="shared" si="72"/>
        <v>0</v>
      </c>
      <c r="AR145" s="324">
        <f t="shared" si="72"/>
        <v>0</v>
      </c>
      <c r="AS145" s="324">
        <f t="shared" si="72"/>
        <v>0</v>
      </c>
      <c r="AT145" s="324">
        <f t="shared" si="72"/>
        <v>0</v>
      </c>
      <c r="AU145" s="324">
        <f t="shared" si="72"/>
        <v>0</v>
      </c>
      <c r="AV145" s="324">
        <f t="shared" si="72"/>
        <v>0</v>
      </c>
      <c r="AW145" s="324">
        <f t="shared" si="72"/>
        <v>0</v>
      </c>
      <c r="AX145" s="333">
        <f t="shared" si="71"/>
        <v>0</v>
      </c>
      <c r="AY145" s="324">
        <f t="shared" si="71"/>
        <v>0</v>
      </c>
      <c r="AZ145" s="324">
        <f t="shared" si="71"/>
        <v>0</v>
      </c>
      <c r="BA145" s="324">
        <f>SUM(BA104:BA110)</f>
        <v>0</v>
      </c>
      <c r="BB145" s="324">
        <f>SUM(BB104:BB110)</f>
        <v>0</v>
      </c>
      <c r="BC145" s="324">
        <f t="shared" si="71"/>
        <v>0</v>
      </c>
      <c r="BD145" s="333">
        <f t="shared" si="71"/>
        <v>0</v>
      </c>
      <c r="BE145" s="329">
        <f t="shared" si="71"/>
        <v>0</v>
      </c>
      <c r="BF145" s="324">
        <f t="shared" si="71"/>
        <v>0</v>
      </c>
      <c r="BG145" s="324">
        <f t="shared" si="71"/>
        <v>0</v>
      </c>
      <c r="BH145" s="324">
        <f t="shared" si="71"/>
        <v>0</v>
      </c>
      <c r="BI145" s="324">
        <f>SUM(BI104:BI110)</f>
        <v>0</v>
      </c>
      <c r="BJ145" s="324">
        <f>SUM(BJ104:BJ110)</f>
        <v>0</v>
      </c>
      <c r="BK145" s="333">
        <f t="shared" si="71"/>
        <v>0</v>
      </c>
      <c r="BL145" s="324">
        <f t="shared" si="71"/>
        <v>0</v>
      </c>
      <c r="BM145" s="324">
        <f t="shared" si="71"/>
        <v>0</v>
      </c>
      <c r="BN145" s="324">
        <f t="shared" si="71"/>
        <v>0</v>
      </c>
      <c r="BO145" s="324">
        <f t="shared" si="71"/>
        <v>0</v>
      </c>
      <c r="BP145" s="324">
        <f t="shared" si="71"/>
        <v>0</v>
      </c>
      <c r="BQ145" s="324">
        <f>SUM(BQ104:BQ110)</f>
        <v>0</v>
      </c>
      <c r="BR145" s="324">
        <f t="shared" si="71"/>
        <v>0</v>
      </c>
      <c r="BS145" s="333">
        <f t="shared" si="71"/>
        <v>0</v>
      </c>
      <c r="BT145" s="324">
        <f t="shared" si="71"/>
        <v>0</v>
      </c>
      <c r="BU145" s="324">
        <f>SUM(BU104:BU110)</f>
        <v>0</v>
      </c>
      <c r="BV145" s="324">
        <f t="shared" si="71"/>
        <v>0</v>
      </c>
      <c r="BW145" s="324">
        <f>SUM(BW104:BW110)</f>
        <v>0</v>
      </c>
      <c r="BX145" s="324">
        <f t="shared" si="71"/>
        <v>0</v>
      </c>
      <c r="BY145" s="333">
        <f t="shared" si="71"/>
        <v>0</v>
      </c>
      <c r="BZ145" s="324">
        <f t="shared" si="71"/>
        <v>0</v>
      </c>
      <c r="CA145" s="324">
        <f>SUM(CA104:CA110)</f>
        <v>0</v>
      </c>
      <c r="CB145" s="324">
        <f t="shared" si="71"/>
        <v>0</v>
      </c>
      <c r="CC145" s="333">
        <f t="shared" si="71"/>
        <v>0</v>
      </c>
      <c r="CD145" s="324">
        <f t="shared" si="71"/>
        <v>0</v>
      </c>
      <c r="CE145" s="324">
        <f t="shared" si="71"/>
        <v>0</v>
      </c>
      <c r="CF145" s="324">
        <f t="shared" si="71"/>
        <v>0</v>
      </c>
      <c r="CG145" s="333">
        <f t="shared" si="71"/>
        <v>0</v>
      </c>
      <c r="CH145" s="324">
        <f t="shared" si="71"/>
        <v>0</v>
      </c>
      <c r="CI145" s="324">
        <f>SUM(CI104:CI110)</f>
        <v>0</v>
      </c>
      <c r="CJ145" s="324">
        <f>SUM(CJ104:CJ110)</f>
        <v>0</v>
      </c>
      <c r="CK145" s="324">
        <f t="shared" si="71"/>
        <v>0</v>
      </c>
      <c r="CL145" s="333">
        <f t="shared" si="71"/>
        <v>0</v>
      </c>
      <c r="CM145" s="329">
        <f t="shared" si="71"/>
        <v>0</v>
      </c>
      <c r="CN145" s="324">
        <f t="shared" si="71"/>
        <v>0</v>
      </c>
      <c r="CO145" s="324">
        <f>SUM(CO104:CO110)</f>
        <v>0</v>
      </c>
      <c r="CP145" s="333">
        <f t="shared" si="71"/>
        <v>0</v>
      </c>
      <c r="CQ145" s="324">
        <f>SUM(CQ104:CQ110)</f>
        <v>0</v>
      </c>
      <c r="CR145" s="326">
        <f t="shared" si="71"/>
        <v>0</v>
      </c>
      <c r="CS145" s="324">
        <f t="shared" si="71"/>
        <v>0</v>
      </c>
      <c r="CT145" s="324">
        <f t="shared" si="71"/>
        <v>0</v>
      </c>
      <c r="CU145" s="333">
        <f t="shared" si="71"/>
        <v>0</v>
      </c>
      <c r="CV145" s="324">
        <f t="shared" ref="CV145:FK145" si="73">SUM(CV104:CV110)</f>
        <v>0</v>
      </c>
      <c r="CW145" s="324">
        <f>SUM(CW104:CW110)</f>
        <v>0</v>
      </c>
      <c r="CX145" s="326">
        <f t="shared" si="73"/>
        <v>0</v>
      </c>
      <c r="CY145" s="324">
        <f t="shared" si="73"/>
        <v>0</v>
      </c>
      <c r="CZ145" s="326">
        <f t="shared" si="73"/>
        <v>0</v>
      </c>
      <c r="DA145" s="324">
        <f t="shared" ref="DA145:DO145" si="74">SUM(DA104:DA110)</f>
        <v>0</v>
      </c>
      <c r="DB145" s="331">
        <f t="shared" si="74"/>
        <v>0</v>
      </c>
      <c r="DC145" s="324">
        <f t="shared" si="74"/>
        <v>0</v>
      </c>
      <c r="DD145" s="326">
        <f t="shared" si="74"/>
        <v>0</v>
      </c>
      <c r="DE145" s="324">
        <f t="shared" si="74"/>
        <v>0</v>
      </c>
      <c r="DF145" s="324">
        <f t="shared" si="74"/>
        <v>0</v>
      </c>
      <c r="DG145" s="324">
        <f t="shared" si="74"/>
        <v>0</v>
      </c>
      <c r="DH145" s="324">
        <f t="shared" si="74"/>
        <v>0</v>
      </c>
      <c r="DI145" s="324">
        <f t="shared" si="74"/>
        <v>0</v>
      </c>
      <c r="DJ145" s="326">
        <f t="shared" si="74"/>
        <v>0</v>
      </c>
      <c r="DK145" s="324">
        <f t="shared" si="74"/>
        <v>0</v>
      </c>
      <c r="DL145" s="326">
        <f t="shared" si="74"/>
        <v>0</v>
      </c>
      <c r="DM145" s="324">
        <f t="shared" si="74"/>
        <v>0</v>
      </c>
      <c r="DN145" s="324">
        <f t="shared" si="74"/>
        <v>0</v>
      </c>
      <c r="DO145" s="331">
        <f t="shared" si="74"/>
        <v>0</v>
      </c>
      <c r="DP145" s="324">
        <f t="shared" si="73"/>
        <v>0</v>
      </c>
      <c r="DQ145" s="326">
        <f t="shared" si="73"/>
        <v>0</v>
      </c>
      <c r="DR145" s="324">
        <f t="shared" si="73"/>
        <v>0</v>
      </c>
      <c r="DS145" s="333">
        <f t="shared" si="73"/>
        <v>0</v>
      </c>
      <c r="DT145" s="403">
        <f t="shared" si="73"/>
        <v>0</v>
      </c>
      <c r="DU145" s="447">
        <f t="shared" si="73"/>
        <v>0</v>
      </c>
      <c r="DV145" s="447">
        <f t="shared" si="73"/>
        <v>0</v>
      </c>
      <c r="DW145" s="447">
        <f t="shared" si="73"/>
        <v>0</v>
      </c>
      <c r="DX145" s="99">
        <f t="shared" si="73"/>
        <v>0</v>
      </c>
      <c r="DY145" s="99">
        <f>SUM(DY104:DY110)</f>
        <v>0</v>
      </c>
      <c r="DZ145" s="99">
        <f>SUM(DZ104:DZ110)</f>
        <v>0</v>
      </c>
      <c r="EA145" s="99">
        <f t="shared" si="73"/>
        <v>0</v>
      </c>
      <c r="EB145" s="406">
        <f t="shared" si="73"/>
        <v>0</v>
      </c>
      <c r="EC145" s="447">
        <f t="shared" si="73"/>
        <v>0</v>
      </c>
      <c r="ED145" s="447">
        <f t="shared" si="73"/>
        <v>0</v>
      </c>
      <c r="EE145" s="447">
        <f t="shared" si="73"/>
        <v>0</v>
      </c>
      <c r="EF145" s="170">
        <f t="shared" si="73"/>
        <v>0</v>
      </c>
      <c r="EG145" s="403">
        <f t="shared" si="73"/>
        <v>1655</v>
      </c>
      <c r="EH145" s="447">
        <f t="shared" si="73"/>
        <v>1635</v>
      </c>
      <c r="EI145" s="447">
        <f t="shared" si="73"/>
        <v>1627</v>
      </c>
      <c r="EJ145" s="447">
        <f t="shared" si="73"/>
        <v>1646</v>
      </c>
      <c r="EK145" s="99">
        <f t="shared" si="73"/>
        <v>1482</v>
      </c>
      <c r="EL145" s="99">
        <f t="shared" si="73"/>
        <v>1200</v>
      </c>
      <c r="EM145" s="406">
        <f t="shared" si="73"/>
        <v>1309</v>
      </c>
      <c r="EN145" s="447">
        <f t="shared" si="73"/>
        <v>233</v>
      </c>
      <c r="EO145" s="447">
        <f t="shared" si="73"/>
        <v>281</v>
      </c>
      <c r="EP145" s="447">
        <f t="shared" si="73"/>
        <v>573</v>
      </c>
      <c r="EQ145" s="170">
        <f t="shared" si="73"/>
        <v>502</v>
      </c>
      <c r="ER145" s="118">
        <f t="shared" si="73"/>
        <v>0</v>
      </c>
      <c r="ES145" s="99">
        <f>SUM(ES104:ES110)</f>
        <v>0</v>
      </c>
      <c r="ET145" s="406">
        <f>SUM(ET104:ET110)</f>
        <v>0</v>
      </c>
      <c r="EU145" s="447">
        <f t="shared" si="73"/>
        <v>0</v>
      </c>
      <c r="EV145" s="99">
        <f t="shared" si="73"/>
        <v>0</v>
      </c>
      <c r="EW145" s="99">
        <f>SUM(EW104:EW110)</f>
        <v>0</v>
      </c>
      <c r="EX145" s="99">
        <f>SUM(EX104:EX110)</f>
        <v>0</v>
      </c>
      <c r="EY145" s="99">
        <f>SUM(EY104:EY110)</f>
        <v>0</v>
      </c>
      <c r="EZ145" s="99">
        <f>SUM(EZ104:EZ110)</f>
        <v>0</v>
      </c>
      <c r="FA145" s="99">
        <f t="shared" si="73"/>
        <v>0</v>
      </c>
      <c r="FB145" s="100">
        <f t="shared" si="73"/>
        <v>0</v>
      </c>
      <c r="FC145" s="99">
        <f t="shared" si="73"/>
        <v>0</v>
      </c>
      <c r="FD145" s="99">
        <f t="shared" si="73"/>
        <v>0</v>
      </c>
      <c r="FE145" s="99">
        <f t="shared" si="73"/>
        <v>0</v>
      </c>
      <c r="FF145" s="99">
        <f>SUM(FF104:FF110)</f>
        <v>0</v>
      </c>
      <c r="FG145" s="99">
        <f>SUM(FG104:FG110)</f>
        <v>0</v>
      </c>
      <c r="FH145" s="99">
        <f t="shared" si="73"/>
        <v>0</v>
      </c>
      <c r="FI145" s="99">
        <f t="shared" si="73"/>
        <v>0</v>
      </c>
      <c r="FJ145" s="99">
        <f t="shared" si="73"/>
        <v>0</v>
      </c>
      <c r="FK145" s="100">
        <f t="shared" si="73"/>
        <v>0</v>
      </c>
      <c r="FL145" s="34"/>
    </row>
    <row r="146" spans="1:168" s="30" customFormat="1">
      <c r="A146" s="31"/>
      <c r="B146" s="23" t="s">
        <v>746</v>
      </c>
      <c r="C146" s="22">
        <f>SUM(C111:C118)</f>
        <v>6622</v>
      </c>
      <c r="D146" s="22">
        <f>SUM(D111:D118)</f>
        <v>2361</v>
      </c>
      <c r="E146" s="78">
        <f t="shared" si="17"/>
        <v>0.35653881002718213</v>
      </c>
      <c r="F146" s="324">
        <f>SUM(F111:F118)</f>
        <v>0</v>
      </c>
      <c r="G146" s="326">
        <f>SUM(G111:G118)</f>
        <v>0</v>
      </c>
      <c r="H146" s="394">
        <f>SUM(H111:H118)</f>
        <v>0</v>
      </c>
      <c r="I146" s="331">
        <f t="shared" ref="I146:CU146" si="75">SUM(I111:I118)</f>
        <v>0</v>
      </c>
      <c r="J146" s="324">
        <f t="shared" si="75"/>
        <v>0</v>
      </c>
      <c r="K146" s="326">
        <f t="shared" si="75"/>
        <v>0</v>
      </c>
      <c r="L146" s="327">
        <f t="shared" si="75"/>
        <v>0</v>
      </c>
      <c r="M146" s="329">
        <f t="shared" si="75"/>
        <v>0</v>
      </c>
      <c r="N146" s="332">
        <f t="shared" si="75"/>
        <v>0</v>
      </c>
      <c r="O146" s="324">
        <f t="shared" si="75"/>
        <v>0</v>
      </c>
      <c r="P146" s="326">
        <f t="shared" si="75"/>
        <v>0</v>
      </c>
      <c r="Q146" s="324">
        <f t="shared" si="75"/>
        <v>0</v>
      </c>
      <c r="R146" s="324">
        <f t="shared" si="75"/>
        <v>0</v>
      </c>
      <c r="S146" s="324">
        <f>SUM(S111:S118)</f>
        <v>0</v>
      </c>
      <c r="T146" s="324">
        <f t="shared" si="75"/>
        <v>0</v>
      </c>
      <c r="U146" s="333">
        <f t="shared" si="75"/>
        <v>0</v>
      </c>
      <c r="V146" s="329">
        <f t="shared" si="75"/>
        <v>0</v>
      </c>
      <c r="W146" s="332">
        <f t="shared" si="75"/>
        <v>0</v>
      </c>
      <c r="X146" s="332">
        <f t="shared" si="75"/>
        <v>0</v>
      </c>
      <c r="Y146" s="332">
        <f t="shared" si="75"/>
        <v>0</v>
      </c>
      <c r="Z146" s="324">
        <f t="shared" si="75"/>
        <v>0</v>
      </c>
      <c r="AA146" s="324">
        <f t="shared" si="75"/>
        <v>0</v>
      </c>
      <c r="AB146" s="326">
        <f t="shared" si="75"/>
        <v>0</v>
      </c>
      <c r="AC146" s="324">
        <f t="shared" si="75"/>
        <v>0</v>
      </c>
      <c r="AD146" s="326">
        <f>SUM(AD111:AD118)</f>
        <v>0</v>
      </c>
      <c r="AE146" s="332">
        <f t="shared" si="75"/>
        <v>0</v>
      </c>
      <c r="AF146" s="324">
        <f t="shared" si="75"/>
        <v>0</v>
      </c>
      <c r="AG146" s="326">
        <f t="shared" ref="AG146:AW146" si="76">SUM(AG111:AG118)</f>
        <v>0</v>
      </c>
      <c r="AH146" s="324">
        <f t="shared" si="76"/>
        <v>0</v>
      </c>
      <c r="AI146" s="326">
        <f t="shared" si="76"/>
        <v>0</v>
      </c>
      <c r="AJ146" s="324">
        <f t="shared" si="76"/>
        <v>0</v>
      </c>
      <c r="AK146" s="324">
        <f t="shared" si="76"/>
        <v>0</v>
      </c>
      <c r="AL146" s="324">
        <f t="shared" si="76"/>
        <v>0</v>
      </c>
      <c r="AM146" s="324">
        <f t="shared" si="76"/>
        <v>0</v>
      </c>
      <c r="AN146" s="324">
        <f t="shared" si="76"/>
        <v>0</v>
      </c>
      <c r="AO146" s="324">
        <f t="shared" si="76"/>
        <v>0</v>
      </c>
      <c r="AP146" s="324">
        <f t="shared" si="76"/>
        <v>0</v>
      </c>
      <c r="AQ146" s="324">
        <f t="shared" si="76"/>
        <v>0</v>
      </c>
      <c r="AR146" s="324">
        <f t="shared" si="76"/>
        <v>0</v>
      </c>
      <c r="AS146" s="324">
        <f t="shared" si="76"/>
        <v>0</v>
      </c>
      <c r="AT146" s="324">
        <f t="shared" si="76"/>
        <v>0</v>
      </c>
      <c r="AU146" s="324">
        <f t="shared" si="76"/>
        <v>0</v>
      </c>
      <c r="AV146" s="324">
        <f t="shared" si="76"/>
        <v>0</v>
      </c>
      <c r="AW146" s="324">
        <f t="shared" si="76"/>
        <v>0</v>
      </c>
      <c r="AX146" s="333">
        <f t="shared" si="75"/>
        <v>0</v>
      </c>
      <c r="AY146" s="324">
        <f t="shared" si="75"/>
        <v>0</v>
      </c>
      <c r="AZ146" s="324">
        <f t="shared" si="75"/>
        <v>0</v>
      </c>
      <c r="BA146" s="324">
        <f>SUM(BA111:BA118)</f>
        <v>0</v>
      </c>
      <c r="BB146" s="324">
        <f>SUM(BB111:BB118)</f>
        <v>0</v>
      </c>
      <c r="BC146" s="324">
        <f t="shared" si="75"/>
        <v>0</v>
      </c>
      <c r="BD146" s="333">
        <f t="shared" si="75"/>
        <v>0</v>
      </c>
      <c r="BE146" s="329">
        <f t="shared" si="75"/>
        <v>0</v>
      </c>
      <c r="BF146" s="324">
        <f t="shared" si="75"/>
        <v>0</v>
      </c>
      <c r="BG146" s="324">
        <f t="shared" si="75"/>
        <v>0</v>
      </c>
      <c r="BH146" s="324">
        <f t="shared" si="75"/>
        <v>0</v>
      </c>
      <c r="BI146" s="324">
        <f>SUM(BI111:BI118)</f>
        <v>0</v>
      </c>
      <c r="BJ146" s="324">
        <f>SUM(BJ111:BJ118)</f>
        <v>0</v>
      </c>
      <c r="BK146" s="333">
        <f t="shared" si="75"/>
        <v>0</v>
      </c>
      <c r="BL146" s="324">
        <f t="shared" si="75"/>
        <v>0</v>
      </c>
      <c r="BM146" s="324">
        <f t="shared" si="75"/>
        <v>0</v>
      </c>
      <c r="BN146" s="324">
        <f t="shared" si="75"/>
        <v>0</v>
      </c>
      <c r="BO146" s="324">
        <f t="shared" si="75"/>
        <v>0</v>
      </c>
      <c r="BP146" s="324">
        <f t="shared" si="75"/>
        <v>0</v>
      </c>
      <c r="BQ146" s="324">
        <f>SUM(BQ111:BQ118)</f>
        <v>0</v>
      </c>
      <c r="BR146" s="324">
        <f t="shared" si="75"/>
        <v>0</v>
      </c>
      <c r="BS146" s="333">
        <f t="shared" si="75"/>
        <v>0</v>
      </c>
      <c r="BT146" s="324">
        <f t="shared" si="75"/>
        <v>0</v>
      </c>
      <c r="BU146" s="324">
        <f>SUM(BU111:BU118)</f>
        <v>0</v>
      </c>
      <c r="BV146" s="324">
        <f t="shared" si="75"/>
        <v>0</v>
      </c>
      <c r="BW146" s="324">
        <f>SUM(BW111:BW118)</f>
        <v>0</v>
      </c>
      <c r="BX146" s="324">
        <f t="shared" si="75"/>
        <v>0</v>
      </c>
      <c r="BY146" s="333">
        <f t="shared" si="75"/>
        <v>0</v>
      </c>
      <c r="BZ146" s="324">
        <f t="shared" si="75"/>
        <v>0</v>
      </c>
      <c r="CA146" s="324">
        <f>SUM(CA111:CA118)</f>
        <v>0</v>
      </c>
      <c r="CB146" s="324">
        <f t="shared" si="75"/>
        <v>0</v>
      </c>
      <c r="CC146" s="333">
        <f t="shared" si="75"/>
        <v>0</v>
      </c>
      <c r="CD146" s="324">
        <f t="shared" si="75"/>
        <v>0</v>
      </c>
      <c r="CE146" s="324">
        <f t="shared" si="75"/>
        <v>0</v>
      </c>
      <c r="CF146" s="324">
        <f t="shared" si="75"/>
        <v>0</v>
      </c>
      <c r="CG146" s="333">
        <f t="shared" si="75"/>
        <v>0</v>
      </c>
      <c r="CH146" s="324">
        <f t="shared" si="75"/>
        <v>0</v>
      </c>
      <c r="CI146" s="324">
        <f>SUM(CI111:CI118)</f>
        <v>0</v>
      </c>
      <c r="CJ146" s="324">
        <f>SUM(CJ111:CJ118)</f>
        <v>0</v>
      </c>
      <c r="CK146" s="324">
        <f t="shared" si="75"/>
        <v>0</v>
      </c>
      <c r="CL146" s="333">
        <f t="shared" si="75"/>
        <v>0</v>
      </c>
      <c r="CM146" s="329">
        <f t="shared" si="75"/>
        <v>0</v>
      </c>
      <c r="CN146" s="324">
        <f t="shared" si="75"/>
        <v>0</v>
      </c>
      <c r="CO146" s="324">
        <f>SUM(CO111:CO118)</f>
        <v>0</v>
      </c>
      <c r="CP146" s="333">
        <f t="shared" si="75"/>
        <v>0</v>
      </c>
      <c r="CQ146" s="324">
        <f>SUM(CQ111:CQ118)</f>
        <v>0</v>
      </c>
      <c r="CR146" s="326">
        <f t="shared" si="75"/>
        <v>0</v>
      </c>
      <c r="CS146" s="324">
        <f t="shared" si="75"/>
        <v>0</v>
      </c>
      <c r="CT146" s="324">
        <f t="shared" si="75"/>
        <v>0</v>
      </c>
      <c r="CU146" s="333">
        <f t="shared" si="75"/>
        <v>0</v>
      </c>
      <c r="CV146" s="324">
        <f t="shared" ref="CV146:FK146" si="77">SUM(CV111:CV118)</f>
        <v>0</v>
      </c>
      <c r="CW146" s="324">
        <f>SUM(CW111:CW118)</f>
        <v>0</v>
      </c>
      <c r="CX146" s="326">
        <f t="shared" si="77"/>
        <v>0</v>
      </c>
      <c r="CY146" s="324">
        <f t="shared" si="77"/>
        <v>0</v>
      </c>
      <c r="CZ146" s="326">
        <f t="shared" si="77"/>
        <v>0</v>
      </c>
      <c r="DA146" s="324">
        <f t="shared" ref="DA146:DO146" si="78">SUM(DA111:DA118)</f>
        <v>0</v>
      </c>
      <c r="DB146" s="331">
        <f t="shared" si="78"/>
        <v>0</v>
      </c>
      <c r="DC146" s="324">
        <f t="shared" si="78"/>
        <v>0</v>
      </c>
      <c r="DD146" s="326">
        <f t="shared" si="78"/>
        <v>0</v>
      </c>
      <c r="DE146" s="324">
        <f t="shared" si="78"/>
        <v>0</v>
      </c>
      <c r="DF146" s="324">
        <f t="shared" si="78"/>
        <v>0</v>
      </c>
      <c r="DG146" s="324">
        <f t="shared" si="78"/>
        <v>0</v>
      </c>
      <c r="DH146" s="324">
        <f t="shared" si="78"/>
        <v>0</v>
      </c>
      <c r="DI146" s="324">
        <f t="shared" si="78"/>
        <v>0</v>
      </c>
      <c r="DJ146" s="326">
        <f t="shared" si="78"/>
        <v>0</v>
      </c>
      <c r="DK146" s="324">
        <f t="shared" si="78"/>
        <v>0</v>
      </c>
      <c r="DL146" s="326">
        <f t="shared" si="78"/>
        <v>0</v>
      </c>
      <c r="DM146" s="324">
        <f t="shared" si="78"/>
        <v>0</v>
      </c>
      <c r="DN146" s="324">
        <f t="shared" si="78"/>
        <v>0</v>
      </c>
      <c r="DO146" s="331">
        <f t="shared" si="78"/>
        <v>0</v>
      </c>
      <c r="DP146" s="324">
        <f t="shared" si="77"/>
        <v>0</v>
      </c>
      <c r="DQ146" s="326">
        <f t="shared" si="77"/>
        <v>0</v>
      </c>
      <c r="DR146" s="324">
        <f t="shared" si="77"/>
        <v>0</v>
      </c>
      <c r="DS146" s="333">
        <f t="shared" si="77"/>
        <v>0</v>
      </c>
      <c r="DT146" s="403">
        <f t="shared" si="77"/>
        <v>0</v>
      </c>
      <c r="DU146" s="447">
        <f t="shared" si="77"/>
        <v>0</v>
      </c>
      <c r="DV146" s="447">
        <f t="shared" si="77"/>
        <v>0</v>
      </c>
      <c r="DW146" s="447">
        <f t="shared" si="77"/>
        <v>0</v>
      </c>
      <c r="DX146" s="99">
        <f t="shared" si="77"/>
        <v>0</v>
      </c>
      <c r="DY146" s="99">
        <f>SUM(DY111:DY118)</f>
        <v>0</v>
      </c>
      <c r="DZ146" s="99">
        <f>SUM(DZ111:DZ118)</f>
        <v>0</v>
      </c>
      <c r="EA146" s="99">
        <f t="shared" si="77"/>
        <v>0</v>
      </c>
      <c r="EB146" s="406">
        <f t="shared" si="77"/>
        <v>0</v>
      </c>
      <c r="EC146" s="447">
        <f t="shared" si="77"/>
        <v>0</v>
      </c>
      <c r="ED146" s="447">
        <f t="shared" si="77"/>
        <v>0</v>
      </c>
      <c r="EE146" s="447">
        <f t="shared" si="77"/>
        <v>0</v>
      </c>
      <c r="EF146" s="170">
        <f t="shared" si="77"/>
        <v>0</v>
      </c>
      <c r="EG146" s="403">
        <f t="shared" si="77"/>
        <v>0</v>
      </c>
      <c r="EH146" s="447">
        <f t="shared" si="77"/>
        <v>0</v>
      </c>
      <c r="EI146" s="447">
        <f t="shared" si="77"/>
        <v>0</v>
      </c>
      <c r="EJ146" s="447">
        <f t="shared" si="77"/>
        <v>0</v>
      </c>
      <c r="EK146" s="99">
        <f t="shared" si="77"/>
        <v>0</v>
      </c>
      <c r="EL146" s="99">
        <f t="shared" si="77"/>
        <v>0</v>
      </c>
      <c r="EM146" s="406">
        <f t="shared" si="77"/>
        <v>0</v>
      </c>
      <c r="EN146" s="447">
        <f t="shared" si="77"/>
        <v>0</v>
      </c>
      <c r="EO146" s="447">
        <f t="shared" si="77"/>
        <v>0</v>
      </c>
      <c r="EP146" s="447">
        <f t="shared" si="77"/>
        <v>0</v>
      </c>
      <c r="EQ146" s="170">
        <f t="shared" si="77"/>
        <v>0</v>
      </c>
      <c r="ER146" s="118">
        <f t="shared" si="77"/>
        <v>367</v>
      </c>
      <c r="ES146" s="99">
        <f>SUM(ES111:ES118)</f>
        <v>921</v>
      </c>
      <c r="ET146" s="406">
        <f>SUM(ET111:ET118)</f>
        <v>995</v>
      </c>
      <c r="EU146" s="447">
        <f t="shared" si="77"/>
        <v>1659</v>
      </c>
      <c r="EV146" s="99">
        <f t="shared" si="77"/>
        <v>838</v>
      </c>
      <c r="EW146" s="99">
        <f>SUM(EW111:EW118)</f>
        <v>934</v>
      </c>
      <c r="EX146" s="99">
        <f>SUM(EX111:EX118)</f>
        <v>1044</v>
      </c>
      <c r="EY146" s="99">
        <f>SUM(EY111:EY118)</f>
        <v>293</v>
      </c>
      <c r="EZ146" s="99">
        <f>SUM(EZ111:EZ118)</f>
        <v>842</v>
      </c>
      <c r="FA146" s="99">
        <f t="shared" si="77"/>
        <v>904</v>
      </c>
      <c r="FB146" s="100">
        <f t="shared" si="77"/>
        <v>448</v>
      </c>
      <c r="FC146" s="99">
        <f t="shared" si="77"/>
        <v>0</v>
      </c>
      <c r="FD146" s="99">
        <f t="shared" si="77"/>
        <v>0</v>
      </c>
      <c r="FE146" s="99">
        <f t="shared" si="77"/>
        <v>0</v>
      </c>
      <c r="FF146" s="99">
        <f>SUM(FF111:FF118)</f>
        <v>0</v>
      </c>
      <c r="FG146" s="99">
        <f>SUM(FG111:FG118)</f>
        <v>0</v>
      </c>
      <c r="FH146" s="99">
        <f t="shared" si="77"/>
        <v>0</v>
      </c>
      <c r="FI146" s="99">
        <f t="shared" si="77"/>
        <v>0</v>
      </c>
      <c r="FJ146" s="99">
        <f t="shared" si="77"/>
        <v>0</v>
      </c>
      <c r="FK146" s="100">
        <f t="shared" si="77"/>
        <v>0</v>
      </c>
      <c r="FL146" s="34"/>
    </row>
    <row r="147" spans="1:168" s="30" customFormat="1" ht="13.5" customHeight="1" thickBot="1">
      <c r="A147" s="63"/>
      <c r="B147" s="64" t="s">
        <v>20</v>
      </c>
      <c r="C147" s="80">
        <f>SUM(C119:C123)</f>
        <v>6813</v>
      </c>
      <c r="D147" s="80">
        <f>SUM(D119:D123)</f>
        <v>2680</v>
      </c>
      <c r="E147" s="81">
        <f t="shared" si="17"/>
        <v>0.39336562454131807</v>
      </c>
      <c r="F147" s="345">
        <f>SUM(F119:F123)</f>
        <v>0</v>
      </c>
      <c r="G147" s="348">
        <f>SUM(G119:G123)</f>
        <v>0</v>
      </c>
      <c r="H147" s="395">
        <f>SUM(H119:H123)</f>
        <v>0</v>
      </c>
      <c r="I147" s="346">
        <f t="shared" ref="I147:CU147" si="79">SUM(I119:I123)</f>
        <v>0</v>
      </c>
      <c r="J147" s="345">
        <f t="shared" si="79"/>
        <v>0</v>
      </c>
      <c r="K147" s="348">
        <f t="shared" si="79"/>
        <v>0</v>
      </c>
      <c r="L147" s="347">
        <f t="shared" si="79"/>
        <v>0</v>
      </c>
      <c r="M147" s="396">
        <f t="shared" si="79"/>
        <v>0</v>
      </c>
      <c r="N147" s="397">
        <f t="shared" si="79"/>
        <v>0</v>
      </c>
      <c r="O147" s="345">
        <f t="shared" si="79"/>
        <v>0</v>
      </c>
      <c r="P147" s="348">
        <f t="shared" si="79"/>
        <v>0</v>
      </c>
      <c r="Q147" s="345">
        <f t="shared" si="79"/>
        <v>0</v>
      </c>
      <c r="R147" s="345">
        <f t="shared" si="79"/>
        <v>0</v>
      </c>
      <c r="S147" s="345">
        <f>SUM(S119:S123)</f>
        <v>0</v>
      </c>
      <c r="T147" s="345">
        <f t="shared" si="79"/>
        <v>0</v>
      </c>
      <c r="U147" s="398">
        <f t="shared" si="79"/>
        <v>0</v>
      </c>
      <c r="V147" s="396">
        <f t="shared" si="79"/>
        <v>0</v>
      </c>
      <c r="W147" s="397">
        <f t="shared" si="79"/>
        <v>0</v>
      </c>
      <c r="X147" s="397">
        <f t="shared" si="79"/>
        <v>0</v>
      </c>
      <c r="Y147" s="397">
        <f t="shared" si="79"/>
        <v>0</v>
      </c>
      <c r="Z147" s="345">
        <f t="shared" si="79"/>
        <v>0</v>
      </c>
      <c r="AA147" s="345">
        <f t="shared" si="79"/>
        <v>0</v>
      </c>
      <c r="AB147" s="348">
        <f t="shared" si="79"/>
        <v>0</v>
      </c>
      <c r="AC147" s="345">
        <f t="shared" si="79"/>
        <v>0</v>
      </c>
      <c r="AD147" s="348">
        <f>SUM(AD119:AD123)</f>
        <v>0</v>
      </c>
      <c r="AE147" s="397">
        <f t="shared" si="79"/>
        <v>0</v>
      </c>
      <c r="AF147" s="345">
        <f t="shared" si="79"/>
        <v>0</v>
      </c>
      <c r="AG147" s="348">
        <f t="shared" ref="AG147:AW147" si="80">SUM(AG119:AG123)</f>
        <v>0</v>
      </c>
      <c r="AH147" s="345">
        <f t="shared" si="80"/>
        <v>0</v>
      </c>
      <c r="AI147" s="348">
        <f t="shared" si="80"/>
        <v>0</v>
      </c>
      <c r="AJ147" s="345">
        <f t="shared" si="80"/>
        <v>0</v>
      </c>
      <c r="AK147" s="345">
        <f t="shared" si="80"/>
        <v>0</v>
      </c>
      <c r="AL147" s="345">
        <f t="shared" si="80"/>
        <v>0</v>
      </c>
      <c r="AM147" s="345">
        <f t="shared" si="80"/>
        <v>0</v>
      </c>
      <c r="AN147" s="345">
        <f t="shared" si="80"/>
        <v>0</v>
      </c>
      <c r="AO147" s="345">
        <f t="shared" si="80"/>
        <v>0</v>
      </c>
      <c r="AP147" s="345">
        <f t="shared" si="80"/>
        <v>0</v>
      </c>
      <c r="AQ147" s="345">
        <f t="shared" si="80"/>
        <v>0</v>
      </c>
      <c r="AR147" s="345">
        <f t="shared" si="80"/>
        <v>0</v>
      </c>
      <c r="AS147" s="345">
        <f t="shared" si="80"/>
        <v>0</v>
      </c>
      <c r="AT147" s="345">
        <f t="shared" si="80"/>
        <v>0</v>
      </c>
      <c r="AU147" s="345">
        <f t="shared" si="80"/>
        <v>0</v>
      </c>
      <c r="AV147" s="345">
        <f t="shared" si="80"/>
        <v>0</v>
      </c>
      <c r="AW147" s="345">
        <f t="shared" si="80"/>
        <v>0</v>
      </c>
      <c r="AX147" s="398">
        <f t="shared" si="79"/>
        <v>0</v>
      </c>
      <c r="AY147" s="345">
        <f t="shared" si="79"/>
        <v>0</v>
      </c>
      <c r="AZ147" s="345">
        <f t="shared" si="79"/>
        <v>0</v>
      </c>
      <c r="BA147" s="345">
        <f>SUM(BA119:BA123)</f>
        <v>0</v>
      </c>
      <c r="BB147" s="345">
        <f>SUM(BB119:BB123)</f>
        <v>0</v>
      </c>
      <c r="BC147" s="345">
        <f t="shared" si="79"/>
        <v>0</v>
      </c>
      <c r="BD147" s="398">
        <f t="shared" si="79"/>
        <v>0</v>
      </c>
      <c r="BE147" s="396">
        <f t="shared" si="79"/>
        <v>0</v>
      </c>
      <c r="BF147" s="345">
        <f t="shared" si="79"/>
        <v>0</v>
      </c>
      <c r="BG147" s="345">
        <f t="shared" si="79"/>
        <v>0</v>
      </c>
      <c r="BH147" s="345">
        <f t="shared" si="79"/>
        <v>0</v>
      </c>
      <c r="BI147" s="345">
        <f>SUM(BI119:BI123)</f>
        <v>0</v>
      </c>
      <c r="BJ147" s="345">
        <f>SUM(BJ119:BJ123)</f>
        <v>0</v>
      </c>
      <c r="BK147" s="398">
        <f t="shared" si="79"/>
        <v>0</v>
      </c>
      <c r="BL147" s="345">
        <f t="shared" si="79"/>
        <v>0</v>
      </c>
      <c r="BM147" s="345">
        <f t="shared" si="79"/>
        <v>0</v>
      </c>
      <c r="BN147" s="345">
        <f t="shared" si="79"/>
        <v>0</v>
      </c>
      <c r="BO147" s="345">
        <f t="shared" si="79"/>
        <v>0</v>
      </c>
      <c r="BP147" s="345">
        <f t="shared" si="79"/>
        <v>0</v>
      </c>
      <c r="BQ147" s="345">
        <f>SUM(BQ119:BQ123)</f>
        <v>0</v>
      </c>
      <c r="BR147" s="345">
        <f t="shared" si="79"/>
        <v>0</v>
      </c>
      <c r="BS147" s="398">
        <f t="shared" si="79"/>
        <v>0</v>
      </c>
      <c r="BT147" s="345">
        <f t="shared" si="79"/>
        <v>0</v>
      </c>
      <c r="BU147" s="345">
        <f>SUM(BU119:BU123)</f>
        <v>0</v>
      </c>
      <c r="BV147" s="345">
        <f t="shared" si="79"/>
        <v>0</v>
      </c>
      <c r="BW147" s="345">
        <f>SUM(BW119:BW123)</f>
        <v>0</v>
      </c>
      <c r="BX147" s="345">
        <f t="shared" si="79"/>
        <v>0</v>
      </c>
      <c r="BY147" s="398">
        <f t="shared" si="79"/>
        <v>0</v>
      </c>
      <c r="BZ147" s="345">
        <f t="shared" si="79"/>
        <v>0</v>
      </c>
      <c r="CA147" s="345">
        <f>SUM(CA119:CA123)</f>
        <v>0</v>
      </c>
      <c r="CB147" s="345">
        <f t="shared" si="79"/>
        <v>0</v>
      </c>
      <c r="CC147" s="398">
        <f t="shared" si="79"/>
        <v>0</v>
      </c>
      <c r="CD147" s="345">
        <f t="shared" si="79"/>
        <v>0</v>
      </c>
      <c r="CE147" s="345">
        <f t="shared" si="79"/>
        <v>0</v>
      </c>
      <c r="CF147" s="345">
        <f t="shared" si="79"/>
        <v>0</v>
      </c>
      <c r="CG147" s="398">
        <f t="shared" si="79"/>
        <v>0</v>
      </c>
      <c r="CH147" s="345">
        <f t="shared" si="79"/>
        <v>0</v>
      </c>
      <c r="CI147" s="345">
        <f>SUM(CI119:CI123)</f>
        <v>0</v>
      </c>
      <c r="CJ147" s="345">
        <f>SUM(CJ119:CJ123)</f>
        <v>0</v>
      </c>
      <c r="CK147" s="345">
        <f t="shared" si="79"/>
        <v>0</v>
      </c>
      <c r="CL147" s="398">
        <f t="shared" si="79"/>
        <v>0</v>
      </c>
      <c r="CM147" s="396">
        <f t="shared" si="79"/>
        <v>0</v>
      </c>
      <c r="CN147" s="345">
        <f t="shared" si="79"/>
        <v>0</v>
      </c>
      <c r="CO147" s="345">
        <f>SUM(CO119:CO123)</f>
        <v>0</v>
      </c>
      <c r="CP147" s="398">
        <f t="shared" si="79"/>
        <v>0</v>
      </c>
      <c r="CQ147" s="399">
        <f t="shared" si="79"/>
        <v>0</v>
      </c>
      <c r="CR147" s="348">
        <f t="shared" si="79"/>
        <v>0</v>
      </c>
      <c r="CS147" s="345">
        <f t="shared" si="79"/>
        <v>0</v>
      </c>
      <c r="CT147" s="345">
        <f t="shared" si="79"/>
        <v>0</v>
      </c>
      <c r="CU147" s="398">
        <f t="shared" si="79"/>
        <v>0</v>
      </c>
      <c r="CV147" s="345">
        <f t="shared" ref="CV147:FK147" si="81">SUM(CV119:CV123)</f>
        <v>0</v>
      </c>
      <c r="CW147" s="345">
        <f>SUM(CW119:CW123)</f>
        <v>0</v>
      </c>
      <c r="CX147" s="348">
        <f t="shared" si="81"/>
        <v>0</v>
      </c>
      <c r="CY147" s="345">
        <f t="shared" si="81"/>
        <v>0</v>
      </c>
      <c r="CZ147" s="348">
        <f t="shared" si="81"/>
        <v>0</v>
      </c>
      <c r="DA147" s="345">
        <f t="shared" ref="DA147:DO147" si="82">SUM(DA119:DA123)</f>
        <v>0</v>
      </c>
      <c r="DB147" s="346">
        <f t="shared" si="82"/>
        <v>0</v>
      </c>
      <c r="DC147" s="345">
        <f t="shared" si="82"/>
        <v>0</v>
      </c>
      <c r="DD147" s="348">
        <f t="shared" si="82"/>
        <v>0</v>
      </c>
      <c r="DE147" s="345">
        <f t="shared" si="82"/>
        <v>0</v>
      </c>
      <c r="DF147" s="345">
        <f t="shared" si="82"/>
        <v>0</v>
      </c>
      <c r="DG147" s="345">
        <f t="shared" si="82"/>
        <v>0</v>
      </c>
      <c r="DH147" s="345">
        <f t="shared" si="82"/>
        <v>0</v>
      </c>
      <c r="DI147" s="345">
        <f t="shared" si="82"/>
        <v>0</v>
      </c>
      <c r="DJ147" s="348">
        <f t="shared" si="82"/>
        <v>0</v>
      </c>
      <c r="DK147" s="345">
        <f t="shared" si="82"/>
        <v>0</v>
      </c>
      <c r="DL147" s="348">
        <f t="shared" si="82"/>
        <v>0</v>
      </c>
      <c r="DM147" s="345">
        <f t="shared" si="82"/>
        <v>0</v>
      </c>
      <c r="DN147" s="345">
        <f t="shared" si="82"/>
        <v>0</v>
      </c>
      <c r="DO147" s="346">
        <f t="shared" si="82"/>
        <v>0</v>
      </c>
      <c r="DP147" s="345">
        <f t="shared" si="81"/>
        <v>0</v>
      </c>
      <c r="DQ147" s="348">
        <f t="shared" si="81"/>
        <v>0</v>
      </c>
      <c r="DR147" s="345">
        <f t="shared" si="81"/>
        <v>0</v>
      </c>
      <c r="DS147" s="398">
        <f t="shared" si="81"/>
        <v>0</v>
      </c>
      <c r="DT147" s="449">
        <f t="shared" si="81"/>
        <v>0</v>
      </c>
      <c r="DU147" s="450">
        <f t="shared" si="81"/>
        <v>0</v>
      </c>
      <c r="DV147" s="450">
        <f t="shared" si="81"/>
        <v>0</v>
      </c>
      <c r="DW147" s="450">
        <f t="shared" si="81"/>
        <v>0</v>
      </c>
      <c r="DX147" s="451">
        <f t="shared" si="81"/>
        <v>0</v>
      </c>
      <c r="DY147" s="451">
        <f>SUM(DY119:DY123)</f>
        <v>0</v>
      </c>
      <c r="DZ147" s="451">
        <f>SUM(DZ119:DZ123)</f>
        <v>0</v>
      </c>
      <c r="EA147" s="451">
        <f t="shared" si="81"/>
        <v>0</v>
      </c>
      <c r="EB147" s="452">
        <f t="shared" si="81"/>
        <v>0</v>
      </c>
      <c r="EC147" s="450">
        <f t="shared" si="81"/>
        <v>0</v>
      </c>
      <c r="ED147" s="450">
        <f t="shared" si="81"/>
        <v>0</v>
      </c>
      <c r="EE147" s="450">
        <f t="shared" si="81"/>
        <v>0</v>
      </c>
      <c r="EF147" s="453">
        <f t="shared" si="81"/>
        <v>0</v>
      </c>
      <c r="EG147" s="449">
        <f t="shared" si="81"/>
        <v>0</v>
      </c>
      <c r="EH147" s="450">
        <f t="shared" si="81"/>
        <v>0</v>
      </c>
      <c r="EI147" s="450">
        <f t="shared" si="81"/>
        <v>0</v>
      </c>
      <c r="EJ147" s="450">
        <f t="shared" si="81"/>
        <v>0</v>
      </c>
      <c r="EK147" s="451">
        <f t="shared" si="81"/>
        <v>0</v>
      </c>
      <c r="EL147" s="451">
        <f t="shared" si="81"/>
        <v>0</v>
      </c>
      <c r="EM147" s="452">
        <f t="shared" si="81"/>
        <v>0</v>
      </c>
      <c r="EN147" s="450">
        <f t="shared" si="81"/>
        <v>0</v>
      </c>
      <c r="EO147" s="450">
        <f t="shared" si="81"/>
        <v>0</v>
      </c>
      <c r="EP147" s="450">
        <f t="shared" si="81"/>
        <v>0</v>
      </c>
      <c r="EQ147" s="453">
        <f t="shared" si="81"/>
        <v>0</v>
      </c>
      <c r="ER147" s="457">
        <f t="shared" si="81"/>
        <v>0</v>
      </c>
      <c r="ES147" s="451">
        <f>SUM(ES119:ES123)</f>
        <v>0</v>
      </c>
      <c r="ET147" s="452">
        <f>SUM(ET119:ET123)</f>
        <v>0</v>
      </c>
      <c r="EU147" s="450">
        <f t="shared" si="81"/>
        <v>0</v>
      </c>
      <c r="EV147" s="451">
        <f t="shared" si="81"/>
        <v>0</v>
      </c>
      <c r="EW147" s="451">
        <f>SUM(EW119:EW123)</f>
        <v>0</v>
      </c>
      <c r="EX147" s="451">
        <f>SUM(EX119:EX123)</f>
        <v>0</v>
      </c>
      <c r="EY147" s="451">
        <f>SUM(EY119:EY123)</f>
        <v>0</v>
      </c>
      <c r="EZ147" s="451">
        <f>SUM(EZ119:EZ123)</f>
        <v>0</v>
      </c>
      <c r="FA147" s="451">
        <f t="shared" si="81"/>
        <v>0</v>
      </c>
      <c r="FB147" s="456">
        <f t="shared" si="81"/>
        <v>0</v>
      </c>
      <c r="FC147" s="451">
        <f t="shared" si="81"/>
        <v>1505</v>
      </c>
      <c r="FD147" s="451">
        <f t="shared" si="81"/>
        <v>1609</v>
      </c>
      <c r="FE147" s="451">
        <f t="shared" si="81"/>
        <v>1258</v>
      </c>
      <c r="FF147" s="451">
        <f>SUM(FF119:FF123)</f>
        <v>1717</v>
      </c>
      <c r="FG147" s="451">
        <f>SUM(FG119:FG123)</f>
        <v>1256</v>
      </c>
      <c r="FH147" s="451">
        <f t="shared" si="81"/>
        <v>1112</v>
      </c>
      <c r="FI147" s="451">
        <f t="shared" si="81"/>
        <v>1323</v>
      </c>
      <c r="FJ147" s="451">
        <f t="shared" si="81"/>
        <v>1155</v>
      </c>
      <c r="FK147" s="456">
        <f t="shared" si="81"/>
        <v>1396</v>
      </c>
      <c r="FL147" s="34"/>
    </row>
    <row r="148" spans="1:168" ht="13.5" thickTop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  <c r="EP148" s="37"/>
      <c r="EQ148" s="37"/>
      <c r="ER148" s="37"/>
      <c r="ES148" s="37"/>
      <c r="ET148" s="37"/>
      <c r="EU148" s="37"/>
      <c r="EV148" s="37"/>
      <c r="EW148" s="37"/>
      <c r="EX148" s="37"/>
      <c r="EY148" s="37"/>
      <c r="EZ148" s="37"/>
      <c r="FA148" s="37"/>
      <c r="FB148" s="37"/>
      <c r="FC148" s="37"/>
      <c r="FD148" s="37"/>
      <c r="FE148" s="37"/>
      <c r="FF148" s="37"/>
      <c r="FG148" s="37"/>
      <c r="FH148" s="37"/>
      <c r="FI148" s="37"/>
      <c r="FJ148" s="37"/>
      <c r="FK148" s="37"/>
    </row>
  </sheetData>
  <mergeCells count="74">
    <mergeCell ref="EU2:EU3"/>
    <mergeCell ref="CV1:DS1"/>
    <mergeCell ref="CD1:CG1"/>
    <mergeCell ref="CS2:CU3"/>
    <mergeCell ref="DE2:DJ3"/>
    <mergeCell ref="CH1:CL1"/>
    <mergeCell ref="DA2:DB3"/>
    <mergeCell ref="CM1:CP1"/>
    <mergeCell ref="EG1:EQ1"/>
    <mergeCell ref="EK2:EM3"/>
    <mergeCell ref="ER2:ET3"/>
    <mergeCell ref="CN2:CP3"/>
    <mergeCell ref="CQ2:CR3"/>
    <mergeCell ref="CQ1:CU1"/>
    <mergeCell ref="DK2:DS2"/>
    <mergeCell ref="DK3:DL3"/>
    <mergeCell ref="W2:W3"/>
    <mergeCell ref="BL1:BS1"/>
    <mergeCell ref="Z2:AB3"/>
    <mergeCell ref="BL2:BS3"/>
    <mergeCell ref="BE1:BK1"/>
    <mergeCell ref="BF2:BK3"/>
    <mergeCell ref="AY1:BD1"/>
    <mergeCell ref="AC2:AI2"/>
    <mergeCell ref="AJ2:AX3"/>
    <mergeCell ref="AF3:AG3"/>
    <mergeCell ref="BT1:BY1"/>
    <mergeCell ref="BZ1:CC1"/>
    <mergeCell ref="BT2:BY3"/>
    <mergeCell ref="BZ2:CC3"/>
    <mergeCell ref="BE2:BE3"/>
    <mergeCell ref="FC2:FK3"/>
    <mergeCell ref="EH2:EH3"/>
    <mergeCell ref="EC2:EF2"/>
    <mergeCell ref="FC1:FK1"/>
    <mergeCell ref="DT1:EF1"/>
    <mergeCell ref="DT2:DT3"/>
    <mergeCell ref="DU2:DU3"/>
    <mergeCell ref="DX2:EB3"/>
    <mergeCell ref="EN2:EQ2"/>
    <mergeCell ref="EG2:EG3"/>
    <mergeCell ref="EV2:FB3"/>
    <mergeCell ref="ER1:FB1"/>
    <mergeCell ref="DV2:DV3"/>
    <mergeCell ref="DW2:DW3"/>
    <mergeCell ref="EI2:EI3"/>
    <mergeCell ref="EJ2:EJ3"/>
    <mergeCell ref="A1:E3"/>
    <mergeCell ref="M1:U1"/>
    <mergeCell ref="V2:V3"/>
    <mergeCell ref="O2:P3"/>
    <mergeCell ref="J3:K3"/>
    <mergeCell ref="Q2:U3"/>
    <mergeCell ref="V1:AX1"/>
    <mergeCell ref="X2:X3"/>
    <mergeCell ref="Y2:Y3"/>
    <mergeCell ref="M2:M3"/>
    <mergeCell ref="N2:N3"/>
    <mergeCell ref="AC3:AD3"/>
    <mergeCell ref="H2:L2"/>
    <mergeCell ref="F2:G3"/>
    <mergeCell ref="F1:L1"/>
    <mergeCell ref="H3:I3"/>
    <mergeCell ref="DP3:DQ3"/>
    <mergeCell ref="DR3:DS3"/>
    <mergeCell ref="AY2:BD3"/>
    <mergeCell ref="AH3:AI3"/>
    <mergeCell ref="CD2:CG3"/>
    <mergeCell ref="CH2:CL3"/>
    <mergeCell ref="DM3:DO3"/>
    <mergeCell ref="CV2:CX3"/>
    <mergeCell ref="CM2:CM3"/>
    <mergeCell ref="CY2:CZ3"/>
    <mergeCell ref="DC2:DD3"/>
  </mergeCells>
  <phoneticPr fontId="11" type="noConversion"/>
  <pageMargins left="0.2" right="0.2" top="1" bottom="1" header="0.5" footer="0.5"/>
  <pageSetup orientation="landscape" r:id="rId1"/>
  <headerFooter alignWithMargins="0">
    <oddFooter>&amp;C&amp;"Californian FB,Italic"(Pg. &amp;P of &amp;N)</oddFooter>
  </headerFooter>
  <colBreaks count="9" manualBreakCount="9">
    <brk id="14" max="3" man="1"/>
    <brk id="28" max="3" man="1"/>
    <brk id="57" max="3" man="1"/>
    <brk id="71" max="3" man="1"/>
    <brk id="85" max="3" man="1"/>
    <brk id="99" max="3" man="1"/>
    <brk id="127" max="3" man="1"/>
    <brk id="140" max="3" man="1"/>
    <brk id="158" max="3" man="1"/>
  </colBreaks>
  <ignoredErrors>
    <ignoredError sqref="E126:E131 E132:E139" formula="1"/>
    <ignoredError sqref="A140 A147:B147 A145 A141 A142:B142 A143 A144 A146 C131:C139 BE134:BK134 BE136:BK136 DR144:DS144 DK142:DL142 DJ142:DJ144 DF142:DI144 CZ142:DE144 CV142:CY144 M131:U133 V132:AX134 CM140:CP142 DT143:EF145 D131:D136 AY133:BD135 BL135:BS137 BZ137:CC140 D137:D139 D140:D147 C140:C147 CD147:CG147 CQ141:CU143 EU147:FK147 EU145:FB146 FC146:FK146 EG144:ET147 F132:G132" formulaRange="1"/>
    <ignoredError sqref="E140:E144 E145 E146:E147" formula="1" formulaRange="1"/>
    <ignoredError sqref="G130 V127:W127 T127:U128 BC127:BH127 CX127:CZ127 DQ127 DS127:DU127 EA127:EH127 EM127:EQ127 FH127:FK127 DX127 M127:R128 CR127:CV128 Z127:AC127 AE127:AF127 CM128 CK127:CM127 BV127 CB127:CH127 CP127:CP128 FA127:FE127 G127 AX127:AY127 BK127:BP127 BR127:BT127 BX127:BZ127 I127:L127 CN127:CN128 EV127" emptyCellReference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E68"/>
  <sheetViews>
    <sheetView zoomScaleNormal="100" workbookViewId="0">
      <selection sqref="A1:E3"/>
    </sheetView>
  </sheetViews>
  <sheetFormatPr defaultRowHeight="12.75"/>
  <cols>
    <col min="1" max="1" width="5.5703125" style="2" bestFit="1" customWidth="1"/>
    <col min="2" max="2" width="24.28515625" style="2" bestFit="1" customWidth="1"/>
    <col min="3" max="4" width="10.85546875" style="2" customWidth="1"/>
    <col min="5" max="5" width="9.140625" style="2"/>
    <col min="6" max="27" width="11.42578125" style="2" customWidth="1"/>
    <col min="28" max="28" width="12.42578125" style="2" customWidth="1"/>
    <col min="29" max="62" width="11.42578125" style="2" customWidth="1"/>
    <col min="63" max="65" width="12.7109375" style="2" customWidth="1"/>
    <col min="66" max="67" width="16.7109375" style="2" customWidth="1"/>
    <col min="68" max="108" width="11.42578125" style="2" customWidth="1"/>
    <col min="109" max="16384" width="9.140625" style="2"/>
  </cols>
  <sheetData>
    <row r="1" spans="1:109" ht="21" customHeight="1" thickTop="1" thickBot="1">
      <c r="A1" s="657" t="s">
        <v>854</v>
      </c>
      <c r="B1" s="658"/>
      <c r="C1" s="658"/>
      <c r="D1" s="658"/>
      <c r="E1" s="659"/>
      <c r="F1" s="677" t="s">
        <v>58</v>
      </c>
      <c r="G1" s="673"/>
      <c r="H1" s="673"/>
      <c r="I1" s="673"/>
      <c r="J1" s="673"/>
      <c r="K1" s="673"/>
      <c r="L1" s="673"/>
      <c r="M1" s="674"/>
      <c r="N1" s="666" t="s">
        <v>59</v>
      </c>
      <c r="O1" s="667"/>
      <c r="P1" s="668"/>
      <c r="Q1" s="668"/>
      <c r="R1" s="668"/>
      <c r="S1" s="668"/>
      <c r="T1" s="668"/>
      <c r="U1" s="668"/>
      <c r="V1" s="669"/>
      <c r="W1" s="670"/>
      <c r="X1" s="667" t="s">
        <v>60</v>
      </c>
      <c r="Y1" s="680"/>
      <c r="Z1" s="681"/>
      <c r="AA1" s="682"/>
      <c r="AB1" s="673" t="s">
        <v>61</v>
      </c>
      <c r="AC1" s="673"/>
      <c r="AD1" s="673"/>
      <c r="AE1" s="674"/>
      <c r="AF1" s="673" t="s">
        <v>791</v>
      </c>
      <c r="AG1" s="673"/>
      <c r="AH1" s="673"/>
      <c r="AI1" s="673"/>
      <c r="AJ1" s="674"/>
      <c r="AK1" s="683" t="s">
        <v>62</v>
      </c>
      <c r="AL1" s="684"/>
      <c r="AM1" s="684"/>
      <c r="AN1" s="684"/>
      <c r="AO1" s="684"/>
      <c r="AP1" s="684"/>
      <c r="AQ1" s="685"/>
      <c r="AR1" s="690" t="s">
        <v>63</v>
      </c>
      <c r="AS1" s="691"/>
      <c r="AT1" s="691"/>
      <c r="AU1" s="691"/>
      <c r="AV1" s="691"/>
      <c r="AW1" s="691"/>
      <c r="AX1" s="691"/>
      <c r="AY1" s="692"/>
      <c r="AZ1" s="684" t="s">
        <v>64</v>
      </c>
      <c r="BA1" s="684"/>
      <c r="BB1" s="684"/>
      <c r="BC1" s="685"/>
      <c r="BD1" s="688" t="s">
        <v>65</v>
      </c>
      <c r="BE1" s="688"/>
      <c r="BF1" s="688"/>
      <c r="BG1" s="689"/>
      <c r="BH1" s="673" t="s">
        <v>1009</v>
      </c>
      <c r="BI1" s="673"/>
      <c r="BJ1" s="674"/>
      <c r="BK1" s="677" t="s">
        <v>66</v>
      </c>
      <c r="BL1" s="673"/>
      <c r="BM1" s="673"/>
      <c r="BN1" s="677" t="s">
        <v>67</v>
      </c>
      <c r="BO1" s="674"/>
      <c r="BP1" s="706" t="s">
        <v>68</v>
      </c>
      <c r="BQ1" s="706"/>
      <c r="BR1" s="707"/>
      <c r="BS1" s="708"/>
      <c r="BT1" s="705" t="s">
        <v>69</v>
      </c>
      <c r="BU1" s="688"/>
      <c r="BV1" s="688"/>
      <c r="BW1" s="689"/>
      <c r="BX1" s="677" t="s">
        <v>70</v>
      </c>
      <c r="BY1" s="673"/>
      <c r="BZ1" s="674"/>
      <c r="CA1" s="683" t="s">
        <v>443</v>
      </c>
      <c r="CB1" s="684"/>
      <c r="CC1" s="684"/>
      <c r="CD1" s="684"/>
      <c r="CE1" s="684"/>
      <c r="CF1" s="684"/>
      <c r="CG1" s="684"/>
      <c r="CH1" s="684"/>
      <c r="CI1" s="684"/>
      <c r="CJ1" s="684"/>
      <c r="CK1" s="684"/>
      <c r="CL1" s="684"/>
      <c r="CM1" s="684"/>
      <c r="CN1" s="684"/>
      <c r="CO1" s="684"/>
      <c r="CP1" s="684"/>
      <c r="CQ1" s="685"/>
      <c r="CR1" s="684" t="s">
        <v>444</v>
      </c>
      <c r="CS1" s="684"/>
      <c r="CT1" s="685"/>
      <c r="CU1" s="673" t="s">
        <v>71</v>
      </c>
      <c r="CV1" s="673"/>
      <c r="CW1" s="674"/>
      <c r="CX1" s="691" t="s">
        <v>72</v>
      </c>
      <c r="CY1" s="691"/>
      <c r="CZ1" s="691"/>
      <c r="DA1" s="691"/>
      <c r="DB1" s="691"/>
      <c r="DC1" s="691"/>
      <c r="DD1" s="692"/>
      <c r="DE1" s="49"/>
    </row>
    <row r="2" spans="1:109" ht="41.25" customHeight="1" thickTop="1" thickBot="1">
      <c r="A2" s="660"/>
      <c r="B2" s="661"/>
      <c r="C2" s="661"/>
      <c r="D2" s="661"/>
      <c r="E2" s="662"/>
      <c r="F2" s="678" t="s">
        <v>806</v>
      </c>
      <c r="G2" s="588" t="s">
        <v>857</v>
      </c>
      <c r="H2" s="588" t="s">
        <v>858</v>
      </c>
      <c r="I2" s="590" t="s">
        <v>1194</v>
      </c>
      <c r="J2" s="591"/>
      <c r="K2" s="591"/>
      <c r="L2" s="646"/>
      <c r="M2" s="675" t="s">
        <v>916</v>
      </c>
      <c r="N2" s="649" t="s">
        <v>1271</v>
      </c>
      <c r="O2" s="649"/>
      <c r="P2" s="671"/>
      <c r="Q2" s="671"/>
      <c r="R2" s="671"/>
      <c r="S2" s="672"/>
      <c r="T2" s="590" t="s">
        <v>1311</v>
      </c>
      <c r="U2" s="591"/>
      <c r="V2" s="591"/>
      <c r="W2" s="592"/>
      <c r="X2" s="557" t="s">
        <v>806</v>
      </c>
      <c r="Y2" s="559" t="s">
        <v>859</v>
      </c>
      <c r="Z2" s="557"/>
      <c r="AA2" s="654"/>
      <c r="AB2" s="557" t="s">
        <v>806</v>
      </c>
      <c r="AC2" s="559" t="s">
        <v>859</v>
      </c>
      <c r="AD2" s="557"/>
      <c r="AE2" s="654"/>
      <c r="AF2" s="546" t="s">
        <v>992</v>
      </c>
      <c r="AG2" s="594"/>
      <c r="AH2" s="605" t="s">
        <v>860</v>
      </c>
      <c r="AI2" s="590" t="s">
        <v>859</v>
      </c>
      <c r="AJ2" s="592"/>
      <c r="AK2" s="645" t="s">
        <v>1071</v>
      </c>
      <c r="AL2" s="646"/>
      <c r="AM2" s="559" t="s">
        <v>1072</v>
      </c>
      <c r="AN2" s="548"/>
      <c r="AO2" s="548"/>
      <c r="AP2" s="549"/>
      <c r="AQ2" s="550"/>
      <c r="AR2" s="645" t="s">
        <v>1079</v>
      </c>
      <c r="AS2" s="591"/>
      <c r="AT2" s="646"/>
      <c r="AU2" s="590" t="s">
        <v>1213</v>
      </c>
      <c r="AV2" s="591"/>
      <c r="AW2" s="591"/>
      <c r="AX2" s="591"/>
      <c r="AY2" s="592"/>
      <c r="AZ2" s="579" t="s">
        <v>806</v>
      </c>
      <c r="BA2" s="590" t="s">
        <v>859</v>
      </c>
      <c r="BB2" s="591"/>
      <c r="BC2" s="592"/>
      <c r="BD2" s="579" t="s">
        <v>806</v>
      </c>
      <c r="BE2" s="563" t="s">
        <v>859</v>
      </c>
      <c r="BF2" s="594"/>
      <c r="BG2" s="694" t="s">
        <v>863</v>
      </c>
      <c r="BH2" s="548" t="s">
        <v>861</v>
      </c>
      <c r="BI2" s="549"/>
      <c r="BJ2" s="550"/>
      <c r="BK2" s="548" t="s">
        <v>1216</v>
      </c>
      <c r="BL2" s="548"/>
      <c r="BM2" s="643"/>
      <c r="BN2" s="702" t="s">
        <v>859</v>
      </c>
      <c r="BO2" s="703"/>
      <c r="BP2" s="700" t="s">
        <v>1202</v>
      </c>
      <c r="BQ2" s="590" t="s">
        <v>1203</v>
      </c>
      <c r="BR2" s="591"/>
      <c r="BS2" s="592"/>
      <c r="BT2" s="645" t="s">
        <v>1092</v>
      </c>
      <c r="BU2" s="646"/>
      <c r="BV2" s="548" t="s">
        <v>859</v>
      </c>
      <c r="BW2" s="697"/>
      <c r="BX2" s="579" t="s">
        <v>806</v>
      </c>
      <c r="BY2" s="548" t="s">
        <v>859</v>
      </c>
      <c r="BZ2" s="550"/>
      <c r="CA2" s="645" t="s">
        <v>1205</v>
      </c>
      <c r="CB2" s="591"/>
      <c r="CC2" s="591"/>
      <c r="CD2" s="646"/>
      <c r="CE2" s="586" t="s">
        <v>867</v>
      </c>
      <c r="CF2" s="590" t="s">
        <v>902</v>
      </c>
      <c r="CG2" s="646"/>
      <c r="CH2" s="586" t="s">
        <v>808</v>
      </c>
      <c r="CI2" s="546" t="s">
        <v>1219</v>
      </c>
      <c r="CJ2" s="546"/>
      <c r="CK2" s="546"/>
      <c r="CL2" s="546"/>
      <c r="CM2" s="546"/>
      <c r="CN2" s="564" t="s">
        <v>868</v>
      </c>
      <c r="CO2" s="565"/>
      <c r="CP2" s="565"/>
      <c r="CQ2" s="582"/>
      <c r="CR2" s="546" t="s">
        <v>873</v>
      </c>
      <c r="CS2" s="546"/>
      <c r="CT2" s="547"/>
      <c r="CU2" s="557" t="s">
        <v>806</v>
      </c>
      <c r="CV2" s="559" t="s">
        <v>859</v>
      </c>
      <c r="CW2" s="654"/>
      <c r="CX2" s="645" t="s">
        <v>1222</v>
      </c>
      <c r="CY2" s="646"/>
      <c r="CZ2" s="563" t="s">
        <v>1227</v>
      </c>
      <c r="DA2" s="546"/>
      <c r="DB2" s="546"/>
      <c r="DC2" s="546"/>
      <c r="DD2" s="547"/>
      <c r="DE2" s="49"/>
    </row>
    <row r="3" spans="1:109" s="5" customFormat="1" ht="57.75" customHeight="1" thickBot="1">
      <c r="A3" s="663"/>
      <c r="B3" s="664"/>
      <c r="C3" s="664"/>
      <c r="D3" s="664"/>
      <c r="E3" s="665"/>
      <c r="F3" s="679"/>
      <c r="G3" s="589"/>
      <c r="H3" s="589"/>
      <c r="I3" s="564"/>
      <c r="J3" s="565"/>
      <c r="K3" s="565"/>
      <c r="L3" s="648"/>
      <c r="M3" s="676"/>
      <c r="N3" s="686" t="s">
        <v>1270</v>
      </c>
      <c r="O3" s="581"/>
      <c r="P3" s="44" t="s">
        <v>917</v>
      </c>
      <c r="Q3" s="44" t="s">
        <v>918</v>
      </c>
      <c r="R3" s="44" t="s">
        <v>919</v>
      </c>
      <c r="S3" s="44" t="s">
        <v>920</v>
      </c>
      <c r="T3" s="564"/>
      <c r="U3" s="565"/>
      <c r="V3" s="565"/>
      <c r="W3" s="582"/>
      <c r="X3" s="558"/>
      <c r="Y3" s="655"/>
      <c r="Z3" s="625"/>
      <c r="AA3" s="656"/>
      <c r="AB3" s="558"/>
      <c r="AC3" s="655"/>
      <c r="AD3" s="625"/>
      <c r="AE3" s="656"/>
      <c r="AF3" s="565"/>
      <c r="AG3" s="648"/>
      <c r="AH3" s="606"/>
      <c r="AI3" s="564"/>
      <c r="AJ3" s="582"/>
      <c r="AK3" s="647"/>
      <c r="AL3" s="648"/>
      <c r="AM3" s="618"/>
      <c r="AN3" s="619"/>
      <c r="AO3" s="619"/>
      <c r="AP3" s="620"/>
      <c r="AQ3" s="687"/>
      <c r="AR3" s="647"/>
      <c r="AS3" s="565"/>
      <c r="AT3" s="648"/>
      <c r="AU3" s="564"/>
      <c r="AV3" s="565"/>
      <c r="AW3" s="565"/>
      <c r="AX3" s="565"/>
      <c r="AY3" s="582"/>
      <c r="AZ3" s="580"/>
      <c r="BA3" s="564"/>
      <c r="BB3" s="565"/>
      <c r="BC3" s="582"/>
      <c r="BD3" s="580"/>
      <c r="BE3" s="564"/>
      <c r="BF3" s="648"/>
      <c r="BG3" s="695"/>
      <c r="BH3" s="551"/>
      <c r="BI3" s="552"/>
      <c r="BJ3" s="553"/>
      <c r="BK3" s="551"/>
      <c r="BL3" s="551"/>
      <c r="BM3" s="696"/>
      <c r="BN3" s="704"/>
      <c r="BO3" s="687"/>
      <c r="BP3" s="701"/>
      <c r="BQ3" s="564"/>
      <c r="BR3" s="565"/>
      <c r="BS3" s="582"/>
      <c r="BT3" s="647"/>
      <c r="BU3" s="648"/>
      <c r="BV3" s="698"/>
      <c r="BW3" s="699"/>
      <c r="BX3" s="580"/>
      <c r="BY3" s="551"/>
      <c r="BZ3" s="553"/>
      <c r="CA3" s="647"/>
      <c r="CB3" s="565"/>
      <c r="CC3" s="565"/>
      <c r="CD3" s="648"/>
      <c r="CE3" s="587"/>
      <c r="CF3" s="564"/>
      <c r="CG3" s="648"/>
      <c r="CH3" s="587"/>
      <c r="CI3" s="546"/>
      <c r="CJ3" s="546"/>
      <c r="CK3" s="546"/>
      <c r="CL3" s="546"/>
      <c r="CM3" s="546"/>
      <c r="CN3" s="59" t="s">
        <v>869</v>
      </c>
      <c r="CO3" s="61" t="s">
        <v>870</v>
      </c>
      <c r="CP3" s="57" t="s">
        <v>871</v>
      </c>
      <c r="CQ3" s="93" t="s">
        <v>872</v>
      </c>
      <c r="CR3" s="546"/>
      <c r="CS3" s="546"/>
      <c r="CT3" s="547"/>
      <c r="CU3" s="558"/>
      <c r="CV3" s="693"/>
      <c r="CW3" s="656"/>
      <c r="CX3" s="647"/>
      <c r="CY3" s="648"/>
      <c r="CZ3" s="564"/>
      <c r="DA3" s="565"/>
      <c r="DB3" s="565"/>
      <c r="DC3" s="565"/>
      <c r="DD3" s="582"/>
      <c r="DE3" s="50"/>
    </row>
    <row r="4" spans="1:109" ht="46.5" thickTop="1" thickBot="1">
      <c r="A4" s="83" t="s">
        <v>108</v>
      </c>
      <c r="B4" s="82" t="s">
        <v>109</v>
      </c>
      <c r="C4" s="84" t="s">
        <v>110</v>
      </c>
      <c r="D4" s="82" t="s">
        <v>111</v>
      </c>
      <c r="E4" s="87" t="s">
        <v>112</v>
      </c>
      <c r="F4" s="231" t="s">
        <v>1059</v>
      </c>
      <c r="G4" s="232" t="s">
        <v>1060</v>
      </c>
      <c r="H4" s="232" t="s">
        <v>1210</v>
      </c>
      <c r="I4" s="221" t="s">
        <v>1358</v>
      </c>
      <c r="J4" s="222" t="s">
        <v>1061</v>
      </c>
      <c r="K4" s="222" t="s">
        <v>1195</v>
      </c>
      <c r="L4" s="222" t="s">
        <v>1062</v>
      </c>
      <c r="M4" s="223" t="s">
        <v>1196</v>
      </c>
      <c r="N4" s="233" t="s">
        <v>1063</v>
      </c>
      <c r="O4" s="234" t="s">
        <v>1272</v>
      </c>
      <c r="P4" s="234" t="s">
        <v>1064</v>
      </c>
      <c r="Q4" s="235" t="s">
        <v>1065</v>
      </c>
      <c r="R4" s="235" t="s">
        <v>1066</v>
      </c>
      <c r="S4" s="235" t="s">
        <v>1273</v>
      </c>
      <c r="T4" s="235" t="s">
        <v>1067</v>
      </c>
      <c r="U4" s="235" t="s">
        <v>1309</v>
      </c>
      <c r="V4" s="235" t="s">
        <v>1310</v>
      </c>
      <c r="W4" s="226" t="s">
        <v>1274</v>
      </c>
      <c r="X4" s="221" t="s">
        <v>1019</v>
      </c>
      <c r="Y4" s="223" t="s">
        <v>1068</v>
      </c>
      <c r="Z4" s="223" t="s">
        <v>1069</v>
      </c>
      <c r="AA4" s="224" t="s">
        <v>1070</v>
      </c>
      <c r="AB4" s="221" t="s">
        <v>921</v>
      </c>
      <c r="AC4" s="223" t="s">
        <v>958</v>
      </c>
      <c r="AD4" s="223" t="s">
        <v>922</v>
      </c>
      <c r="AE4" s="224" t="s">
        <v>986</v>
      </c>
      <c r="AF4" s="236" t="s">
        <v>959</v>
      </c>
      <c r="AG4" s="237" t="s">
        <v>993</v>
      </c>
      <c r="AH4" s="238" t="s">
        <v>960</v>
      </c>
      <c r="AI4" s="237" t="s">
        <v>1353</v>
      </c>
      <c r="AJ4" s="223" t="s">
        <v>1354</v>
      </c>
      <c r="AK4" s="229" t="s">
        <v>1073</v>
      </c>
      <c r="AL4" s="222" t="s">
        <v>1074</v>
      </c>
      <c r="AM4" s="239" t="s">
        <v>1075</v>
      </c>
      <c r="AN4" s="239" t="s">
        <v>1076</v>
      </c>
      <c r="AO4" s="239" t="s">
        <v>1077</v>
      </c>
      <c r="AP4" s="239" t="s">
        <v>862</v>
      </c>
      <c r="AQ4" s="224" t="s">
        <v>1078</v>
      </c>
      <c r="AR4" s="222" t="s">
        <v>1008</v>
      </c>
      <c r="AS4" s="222" t="s">
        <v>1080</v>
      </c>
      <c r="AT4" s="222" t="s">
        <v>1081</v>
      </c>
      <c r="AU4" s="235" t="s">
        <v>1082</v>
      </c>
      <c r="AV4" s="240" t="s">
        <v>1211</v>
      </c>
      <c r="AW4" s="239" t="s">
        <v>1212</v>
      </c>
      <c r="AX4" s="235" t="s">
        <v>1083</v>
      </c>
      <c r="AY4" s="241" t="s">
        <v>1197</v>
      </c>
      <c r="AZ4" s="238" t="s">
        <v>1084</v>
      </c>
      <c r="BA4" s="237" t="s">
        <v>1198</v>
      </c>
      <c r="BB4" s="223" t="s">
        <v>1199</v>
      </c>
      <c r="BC4" s="223" t="s">
        <v>1085</v>
      </c>
      <c r="BD4" s="242" t="s">
        <v>1086</v>
      </c>
      <c r="BE4" s="221" t="s">
        <v>1214</v>
      </c>
      <c r="BF4" s="222" t="s">
        <v>1087</v>
      </c>
      <c r="BG4" s="226" t="s">
        <v>1200</v>
      </c>
      <c r="BH4" s="240" t="s">
        <v>864</v>
      </c>
      <c r="BI4" s="239" t="s">
        <v>961</v>
      </c>
      <c r="BJ4" s="241" t="s">
        <v>865</v>
      </c>
      <c r="BK4" s="225" t="s">
        <v>1201</v>
      </c>
      <c r="BL4" s="225" t="s">
        <v>1215</v>
      </c>
      <c r="BM4" s="225" t="s">
        <v>1088</v>
      </c>
      <c r="BN4" s="228" t="s">
        <v>994</v>
      </c>
      <c r="BO4" s="224" t="s">
        <v>1346</v>
      </c>
      <c r="BP4" s="240" t="s">
        <v>1089</v>
      </c>
      <c r="BQ4" s="239" t="s">
        <v>1204</v>
      </c>
      <c r="BR4" s="223" t="s">
        <v>1090</v>
      </c>
      <c r="BS4" s="224" t="s">
        <v>1091</v>
      </c>
      <c r="BT4" s="229" t="s">
        <v>1093</v>
      </c>
      <c r="BU4" s="225" t="s">
        <v>1094</v>
      </c>
      <c r="BV4" s="221" t="s">
        <v>1095</v>
      </c>
      <c r="BW4" s="224" t="s">
        <v>1096</v>
      </c>
      <c r="BX4" s="221" t="s">
        <v>1097</v>
      </c>
      <c r="BY4" s="223" t="s">
        <v>1098</v>
      </c>
      <c r="BZ4" s="224" t="s">
        <v>866</v>
      </c>
      <c r="CA4" s="234" t="s">
        <v>1100</v>
      </c>
      <c r="CB4" s="234" t="s">
        <v>1206</v>
      </c>
      <c r="CC4" s="235" t="s">
        <v>1099</v>
      </c>
      <c r="CD4" s="235" t="s">
        <v>1207</v>
      </c>
      <c r="CE4" s="235" t="s">
        <v>1101</v>
      </c>
      <c r="CF4" s="234" t="s">
        <v>1102</v>
      </c>
      <c r="CG4" s="235" t="s">
        <v>1103</v>
      </c>
      <c r="CH4" s="240" t="s">
        <v>1208</v>
      </c>
      <c r="CI4" s="239" t="s">
        <v>1104</v>
      </c>
      <c r="CJ4" s="222" t="s">
        <v>1105</v>
      </c>
      <c r="CK4" s="222" t="s">
        <v>1217</v>
      </c>
      <c r="CL4" s="222" t="s">
        <v>1218</v>
      </c>
      <c r="CM4" s="222" t="s">
        <v>1106</v>
      </c>
      <c r="CN4" s="235" t="s">
        <v>1107</v>
      </c>
      <c r="CO4" s="240" t="s">
        <v>1108</v>
      </c>
      <c r="CP4" s="235" t="s">
        <v>1109</v>
      </c>
      <c r="CQ4" s="226" t="s">
        <v>1359</v>
      </c>
      <c r="CR4" s="234" t="s">
        <v>995</v>
      </c>
      <c r="CS4" s="240" t="s">
        <v>923</v>
      </c>
      <c r="CT4" s="241" t="s">
        <v>924</v>
      </c>
      <c r="CU4" s="234" t="s">
        <v>1110</v>
      </c>
      <c r="CV4" s="222" t="s">
        <v>1220</v>
      </c>
      <c r="CW4" s="226" t="s">
        <v>1221</v>
      </c>
      <c r="CX4" s="221" t="s">
        <v>1223</v>
      </c>
      <c r="CY4" s="222" t="s">
        <v>1111</v>
      </c>
      <c r="CZ4" s="222" t="s">
        <v>1224</v>
      </c>
      <c r="DA4" s="222" t="s">
        <v>1225</v>
      </c>
      <c r="DB4" s="222" t="s">
        <v>1112</v>
      </c>
      <c r="DC4" s="222" t="s">
        <v>1226</v>
      </c>
      <c r="DD4" s="226" t="s">
        <v>1113</v>
      </c>
      <c r="DE4" s="49"/>
    </row>
    <row r="5" spans="1:109" s="30" customFormat="1" ht="13.5" thickTop="1">
      <c r="A5" s="51">
        <v>5501</v>
      </c>
      <c r="B5" s="51" t="s">
        <v>117</v>
      </c>
      <c r="C5" s="56">
        <v>765</v>
      </c>
      <c r="D5" s="53">
        <v>354</v>
      </c>
      <c r="E5" s="88">
        <f t="shared" ref="E5:E10" si="0">SUM(D5/C5)</f>
        <v>0.46274509803921571</v>
      </c>
      <c r="F5" s="270"/>
      <c r="G5" s="271"/>
      <c r="H5" s="271"/>
      <c r="I5" s="272"/>
      <c r="J5" s="273"/>
      <c r="K5" s="273"/>
      <c r="L5" s="274"/>
      <c r="M5" s="275"/>
      <c r="N5" s="101">
        <v>186</v>
      </c>
      <c r="O5" s="212">
        <v>116</v>
      </c>
      <c r="P5" s="230">
        <v>196</v>
      </c>
      <c r="Q5" s="230">
        <v>212</v>
      </c>
      <c r="R5" s="230">
        <v>196</v>
      </c>
      <c r="S5" s="230">
        <v>183</v>
      </c>
      <c r="T5" s="101">
        <v>184</v>
      </c>
      <c r="U5" s="107">
        <v>113</v>
      </c>
      <c r="V5" s="107">
        <v>119</v>
      </c>
      <c r="W5" s="102">
        <v>213</v>
      </c>
      <c r="X5" s="276"/>
      <c r="Y5" s="272"/>
      <c r="Z5" s="277"/>
      <c r="AA5" s="278"/>
      <c r="AB5" s="279"/>
      <c r="AC5" s="272"/>
      <c r="AD5" s="277"/>
      <c r="AE5" s="278"/>
      <c r="AF5" s="272"/>
      <c r="AG5" s="280"/>
      <c r="AH5" s="280"/>
      <c r="AI5" s="281"/>
      <c r="AJ5" s="275"/>
      <c r="AK5" s="282"/>
      <c r="AL5" s="274"/>
      <c r="AM5" s="272"/>
      <c r="AN5" s="273"/>
      <c r="AO5" s="273"/>
      <c r="AP5" s="273"/>
      <c r="AQ5" s="278"/>
      <c r="AR5" s="282"/>
      <c r="AS5" s="273"/>
      <c r="AT5" s="274"/>
      <c r="AU5" s="272"/>
      <c r="AV5" s="272"/>
      <c r="AW5" s="272"/>
      <c r="AX5" s="273"/>
      <c r="AY5" s="278"/>
      <c r="AZ5" s="279"/>
      <c r="BA5" s="272"/>
      <c r="BB5" s="273"/>
      <c r="BC5" s="278"/>
      <c r="BD5" s="279"/>
      <c r="BE5" s="272"/>
      <c r="BF5" s="274"/>
      <c r="BG5" s="275"/>
      <c r="BH5" s="272"/>
      <c r="BI5" s="273"/>
      <c r="BJ5" s="278"/>
      <c r="BK5" s="272"/>
      <c r="BL5" s="272"/>
      <c r="BM5" s="283"/>
      <c r="BN5" s="272"/>
      <c r="BO5" s="278"/>
      <c r="BP5" s="279"/>
      <c r="BQ5" s="272"/>
      <c r="BR5" s="273"/>
      <c r="BS5" s="278"/>
      <c r="BT5" s="282"/>
      <c r="BU5" s="280"/>
      <c r="BV5" s="272"/>
      <c r="BW5" s="278"/>
      <c r="BX5" s="279"/>
      <c r="BY5" s="272"/>
      <c r="BZ5" s="278"/>
      <c r="CA5" s="272"/>
      <c r="CB5" s="272"/>
      <c r="CC5" s="272"/>
      <c r="CD5" s="280"/>
      <c r="CE5" s="281"/>
      <c r="CF5" s="272"/>
      <c r="CG5" s="274"/>
      <c r="CH5" s="281"/>
      <c r="CI5" s="272"/>
      <c r="CJ5" s="273"/>
      <c r="CK5" s="273"/>
      <c r="CL5" s="273"/>
      <c r="CM5" s="274"/>
      <c r="CN5" s="281"/>
      <c r="CO5" s="281"/>
      <c r="CP5" s="281"/>
      <c r="CQ5" s="275"/>
      <c r="CR5" s="272"/>
      <c r="CS5" s="273"/>
      <c r="CT5" s="278"/>
      <c r="CU5" s="279"/>
      <c r="CV5" s="272"/>
      <c r="CW5" s="278"/>
      <c r="CX5" s="272"/>
      <c r="CY5" s="274"/>
      <c r="CZ5" s="272"/>
      <c r="DA5" s="273"/>
      <c r="DB5" s="273"/>
      <c r="DC5" s="273"/>
      <c r="DD5" s="278"/>
      <c r="DE5" s="34"/>
    </row>
    <row r="6" spans="1:109" s="30" customFormat="1">
      <c r="A6" s="30">
        <v>5502</v>
      </c>
      <c r="B6" s="30" t="s">
        <v>118</v>
      </c>
      <c r="C6" s="33">
        <v>777</v>
      </c>
      <c r="D6" s="45">
        <v>374</v>
      </c>
      <c r="E6" s="89">
        <f t="shared" si="0"/>
        <v>0.48133848133848134</v>
      </c>
      <c r="F6" s="284"/>
      <c r="G6" s="269"/>
      <c r="H6" s="269"/>
      <c r="I6" s="285"/>
      <c r="J6" s="286"/>
      <c r="K6" s="286"/>
      <c r="L6" s="287"/>
      <c r="M6" s="288"/>
      <c r="N6" s="95">
        <v>185</v>
      </c>
      <c r="O6" s="213">
        <v>124</v>
      </c>
      <c r="P6" s="205">
        <v>209</v>
      </c>
      <c r="Q6" s="205">
        <v>239</v>
      </c>
      <c r="R6" s="205">
        <v>236</v>
      </c>
      <c r="S6" s="205">
        <v>185</v>
      </c>
      <c r="T6" s="95">
        <v>196</v>
      </c>
      <c r="U6" s="104">
        <v>112</v>
      </c>
      <c r="V6" s="104">
        <v>125</v>
      </c>
      <c r="W6" s="96">
        <v>227</v>
      </c>
      <c r="X6" s="289"/>
      <c r="Y6" s="285"/>
      <c r="Z6" s="290"/>
      <c r="AA6" s="291"/>
      <c r="AB6" s="292"/>
      <c r="AC6" s="285"/>
      <c r="AD6" s="290"/>
      <c r="AE6" s="291"/>
      <c r="AF6" s="285"/>
      <c r="AG6" s="293"/>
      <c r="AH6" s="293"/>
      <c r="AI6" s="294"/>
      <c r="AJ6" s="288"/>
      <c r="AK6" s="295"/>
      <c r="AL6" s="287"/>
      <c r="AM6" s="285"/>
      <c r="AN6" s="286"/>
      <c r="AO6" s="286"/>
      <c r="AP6" s="286"/>
      <c r="AQ6" s="291"/>
      <c r="AR6" s="295"/>
      <c r="AS6" s="286"/>
      <c r="AT6" s="287"/>
      <c r="AU6" s="285"/>
      <c r="AV6" s="285"/>
      <c r="AW6" s="285"/>
      <c r="AX6" s="286"/>
      <c r="AY6" s="291"/>
      <c r="AZ6" s="292"/>
      <c r="BA6" s="285"/>
      <c r="BB6" s="286"/>
      <c r="BC6" s="291"/>
      <c r="BD6" s="292"/>
      <c r="BE6" s="285"/>
      <c r="BF6" s="287"/>
      <c r="BG6" s="288"/>
      <c r="BH6" s="285"/>
      <c r="BI6" s="286"/>
      <c r="BJ6" s="291"/>
      <c r="BK6" s="285"/>
      <c r="BL6" s="285"/>
      <c r="BM6" s="291"/>
      <c r="BN6" s="285"/>
      <c r="BO6" s="291"/>
      <c r="BP6" s="292"/>
      <c r="BQ6" s="285"/>
      <c r="BR6" s="286"/>
      <c r="BS6" s="291"/>
      <c r="BT6" s="295"/>
      <c r="BU6" s="293"/>
      <c r="BV6" s="285"/>
      <c r="BW6" s="291"/>
      <c r="BX6" s="292"/>
      <c r="BY6" s="285"/>
      <c r="BZ6" s="291"/>
      <c r="CA6" s="285"/>
      <c r="CB6" s="285"/>
      <c r="CC6" s="285"/>
      <c r="CD6" s="293"/>
      <c r="CE6" s="294"/>
      <c r="CF6" s="285"/>
      <c r="CG6" s="287"/>
      <c r="CH6" s="294"/>
      <c r="CI6" s="285"/>
      <c r="CJ6" s="286"/>
      <c r="CK6" s="286"/>
      <c r="CL6" s="286"/>
      <c r="CM6" s="287"/>
      <c r="CN6" s="294"/>
      <c r="CO6" s="294"/>
      <c r="CP6" s="294"/>
      <c r="CQ6" s="288"/>
      <c r="CR6" s="285"/>
      <c r="CS6" s="286"/>
      <c r="CT6" s="291"/>
      <c r="CU6" s="292"/>
      <c r="CV6" s="285"/>
      <c r="CW6" s="291"/>
      <c r="CX6" s="285"/>
      <c r="CY6" s="287"/>
      <c r="CZ6" s="285"/>
      <c r="DA6" s="286"/>
      <c r="DB6" s="286"/>
      <c r="DC6" s="286"/>
      <c r="DD6" s="291"/>
      <c r="DE6" s="34"/>
    </row>
    <row r="7" spans="1:109" s="30" customFormat="1">
      <c r="A7" s="30">
        <v>5503</v>
      </c>
      <c r="B7" s="30" t="s">
        <v>119</v>
      </c>
      <c r="C7" s="33">
        <v>631</v>
      </c>
      <c r="D7" s="45">
        <v>321</v>
      </c>
      <c r="E7" s="89">
        <f t="shared" si="0"/>
        <v>0.50871632329635497</v>
      </c>
      <c r="F7" s="284"/>
      <c r="G7" s="269"/>
      <c r="H7" s="269"/>
      <c r="I7" s="285"/>
      <c r="J7" s="286"/>
      <c r="K7" s="286"/>
      <c r="L7" s="287"/>
      <c r="M7" s="288"/>
      <c r="N7" s="95">
        <v>156</v>
      </c>
      <c r="O7" s="213">
        <v>133</v>
      </c>
      <c r="P7" s="205">
        <v>170</v>
      </c>
      <c r="Q7" s="205">
        <v>174</v>
      </c>
      <c r="R7" s="205">
        <v>151</v>
      </c>
      <c r="S7" s="205">
        <v>149</v>
      </c>
      <c r="T7" s="95">
        <v>141</v>
      </c>
      <c r="U7" s="104">
        <v>139</v>
      </c>
      <c r="V7" s="104">
        <v>116</v>
      </c>
      <c r="W7" s="96">
        <v>170</v>
      </c>
      <c r="X7" s="289"/>
      <c r="Y7" s="285"/>
      <c r="Z7" s="290"/>
      <c r="AA7" s="291"/>
      <c r="AB7" s="292"/>
      <c r="AC7" s="285"/>
      <c r="AD7" s="290"/>
      <c r="AE7" s="291"/>
      <c r="AF7" s="285"/>
      <c r="AG7" s="293"/>
      <c r="AH7" s="293"/>
      <c r="AI7" s="294"/>
      <c r="AJ7" s="288"/>
      <c r="AK7" s="295"/>
      <c r="AL7" s="287"/>
      <c r="AM7" s="285"/>
      <c r="AN7" s="286"/>
      <c r="AO7" s="286"/>
      <c r="AP7" s="286"/>
      <c r="AQ7" s="291"/>
      <c r="AR7" s="295"/>
      <c r="AS7" s="286"/>
      <c r="AT7" s="287"/>
      <c r="AU7" s="285"/>
      <c r="AV7" s="285"/>
      <c r="AW7" s="285"/>
      <c r="AX7" s="286"/>
      <c r="AY7" s="291"/>
      <c r="AZ7" s="292"/>
      <c r="BA7" s="285"/>
      <c r="BB7" s="286"/>
      <c r="BC7" s="291"/>
      <c r="BD7" s="292"/>
      <c r="BE7" s="285"/>
      <c r="BF7" s="287"/>
      <c r="BG7" s="288"/>
      <c r="BH7" s="285"/>
      <c r="BI7" s="286"/>
      <c r="BJ7" s="291"/>
      <c r="BK7" s="285"/>
      <c r="BL7" s="285"/>
      <c r="BM7" s="291"/>
      <c r="BN7" s="285"/>
      <c r="BO7" s="291"/>
      <c r="BP7" s="292"/>
      <c r="BQ7" s="285"/>
      <c r="BR7" s="286"/>
      <c r="BS7" s="291"/>
      <c r="BT7" s="295"/>
      <c r="BU7" s="293"/>
      <c r="BV7" s="285"/>
      <c r="BW7" s="291"/>
      <c r="BX7" s="292"/>
      <c r="BY7" s="285"/>
      <c r="BZ7" s="291"/>
      <c r="CA7" s="285"/>
      <c r="CB7" s="285"/>
      <c r="CC7" s="285"/>
      <c r="CD7" s="293"/>
      <c r="CE7" s="294"/>
      <c r="CF7" s="285"/>
      <c r="CG7" s="287"/>
      <c r="CH7" s="294"/>
      <c r="CI7" s="285"/>
      <c r="CJ7" s="286"/>
      <c r="CK7" s="286"/>
      <c r="CL7" s="286"/>
      <c r="CM7" s="287"/>
      <c r="CN7" s="294"/>
      <c r="CO7" s="294"/>
      <c r="CP7" s="294"/>
      <c r="CQ7" s="288"/>
      <c r="CR7" s="285"/>
      <c r="CS7" s="286"/>
      <c r="CT7" s="291"/>
      <c r="CU7" s="292"/>
      <c r="CV7" s="285"/>
      <c r="CW7" s="291"/>
      <c r="CX7" s="285"/>
      <c r="CY7" s="287"/>
      <c r="CZ7" s="285"/>
      <c r="DA7" s="286"/>
      <c r="DB7" s="286"/>
      <c r="DC7" s="286"/>
      <c r="DD7" s="291"/>
      <c r="DE7" s="34"/>
    </row>
    <row r="8" spans="1:109" s="30" customFormat="1">
      <c r="A8" s="30">
        <v>5504</v>
      </c>
      <c r="B8" s="30" t="s">
        <v>120</v>
      </c>
      <c r="C8" s="33">
        <v>844</v>
      </c>
      <c r="D8" s="45">
        <v>365</v>
      </c>
      <c r="E8" s="89">
        <f t="shared" si="0"/>
        <v>0.43246445497630331</v>
      </c>
      <c r="F8" s="284"/>
      <c r="G8" s="269"/>
      <c r="H8" s="269"/>
      <c r="I8" s="285"/>
      <c r="J8" s="286"/>
      <c r="K8" s="286"/>
      <c r="L8" s="287"/>
      <c r="M8" s="288"/>
      <c r="N8" s="95">
        <v>159</v>
      </c>
      <c r="O8" s="213">
        <v>145</v>
      </c>
      <c r="P8" s="205">
        <v>229</v>
      </c>
      <c r="Q8" s="205">
        <v>214</v>
      </c>
      <c r="R8" s="205">
        <v>196</v>
      </c>
      <c r="S8" s="205">
        <v>205</v>
      </c>
      <c r="T8" s="95">
        <v>211</v>
      </c>
      <c r="U8" s="104">
        <v>113</v>
      </c>
      <c r="V8" s="104">
        <v>114</v>
      </c>
      <c r="W8" s="96">
        <v>209</v>
      </c>
      <c r="X8" s="289"/>
      <c r="Y8" s="285"/>
      <c r="Z8" s="290"/>
      <c r="AA8" s="291"/>
      <c r="AB8" s="292"/>
      <c r="AC8" s="285"/>
      <c r="AD8" s="290"/>
      <c r="AE8" s="291"/>
      <c r="AF8" s="285"/>
      <c r="AG8" s="293"/>
      <c r="AH8" s="293"/>
      <c r="AI8" s="294"/>
      <c r="AJ8" s="288"/>
      <c r="AK8" s="295"/>
      <c r="AL8" s="287"/>
      <c r="AM8" s="285"/>
      <c r="AN8" s="286"/>
      <c r="AO8" s="286"/>
      <c r="AP8" s="286"/>
      <c r="AQ8" s="291"/>
      <c r="AR8" s="295"/>
      <c r="AS8" s="286"/>
      <c r="AT8" s="287"/>
      <c r="AU8" s="285"/>
      <c r="AV8" s="285"/>
      <c r="AW8" s="285"/>
      <c r="AX8" s="286"/>
      <c r="AY8" s="291"/>
      <c r="AZ8" s="292"/>
      <c r="BA8" s="285"/>
      <c r="BB8" s="286"/>
      <c r="BC8" s="291"/>
      <c r="BD8" s="292"/>
      <c r="BE8" s="285"/>
      <c r="BF8" s="287"/>
      <c r="BG8" s="288"/>
      <c r="BH8" s="285"/>
      <c r="BI8" s="286"/>
      <c r="BJ8" s="291"/>
      <c r="BK8" s="285"/>
      <c r="BL8" s="285"/>
      <c r="BM8" s="291"/>
      <c r="BN8" s="285"/>
      <c r="BO8" s="291"/>
      <c r="BP8" s="292"/>
      <c r="BQ8" s="285"/>
      <c r="BR8" s="286"/>
      <c r="BS8" s="291"/>
      <c r="BT8" s="295"/>
      <c r="BU8" s="293"/>
      <c r="BV8" s="285"/>
      <c r="BW8" s="291"/>
      <c r="BX8" s="292"/>
      <c r="BY8" s="285"/>
      <c r="BZ8" s="291"/>
      <c r="CA8" s="285"/>
      <c r="CB8" s="285"/>
      <c r="CC8" s="285"/>
      <c r="CD8" s="293"/>
      <c r="CE8" s="294"/>
      <c r="CF8" s="285"/>
      <c r="CG8" s="287"/>
      <c r="CH8" s="294"/>
      <c r="CI8" s="285"/>
      <c r="CJ8" s="286"/>
      <c r="CK8" s="286"/>
      <c r="CL8" s="286"/>
      <c r="CM8" s="287"/>
      <c r="CN8" s="294"/>
      <c r="CO8" s="294"/>
      <c r="CP8" s="294"/>
      <c r="CQ8" s="288"/>
      <c r="CR8" s="285"/>
      <c r="CS8" s="286"/>
      <c r="CT8" s="291"/>
      <c r="CU8" s="292"/>
      <c r="CV8" s="285"/>
      <c r="CW8" s="291"/>
      <c r="CX8" s="285"/>
      <c r="CY8" s="287"/>
      <c r="CZ8" s="285"/>
      <c r="DA8" s="286"/>
      <c r="DB8" s="286"/>
      <c r="DC8" s="286"/>
      <c r="DD8" s="291"/>
      <c r="DE8" s="34"/>
    </row>
    <row r="9" spans="1:109" s="30" customFormat="1">
      <c r="A9" s="30">
        <v>5801</v>
      </c>
      <c r="B9" s="30" t="s">
        <v>121</v>
      </c>
      <c r="C9" s="33">
        <v>487</v>
      </c>
      <c r="D9" s="45">
        <v>115</v>
      </c>
      <c r="E9" s="89">
        <f t="shared" si="0"/>
        <v>0.23613963039014374</v>
      </c>
      <c r="F9" s="284"/>
      <c r="G9" s="269"/>
      <c r="H9" s="269"/>
      <c r="I9" s="285"/>
      <c r="J9" s="286"/>
      <c r="K9" s="286"/>
      <c r="L9" s="287"/>
      <c r="M9" s="288"/>
      <c r="N9" s="296"/>
      <c r="O9" s="297"/>
      <c r="P9" s="298"/>
      <c r="Q9" s="298"/>
      <c r="R9" s="298"/>
      <c r="S9" s="298"/>
      <c r="T9" s="296"/>
      <c r="U9" s="299"/>
      <c r="V9" s="299"/>
      <c r="W9" s="300"/>
      <c r="X9" s="301">
        <v>83</v>
      </c>
      <c r="Y9" s="302">
        <v>51</v>
      </c>
      <c r="Z9" s="303">
        <v>76</v>
      </c>
      <c r="AA9" s="304">
        <v>64</v>
      </c>
      <c r="AB9" s="289"/>
      <c r="AC9" s="285"/>
      <c r="AD9" s="290"/>
      <c r="AE9" s="291"/>
      <c r="AF9" s="285"/>
      <c r="AG9" s="293"/>
      <c r="AH9" s="293"/>
      <c r="AI9" s="294"/>
      <c r="AJ9" s="288"/>
      <c r="AK9" s="295"/>
      <c r="AL9" s="287"/>
      <c r="AM9" s="285"/>
      <c r="AN9" s="286"/>
      <c r="AO9" s="286"/>
      <c r="AP9" s="286"/>
      <c r="AQ9" s="291"/>
      <c r="AR9" s="295"/>
      <c r="AS9" s="286"/>
      <c r="AT9" s="287"/>
      <c r="AU9" s="285"/>
      <c r="AV9" s="285"/>
      <c r="AW9" s="285"/>
      <c r="AX9" s="286"/>
      <c r="AY9" s="291"/>
      <c r="AZ9" s="292"/>
      <c r="BA9" s="285"/>
      <c r="BB9" s="286"/>
      <c r="BC9" s="291"/>
      <c r="BD9" s="292"/>
      <c r="BE9" s="285"/>
      <c r="BF9" s="287"/>
      <c r="BG9" s="288"/>
      <c r="BH9" s="285"/>
      <c r="BI9" s="286"/>
      <c r="BJ9" s="291"/>
      <c r="BK9" s="285"/>
      <c r="BL9" s="285"/>
      <c r="BM9" s="291"/>
      <c r="BN9" s="285"/>
      <c r="BO9" s="291"/>
      <c r="BP9" s="292"/>
      <c r="BQ9" s="285"/>
      <c r="BR9" s="286"/>
      <c r="BS9" s="291"/>
      <c r="BT9" s="295"/>
      <c r="BU9" s="293"/>
      <c r="BV9" s="285"/>
      <c r="BW9" s="291"/>
      <c r="BX9" s="292"/>
      <c r="BY9" s="285"/>
      <c r="BZ9" s="291"/>
      <c r="CA9" s="285"/>
      <c r="CB9" s="285"/>
      <c r="CC9" s="285"/>
      <c r="CD9" s="293"/>
      <c r="CE9" s="294"/>
      <c r="CF9" s="285"/>
      <c r="CG9" s="287"/>
      <c r="CH9" s="294"/>
      <c r="CI9" s="285"/>
      <c r="CJ9" s="286"/>
      <c r="CK9" s="286"/>
      <c r="CL9" s="286"/>
      <c r="CM9" s="287"/>
      <c r="CN9" s="294"/>
      <c r="CO9" s="294"/>
      <c r="CP9" s="294"/>
      <c r="CQ9" s="288"/>
      <c r="CR9" s="285"/>
      <c r="CS9" s="286"/>
      <c r="CT9" s="291"/>
      <c r="CU9" s="292"/>
      <c r="CV9" s="285"/>
      <c r="CW9" s="291"/>
      <c r="CX9" s="285"/>
      <c r="CY9" s="287"/>
      <c r="CZ9" s="285"/>
      <c r="DA9" s="286"/>
      <c r="DB9" s="286"/>
      <c r="DC9" s="286"/>
      <c r="DD9" s="291"/>
      <c r="DE9" s="34"/>
    </row>
    <row r="10" spans="1:109" s="30" customFormat="1">
      <c r="A10" s="30">
        <v>6701</v>
      </c>
      <c r="B10" s="30" t="s">
        <v>123</v>
      </c>
      <c r="C10" s="33">
        <v>1181</v>
      </c>
      <c r="D10" s="45">
        <v>246</v>
      </c>
      <c r="E10" s="89">
        <f t="shared" si="0"/>
        <v>0.20829805249788316</v>
      </c>
      <c r="F10" s="284"/>
      <c r="G10" s="269"/>
      <c r="H10" s="269"/>
      <c r="I10" s="285"/>
      <c r="J10" s="286"/>
      <c r="K10" s="286"/>
      <c r="L10" s="287"/>
      <c r="M10" s="288"/>
      <c r="N10" s="296"/>
      <c r="O10" s="297"/>
      <c r="P10" s="298"/>
      <c r="Q10" s="298"/>
      <c r="R10" s="298"/>
      <c r="S10" s="298"/>
      <c r="T10" s="296"/>
      <c r="U10" s="299"/>
      <c r="V10" s="299"/>
      <c r="W10" s="300"/>
      <c r="X10" s="305"/>
      <c r="Y10" s="285"/>
      <c r="Z10" s="290"/>
      <c r="AA10" s="291"/>
      <c r="AB10" s="292"/>
      <c r="AC10" s="285"/>
      <c r="AD10" s="290"/>
      <c r="AE10" s="291"/>
      <c r="AF10" s="285">
        <v>158</v>
      </c>
      <c r="AG10" s="293">
        <v>82</v>
      </c>
      <c r="AH10" s="293">
        <v>192</v>
      </c>
      <c r="AI10" s="294">
        <v>63</v>
      </c>
      <c r="AJ10" s="306">
        <v>47</v>
      </c>
      <c r="AK10" s="307"/>
      <c r="AL10" s="308"/>
      <c r="AM10" s="285"/>
      <c r="AN10" s="286"/>
      <c r="AO10" s="286"/>
      <c r="AP10" s="286"/>
      <c r="AQ10" s="291"/>
      <c r="AR10" s="295"/>
      <c r="AS10" s="286"/>
      <c r="AT10" s="287"/>
      <c r="AU10" s="285"/>
      <c r="AV10" s="285"/>
      <c r="AW10" s="285"/>
      <c r="AX10" s="286"/>
      <c r="AY10" s="291"/>
      <c r="AZ10" s="292"/>
      <c r="BA10" s="285"/>
      <c r="BB10" s="286"/>
      <c r="BC10" s="291"/>
      <c r="BD10" s="292"/>
      <c r="BE10" s="285"/>
      <c r="BF10" s="287"/>
      <c r="BG10" s="288"/>
      <c r="BH10" s="285"/>
      <c r="BI10" s="286"/>
      <c r="BJ10" s="291"/>
      <c r="BK10" s="285"/>
      <c r="BL10" s="285"/>
      <c r="BM10" s="291"/>
      <c r="BN10" s="285"/>
      <c r="BO10" s="291"/>
      <c r="BP10" s="292"/>
      <c r="BQ10" s="285"/>
      <c r="BR10" s="286"/>
      <c r="BS10" s="291"/>
      <c r="BT10" s="295"/>
      <c r="BU10" s="293"/>
      <c r="BV10" s="285"/>
      <c r="BW10" s="291"/>
      <c r="BX10" s="292"/>
      <c r="BY10" s="285"/>
      <c r="BZ10" s="291"/>
      <c r="CA10" s="285"/>
      <c r="CB10" s="285"/>
      <c r="CC10" s="285"/>
      <c r="CD10" s="293"/>
      <c r="CE10" s="294"/>
      <c r="CF10" s="285"/>
      <c r="CG10" s="287"/>
      <c r="CH10" s="294"/>
      <c r="CI10" s="285"/>
      <c r="CJ10" s="286"/>
      <c r="CK10" s="286"/>
      <c r="CL10" s="286"/>
      <c r="CM10" s="287"/>
      <c r="CN10" s="294"/>
      <c r="CO10" s="294"/>
      <c r="CP10" s="294"/>
      <c r="CQ10" s="288"/>
      <c r="CR10" s="285"/>
      <c r="CS10" s="286"/>
      <c r="CT10" s="291"/>
      <c r="CU10" s="292"/>
      <c r="CV10" s="285"/>
      <c r="CW10" s="291"/>
      <c r="CX10" s="285"/>
      <c r="CY10" s="287"/>
      <c r="CZ10" s="285"/>
      <c r="DA10" s="286"/>
      <c r="DB10" s="286"/>
      <c r="DC10" s="286"/>
      <c r="DD10" s="291"/>
      <c r="DE10" s="34"/>
    </row>
    <row r="11" spans="1:109" s="30" customFormat="1">
      <c r="A11" s="30">
        <v>6801</v>
      </c>
      <c r="B11" s="30" t="s">
        <v>124</v>
      </c>
      <c r="C11" s="33">
        <v>1104</v>
      </c>
      <c r="D11" s="45">
        <v>678</v>
      </c>
      <c r="E11" s="89">
        <f t="shared" ref="E11:E21" si="1">SUM(D11/C12)</f>
        <v>0.75838926174496646</v>
      </c>
      <c r="F11" s="284"/>
      <c r="G11" s="269"/>
      <c r="H11" s="269"/>
      <c r="I11" s="285"/>
      <c r="J11" s="286"/>
      <c r="K11" s="286"/>
      <c r="L11" s="287"/>
      <c r="M11" s="288"/>
      <c r="N11" s="296"/>
      <c r="O11" s="297"/>
      <c r="P11" s="298"/>
      <c r="Q11" s="298"/>
      <c r="R11" s="298"/>
      <c r="S11" s="298"/>
      <c r="T11" s="296"/>
      <c r="U11" s="299"/>
      <c r="V11" s="299"/>
      <c r="W11" s="300"/>
      <c r="X11" s="305"/>
      <c r="Y11" s="285"/>
      <c r="Z11" s="290"/>
      <c r="AA11" s="291"/>
      <c r="AB11" s="292"/>
      <c r="AC11" s="285"/>
      <c r="AD11" s="290"/>
      <c r="AE11" s="291"/>
      <c r="AF11" s="285"/>
      <c r="AG11" s="293"/>
      <c r="AH11" s="293"/>
      <c r="AI11" s="294"/>
      <c r="AJ11" s="288"/>
      <c r="AK11" s="295">
        <v>439</v>
      </c>
      <c r="AL11" s="287">
        <v>225</v>
      </c>
      <c r="AM11" s="95">
        <v>381</v>
      </c>
      <c r="AN11" s="104">
        <v>417</v>
      </c>
      <c r="AO11" s="104">
        <v>196</v>
      </c>
      <c r="AP11" s="104">
        <v>356</v>
      </c>
      <c r="AQ11" s="96">
        <v>278</v>
      </c>
      <c r="AR11" s="139"/>
      <c r="AS11" s="104"/>
      <c r="AT11" s="109"/>
      <c r="AU11" s="95"/>
      <c r="AV11" s="95"/>
      <c r="AW11" s="95"/>
      <c r="AX11" s="286"/>
      <c r="AY11" s="291"/>
      <c r="AZ11" s="292"/>
      <c r="BA11" s="285"/>
      <c r="BB11" s="286"/>
      <c r="BC11" s="291"/>
      <c r="BD11" s="292"/>
      <c r="BE11" s="285"/>
      <c r="BF11" s="287"/>
      <c r="BG11" s="288"/>
      <c r="BH11" s="285"/>
      <c r="BI11" s="286"/>
      <c r="BJ11" s="291"/>
      <c r="BK11" s="285"/>
      <c r="BL11" s="285"/>
      <c r="BM11" s="291"/>
      <c r="BN11" s="285"/>
      <c r="BO11" s="291"/>
      <c r="BP11" s="292"/>
      <c r="BQ11" s="285"/>
      <c r="BR11" s="286"/>
      <c r="BS11" s="291"/>
      <c r="BT11" s="295"/>
      <c r="BU11" s="293"/>
      <c r="BV11" s="285"/>
      <c r="BW11" s="291"/>
      <c r="BX11" s="292"/>
      <c r="BY11" s="285"/>
      <c r="BZ11" s="291"/>
      <c r="CA11" s="285"/>
      <c r="CB11" s="285"/>
      <c r="CC11" s="285"/>
      <c r="CD11" s="293"/>
      <c r="CE11" s="294"/>
      <c r="CF11" s="285"/>
      <c r="CG11" s="287"/>
      <c r="CH11" s="294"/>
      <c r="CI11" s="285"/>
      <c r="CJ11" s="286"/>
      <c r="CK11" s="286"/>
      <c r="CL11" s="286"/>
      <c r="CM11" s="287"/>
      <c r="CN11" s="294"/>
      <c r="CO11" s="294"/>
      <c r="CP11" s="294"/>
      <c r="CQ11" s="288"/>
      <c r="CR11" s="285"/>
      <c r="CS11" s="286"/>
      <c r="CT11" s="291"/>
      <c r="CU11" s="292"/>
      <c r="CV11" s="285"/>
      <c r="CW11" s="291"/>
      <c r="CX11" s="285"/>
      <c r="CY11" s="287"/>
      <c r="CZ11" s="285"/>
      <c r="DA11" s="286"/>
      <c r="DB11" s="286"/>
      <c r="DC11" s="286"/>
      <c r="DD11" s="291"/>
      <c r="DE11" s="34"/>
    </row>
    <row r="12" spans="1:109" s="30" customFormat="1">
      <c r="A12" s="30">
        <v>6802</v>
      </c>
      <c r="B12" s="30" t="s">
        <v>125</v>
      </c>
      <c r="C12" s="33">
        <v>894</v>
      </c>
      <c r="D12" s="45">
        <v>499</v>
      </c>
      <c r="E12" s="89">
        <f>SUM(D12/C12)</f>
        <v>0.55816554809843399</v>
      </c>
      <c r="F12" s="284"/>
      <c r="G12" s="269"/>
      <c r="H12" s="269"/>
      <c r="I12" s="285"/>
      <c r="J12" s="286"/>
      <c r="K12" s="286"/>
      <c r="L12" s="287"/>
      <c r="M12" s="288"/>
      <c r="N12" s="296"/>
      <c r="O12" s="297"/>
      <c r="P12" s="298"/>
      <c r="Q12" s="298"/>
      <c r="R12" s="298"/>
      <c r="S12" s="298"/>
      <c r="T12" s="296"/>
      <c r="U12" s="299"/>
      <c r="V12" s="299"/>
      <c r="W12" s="300"/>
      <c r="X12" s="305"/>
      <c r="Y12" s="285"/>
      <c r="Z12" s="290"/>
      <c r="AA12" s="291"/>
      <c r="AB12" s="292"/>
      <c r="AC12" s="285"/>
      <c r="AD12" s="290"/>
      <c r="AE12" s="291"/>
      <c r="AF12" s="285"/>
      <c r="AG12" s="293"/>
      <c r="AH12" s="293"/>
      <c r="AI12" s="294"/>
      <c r="AJ12" s="288"/>
      <c r="AK12" s="295">
        <v>308</v>
      </c>
      <c r="AL12" s="287">
        <v>182</v>
      </c>
      <c r="AM12" s="95">
        <v>299</v>
      </c>
      <c r="AN12" s="104">
        <v>325</v>
      </c>
      <c r="AO12" s="104">
        <v>178</v>
      </c>
      <c r="AP12" s="104">
        <v>273</v>
      </c>
      <c r="AQ12" s="96">
        <v>116</v>
      </c>
      <c r="AR12" s="139"/>
      <c r="AS12" s="104"/>
      <c r="AT12" s="109"/>
      <c r="AU12" s="95"/>
      <c r="AV12" s="95"/>
      <c r="AW12" s="95"/>
      <c r="AX12" s="286"/>
      <c r="AY12" s="291"/>
      <c r="AZ12" s="292"/>
      <c r="BA12" s="285"/>
      <c r="BB12" s="286"/>
      <c r="BC12" s="291"/>
      <c r="BD12" s="292"/>
      <c r="BE12" s="285"/>
      <c r="BF12" s="287"/>
      <c r="BG12" s="288"/>
      <c r="BH12" s="285"/>
      <c r="BI12" s="286"/>
      <c r="BJ12" s="291"/>
      <c r="BK12" s="285"/>
      <c r="BL12" s="285"/>
      <c r="BM12" s="291"/>
      <c r="BN12" s="285"/>
      <c r="BO12" s="291"/>
      <c r="BP12" s="292"/>
      <c r="BQ12" s="285"/>
      <c r="BR12" s="286"/>
      <c r="BS12" s="291"/>
      <c r="BT12" s="295"/>
      <c r="BU12" s="293"/>
      <c r="BV12" s="285"/>
      <c r="BW12" s="291"/>
      <c r="BX12" s="292"/>
      <c r="BY12" s="285"/>
      <c r="BZ12" s="291"/>
      <c r="CA12" s="285"/>
      <c r="CB12" s="285"/>
      <c r="CC12" s="285"/>
      <c r="CD12" s="293"/>
      <c r="CE12" s="294"/>
      <c r="CF12" s="285"/>
      <c r="CG12" s="287"/>
      <c r="CH12" s="294"/>
      <c r="CI12" s="285"/>
      <c r="CJ12" s="286"/>
      <c r="CK12" s="286"/>
      <c r="CL12" s="286"/>
      <c r="CM12" s="287"/>
      <c r="CN12" s="294"/>
      <c r="CO12" s="294"/>
      <c r="CP12" s="294"/>
      <c r="CQ12" s="288"/>
      <c r="CR12" s="285"/>
      <c r="CS12" s="286"/>
      <c r="CT12" s="291"/>
      <c r="CU12" s="292"/>
      <c r="CV12" s="285"/>
      <c r="CW12" s="291"/>
      <c r="CX12" s="285"/>
      <c r="CY12" s="287"/>
      <c r="CZ12" s="285"/>
      <c r="DA12" s="286"/>
      <c r="DB12" s="286"/>
      <c r="DC12" s="286"/>
      <c r="DD12" s="291"/>
      <c r="DE12" s="34"/>
    </row>
    <row r="13" spans="1:109" s="30" customFormat="1">
      <c r="A13" s="30">
        <v>6803</v>
      </c>
      <c r="B13" s="30" t="s">
        <v>126</v>
      </c>
      <c r="C13" s="33">
        <v>232</v>
      </c>
      <c r="D13" s="45">
        <v>126</v>
      </c>
      <c r="E13" s="89">
        <f t="shared" si="1"/>
        <v>0.10153102336825141</v>
      </c>
      <c r="F13" s="284"/>
      <c r="G13" s="269"/>
      <c r="H13" s="269"/>
      <c r="I13" s="285"/>
      <c r="J13" s="286"/>
      <c r="K13" s="286"/>
      <c r="L13" s="287"/>
      <c r="M13" s="288"/>
      <c r="N13" s="296"/>
      <c r="O13" s="297"/>
      <c r="P13" s="298"/>
      <c r="Q13" s="298"/>
      <c r="R13" s="298"/>
      <c r="S13" s="298"/>
      <c r="T13" s="296"/>
      <c r="U13" s="299"/>
      <c r="V13" s="299"/>
      <c r="W13" s="300"/>
      <c r="X13" s="305"/>
      <c r="Y13" s="285"/>
      <c r="Z13" s="290"/>
      <c r="AA13" s="291"/>
      <c r="AB13" s="292"/>
      <c r="AC13" s="285"/>
      <c r="AD13" s="290"/>
      <c r="AE13" s="291"/>
      <c r="AF13" s="285"/>
      <c r="AG13" s="293"/>
      <c r="AH13" s="293"/>
      <c r="AI13" s="294"/>
      <c r="AJ13" s="288"/>
      <c r="AK13" s="295">
        <v>88</v>
      </c>
      <c r="AL13" s="287">
        <v>35</v>
      </c>
      <c r="AM13" s="95">
        <v>73</v>
      </c>
      <c r="AN13" s="104">
        <v>76</v>
      </c>
      <c r="AO13" s="104">
        <v>18</v>
      </c>
      <c r="AP13" s="104">
        <v>71</v>
      </c>
      <c r="AQ13" s="96">
        <v>34</v>
      </c>
      <c r="AR13" s="139"/>
      <c r="AS13" s="104"/>
      <c r="AT13" s="109"/>
      <c r="AU13" s="95"/>
      <c r="AV13" s="95"/>
      <c r="AW13" s="95"/>
      <c r="AX13" s="286"/>
      <c r="AY13" s="291"/>
      <c r="AZ13" s="292"/>
      <c r="BA13" s="285"/>
      <c r="BB13" s="286"/>
      <c r="BC13" s="291"/>
      <c r="BD13" s="292"/>
      <c r="BE13" s="285"/>
      <c r="BF13" s="287"/>
      <c r="BG13" s="288"/>
      <c r="BH13" s="285"/>
      <c r="BI13" s="286"/>
      <c r="BJ13" s="291"/>
      <c r="BK13" s="285"/>
      <c r="BL13" s="285"/>
      <c r="BM13" s="291"/>
      <c r="BN13" s="285"/>
      <c r="BO13" s="291"/>
      <c r="BP13" s="292"/>
      <c r="BQ13" s="285"/>
      <c r="BR13" s="286"/>
      <c r="BS13" s="291"/>
      <c r="BT13" s="295"/>
      <c r="BU13" s="293"/>
      <c r="BV13" s="285"/>
      <c r="BW13" s="291"/>
      <c r="BX13" s="292"/>
      <c r="BY13" s="285"/>
      <c r="BZ13" s="291"/>
      <c r="CA13" s="285"/>
      <c r="CB13" s="285"/>
      <c r="CC13" s="285"/>
      <c r="CD13" s="293"/>
      <c r="CE13" s="294"/>
      <c r="CF13" s="285"/>
      <c r="CG13" s="287"/>
      <c r="CH13" s="294"/>
      <c r="CI13" s="285"/>
      <c r="CJ13" s="286"/>
      <c r="CK13" s="286"/>
      <c r="CL13" s="286"/>
      <c r="CM13" s="287"/>
      <c r="CN13" s="294"/>
      <c r="CO13" s="294"/>
      <c r="CP13" s="294"/>
      <c r="CQ13" s="288"/>
      <c r="CR13" s="285"/>
      <c r="CS13" s="286"/>
      <c r="CT13" s="291"/>
      <c r="CU13" s="292"/>
      <c r="CV13" s="285"/>
      <c r="CW13" s="291"/>
      <c r="CX13" s="285"/>
      <c r="CY13" s="287"/>
      <c r="CZ13" s="285"/>
      <c r="DA13" s="286"/>
      <c r="DB13" s="286"/>
      <c r="DC13" s="286"/>
      <c r="DD13" s="291"/>
      <c r="DE13" s="34"/>
    </row>
    <row r="14" spans="1:109" s="30" customFormat="1">
      <c r="A14" s="30">
        <v>6901</v>
      </c>
      <c r="B14" s="30" t="s">
        <v>122</v>
      </c>
      <c r="C14" s="33">
        <v>1241</v>
      </c>
      <c r="D14" s="45">
        <v>414</v>
      </c>
      <c r="E14" s="89">
        <f t="shared" si="1"/>
        <v>0.43717001055966209</v>
      </c>
      <c r="F14" s="284"/>
      <c r="G14" s="269"/>
      <c r="H14" s="269"/>
      <c r="I14" s="309"/>
      <c r="J14" s="310"/>
      <c r="K14" s="310"/>
      <c r="L14" s="287"/>
      <c r="M14" s="288"/>
      <c r="N14" s="296"/>
      <c r="O14" s="297"/>
      <c r="P14" s="298"/>
      <c r="Q14" s="298"/>
      <c r="R14" s="298"/>
      <c r="S14" s="298"/>
      <c r="T14" s="296"/>
      <c r="U14" s="299"/>
      <c r="V14" s="299"/>
      <c r="W14" s="300"/>
      <c r="X14" s="305"/>
      <c r="Y14" s="285"/>
      <c r="Z14" s="290"/>
      <c r="AA14" s="291"/>
      <c r="AB14" s="292"/>
      <c r="AC14" s="285"/>
      <c r="AD14" s="290"/>
      <c r="AE14" s="291"/>
      <c r="AF14" s="285"/>
      <c r="AG14" s="293"/>
      <c r="AH14" s="293"/>
      <c r="AI14" s="294"/>
      <c r="AJ14" s="288"/>
      <c r="AK14" s="295"/>
      <c r="AL14" s="287"/>
      <c r="AM14" s="285"/>
      <c r="AN14" s="286"/>
      <c r="AO14" s="286"/>
      <c r="AP14" s="286"/>
      <c r="AQ14" s="291"/>
      <c r="AR14" s="295">
        <v>118</v>
      </c>
      <c r="AS14" s="286">
        <v>67</v>
      </c>
      <c r="AT14" s="287">
        <v>223</v>
      </c>
      <c r="AU14" s="285">
        <v>98</v>
      </c>
      <c r="AV14" s="285">
        <v>128</v>
      </c>
      <c r="AW14" s="285">
        <v>135</v>
      </c>
      <c r="AX14" s="311">
        <v>206</v>
      </c>
      <c r="AY14" s="304">
        <v>95</v>
      </c>
      <c r="AZ14" s="289"/>
      <c r="BA14" s="302"/>
      <c r="BB14" s="286"/>
      <c r="BC14" s="291"/>
      <c r="BD14" s="292"/>
      <c r="BE14" s="285"/>
      <c r="BF14" s="287"/>
      <c r="BG14" s="288"/>
      <c r="BH14" s="285"/>
      <c r="BI14" s="286"/>
      <c r="BJ14" s="291"/>
      <c r="BK14" s="285"/>
      <c r="BL14" s="285"/>
      <c r="BM14" s="291"/>
      <c r="BN14" s="285"/>
      <c r="BO14" s="291"/>
      <c r="BP14" s="292"/>
      <c r="BQ14" s="285"/>
      <c r="BR14" s="286"/>
      <c r="BS14" s="291"/>
      <c r="BT14" s="295"/>
      <c r="BU14" s="293"/>
      <c r="BV14" s="285"/>
      <c r="BW14" s="291"/>
      <c r="BX14" s="292"/>
      <c r="BY14" s="285"/>
      <c r="BZ14" s="291"/>
      <c r="CA14" s="285"/>
      <c r="CB14" s="285"/>
      <c r="CC14" s="285"/>
      <c r="CD14" s="293"/>
      <c r="CE14" s="294"/>
      <c r="CF14" s="285"/>
      <c r="CG14" s="287"/>
      <c r="CH14" s="294"/>
      <c r="CI14" s="285"/>
      <c r="CJ14" s="286"/>
      <c r="CK14" s="286"/>
      <c r="CL14" s="286"/>
      <c r="CM14" s="287"/>
      <c r="CN14" s="294"/>
      <c r="CO14" s="294"/>
      <c r="CP14" s="294"/>
      <c r="CQ14" s="288"/>
      <c r="CR14" s="285"/>
      <c r="CS14" s="286"/>
      <c r="CT14" s="291"/>
      <c r="CU14" s="292"/>
      <c r="CV14" s="285"/>
      <c r="CW14" s="291"/>
      <c r="CX14" s="285"/>
      <c r="CY14" s="287"/>
      <c r="CZ14" s="285"/>
      <c r="DA14" s="286"/>
      <c r="DB14" s="286"/>
      <c r="DC14" s="286"/>
      <c r="DD14" s="291"/>
      <c r="DE14" s="34"/>
    </row>
    <row r="15" spans="1:109" s="30" customFormat="1">
      <c r="A15" s="30">
        <v>7001</v>
      </c>
      <c r="B15" s="30" t="s">
        <v>127</v>
      </c>
      <c r="C15" s="33">
        <v>947</v>
      </c>
      <c r="D15" s="45">
        <v>440</v>
      </c>
      <c r="E15" s="89">
        <f t="shared" si="1"/>
        <v>0.42024832855778416</v>
      </c>
      <c r="F15" s="284"/>
      <c r="G15" s="269"/>
      <c r="H15" s="269"/>
      <c r="I15" s="285"/>
      <c r="J15" s="286"/>
      <c r="K15" s="286"/>
      <c r="L15" s="287"/>
      <c r="M15" s="288"/>
      <c r="N15" s="296"/>
      <c r="O15" s="297"/>
      <c r="P15" s="298"/>
      <c r="Q15" s="298"/>
      <c r="R15" s="298"/>
      <c r="S15" s="298"/>
      <c r="T15" s="296"/>
      <c r="U15" s="299"/>
      <c r="V15" s="299"/>
      <c r="W15" s="300"/>
      <c r="X15" s="305"/>
      <c r="Y15" s="285"/>
      <c r="Z15" s="290"/>
      <c r="AA15" s="291"/>
      <c r="AB15" s="292"/>
      <c r="AC15" s="285"/>
      <c r="AD15" s="290"/>
      <c r="AE15" s="291"/>
      <c r="AF15" s="285"/>
      <c r="AG15" s="293"/>
      <c r="AH15" s="293"/>
      <c r="AI15" s="294"/>
      <c r="AJ15" s="288"/>
      <c r="AK15" s="295"/>
      <c r="AL15" s="287"/>
      <c r="AM15" s="285"/>
      <c r="AN15" s="286"/>
      <c r="AO15" s="286"/>
      <c r="AP15" s="286"/>
      <c r="AQ15" s="291"/>
      <c r="AR15" s="295"/>
      <c r="AS15" s="286"/>
      <c r="AT15" s="287"/>
      <c r="AU15" s="285"/>
      <c r="AV15" s="285"/>
      <c r="AW15" s="285"/>
      <c r="AX15" s="286"/>
      <c r="AY15" s="291"/>
      <c r="AZ15" s="204">
        <v>335</v>
      </c>
      <c r="BA15" s="95">
        <v>293</v>
      </c>
      <c r="BB15" s="104">
        <v>242</v>
      </c>
      <c r="BC15" s="96">
        <v>203</v>
      </c>
      <c r="BD15" s="204"/>
      <c r="BE15" s="285"/>
      <c r="BF15" s="287"/>
      <c r="BG15" s="288"/>
      <c r="BH15" s="285"/>
      <c r="BI15" s="286"/>
      <c r="BJ15" s="291"/>
      <c r="BK15" s="285"/>
      <c r="BL15" s="285"/>
      <c r="BM15" s="291"/>
      <c r="BN15" s="285"/>
      <c r="BO15" s="291"/>
      <c r="BP15" s="292"/>
      <c r="BQ15" s="285"/>
      <c r="BR15" s="286"/>
      <c r="BS15" s="291"/>
      <c r="BT15" s="295"/>
      <c r="BU15" s="293"/>
      <c r="BV15" s="285"/>
      <c r="BW15" s="291"/>
      <c r="BX15" s="292"/>
      <c r="BY15" s="285"/>
      <c r="BZ15" s="291"/>
      <c r="CA15" s="285"/>
      <c r="CB15" s="285"/>
      <c r="CC15" s="285"/>
      <c r="CD15" s="293"/>
      <c r="CE15" s="294"/>
      <c r="CF15" s="285"/>
      <c r="CG15" s="287"/>
      <c r="CH15" s="294"/>
      <c r="CI15" s="285"/>
      <c r="CJ15" s="286"/>
      <c r="CK15" s="286"/>
      <c r="CL15" s="286"/>
      <c r="CM15" s="287"/>
      <c r="CN15" s="294"/>
      <c r="CO15" s="294"/>
      <c r="CP15" s="294"/>
      <c r="CQ15" s="288"/>
      <c r="CR15" s="285"/>
      <c r="CS15" s="286"/>
      <c r="CT15" s="291"/>
      <c r="CU15" s="292"/>
      <c r="CV15" s="285"/>
      <c r="CW15" s="291"/>
      <c r="CX15" s="285"/>
      <c r="CY15" s="287"/>
      <c r="CZ15" s="285"/>
      <c r="DA15" s="286"/>
      <c r="DB15" s="286"/>
      <c r="DC15" s="286"/>
      <c r="DD15" s="291"/>
      <c r="DE15" s="34"/>
    </row>
    <row r="16" spans="1:109" s="30" customFormat="1">
      <c r="A16" s="30">
        <v>7002</v>
      </c>
      <c r="B16" s="30" t="s">
        <v>128</v>
      </c>
      <c r="C16" s="33">
        <v>1047</v>
      </c>
      <c r="D16" s="45">
        <v>484</v>
      </c>
      <c r="E16" s="89">
        <f t="shared" si="1"/>
        <v>0.34620886981402005</v>
      </c>
      <c r="F16" s="284"/>
      <c r="G16" s="269"/>
      <c r="H16" s="269"/>
      <c r="I16" s="285"/>
      <c r="J16" s="286"/>
      <c r="K16" s="286"/>
      <c r="L16" s="287"/>
      <c r="M16" s="288"/>
      <c r="N16" s="296"/>
      <c r="O16" s="297"/>
      <c r="P16" s="298"/>
      <c r="Q16" s="298"/>
      <c r="R16" s="298"/>
      <c r="S16" s="298"/>
      <c r="T16" s="296"/>
      <c r="U16" s="299"/>
      <c r="V16" s="299"/>
      <c r="W16" s="300"/>
      <c r="X16" s="305"/>
      <c r="Y16" s="285"/>
      <c r="Z16" s="290"/>
      <c r="AA16" s="291"/>
      <c r="AB16" s="292"/>
      <c r="AC16" s="285"/>
      <c r="AD16" s="290"/>
      <c r="AE16" s="291"/>
      <c r="AF16" s="285"/>
      <c r="AG16" s="293"/>
      <c r="AH16" s="293"/>
      <c r="AI16" s="294"/>
      <c r="AJ16" s="288"/>
      <c r="AK16" s="295"/>
      <c r="AL16" s="287"/>
      <c r="AM16" s="285"/>
      <c r="AN16" s="286"/>
      <c r="AO16" s="286"/>
      <c r="AP16" s="286"/>
      <c r="AQ16" s="291"/>
      <c r="AR16" s="295"/>
      <c r="AS16" s="286"/>
      <c r="AT16" s="287"/>
      <c r="AU16" s="285"/>
      <c r="AV16" s="285"/>
      <c r="AW16" s="285"/>
      <c r="AX16" s="286"/>
      <c r="AY16" s="291"/>
      <c r="AZ16" s="204">
        <v>372</v>
      </c>
      <c r="BA16" s="95">
        <v>311</v>
      </c>
      <c r="BB16" s="104">
        <v>235</v>
      </c>
      <c r="BC16" s="96">
        <v>240</v>
      </c>
      <c r="BD16" s="204"/>
      <c r="BE16" s="285"/>
      <c r="BF16" s="287"/>
      <c r="BG16" s="288"/>
      <c r="BH16" s="285"/>
      <c r="BI16" s="286"/>
      <c r="BJ16" s="291"/>
      <c r="BK16" s="285"/>
      <c r="BL16" s="285"/>
      <c r="BM16" s="291"/>
      <c r="BN16" s="285"/>
      <c r="BO16" s="291"/>
      <c r="BP16" s="292"/>
      <c r="BQ16" s="285"/>
      <c r="BR16" s="286"/>
      <c r="BS16" s="291"/>
      <c r="BT16" s="295"/>
      <c r="BU16" s="293"/>
      <c r="BV16" s="285"/>
      <c r="BW16" s="291"/>
      <c r="BX16" s="292"/>
      <c r="BY16" s="285"/>
      <c r="BZ16" s="291"/>
      <c r="CA16" s="285"/>
      <c r="CB16" s="285"/>
      <c r="CC16" s="285"/>
      <c r="CD16" s="293"/>
      <c r="CE16" s="294"/>
      <c r="CF16" s="285"/>
      <c r="CG16" s="287"/>
      <c r="CH16" s="294"/>
      <c r="CI16" s="285"/>
      <c r="CJ16" s="286"/>
      <c r="CK16" s="286"/>
      <c r="CL16" s="286"/>
      <c r="CM16" s="287"/>
      <c r="CN16" s="294"/>
      <c r="CO16" s="294"/>
      <c r="CP16" s="294"/>
      <c r="CQ16" s="288"/>
      <c r="CR16" s="285"/>
      <c r="CS16" s="286"/>
      <c r="CT16" s="291"/>
      <c r="CU16" s="292"/>
      <c r="CV16" s="285"/>
      <c r="CW16" s="291"/>
      <c r="CX16" s="285"/>
      <c r="CY16" s="287"/>
      <c r="CZ16" s="285"/>
      <c r="DA16" s="286"/>
      <c r="DB16" s="286"/>
      <c r="DC16" s="286"/>
      <c r="DD16" s="291"/>
      <c r="DE16" s="34"/>
    </row>
    <row r="17" spans="1:109" s="30" customFormat="1">
      <c r="A17" s="30">
        <v>7101</v>
      </c>
      <c r="B17" s="30" t="s">
        <v>129</v>
      </c>
      <c r="C17" s="33">
        <v>1398</v>
      </c>
      <c r="D17" s="45">
        <v>342</v>
      </c>
      <c r="E17" s="89">
        <f t="shared" si="1"/>
        <v>0.27737226277372262</v>
      </c>
      <c r="F17" s="284"/>
      <c r="G17" s="269"/>
      <c r="H17" s="269"/>
      <c r="I17" s="285"/>
      <c r="J17" s="286"/>
      <c r="K17" s="286"/>
      <c r="L17" s="287"/>
      <c r="M17" s="288"/>
      <c r="N17" s="296"/>
      <c r="O17" s="297"/>
      <c r="P17" s="298"/>
      <c r="Q17" s="298"/>
      <c r="R17" s="298"/>
      <c r="S17" s="298"/>
      <c r="T17" s="296"/>
      <c r="U17" s="299"/>
      <c r="V17" s="299"/>
      <c r="W17" s="300"/>
      <c r="X17" s="305"/>
      <c r="Y17" s="285"/>
      <c r="Z17" s="290"/>
      <c r="AA17" s="291"/>
      <c r="AB17" s="292"/>
      <c r="AC17" s="285"/>
      <c r="AD17" s="290"/>
      <c r="AE17" s="291"/>
      <c r="AF17" s="285"/>
      <c r="AG17" s="293"/>
      <c r="AH17" s="293"/>
      <c r="AI17" s="294"/>
      <c r="AJ17" s="288"/>
      <c r="AK17" s="295"/>
      <c r="AL17" s="287"/>
      <c r="AM17" s="285"/>
      <c r="AN17" s="286"/>
      <c r="AO17" s="286"/>
      <c r="AP17" s="286"/>
      <c r="AQ17" s="291"/>
      <c r="AR17" s="295"/>
      <c r="AS17" s="286"/>
      <c r="AT17" s="287"/>
      <c r="AU17" s="285"/>
      <c r="AV17" s="285"/>
      <c r="AW17" s="285"/>
      <c r="AX17" s="286"/>
      <c r="AY17" s="291"/>
      <c r="AZ17" s="292"/>
      <c r="BA17" s="285"/>
      <c r="BB17" s="286"/>
      <c r="BC17" s="291"/>
      <c r="BD17" s="292">
        <v>226</v>
      </c>
      <c r="BE17" s="95">
        <v>177</v>
      </c>
      <c r="BF17" s="109">
        <v>166</v>
      </c>
      <c r="BG17" s="138">
        <v>228</v>
      </c>
      <c r="BH17" s="285"/>
      <c r="BI17" s="286"/>
      <c r="BJ17" s="291"/>
      <c r="BK17" s="285"/>
      <c r="BL17" s="285"/>
      <c r="BM17" s="291"/>
      <c r="BN17" s="285"/>
      <c r="BO17" s="291"/>
      <c r="BP17" s="292"/>
      <c r="BQ17" s="285"/>
      <c r="BR17" s="286"/>
      <c r="BS17" s="291"/>
      <c r="BT17" s="295"/>
      <c r="BU17" s="293"/>
      <c r="BV17" s="285"/>
      <c r="BW17" s="291"/>
      <c r="BX17" s="292"/>
      <c r="BY17" s="285"/>
      <c r="BZ17" s="291"/>
      <c r="CA17" s="285"/>
      <c r="CB17" s="285"/>
      <c r="CC17" s="285"/>
      <c r="CD17" s="293"/>
      <c r="CE17" s="294"/>
      <c r="CF17" s="285"/>
      <c r="CG17" s="287"/>
      <c r="CH17" s="294"/>
      <c r="CI17" s="285"/>
      <c r="CJ17" s="286"/>
      <c r="CK17" s="286"/>
      <c r="CL17" s="286"/>
      <c r="CM17" s="287"/>
      <c r="CN17" s="294"/>
      <c r="CO17" s="294"/>
      <c r="CP17" s="294"/>
      <c r="CQ17" s="288"/>
      <c r="CR17" s="285"/>
      <c r="CS17" s="286"/>
      <c r="CT17" s="291"/>
      <c r="CU17" s="292"/>
      <c r="CV17" s="285"/>
      <c r="CW17" s="291"/>
      <c r="CX17" s="285"/>
      <c r="CY17" s="287"/>
      <c r="CZ17" s="285"/>
      <c r="DA17" s="286"/>
      <c r="DB17" s="286"/>
      <c r="DC17" s="286"/>
      <c r="DD17" s="291"/>
      <c r="DE17" s="34"/>
    </row>
    <row r="18" spans="1:109" s="30" customFormat="1">
      <c r="A18" s="30">
        <v>7102</v>
      </c>
      <c r="B18" s="30" t="s">
        <v>130</v>
      </c>
      <c r="C18" s="33">
        <v>1233</v>
      </c>
      <c r="D18" s="45">
        <v>281</v>
      </c>
      <c r="E18" s="89">
        <f t="shared" si="1"/>
        <v>0.53219696969696972</v>
      </c>
      <c r="F18" s="284"/>
      <c r="G18" s="269"/>
      <c r="H18" s="269"/>
      <c r="I18" s="285"/>
      <c r="J18" s="286"/>
      <c r="K18" s="286"/>
      <c r="L18" s="287"/>
      <c r="M18" s="288"/>
      <c r="N18" s="296"/>
      <c r="O18" s="297"/>
      <c r="P18" s="298"/>
      <c r="Q18" s="298"/>
      <c r="R18" s="298"/>
      <c r="S18" s="298"/>
      <c r="T18" s="296"/>
      <c r="U18" s="299"/>
      <c r="V18" s="299"/>
      <c r="W18" s="300"/>
      <c r="X18" s="305"/>
      <c r="Y18" s="285"/>
      <c r="Z18" s="290"/>
      <c r="AA18" s="291"/>
      <c r="AB18" s="292"/>
      <c r="AC18" s="285"/>
      <c r="AD18" s="290"/>
      <c r="AE18" s="291"/>
      <c r="AF18" s="285"/>
      <c r="AG18" s="293"/>
      <c r="AH18" s="293"/>
      <c r="AI18" s="294"/>
      <c r="AJ18" s="288"/>
      <c r="AK18" s="295"/>
      <c r="AL18" s="287"/>
      <c r="AM18" s="285"/>
      <c r="AN18" s="286"/>
      <c r="AO18" s="286"/>
      <c r="AP18" s="286"/>
      <c r="AQ18" s="291"/>
      <c r="AR18" s="295"/>
      <c r="AS18" s="286"/>
      <c r="AT18" s="287"/>
      <c r="AU18" s="285"/>
      <c r="AV18" s="285"/>
      <c r="AW18" s="285"/>
      <c r="AX18" s="286"/>
      <c r="AY18" s="291"/>
      <c r="AZ18" s="292"/>
      <c r="BA18" s="285"/>
      <c r="BB18" s="286"/>
      <c r="BC18" s="291"/>
      <c r="BD18" s="292">
        <v>214</v>
      </c>
      <c r="BE18" s="95">
        <v>159</v>
      </c>
      <c r="BF18" s="109">
        <v>152</v>
      </c>
      <c r="BG18" s="138">
        <v>176</v>
      </c>
      <c r="BH18" s="285"/>
      <c r="BI18" s="286"/>
      <c r="BJ18" s="291"/>
      <c r="BK18" s="285"/>
      <c r="BL18" s="285"/>
      <c r="BM18" s="291"/>
      <c r="BN18" s="285"/>
      <c r="BO18" s="291"/>
      <c r="BP18" s="292"/>
      <c r="BQ18" s="285"/>
      <c r="BR18" s="286"/>
      <c r="BS18" s="291"/>
      <c r="BT18" s="295"/>
      <c r="BU18" s="293"/>
      <c r="BV18" s="285"/>
      <c r="BW18" s="291"/>
      <c r="BX18" s="292"/>
      <c r="BY18" s="285"/>
      <c r="BZ18" s="291"/>
      <c r="CA18" s="285"/>
      <c r="CB18" s="285"/>
      <c r="CC18" s="285"/>
      <c r="CD18" s="293"/>
      <c r="CE18" s="294"/>
      <c r="CF18" s="285"/>
      <c r="CG18" s="287"/>
      <c r="CH18" s="294"/>
      <c r="CI18" s="285"/>
      <c r="CJ18" s="286"/>
      <c r="CK18" s="286"/>
      <c r="CL18" s="286"/>
      <c r="CM18" s="287"/>
      <c r="CN18" s="294"/>
      <c r="CO18" s="294"/>
      <c r="CP18" s="294"/>
      <c r="CQ18" s="288"/>
      <c r="CR18" s="285"/>
      <c r="CS18" s="286"/>
      <c r="CT18" s="291"/>
      <c r="CU18" s="292"/>
      <c r="CV18" s="285"/>
      <c r="CW18" s="291"/>
      <c r="CX18" s="285"/>
      <c r="CY18" s="287"/>
      <c r="CZ18" s="285"/>
      <c r="DA18" s="286"/>
      <c r="DB18" s="286"/>
      <c r="DC18" s="286"/>
      <c r="DD18" s="291"/>
      <c r="DE18" s="34"/>
    </row>
    <row r="19" spans="1:109" s="30" customFormat="1">
      <c r="A19" s="30">
        <v>253</v>
      </c>
      <c r="B19" s="30" t="s">
        <v>131</v>
      </c>
      <c r="C19" s="33">
        <v>528</v>
      </c>
      <c r="D19" s="45">
        <v>104</v>
      </c>
      <c r="E19" s="89">
        <f t="shared" si="1"/>
        <v>0.10297029702970296</v>
      </c>
      <c r="F19" s="284"/>
      <c r="G19" s="269"/>
      <c r="H19" s="269"/>
      <c r="I19" s="285"/>
      <c r="J19" s="286"/>
      <c r="K19" s="286"/>
      <c r="L19" s="287"/>
      <c r="M19" s="288"/>
      <c r="N19" s="296"/>
      <c r="O19" s="297"/>
      <c r="P19" s="298"/>
      <c r="Q19" s="298"/>
      <c r="R19" s="298"/>
      <c r="S19" s="298"/>
      <c r="T19" s="296"/>
      <c r="U19" s="299"/>
      <c r="V19" s="299"/>
      <c r="W19" s="300"/>
      <c r="X19" s="305"/>
      <c r="Y19" s="285"/>
      <c r="Z19" s="290"/>
      <c r="AA19" s="291"/>
      <c r="AB19" s="292"/>
      <c r="AC19" s="285"/>
      <c r="AD19" s="290"/>
      <c r="AE19" s="291"/>
      <c r="AF19" s="285"/>
      <c r="AG19" s="293"/>
      <c r="AH19" s="293"/>
      <c r="AI19" s="294"/>
      <c r="AJ19" s="288"/>
      <c r="AK19" s="295"/>
      <c r="AL19" s="287"/>
      <c r="AM19" s="285"/>
      <c r="AN19" s="286"/>
      <c r="AO19" s="286"/>
      <c r="AP19" s="286"/>
      <c r="AQ19" s="291"/>
      <c r="AR19" s="295"/>
      <c r="AS19" s="286"/>
      <c r="AT19" s="287"/>
      <c r="AU19" s="285"/>
      <c r="AV19" s="285"/>
      <c r="AW19" s="285"/>
      <c r="AX19" s="286"/>
      <c r="AY19" s="291"/>
      <c r="AZ19" s="292"/>
      <c r="BA19" s="285"/>
      <c r="BB19" s="286"/>
      <c r="BC19" s="291"/>
      <c r="BD19" s="292"/>
      <c r="BE19" s="285"/>
      <c r="BF19" s="287"/>
      <c r="BG19" s="288"/>
      <c r="BH19" s="95">
        <v>58</v>
      </c>
      <c r="BI19" s="104">
        <v>60</v>
      </c>
      <c r="BJ19" s="96">
        <v>58</v>
      </c>
      <c r="BK19" s="285"/>
      <c r="BL19" s="285"/>
      <c r="BM19" s="291"/>
      <c r="BN19" s="285"/>
      <c r="BO19" s="291"/>
      <c r="BP19" s="292"/>
      <c r="BQ19" s="285"/>
      <c r="BR19" s="286"/>
      <c r="BS19" s="291"/>
      <c r="BT19" s="295"/>
      <c r="BU19" s="293"/>
      <c r="BV19" s="285"/>
      <c r="BW19" s="291"/>
      <c r="BX19" s="292"/>
      <c r="BY19" s="285"/>
      <c r="BZ19" s="291"/>
      <c r="CA19" s="285"/>
      <c r="CB19" s="285"/>
      <c r="CC19" s="285"/>
      <c r="CD19" s="293"/>
      <c r="CE19" s="294"/>
      <c r="CF19" s="285"/>
      <c r="CG19" s="287"/>
      <c r="CH19" s="294"/>
      <c r="CI19" s="285"/>
      <c r="CJ19" s="286"/>
      <c r="CK19" s="286"/>
      <c r="CL19" s="286"/>
      <c r="CM19" s="287"/>
      <c r="CN19" s="294"/>
      <c r="CO19" s="294"/>
      <c r="CP19" s="294"/>
      <c r="CQ19" s="288"/>
      <c r="CR19" s="285"/>
      <c r="CS19" s="286"/>
      <c r="CT19" s="291"/>
      <c r="CU19" s="292"/>
      <c r="CV19" s="285"/>
      <c r="CW19" s="291"/>
      <c r="CX19" s="285"/>
      <c r="CY19" s="287"/>
      <c r="CZ19" s="285"/>
      <c r="DA19" s="286"/>
      <c r="DB19" s="286"/>
      <c r="DC19" s="286"/>
      <c r="DD19" s="291"/>
      <c r="DE19" s="34"/>
    </row>
    <row r="20" spans="1:109" s="30" customFormat="1">
      <c r="A20" s="30">
        <v>7402</v>
      </c>
      <c r="B20" s="30" t="s">
        <v>132</v>
      </c>
      <c r="C20" s="33">
        <v>1010</v>
      </c>
      <c r="D20" s="45">
        <v>250</v>
      </c>
      <c r="E20" s="89">
        <f t="shared" si="1"/>
        <v>0.24801587301587302</v>
      </c>
      <c r="F20" s="284"/>
      <c r="G20" s="269"/>
      <c r="H20" s="269"/>
      <c r="I20" s="285"/>
      <c r="J20" s="286"/>
      <c r="K20" s="286"/>
      <c r="L20" s="287"/>
      <c r="M20" s="288"/>
      <c r="N20" s="296"/>
      <c r="O20" s="297"/>
      <c r="P20" s="298"/>
      <c r="Q20" s="298"/>
      <c r="R20" s="298"/>
      <c r="S20" s="298"/>
      <c r="T20" s="296"/>
      <c r="U20" s="299"/>
      <c r="V20" s="299"/>
      <c r="W20" s="300"/>
      <c r="X20" s="305"/>
      <c r="Y20" s="285"/>
      <c r="Z20" s="290"/>
      <c r="AA20" s="291"/>
      <c r="AB20" s="292"/>
      <c r="AC20" s="285"/>
      <c r="AD20" s="290"/>
      <c r="AE20" s="291"/>
      <c r="AF20" s="285"/>
      <c r="AG20" s="293"/>
      <c r="AH20" s="293"/>
      <c r="AI20" s="294"/>
      <c r="AJ20" s="288"/>
      <c r="AK20" s="295"/>
      <c r="AL20" s="287"/>
      <c r="AM20" s="285"/>
      <c r="AN20" s="286"/>
      <c r="AO20" s="286"/>
      <c r="AP20" s="286"/>
      <c r="AQ20" s="291"/>
      <c r="AR20" s="295"/>
      <c r="AS20" s="286"/>
      <c r="AT20" s="287"/>
      <c r="AU20" s="285"/>
      <c r="AV20" s="285"/>
      <c r="AW20" s="285"/>
      <c r="AX20" s="286"/>
      <c r="AY20" s="291"/>
      <c r="AZ20" s="292"/>
      <c r="BA20" s="285"/>
      <c r="BB20" s="286"/>
      <c r="BC20" s="291"/>
      <c r="BD20" s="292"/>
      <c r="BE20" s="285"/>
      <c r="BF20" s="287"/>
      <c r="BG20" s="288"/>
      <c r="BH20" s="95">
        <v>132</v>
      </c>
      <c r="BI20" s="104">
        <v>121</v>
      </c>
      <c r="BJ20" s="96">
        <v>118</v>
      </c>
      <c r="BK20" s="285"/>
      <c r="BL20" s="285"/>
      <c r="BM20" s="291"/>
      <c r="BN20" s="285"/>
      <c r="BO20" s="291"/>
      <c r="BP20" s="292"/>
      <c r="BQ20" s="285"/>
      <c r="BR20" s="286"/>
      <c r="BS20" s="291"/>
      <c r="BT20" s="295"/>
      <c r="BU20" s="293"/>
      <c r="BV20" s="285"/>
      <c r="BW20" s="291"/>
      <c r="BX20" s="292"/>
      <c r="BY20" s="285"/>
      <c r="BZ20" s="291"/>
      <c r="CA20" s="285"/>
      <c r="CB20" s="285"/>
      <c r="CC20" s="285"/>
      <c r="CD20" s="293"/>
      <c r="CE20" s="294"/>
      <c r="CF20" s="285"/>
      <c r="CG20" s="287"/>
      <c r="CH20" s="294"/>
      <c r="CI20" s="285"/>
      <c r="CJ20" s="286"/>
      <c r="CK20" s="286"/>
      <c r="CL20" s="286"/>
      <c r="CM20" s="287"/>
      <c r="CN20" s="294"/>
      <c r="CO20" s="294"/>
      <c r="CP20" s="294"/>
      <c r="CQ20" s="288"/>
      <c r="CR20" s="285"/>
      <c r="CS20" s="286"/>
      <c r="CT20" s="291"/>
      <c r="CU20" s="292"/>
      <c r="CV20" s="285"/>
      <c r="CW20" s="291"/>
      <c r="CX20" s="285"/>
      <c r="CY20" s="287"/>
      <c r="CZ20" s="285"/>
      <c r="DA20" s="286"/>
      <c r="DB20" s="286"/>
      <c r="DC20" s="286"/>
      <c r="DD20" s="291"/>
      <c r="DE20" s="34"/>
    </row>
    <row r="21" spans="1:109" s="30" customFormat="1">
      <c r="A21" s="30">
        <v>7403</v>
      </c>
      <c r="B21" s="30" t="s">
        <v>133</v>
      </c>
      <c r="C21" s="33">
        <v>1008</v>
      </c>
      <c r="D21" s="45">
        <v>208</v>
      </c>
      <c r="E21" s="89">
        <f t="shared" si="1"/>
        <v>0.15350553505535056</v>
      </c>
      <c r="F21" s="284"/>
      <c r="G21" s="269"/>
      <c r="H21" s="269"/>
      <c r="I21" s="285"/>
      <c r="J21" s="286"/>
      <c r="K21" s="286"/>
      <c r="L21" s="287"/>
      <c r="M21" s="288"/>
      <c r="N21" s="296"/>
      <c r="O21" s="297"/>
      <c r="P21" s="298"/>
      <c r="Q21" s="298"/>
      <c r="R21" s="298"/>
      <c r="S21" s="298"/>
      <c r="T21" s="296"/>
      <c r="U21" s="299"/>
      <c r="V21" s="299"/>
      <c r="W21" s="300"/>
      <c r="X21" s="305"/>
      <c r="Y21" s="285"/>
      <c r="Z21" s="290"/>
      <c r="AA21" s="291"/>
      <c r="AB21" s="292"/>
      <c r="AC21" s="285"/>
      <c r="AD21" s="290"/>
      <c r="AE21" s="291"/>
      <c r="AF21" s="285"/>
      <c r="AG21" s="293"/>
      <c r="AH21" s="293"/>
      <c r="AI21" s="294"/>
      <c r="AJ21" s="288"/>
      <c r="AK21" s="295"/>
      <c r="AL21" s="287"/>
      <c r="AM21" s="285"/>
      <c r="AN21" s="286"/>
      <c r="AO21" s="286"/>
      <c r="AP21" s="286"/>
      <c r="AQ21" s="291"/>
      <c r="AR21" s="295"/>
      <c r="AS21" s="286"/>
      <c r="AT21" s="287"/>
      <c r="AU21" s="285"/>
      <c r="AV21" s="285"/>
      <c r="AW21" s="285"/>
      <c r="AX21" s="286"/>
      <c r="AY21" s="291"/>
      <c r="AZ21" s="292"/>
      <c r="BA21" s="285"/>
      <c r="BB21" s="286"/>
      <c r="BC21" s="291"/>
      <c r="BD21" s="292"/>
      <c r="BE21" s="285"/>
      <c r="BF21" s="287"/>
      <c r="BG21" s="288"/>
      <c r="BH21" s="95">
        <v>112</v>
      </c>
      <c r="BI21" s="104">
        <v>112</v>
      </c>
      <c r="BJ21" s="96">
        <v>117</v>
      </c>
      <c r="BK21" s="285"/>
      <c r="BL21" s="285"/>
      <c r="BM21" s="291"/>
      <c r="BN21" s="285"/>
      <c r="BO21" s="291"/>
      <c r="BP21" s="292"/>
      <c r="BQ21" s="285"/>
      <c r="BR21" s="286"/>
      <c r="BS21" s="291"/>
      <c r="BT21" s="295"/>
      <c r="BU21" s="293"/>
      <c r="BV21" s="285"/>
      <c r="BW21" s="291"/>
      <c r="BX21" s="292"/>
      <c r="BY21" s="285"/>
      <c r="BZ21" s="291"/>
      <c r="CA21" s="285"/>
      <c r="CB21" s="285"/>
      <c r="CC21" s="285"/>
      <c r="CD21" s="293"/>
      <c r="CE21" s="294"/>
      <c r="CF21" s="285"/>
      <c r="CG21" s="287"/>
      <c r="CH21" s="294"/>
      <c r="CI21" s="285"/>
      <c r="CJ21" s="286"/>
      <c r="CK21" s="286"/>
      <c r="CL21" s="286"/>
      <c r="CM21" s="287"/>
      <c r="CN21" s="294"/>
      <c r="CO21" s="294"/>
      <c r="CP21" s="294"/>
      <c r="CQ21" s="288"/>
      <c r="CR21" s="285"/>
      <c r="CS21" s="286"/>
      <c r="CT21" s="291"/>
      <c r="CU21" s="292"/>
      <c r="CV21" s="285"/>
      <c r="CW21" s="291"/>
      <c r="CX21" s="285"/>
      <c r="CY21" s="287"/>
      <c r="CZ21" s="285"/>
      <c r="DA21" s="286"/>
      <c r="DB21" s="286"/>
      <c r="DC21" s="286"/>
      <c r="DD21" s="291"/>
      <c r="DE21" s="34"/>
    </row>
    <row r="22" spans="1:109" s="30" customFormat="1">
      <c r="A22" s="30">
        <v>7701</v>
      </c>
      <c r="B22" s="30" t="s">
        <v>134</v>
      </c>
      <c r="C22" s="33">
        <v>1355</v>
      </c>
      <c r="D22" s="45">
        <v>303</v>
      </c>
      <c r="E22" s="89">
        <f t="shared" ref="E22:E40" si="2">SUM(D22/C22)</f>
        <v>0.22361623616236162</v>
      </c>
      <c r="F22" s="284"/>
      <c r="G22" s="269"/>
      <c r="H22" s="269"/>
      <c r="I22" s="285"/>
      <c r="J22" s="286"/>
      <c r="K22" s="286"/>
      <c r="L22" s="287"/>
      <c r="M22" s="288"/>
      <c r="N22" s="296"/>
      <c r="O22" s="297"/>
      <c r="P22" s="298"/>
      <c r="Q22" s="298"/>
      <c r="R22" s="298"/>
      <c r="S22" s="298"/>
      <c r="T22" s="296"/>
      <c r="U22" s="299"/>
      <c r="V22" s="299"/>
      <c r="W22" s="300"/>
      <c r="X22" s="305"/>
      <c r="Y22" s="285"/>
      <c r="Z22" s="290"/>
      <c r="AA22" s="291"/>
      <c r="AB22" s="292"/>
      <c r="AC22" s="285"/>
      <c r="AD22" s="290"/>
      <c r="AE22" s="291"/>
      <c r="AF22" s="285"/>
      <c r="AG22" s="293"/>
      <c r="AH22" s="293"/>
      <c r="AI22" s="294"/>
      <c r="AJ22" s="288"/>
      <c r="AK22" s="295"/>
      <c r="AL22" s="287"/>
      <c r="AM22" s="285"/>
      <c r="AN22" s="286"/>
      <c r="AO22" s="286"/>
      <c r="AP22" s="286"/>
      <c r="AQ22" s="291"/>
      <c r="AR22" s="295"/>
      <c r="AS22" s="286"/>
      <c r="AT22" s="287"/>
      <c r="AU22" s="285"/>
      <c r="AV22" s="285"/>
      <c r="AW22" s="285"/>
      <c r="AX22" s="286"/>
      <c r="AY22" s="291"/>
      <c r="AZ22" s="292"/>
      <c r="BA22" s="285"/>
      <c r="BB22" s="286"/>
      <c r="BC22" s="291"/>
      <c r="BD22" s="292"/>
      <c r="BE22" s="285"/>
      <c r="BF22" s="287"/>
      <c r="BG22" s="288"/>
      <c r="BH22" s="285"/>
      <c r="BI22" s="286"/>
      <c r="BJ22" s="291"/>
      <c r="BK22" s="95">
        <v>110</v>
      </c>
      <c r="BL22" s="95">
        <v>163</v>
      </c>
      <c r="BM22" s="96">
        <v>228</v>
      </c>
      <c r="BN22" s="285"/>
      <c r="BO22" s="291"/>
      <c r="BP22" s="292"/>
      <c r="BQ22" s="285"/>
      <c r="BR22" s="286"/>
      <c r="BS22" s="291"/>
      <c r="BT22" s="295"/>
      <c r="BU22" s="293"/>
      <c r="BV22" s="285"/>
      <c r="BW22" s="291"/>
      <c r="BX22" s="292"/>
      <c r="BY22" s="285"/>
      <c r="BZ22" s="291"/>
      <c r="CA22" s="285"/>
      <c r="CB22" s="285"/>
      <c r="CC22" s="285"/>
      <c r="CD22" s="293"/>
      <c r="CE22" s="294"/>
      <c r="CF22" s="285"/>
      <c r="CG22" s="287"/>
      <c r="CH22" s="294"/>
      <c r="CI22" s="285"/>
      <c r="CJ22" s="286"/>
      <c r="CK22" s="286"/>
      <c r="CL22" s="286"/>
      <c r="CM22" s="287"/>
      <c r="CN22" s="294"/>
      <c r="CO22" s="294"/>
      <c r="CP22" s="294"/>
      <c r="CQ22" s="288"/>
      <c r="CR22" s="285"/>
      <c r="CS22" s="286"/>
      <c r="CT22" s="291"/>
      <c r="CU22" s="292"/>
      <c r="CV22" s="285"/>
      <c r="CW22" s="291"/>
      <c r="CX22" s="285"/>
      <c r="CY22" s="287"/>
      <c r="CZ22" s="285"/>
      <c r="DA22" s="286"/>
      <c r="DB22" s="286"/>
      <c r="DC22" s="286"/>
      <c r="DD22" s="291"/>
      <c r="DE22" s="34"/>
    </row>
    <row r="23" spans="1:109" s="30" customFormat="1">
      <c r="A23" s="30">
        <v>7702</v>
      </c>
      <c r="B23" s="30" t="s">
        <v>135</v>
      </c>
      <c r="C23" s="33">
        <v>837</v>
      </c>
      <c r="D23" s="45">
        <v>140</v>
      </c>
      <c r="E23" s="89">
        <f t="shared" si="2"/>
        <v>0.16726403823178015</v>
      </c>
      <c r="F23" s="284"/>
      <c r="G23" s="269"/>
      <c r="H23" s="269"/>
      <c r="I23" s="285"/>
      <c r="J23" s="286"/>
      <c r="K23" s="286"/>
      <c r="L23" s="287"/>
      <c r="M23" s="288"/>
      <c r="N23" s="296"/>
      <c r="O23" s="297"/>
      <c r="P23" s="298"/>
      <c r="Q23" s="298"/>
      <c r="R23" s="298"/>
      <c r="S23" s="298"/>
      <c r="T23" s="296"/>
      <c r="U23" s="299"/>
      <c r="V23" s="299"/>
      <c r="W23" s="300"/>
      <c r="X23" s="305"/>
      <c r="Y23" s="285"/>
      <c r="Z23" s="290"/>
      <c r="AA23" s="291"/>
      <c r="AB23" s="292"/>
      <c r="AC23" s="285"/>
      <c r="AD23" s="290"/>
      <c r="AE23" s="291"/>
      <c r="AF23" s="285"/>
      <c r="AG23" s="293"/>
      <c r="AH23" s="293"/>
      <c r="AI23" s="294"/>
      <c r="AJ23" s="288"/>
      <c r="AK23" s="295"/>
      <c r="AL23" s="287"/>
      <c r="AM23" s="285"/>
      <c r="AN23" s="286"/>
      <c r="AO23" s="286"/>
      <c r="AP23" s="286"/>
      <c r="AQ23" s="291"/>
      <c r="AR23" s="295"/>
      <c r="AS23" s="286"/>
      <c r="AT23" s="287"/>
      <c r="AU23" s="285"/>
      <c r="AV23" s="285"/>
      <c r="AW23" s="285"/>
      <c r="AX23" s="286"/>
      <c r="AY23" s="291"/>
      <c r="AZ23" s="292"/>
      <c r="BA23" s="285"/>
      <c r="BB23" s="286"/>
      <c r="BC23" s="291"/>
      <c r="BD23" s="292"/>
      <c r="BE23" s="285"/>
      <c r="BF23" s="287"/>
      <c r="BG23" s="288"/>
      <c r="BH23" s="285"/>
      <c r="BI23" s="286"/>
      <c r="BJ23" s="291"/>
      <c r="BK23" s="95">
        <v>52</v>
      </c>
      <c r="BL23" s="95">
        <v>61</v>
      </c>
      <c r="BM23" s="96">
        <v>106</v>
      </c>
      <c r="BN23" s="285"/>
      <c r="BO23" s="291"/>
      <c r="BP23" s="292"/>
      <c r="BQ23" s="285"/>
      <c r="BR23" s="286"/>
      <c r="BS23" s="291"/>
      <c r="BT23" s="295"/>
      <c r="BU23" s="293"/>
      <c r="BV23" s="285"/>
      <c r="BW23" s="291"/>
      <c r="BX23" s="292"/>
      <c r="BY23" s="285"/>
      <c r="BZ23" s="291"/>
      <c r="CA23" s="285"/>
      <c r="CB23" s="285"/>
      <c r="CC23" s="285"/>
      <c r="CD23" s="293"/>
      <c r="CE23" s="294"/>
      <c r="CF23" s="285"/>
      <c r="CG23" s="287"/>
      <c r="CH23" s="294"/>
      <c r="CI23" s="285"/>
      <c r="CJ23" s="286"/>
      <c r="CK23" s="286"/>
      <c r="CL23" s="286"/>
      <c r="CM23" s="287"/>
      <c r="CN23" s="294"/>
      <c r="CO23" s="294"/>
      <c r="CP23" s="294"/>
      <c r="CQ23" s="288"/>
      <c r="CR23" s="285"/>
      <c r="CS23" s="286"/>
      <c r="CT23" s="291"/>
      <c r="CU23" s="292"/>
      <c r="CV23" s="285"/>
      <c r="CW23" s="291"/>
      <c r="CX23" s="285"/>
      <c r="CY23" s="287"/>
      <c r="CZ23" s="285"/>
      <c r="DA23" s="286"/>
      <c r="DB23" s="286"/>
      <c r="DC23" s="286"/>
      <c r="DD23" s="291"/>
      <c r="DE23" s="34"/>
    </row>
    <row r="24" spans="1:109" s="30" customFormat="1">
      <c r="A24" s="30">
        <v>7901</v>
      </c>
      <c r="B24" s="30" t="s">
        <v>136</v>
      </c>
      <c r="C24" s="33">
        <v>883</v>
      </c>
      <c r="D24" s="45">
        <v>97</v>
      </c>
      <c r="E24" s="89">
        <f t="shared" si="2"/>
        <v>0.10985277463193659</v>
      </c>
      <c r="F24" s="284"/>
      <c r="G24" s="269"/>
      <c r="H24" s="269"/>
      <c r="I24" s="285"/>
      <c r="J24" s="286"/>
      <c r="K24" s="286"/>
      <c r="L24" s="287"/>
      <c r="M24" s="288"/>
      <c r="N24" s="296"/>
      <c r="O24" s="297"/>
      <c r="P24" s="298"/>
      <c r="Q24" s="298"/>
      <c r="R24" s="298"/>
      <c r="S24" s="298"/>
      <c r="T24" s="296"/>
      <c r="U24" s="299"/>
      <c r="V24" s="299"/>
      <c r="W24" s="300"/>
      <c r="X24" s="305"/>
      <c r="Y24" s="285"/>
      <c r="Z24" s="290"/>
      <c r="AA24" s="291"/>
      <c r="AB24" s="292"/>
      <c r="AC24" s="285"/>
      <c r="AD24" s="290"/>
      <c r="AE24" s="291"/>
      <c r="AF24" s="285"/>
      <c r="AG24" s="293"/>
      <c r="AH24" s="293"/>
      <c r="AI24" s="294"/>
      <c r="AJ24" s="288"/>
      <c r="AK24" s="295"/>
      <c r="AL24" s="287"/>
      <c r="AM24" s="285"/>
      <c r="AN24" s="286"/>
      <c r="AO24" s="286"/>
      <c r="AP24" s="286"/>
      <c r="AQ24" s="291"/>
      <c r="AR24" s="295"/>
      <c r="AS24" s="286"/>
      <c r="AT24" s="287"/>
      <c r="AU24" s="285"/>
      <c r="AV24" s="285"/>
      <c r="AW24" s="285"/>
      <c r="AX24" s="286"/>
      <c r="AY24" s="291"/>
      <c r="AZ24" s="292"/>
      <c r="BA24" s="285"/>
      <c r="BB24" s="286"/>
      <c r="BC24" s="291"/>
      <c r="BD24" s="292"/>
      <c r="BE24" s="285"/>
      <c r="BF24" s="287"/>
      <c r="BG24" s="288"/>
      <c r="BH24" s="285"/>
      <c r="BI24" s="286"/>
      <c r="BJ24" s="291"/>
      <c r="BK24" s="285"/>
      <c r="BL24" s="285"/>
      <c r="BM24" s="291"/>
      <c r="BN24" s="95">
        <v>66</v>
      </c>
      <c r="BO24" s="96">
        <v>17</v>
      </c>
      <c r="BP24" s="292"/>
      <c r="BQ24" s="285"/>
      <c r="BR24" s="286"/>
      <c r="BS24" s="291"/>
      <c r="BT24" s="295"/>
      <c r="BU24" s="293"/>
      <c r="BV24" s="285"/>
      <c r="BW24" s="291"/>
      <c r="BX24" s="292"/>
      <c r="BY24" s="285"/>
      <c r="BZ24" s="291"/>
      <c r="CA24" s="285"/>
      <c r="CB24" s="285"/>
      <c r="CC24" s="285"/>
      <c r="CD24" s="293"/>
      <c r="CE24" s="294"/>
      <c r="CF24" s="285"/>
      <c r="CG24" s="287"/>
      <c r="CH24" s="294"/>
      <c r="CI24" s="285"/>
      <c r="CJ24" s="286"/>
      <c r="CK24" s="286"/>
      <c r="CL24" s="286"/>
      <c r="CM24" s="287"/>
      <c r="CN24" s="294"/>
      <c r="CO24" s="294"/>
      <c r="CP24" s="294"/>
      <c r="CQ24" s="288"/>
      <c r="CR24" s="285"/>
      <c r="CS24" s="286"/>
      <c r="CT24" s="291"/>
      <c r="CU24" s="292"/>
      <c r="CV24" s="285"/>
      <c r="CW24" s="291"/>
      <c r="CX24" s="285"/>
      <c r="CY24" s="287"/>
      <c r="CZ24" s="285"/>
      <c r="DA24" s="286"/>
      <c r="DB24" s="286"/>
      <c r="DC24" s="286"/>
      <c r="DD24" s="291"/>
      <c r="DE24" s="34"/>
    </row>
    <row r="25" spans="1:109" s="30" customFormat="1">
      <c r="A25" s="30">
        <v>7902</v>
      </c>
      <c r="B25" s="30" t="s">
        <v>137</v>
      </c>
      <c r="C25" s="33">
        <v>1275</v>
      </c>
      <c r="D25" s="45">
        <v>134</v>
      </c>
      <c r="E25" s="89">
        <f t="shared" si="2"/>
        <v>0.10509803921568628</v>
      </c>
      <c r="F25" s="284"/>
      <c r="G25" s="269"/>
      <c r="H25" s="269"/>
      <c r="I25" s="285"/>
      <c r="J25" s="286"/>
      <c r="K25" s="286"/>
      <c r="L25" s="287"/>
      <c r="M25" s="288"/>
      <c r="N25" s="296"/>
      <c r="O25" s="297"/>
      <c r="P25" s="298"/>
      <c r="Q25" s="298"/>
      <c r="R25" s="298"/>
      <c r="S25" s="298"/>
      <c r="T25" s="296"/>
      <c r="U25" s="299"/>
      <c r="V25" s="299"/>
      <c r="W25" s="300"/>
      <c r="X25" s="305"/>
      <c r="Y25" s="285"/>
      <c r="Z25" s="290"/>
      <c r="AA25" s="291"/>
      <c r="AB25" s="292"/>
      <c r="AC25" s="285"/>
      <c r="AD25" s="290"/>
      <c r="AE25" s="291"/>
      <c r="AF25" s="285"/>
      <c r="AG25" s="293"/>
      <c r="AH25" s="293"/>
      <c r="AI25" s="294"/>
      <c r="AJ25" s="288"/>
      <c r="AK25" s="295"/>
      <c r="AL25" s="287"/>
      <c r="AM25" s="285"/>
      <c r="AN25" s="286"/>
      <c r="AO25" s="286"/>
      <c r="AP25" s="286"/>
      <c r="AQ25" s="291"/>
      <c r="AR25" s="295"/>
      <c r="AS25" s="286"/>
      <c r="AT25" s="287"/>
      <c r="AU25" s="285"/>
      <c r="AV25" s="285"/>
      <c r="AW25" s="285"/>
      <c r="AX25" s="286"/>
      <c r="AY25" s="291"/>
      <c r="AZ25" s="292"/>
      <c r="BA25" s="285"/>
      <c r="BB25" s="286"/>
      <c r="BC25" s="291"/>
      <c r="BD25" s="292"/>
      <c r="BE25" s="285"/>
      <c r="BF25" s="287"/>
      <c r="BG25" s="288"/>
      <c r="BH25" s="285"/>
      <c r="BI25" s="286"/>
      <c r="BJ25" s="291"/>
      <c r="BK25" s="285"/>
      <c r="BL25" s="285"/>
      <c r="BM25" s="291"/>
      <c r="BN25" s="95">
        <v>82</v>
      </c>
      <c r="BO25" s="96">
        <v>12</v>
      </c>
      <c r="BP25" s="292"/>
      <c r="BQ25" s="285"/>
      <c r="BR25" s="286"/>
      <c r="BS25" s="291"/>
      <c r="BT25" s="295"/>
      <c r="BU25" s="293"/>
      <c r="BV25" s="285"/>
      <c r="BW25" s="291"/>
      <c r="BX25" s="292"/>
      <c r="BY25" s="285"/>
      <c r="BZ25" s="291"/>
      <c r="CA25" s="285"/>
      <c r="CB25" s="285"/>
      <c r="CC25" s="285"/>
      <c r="CD25" s="293"/>
      <c r="CE25" s="294"/>
      <c r="CF25" s="285"/>
      <c r="CG25" s="287"/>
      <c r="CH25" s="294"/>
      <c r="CI25" s="285"/>
      <c r="CJ25" s="286"/>
      <c r="CK25" s="286"/>
      <c r="CL25" s="286"/>
      <c r="CM25" s="287"/>
      <c r="CN25" s="294"/>
      <c r="CO25" s="294"/>
      <c r="CP25" s="294"/>
      <c r="CQ25" s="288"/>
      <c r="CR25" s="285"/>
      <c r="CS25" s="286"/>
      <c r="CT25" s="291"/>
      <c r="CU25" s="292"/>
      <c r="CV25" s="285"/>
      <c r="CW25" s="291"/>
      <c r="CX25" s="285"/>
      <c r="CY25" s="287"/>
      <c r="CZ25" s="285"/>
      <c r="DA25" s="286"/>
      <c r="DB25" s="286"/>
      <c r="DC25" s="286"/>
      <c r="DD25" s="291"/>
      <c r="DE25" s="34"/>
    </row>
    <row r="26" spans="1:109" s="30" customFormat="1">
      <c r="A26" s="30">
        <v>8001</v>
      </c>
      <c r="B26" s="30" t="s">
        <v>138</v>
      </c>
      <c r="C26" s="33">
        <v>1228</v>
      </c>
      <c r="D26" s="45">
        <v>316</v>
      </c>
      <c r="E26" s="89">
        <f t="shared" si="2"/>
        <v>0.25732899022801303</v>
      </c>
      <c r="F26" s="284"/>
      <c r="G26" s="269"/>
      <c r="H26" s="269"/>
      <c r="I26" s="285"/>
      <c r="J26" s="286"/>
      <c r="K26" s="286"/>
      <c r="L26" s="287"/>
      <c r="M26" s="288"/>
      <c r="N26" s="296"/>
      <c r="O26" s="297"/>
      <c r="P26" s="298"/>
      <c r="Q26" s="298"/>
      <c r="R26" s="298"/>
      <c r="S26" s="298"/>
      <c r="T26" s="296"/>
      <c r="U26" s="299"/>
      <c r="V26" s="299"/>
      <c r="W26" s="300"/>
      <c r="X26" s="305"/>
      <c r="Y26" s="285"/>
      <c r="Z26" s="290"/>
      <c r="AA26" s="291"/>
      <c r="AB26" s="292"/>
      <c r="AC26" s="285"/>
      <c r="AD26" s="290"/>
      <c r="AE26" s="291"/>
      <c r="AF26" s="285"/>
      <c r="AG26" s="293"/>
      <c r="AH26" s="293"/>
      <c r="AI26" s="294"/>
      <c r="AJ26" s="288"/>
      <c r="AK26" s="295"/>
      <c r="AL26" s="287"/>
      <c r="AM26" s="285"/>
      <c r="AN26" s="286"/>
      <c r="AO26" s="286"/>
      <c r="AP26" s="286"/>
      <c r="AQ26" s="291"/>
      <c r="AR26" s="295"/>
      <c r="AS26" s="286"/>
      <c r="AT26" s="287"/>
      <c r="AU26" s="285"/>
      <c r="AV26" s="285"/>
      <c r="AW26" s="285"/>
      <c r="AX26" s="286"/>
      <c r="AY26" s="291"/>
      <c r="AZ26" s="292"/>
      <c r="BA26" s="285"/>
      <c r="BB26" s="286"/>
      <c r="BC26" s="291"/>
      <c r="BD26" s="292"/>
      <c r="BE26" s="285"/>
      <c r="BF26" s="287"/>
      <c r="BG26" s="288"/>
      <c r="BH26" s="285"/>
      <c r="BI26" s="286"/>
      <c r="BJ26" s="291"/>
      <c r="BK26" s="285"/>
      <c r="BL26" s="285"/>
      <c r="BM26" s="291"/>
      <c r="BN26" s="285"/>
      <c r="BO26" s="291"/>
      <c r="BP26" s="292">
        <v>234</v>
      </c>
      <c r="BQ26" s="285">
        <v>72</v>
      </c>
      <c r="BR26" s="104">
        <v>221</v>
      </c>
      <c r="BS26" s="96">
        <v>204</v>
      </c>
      <c r="BT26" s="139"/>
      <c r="BU26" s="213"/>
      <c r="BV26" s="285"/>
      <c r="BW26" s="291"/>
      <c r="BX26" s="292"/>
      <c r="BY26" s="285"/>
      <c r="BZ26" s="291"/>
      <c r="CA26" s="285"/>
      <c r="CB26" s="285"/>
      <c r="CC26" s="285"/>
      <c r="CD26" s="293"/>
      <c r="CE26" s="294"/>
      <c r="CF26" s="285"/>
      <c r="CG26" s="287"/>
      <c r="CH26" s="294"/>
      <c r="CI26" s="285"/>
      <c r="CJ26" s="286"/>
      <c r="CK26" s="286"/>
      <c r="CL26" s="286"/>
      <c r="CM26" s="287"/>
      <c r="CN26" s="294"/>
      <c r="CO26" s="294"/>
      <c r="CP26" s="294"/>
      <c r="CQ26" s="288"/>
      <c r="CR26" s="285"/>
      <c r="CS26" s="286"/>
      <c r="CT26" s="291"/>
      <c r="CU26" s="292"/>
      <c r="CV26" s="285"/>
      <c r="CW26" s="291"/>
      <c r="CX26" s="285"/>
      <c r="CY26" s="287"/>
      <c r="CZ26" s="285"/>
      <c r="DA26" s="286"/>
      <c r="DB26" s="286"/>
      <c r="DC26" s="286"/>
      <c r="DD26" s="291"/>
      <c r="DE26" s="34"/>
    </row>
    <row r="27" spans="1:109" s="30" customFormat="1">
      <c r="A27" s="30">
        <v>8002</v>
      </c>
      <c r="B27" s="30" t="s">
        <v>139</v>
      </c>
      <c r="C27" s="33">
        <v>1438</v>
      </c>
      <c r="D27" s="45">
        <v>482</v>
      </c>
      <c r="E27" s="89">
        <f t="shared" si="2"/>
        <v>0.33518776077885953</v>
      </c>
      <c r="F27" s="284"/>
      <c r="G27" s="269"/>
      <c r="H27" s="269"/>
      <c r="I27" s="285"/>
      <c r="J27" s="286"/>
      <c r="K27" s="286"/>
      <c r="L27" s="287"/>
      <c r="M27" s="288"/>
      <c r="N27" s="296"/>
      <c r="O27" s="297"/>
      <c r="P27" s="298"/>
      <c r="Q27" s="298"/>
      <c r="R27" s="298"/>
      <c r="S27" s="298"/>
      <c r="T27" s="296"/>
      <c r="U27" s="299"/>
      <c r="V27" s="299"/>
      <c r="W27" s="300"/>
      <c r="X27" s="305"/>
      <c r="Y27" s="285"/>
      <c r="Z27" s="290"/>
      <c r="AA27" s="291"/>
      <c r="AB27" s="292"/>
      <c r="AC27" s="285"/>
      <c r="AD27" s="290"/>
      <c r="AE27" s="291"/>
      <c r="AF27" s="285"/>
      <c r="AG27" s="293"/>
      <c r="AH27" s="293"/>
      <c r="AI27" s="294"/>
      <c r="AJ27" s="288"/>
      <c r="AK27" s="295"/>
      <c r="AL27" s="287"/>
      <c r="AM27" s="285"/>
      <c r="AN27" s="286"/>
      <c r="AO27" s="286"/>
      <c r="AP27" s="286"/>
      <c r="AQ27" s="291"/>
      <c r="AR27" s="295"/>
      <c r="AS27" s="286"/>
      <c r="AT27" s="287"/>
      <c r="AU27" s="285"/>
      <c r="AV27" s="285"/>
      <c r="AW27" s="285"/>
      <c r="AX27" s="286"/>
      <c r="AY27" s="291"/>
      <c r="AZ27" s="292"/>
      <c r="BA27" s="285"/>
      <c r="BB27" s="286"/>
      <c r="BC27" s="291"/>
      <c r="BD27" s="292"/>
      <c r="BE27" s="285"/>
      <c r="BF27" s="287"/>
      <c r="BG27" s="288"/>
      <c r="BH27" s="285"/>
      <c r="BI27" s="286"/>
      <c r="BJ27" s="291"/>
      <c r="BK27" s="285"/>
      <c r="BL27" s="285"/>
      <c r="BM27" s="291"/>
      <c r="BN27" s="285"/>
      <c r="BO27" s="291"/>
      <c r="BP27" s="292">
        <v>386</v>
      </c>
      <c r="BQ27" s="285">
        <v>103</v>
      </c>
      <c r="BR27" s="104">
        <v>343</v>
      </c>
      <c r="BS27" s="96">
        <v>357</v>
      </c>
      <c r="BT27" s="139"/>
      <c r="BU27" s="213"/>
      <c r="BV27" s="285"/>
      <c r="BW27" s="291"/>
      <c r="BX27" s="292"/>
      <c r="BY27" s="285"/>
      <c r="BZ27" s="291"/>
      <c r="CA27" s="285"/>
      <c r="CB27" s="285"/>
      <c r="CC27" s="285"/>
      <c r="CD27" s="293"/>
      <c r="CE27" s="294"/>
      <c r="CF27" s="285"/>
      <c r="CG27" s="287"/>
      <c r="CH27" s="294"/>
      <c r="CI27" s="285"/>
      <c r="CJ27" s="286"/>
      <c r="CK27" s="286"/>
      <c r="CL27" s="286"/>
      <c r="CM27" s="287"/>
      <c r="CN27" s="294"/>
      <c r="CO27" s="294"/>
      <c r="CP27" s="294"/>
      <c r="CQ27" s="288"/>
      <c r="CR27" s="285"/>
      <c r="CS27" s="286"/>
      <c r="CT27" s="291"/>
      <c r="CU27" s="292"/>
      <c r="CV27" s="285"/>
      <c r="CW27" s="291"/>
      <c r="CX27" s="285"/>
      <c r="CY27" s="287"/>
      <c r="CZ27" s="285"/>
      <c r="DA27" s="286"/>
      <c r="DB27" s="286"/>
      <c r="DC27" s="286"/>
      <c r="DD27" s="291"/>
      <c r="DE27" s="34"/>
    </row>
    <row r="28" spans="1:109" s="30" customFormat="1">
      <c r="A28" s="30">
        <v>8211</v>
      </c>
      <c r="B28" s="30" t="s">
        <v>140</v>
      </c>
      <c r="C28" s="33">
        <v>545</v>
      </c>
      <c r="D28" s="45">
        <v>133</v>
      </c>
      <c r="E28" s="89">
        <f t="shared" si="2"/>
        <v>0.24403669724770644</v>
      </c>
      <c r="F28" s="284">
        <v>102</v>
      </c>
      <c r="G28" s="269">
        <v>98</v>
      </c>
      <c r="H28" s="269">
        <v>0</v>
      </c>
      <c r="I28" s="95">
        <v>45</v>
      </c>
      <c r="J28" s="104">
        <v>55</v>
      </c>
      <c r="K28" s="104">
        <v>65</v>
      </c>
      <c r="L28" s="109">
        <v>63</v>
      </c>
      <c r="M28" s="306">
        <v>87</v>
      </c>
      <c r="N28" s="296"/>
      <c r="O28" s="297"/>
      <c r="P28" s="298"/>
      <c r="Q28" s="298"/>
      <c r="R28" s="298"/>
      <c r="S28" s="298"/>
      <c r="T28" s="296"/>
      <c r="U28" s="299"/>
      <c r="V28" s="299"/>
      <c r="W28" s="300"/>
      <c r="X28" s="305"/>
      <c r="Y28" s="285"/>
      <c r="Z28" s="290"/>
      <c r="AA28" s="291"/>
      <c r="AB28" s="292"/>
      <c r="AC28" s="285"/>
      <c r="AD28" s="290"/>
      <c r="AE28" s="291"/>
      <c r="AF28" s="285"/>
      <c r="AG28" s="293"/>
      <c r="AH28" s="293"/>
      <c r="AI28" s="294"/>
      <c r="AJ28" s="288"/>
      <c r="AK28" s="295"/>
      <c r="AL28" s="287"/>
      <c r="AM28" s="285"/>
      <c r="AN28" s="286"/>
      <c r="AO28" s="286"/>
      <c r="AP28" s="286"/>
      <c r="AQ28" s="291"/>
      <c r="AR28" s="295"/>
      <c r="AS28" s="286"/>
      <c r="AT28" s="287"/>
      <c r="AU28" s="285"/>
      <c r="AV28" s="285"/>
      <c r="AW28" s="285"/>
      <c r="AX28" s="286"/>
      <c r="AY28" s="291"/>
      <c r="AZ28" s="292"/>
      <c r="BA28" s="285"/>
      <c r="BB28" s="286"/>
      <c r="BC28" s="291"/>
      <c r="BD28" s="292"/>
      <c r="BE28" s="285"/>
      <c r="BF28" s="287"/>
      <c r="BG28" s="288"/>
      <c r="BH28" s="285"/>
      <c r="BI28" s="286"/>
      <c r="BJ28" s="291"/>
      <c r="BK28" s="285"/>
      <c r="BL28" s="285"/>
      <c r="BM28" s="291"/>
      <c r="BN28" s="285"/>
      <c r="BO28" s="291"/>
      <c r="BP28" s="292"/>
      <c r="BQ28" s="285"/>
      <c r="BR28" s="286"/>
      <c r="BS28" s="291"/>
      <c r="BT28" s="295"/>
      <c r="BU28" s="293"/>
      <c r="BV28" s="285"/>
      <c r="BW28" s="291"/>
      <c r="BX28" s="292"/>
      <c r="BY28" s="285"/>
      <c r="BZ28" s="291"/>
      <c r="CA28" s="285"/>
      <c r="CB28" s="285"/>
      <c r="CC28" s="285"/>
      <c r="CD28" s="293"/>
      <c r="CE28" s="294"/>
      <c r="CF28" s="285"/>
      <c r="CG28" s="287"/>
      <c r="CH28" s="294"/>
      <c r="CI28" s="285"/>
      <c r="CJ28" s="286"/>
      <c r="CK28" s="286"/>
      <c r="CL28" s="286"/>
      <c r="CM28" s="287"/>
      <c r="CN28" s="294"/>
      <c r="CO28" s="294"/>
      <c r="CP28" s="294"/>
      <c r="CQ28" s="288"/>
      <c r="CR28" s="285"/>
      <c r="CS28" s="286"/>
      <c r="CT28" s="291"/>
      <c r="CU28" s="292"/>
      <c r="CV28" s="285"/>
      <c r="CW28" s="291"/>
      <c r="CX28" s="285"/>
      <c r="CY28" s="287"/>
      <c r="CZ28" s="285"/>
      <c r="DA28" s="286"/>
      <c r="DB28" s="286"/>
      <c r="DC28" s="286"/>
      <c r="DD28" s="291"/>
      <c r="DE28" s="34"/>
    </row>
    <row r="29" spans="1:109" s="30" customFormat="1">
      <c r="A29" s="30">
        <v>8221</v>
      </c>
      <c r="B29" s="30" t="s">
        <v>141</v>
      </c>
      <c r="C29" s="33">
        <v>813</v>
      </c>
      <c r="D29" s="45">
        <v>155</v>
      </c>
      <c r="E29" s="89">
        <f t="shared" si="2"/>
        <v>0.19065190651906519</v>
      </c>
      <c r="F29" s="284"/>
      <c r="G29" s="269"/>
      <c r="H29" s="269"/>
      <c r="I29" s="285"/>
      <c r="J29" s="286"/>
      <c r="K29" s="286"/>
      <c r="L29" s="287"/>
      <c r="M29" s="288"/>
      <c r="N29" s="296"/>
      <c r="O29" s="297"/>
      <c r="P29" s="298"/>
      <c r="Q29" s="298"/>
      <c r="R29" s="298"/>
      <c r="S29" s="298"/>
      <c r="T29" s="296"/>
      <c r="U29" s="299"/>
      <c r="V29" s="299"/>
      <c r="W29" s="300"/>
      <c r="X29" s="305"/>
      <c r="Y29" s="285"/>
      <c r="Z29" s="290"/>
      <c r="AA29" s="291"/>
      <c r="AB29" s="204">
        <v>115</v>
      </c>
      <c r="AC29" s="95">
        <v>61</v>
      </c>
      <c r="AD29" s="108">
        <v>59</v>
      </c>
      <c r="AE29" s="96">
        <v>107</v>
      </c>
      <c r="AF29" s="95"/>
      <c r="AG29" s="213"/>
      <c r="AH29" s="213"/>
      <c r="AI29" s="205"/>
      <c r="AJ29" s="288"/>
      <c r="AK29" s="295"/>
      <c r="AL29" s="287"/>
      <c r="AM29" s="285"/>
      <c r="AN29" s="286"/>
      <c r="AO29" s="286"/>
      <c r="AP29" s="286"/>
      <c r="AQ29" s="291"/>
      <c r="AR29" s="295"/>
      <c r="AS29" s="286"/>
      <c r="AT29" s="287"/>
      <c r="AU29" s="285"/>
      <c r="AV29" s="285"/>
      <c r="AW29" s="285"/>
      <c r="AX29" s="286"/>
      <c r="AY29" s="291"/>
      <c r="AZ29" s="292"/>
      <c r="BA29" s="285"/>
      <c r="BB29" s="286"/>
      <c r="BC29" s="291"/>
      <c r="BD29" s="292"/>
      <c r="BE29" s="285"/>
      <c r="BF29" s="287"/>
      <c r="BG29" s="288"/>
      <c r="BH29" s="285"/>
      <c r="BI29" s="286"/>
      <c r="BJ29" s="291"/>
      <c r="BK29" s="285"/>
      <c r="BL29" s="285"/>
      <c r="BM29" s="291"/>
      <c r="BN29" s="285"/>
      <c r="BO29" s="291"/>
      <c r="BP29" s="292"/>
      <c r="BQ29" s="285"/>
      <c r="BR29" s="286"/>
      <c r="BS29" s="291"/>
      <c r="BT29" s="295"/>
      <c r="BU29" s="293"/>
      <c r="BV29" s="285"/>
      <c r="BW29" s="291"/>
      <c r="BX29" s="292"/>
      <c r="BY29" s="285"/>
      <c r="BZ29" s="291"/>
      <c r="CA29" s="285"/>
      <c r="CB29" s="285"/>
      <c r="CC29" s="285"/>
      <c r="CD29" s="293"/>
      <c r="CE29" s="294"/>
      <c r="CF29" s="285"/>
      <c r="CG29" s="287"/>
      <c r="CH29" s="294"/>
      <c r="CI29" s="285"/>
      <c r="CJ29" s="286"/>
      <c r="CK29" s="286"/>
      <c r="CL29" s="286"/>
      <c r="CM29" s="287"/>
      <c r="CN29" s="294"/>
      <c r="CO29" s="294"/>
      <c r="CP29" s="294"/>
      <c r="CQ29" s="288"/>
      <c r="CR29" s="285"/>
      <c r="CS29" s="286"/>
      <c r="CT29" s="291"/>
      <c r="CU29" s="292"/>
      <c r="CV29" s="285"/>
      <c r="CW29" s="291"/>
      <c r="CX29" s="285"/>
      <c r="CY29" s="287"/>
      <c r="CZ29" s="285"/>
      <c r="DA29" s="286"/>
      <c r="DB29" s="286"/>
      <c r="DC29" s="286"/>
      <c r="DD29" s="291"/>
      <c r="DE29" s="34"/>
    </row>
    <row r="30" spans="1:109" s="30" customFormat="1">
      <c r="A30" s="30">
        <v>8222</v>
      </c>
      <c r="B30" s="30" t="s">
        <v>142</v>
      </c>
      <c r="C30" s="33">
        <v>1292</v>
      </c>
      <c r="D30" s="45">
        <v>428</v>
      </c>
      <c r="E30" s="89">
        <f t="shared" si="2"/>
        <v>0.33126934984520123</v>
      </c>
      <c r="F30" s="284"/>
      <c r="G30" s="269"/>
      <c r="H30" s="269"/>
      <c r="I30" s="285"/>
      <c r="J30" s="286"/>
      <c r="K30" s="286"/>
      <c r="L30" s="287"/>
      <c r="M30" s="288"/>
      <c r="N30" s="296"/>
      <c r="O30" s="297"/>
      <c r="P30" s="298"/>
      <c r="Q30" s="298"/>
      <c r="R30" s="298"/>
      <c r="S30" s="298"/>
      <c r="T30" s="296"/>
      <c r="U30" s="299"/>
      <c r="V30" s="299"/>
      <c r="W30" s="300"/>
      <c r="X30" s="305"/>
      <c r="Y30" s="285"/>
      <c r="Z30" s="290"/>
      <c r="AA30" s="291"/>
      <c r="AB30" s="204">
        <v>287</v>
      </c>
      <c r="AC30" s="95">
        <v>213</v>
      </c>
      <c r="AD30" s="108">
        <v>148</v>
      </c>
      <c r="AE30" s="96">
        <v>214</v>
      </c>
      <c r="AF30" s="95"/>
      <c r="AG30" s="213"/>
      <c r="AH30" s="213"/>
      <c r="AI30" s="205"/>
      <c r="AJ30" s="288"/>
      <c r="AK30" s="295"/>
      <c r="AL30" s="287"/>
      <c r="AM30" s="285"/>
      <c r="AN30" s="286"/>
      <c r="AO30" s="286"/>
      <c r="AP30" s="286"/>
      <c r="AQ30" s="291"/>
      <c r="AR30" s="295"/>
      <c r="AS30" s="286"/>
      <c r="AT30" s="287"/>
      <c r="AU30" s="285"/>
      <c r="AV30" s="285"/>
      <c r="AW30" s="285"/>
      <c r="AX30" s="286"/>
      <c r="AY30" s="291"/>
      <c r="AZ30" s="292"/>
      <c r="BA30" s="285"/>
      <c r="BB30" s="286"/>
      <c r="BC30" s="291"/>
      <c r="BD30" s="292"/>
      <c r="BE30" s="285"/>
      <c r="BF30" s="287"/>
      <c r="BG30" s="288"/>
      <c r="BH30" s="285"/>
      <c r="BI30" s="286"/>
      <c r="BJ30" s="291"/>
      <c r="BK30" s="285"/>
      <c r="BL30" s="285"/>
      <c r="BM30" s="291"/>
      <c r="BN30" s="285"/>
      <c r="BO30" s="291"/>
      <c r="BP30" s="292"/>
      <c r="BQ30" s="285"/>
      <c r="BR30" s="286"/>
      <c r="BS30" s="291"/>
      <c r="BT30" s="295"/>
      <c r="BU30" s="293"/>
      <c r="BV30" s="285"/>
      <c r="BW30" s="291"/>
      <c r="BX30" s="292"/>
      <c r="BY30" s="285"/>
      <c r="BZ30" s="291"/>
      <c r="CA30" s="285"/>
      <c r="CB30" s="285"/>
      <c r="CC30" s="285"/>
      <c r="CD30" s="293"/>
      <c r="CE30" s="294"/>
      <c r="CF30" s="285"/>
      <c r="CG30" s="287"/>
      <c r="CH30" s="294"/>
      <c r="CI30" s="285"/>
      <c r="CJ30" s="286"/>
      <c r="CK30" s="286"/>
      <c r="CL30" s="286"/>
      <c r="CM30" s="287"/>
      <c r="CN30" s="294"/>
      <c r="CO30" s="294"/>
      <c r="CP30" s="294"/>
      <c r="CQ30" s="288"/>
      <c r="CR30" s="285"/>
      <c r="CS30" s="286"/>
      <c r="CT30" s="291"/>
      <c r="CU30" s="292"/>
      <c r="CV30" s="285"/>
      <c r="CW30" s="291"/>
      <c r="CX30" s="285"/>
      <c r="CY30" s="287"/>
      <c r="CZ30" s="285"/>
      <c r="DA30" s="286"/>
      <c r="DB30" s="286"/>
      <c r="DC30" s="286"/>
      <c r="DD30" s="291"/>
      <c r="DE30" s="34"/>
    </row>
    <row r="31" spans="1:109" s="30" customFormat="1">
      <c r="A31" s="30">
        <v>8231</v>
      </c>
      <c r="B31" s="30" t="s">
        <v>143</v>
      </c>
      <c r="C31" s="33">
        <v>743</v>
      </c>
      <c r="D31" s="45">
        <v>310</v>
      </c>
      <c r="E31" s="89">
        <f t="shared" si="2"/>
        <v>0.41722745625841184</v>
      </c>
      <c r="F31" s="284"/>
      <c r="G31" s="269"/>
      <c r="H31" s="269"/>
      <c r="I31" s="285"/>
      <c r="J31" s="286"/>
      <c r="K31" s="286"/>
      <c r="L31" s="287"/>
      <c r="M31" s="288"/>
      <c r="N31" s="296"/>
      <c r="O31" s="297"/>
      <c r="P31" s="298"/>
      <c r="Q31" s="298"/>
      <c r="R31" s="298"/>
      <c r="S31" s="298"/>
      <c r="T31" s="296"/>
      <c r="U31" s="299"/>
      <c r="V31" s="299"/>
      <c r="W31" s="300"/>
      <c r="X31" s="305"/>
      <c r="Y31" s="285"/>
      <c r="Z31" s="290"/>
      <c r="AA31" s="291"/>
      <c r="AB31" s="292"/>
      <c r="AC31" s="285"/>
      <c r="AD31" s="290"/>
      <c r="AE31" s="291"/>
      <c r="AF31" s="285"/>
      <c r="AG31" s="293"/>
      <c r="AH31" s="293"/>
      <c r="AI31" s="294"/>
      <c r="AJ31" s="288"/>
      <c r="AK31" s="295"/>
      <c r="AL31" s="287"/>
      <c r="AM31" s="285"/>
      <c r="AN31" s="286"/>
      <c r="AO31" s="286"/>
      <c r="AP31" s="286"/>
      <c r="AQ31" s="291"/>
      <c r="AR31" s="295"/>
      <c r="AS31" s="286"/>
      <c r="AT31" s="287"/>
      <c r="AU31" s="285"/>
      <c r="AV31" s="285"/>
      <c r="AW31" s="285"/>
      <c r="AX31" s="286"/>
      <c r="AY31" s="291"/>
      <c r="AZ31" s="292"/>
      <c r="BA31" s="285"/>
      <c r="BB31" s="286"/>
      <c r="BC31" s="291"/>
      <c r="BD31" s="292"/>
      <c r="BE31" s="285"/>
      <c r="BF31" s="287"/>
      <c r="BG31" s="288"/>
      <c r="BH31" s="285"/>
      <c r="BI31" s="286"/>
      <c r="BJ31" s="291"/>
      <c r="BK31" s="285"/>
      <c r="BL31" s="285"/>
      <c r="BM31" s="291"/>
      <c r="BN31" s="285"/>
      <c r="BO31" s="291"/>
      <c r="BP31" s="292"/>
      <c r="BQ31" s="285"/>
      <c r="BR31" s="286"/>
      <c r="BS31" s="291"/>
      <c r="BT31" s="295"/>
      <c r="BU31" s="293"/>
      <c r="BV31" s="285"/>
      <c r="BW31" s="291"/>
      <c r="BX31" s="292">
        <v>217</v>
      </c>
      <c r="BY31" s="302">
        <v>200</v>
      </c>
      <c r="BZ31" s="304">
        <v>185</v>
      </c>
      <c r="CA31" s="309"/>
      <c r="CB31" s="309"/>
      <c r="CC31" s="309"/>
      <c r="CD31" s="312"/>
      <c r="CE31" s="269"/>
      <c r="CF31" s="309"/>
      <c r="CG31" s="313"/>
      <c r="CH31" s="269"/>
      <c r="CI31" s="309"/>
      <c r="CJ31" s="310"/>
      <c r="CK31" s="310"/>
      <c r="CL31" s="310"/>
      <c r="CM31" s="313"/>
      <c r="CN31" s="269"/>
      <c r="CO31" s="269"/>
      <c r="CP31" s="269"/>
      <c r="CQ31" s="314"/>
      <c r="CR31" s="309"/>
      <c r="CS31" s="310"/>
      <c r="CT31" s="315"/>
      <c r="CU31" s="284"/>
      <c r="CV31" s="285"/>
      <c r="CW31" s="291"/>
      <c r="CX31" s="285"/>
      <c r="CY31" s="287"/>
      <c r="CZ31" s="285"/>
      <c r="DA31" s="286"/>
      <c r="DB31" s="286"/>
      <c r="DC31" s="286"/>
      <c r="DD31" s="291"/>
      <c r="DE31" s="34"/>
    </row>
    <row r="32" spans="1:109" s="30" customFormat="1">
      <c r="A32" s="30">
        <v>8501</v>
      </c>
      <c r="B32" s="30" t="s">
        <v>144</v>
      </c>
      <c r="C32" s="33">
        <v>828</v>
      </c>
      <c r="D32" s="45">
        <v>338</v>
      </c>
      <c r="E32" s="89">
        <f t="shared" si="2"/>
        <v>0.40821256038647341</v>
      </c>
      <c r="F32" s="284"/>
      <c r="G32" s="269"/>
      <c r="H32" s="269"/>
      <c r="I32" s="285"/>
      <c r="J32" s="286"/>
      <c r="K32" s="286"/>
      <c r="L32" s="287"/>
      <c r="M32" s="288"/>
      <c r="N32" s="296"/>
      <c r="O32" s="297"/>
      <c r="P32" s="298"/>
      <c r="Q32" s="298"/>
      <c r="R32" s="298"/>
      <c r="S32" s="298"/>
      <c r="T32" s="296"/>
      <c r="U32" s="299"/>
      <c r="V32" s="299"/>
      <c r="W32" s="300"/>
      <c r="X32" s="305"/>
      <c r="Y32" s="285"/>
      <c r="Z32" s="290"/>
      <c r="AA32" s="291"/>
      <c r="AB32" s="292"/>
      <c r="AC32" s="285"/>
      <c r="AD32" s="290"/>
      <c r="AE32" s="291"/>
      <c r="AF32" s="285"/>
      <c r="AG32" s="293"/>
      <c r="AH32" s="293"/>
      <c r="AI32" s="294"/>
      <c r="AJ32" s="288"/>
      <c r="AK32" s="295"/>
      <c r="AL32" s="287"/>
      <c r="AM32" s="285"/>
      <c r="AN32" s="286"/>
      <c r="AO32" s="286"/>
      <c r="AP32" s="286"/>
      <c r="AQ32" s="291"/>
      <c r="AR32" s="295"/>
      <c r="AS32" s="286"/>
      <c r="AT32" s="287"/>
      <c r="AU32" s="285"/>
      <c r="AV32" s="285"/>
      <c r="AW32" s="285"/>
      <c r="AX32" s="286"/>
      <c r="AY32" s="291"/>
      <c r="AZ32" s="292"/>
      <c r="BA32" s="285"/>
      <c r="BB32" s="286"/>
      <c r="BC32" s="291"/>
      <c r="BD32" s="292"/>
      <c r="BE32" s="285"/>
      <c r="BF32" s="287"/>
      <c r="BG32" s="288"/>
      <c r="BH32" s="285"/>
      <c r="BI32" s="286"/>
      <c r="BJ32" s="291"/>
      <c r="BK32" s="285"/>
      <c r="BL32" s="285"/>
      <c r="BM32" s="291"/>
      <c r="BN32" s="285"/>
      <c r="BO32" s="291"/>
      <c r="BP32" s="292"/>
      <c r="BQ32" s="285"/>
      <c r="BR32" s="286"/>
      <c r="BS32" s="291"/>
      <c r="BT32" s="295">
        <v>224</v>
      </c>
      <c r="BU32" s="293">
        <v>102</v>
      </c>
      <c r="BV32" s="95">
        <v>210</v>
      </c>
      <c r="BW32" s="96">
        <v>191</v>
      </c>
      <c r="BX32" s="204"/>
      <c r="BY32" s="285"/>
      <c r="BZ32" s="291"/>
      <c r="CA32" s="285"/>
      <c r="CB32" s="285"/>
      <c r="CC32" s="285"/>
      <c r="CD32" s="293"/>
      <c r="CE32" s="294"/>
      <c r="CF32" s="285"/>
      <c r="CG32" s="287"/>
      <c r="CH32" s="294"/>
      <c r="CI32" s="285"/>
      <c r="CJ32" s="286"/>
      <c r="CK32" s="286"/>
      <c r="CL32" s="286"/>
      <c r="CM32" s="287"/>
      <c r="CN32" s="294"/>
      <c r="CO32" s="294"/>
      <c r="CP32" s="294"/>
      <c r="CQ32" s="288"/>
      <c r="CR32" s="285"/>
      <c r="CS32" s="286"/>
      <c r="CT32" s="291"/>
      <c r="CU32" s="292"/>
      <c r="CV32" s="285"/>
      <c r="CW32" s="291"/>
      <c r="CX32" s="285"/>
      <c r="CY32" s="287"/>
      <c r="CZ32" s="285"/>
      <c r="DA32" s="286"/>
      <c r="DB32" s="286"/>
      <c r="DC32" s="286"/>
      <c r="DD32" s="291"/>
      <c r="DE32" s="34"/>
    </row>
    <row r="33" spans="1:109" s="30" customFormat="1">
      <c r="A33" s="30">
        <v>8502</v>
      </c>
      <c r="B33" s="30" t="s">
        <v>145</v>
      </c>
      <c r="C33" s="33">
        <v>1157</v>
      </c>
      <c r="D33" s="45">
        <v>432</v>
      </c>
      <c r="E33" s="89">
        <f t="shared" si="2"/>
        <v>0.37337942955920483</v>
      </c>
      <c r="F33" s="284"/>
      <c r="G33" s="269"/>
      <c r="H33" s="269"/>
      <c r="I33" s="285"/>
      <c r="J33" s="286"/>
      <c r="K33" s="286"/>
      <c r="L33" s="287"/>
      <c r="M33" s="288"/>
      <c r="N33" s="296"/>
      <c r="O33" s="297"/>
      <c r="P33" s="298"/>
      <c r="Q33" s="298"/>
      <c r="R33" s="298"/>
      <c r="S33" s="298"/>
      <c r="T33" s="296"/>
      <c r="U33" s="299"/>
      <c r="V33" s="299"/>
      <c r="W33" s="300"/>
      <c r="X33" s="305"/>
      <c r="Y33" s="285"/>
      <c r="Z33" s="290"/>
      <c r="AA33" s="291"/>
      <c r="AB33" s="292"/>
      <c r="AC33" s="285"/>
      <c r="AD33" s="290"/>
      <c r="AE33" s="291"/>
      <c r="AF33" s="285"/>
      <c r="AG33" s="293"/>
      <c r="AH33" s="293"/>
      <c r="AI33" s="294"/>
      <c r="AJ33" s="288"/>
      <c r="AK33" s="295"/>
      <c r="AL33" s="287"/>
      <c r="AM33" s="285"/>
      <c r="AN33" s="286"/>
      <c r="AO33" s="286"/>
      <c r="AP33" s="286"/>
      <c r="AQ33" s="291"/>
      <c r="AR33" s="295"/>
      <c r="AS33" s="286"/>
      <c r="AT33" s="287"/>
      <c r="AU33" s="285"/>
      <c r="AV33" s="285"/>
      <c r="AW33" s="285"/>
      <c r="AX33" s="286"/>
      <c r="AY33" s="291"/>
      <c r="AZ33" s="292"/>
      <c r="BA33" s="285"/>
      <c r="BB33" s="286"/>
      <c r="BC33" s="291"/>
      <c r="BD33" s="292"/>
      <c r="BE33" s="285"/>
      <c r="BF33" s="287"/>
      <c r="BG33" s="288"/>
      <c r="BH33" s="285"/>
      <c r="BI33" s="286"/>
      <c r="BJ33" s="291"/>
      <c r="BK33" s="285"/>
      <c r="BL33" s="285"/>
      <c r="BM33" s="291"/>
      <c r="BN33" s="285"/>
      <c r="BO33" s="291"/>
      <c r="BP33" s="292"/>
      <c r="BQ33" s="285"/>
      <c r="BR33" s="286"/>
      <c r="BS33" s="291"/>
      <c r="BT33" s="295">
        <v>325</v>
      </c>
      <c r="BU33" s="293">
        <v>94</v>
      </c>
      <c r="BV33" s="95">
        <v>243</v>
      </c>
      <c r="BW33" s="96">
        <v>211</v>
      </c>
      <c r="BX33" s="204"/>
      <c r="BY33" s="285"/>
      <c r="BZ33" s="291"/>
      <c r="CA33" s="285"/>
      <c r="CB33" s="285"/>
      <c r="CC33" s="285"/>
      <c r="CD33" s="293"/>
      <c r="CE33" s="294"/>
      <c r="CF33" s="285"/>
      <c r="CG33" s="287"/>
      <c r="CH33" s="294"/>
      <c r="CI33" s="285"/>
      <c r="CJ33" s="286"/>
      <c r="CK33" s="286"/>
      <c r="CL33" s="286"/>
      <c r="CM33" s="287"/>
      <c r="CN33" s="294"/>
      <c r="CO33" s="294"/>
      <c r="CP33" s="294"/>
      <c r="CQ33" s="288"/>
      <c r="CR33" s="285"/>
      <c r="CS33" s="286"/>
      <c r="CT33" s="291"/>
      <c r="CU33" s="292"/>
      <c r="CV33" s="285"/>
      <c r="CW33" s="291"/>
      <c r="CX33" s="285"/>
      <c r="CY33" s="287"/>
      <c r="CZ33" s="285"/>
      <c r="DA33" s="286"/>
      <c r="DB33" s="286"/>
      <c r="DC33" s="286"/>
      <c r="DD33" s="291"/>
      <c r="DE33" s="34"/>
    </row>
    <row r="34" spans="1:109" s="31" customFormat="1">
      <c r="A34" s="462">
        <v>8511</v>
      </c>
      <c r="B34" s="11" t="s">
        <v>631</v>
      </c>
      <c r="C34" s="33">
        <v>762</v>
      </c>
      <c r="D34" s="45">
        <v>297</v>
      </c>
      <c r="E34" s="89">
        <f t="shared" si="2"/>
        <v>0.38976377952755903</v>
      </c>
      <c r="F34" s="284"/>
      <c r="G34" s="269"/>
      <c r="H34" s="269"/>
      <c r="I34" s="285"/>
      <c r="J34" s="286"/>
      <c r="K34" s="286"/>
      <c r="L34" s="287"/>
      <c r="M34" s="288"/>
      <c r="N34" s="296"/>
      <c r="O34" s="297"/>
      <c r="P34" s="298"/>
      <c r="Q34" s="298"/>
      <c r="R34" s="298"/>
      <c r="S34" s="298"/>
      <c r="T34" s="296"/>
      <c r="U34" s="299"/>
      <c r="V34" s="299"/>
      <c r="W34" s="300"/>
      <c r="X34" s="305"/>
      <c r="Y34" s="285"/>
      <c r="Z34" s="290"/>
      <c r="AA34" s="291"/>
      <c r="AB34" s="292"/>
      <c r="AC34" s="285"/>
      <c r="AD34" s="290"/>
      <c r="AE34" s="291"/>
      <c r="AF34" s="285"/>
      <c r="AG34" s="293"/>
      <c r="AH34" s="293"/>
      <c r="AI34" s="294"/>
      <c r="AJ34" s="288"/>
      <c r="AK34" s="295"/>
      <c r="AL34" s="287"/>
      <c r="AM34" s="285"/>
      <c r="AN34" s="286"/>
      <c r="AO34" s="286"/>
      <c r="AP34" s="286"/>
      <c r="AQ34" s="291"/>
      <c r="AR34" s="295"/>
      <c r="AS34" s="286"/>
      <c r="AT34" s="287"/>
      <c r="AU34" s="285"/>
      <c r="AV34" s="285"/>
      <c r="AW34" s="285"/>
      <c r="AX34" s="286"/>
      <c r="AY34" s="291"/>
      <c r="AZ34" s="292"/>
      <c r="BA34" s="285"/>
      <c r="BB34" s="286"/>
      <c r="BC34" s="291"/>
      <c r="BD34" s="292"/>
      <c r="BE34" s="285"/>
      <c r="BF34" s="287"/>
      <c r="BG34" s="288"/>
      <c r="BH34" s="285"/>
      <c r="BI34" s="286"/>
      <c r="BJ34" s="291"/>
      <c r="BK34" s="285"/>
      <c r="BL34" s="285"/>
      <c r="BM34" s="291"/>
      <c r="BN34" s="285"/>
      <c r="BO34" s="291"/>
      <c r="BP34" s="292"/>
      <c r="BQ34" s="285"/>
      <c r="BR34" s="286"/>
      <c r="BS34" s="291"/>
      <c r="BT34" s="295"/>
      <c r="BU34" s="293"/>
      <c r="BV34" s="309"/>
      <c r="BW34" s="315"/>
      <c r="BX34" s="284"/>
      <c r="BY34" s="285"/>
      <c r="BZ34" s="291"/>
      <c r="CA34" s="95">
        <v>109</v>
      </c>
      <c r="CB34" s="95">
        <v>41</v>
      </c>
      <c r="CC34" s="95">
        <v>136</v>
      </c>
      <c r="CD34" s="213">
        <v>6</v>
      </c>
      <c r="CE34" s="205">
        <v>221</v>
      </c>
      <c r="CF34" s="95">
        <v>95</v>
      </c>
      <c r="CG34" s="109">
        <v>181</v>
      </c>
      <c r="CH34" s="205">
        <v>188</v>
      </c>
      <c r="CI34" s="95">
        <v>159</v>
      </c>
      <c r="CJ34" s="104">
        <v>157</v>
      </c>
      <c r="CK34" s="104">
        <v>174</v>
      </c>
      <c r="CL34" s="104">
        <v>94</v>
      </c>
      <c r="CM34" s="109">
        <v>110</v>
      </c>
      <c r="CN34" s="205">
        <v>208</v>
      </c>
      <c r="CO34" s="208"/>
      <c r="CP34" s="208"/>
      <c r="CQ34" s="209"/>
      <c r="CR34" s="285"/>
      <c r="CS34" s="286"/>
      <c r="CT34" s="291"/>
      <c r="CU34" s="292"/>
      <c r="CV34" s="285"/>
      <c r="CW34" s="291"/>
      <c r="CX34" s="285"/>
      <c r="CY34" s="287"/>
      <c r="CZ34" s="285"/>
      <c r="DA34" s="286"/>
      <c r="DB34" s="286"/>
      <c r="DC34" s="286"/>
      <c r="DD34" s="291"/>
      <c r="DE34" s="34"/>
    </row>
    <row r="35" spans="1:109" s="31" customFormat="1">
      <c r="A35" s="462">
        <v>8521</v>
      </c>
      <c r="B35" s="11" t="s">
        <v>632</v>
      </c>
      <c r="C35" s="33">
        <v>759</v>
      </c>
      <c r="D35" s="45">
        <v>292</v>
      </c>
      <c r="E35" s="89">
        <f t="shared" si="2"/>
        <v>0.38471673254281952</v>
      </c>
      <c r="F35" s="284"/>
      <c r="G35" s="269"/>
      <c r="H35" s="269"/>
      <c r="I35" s="285"/>
      <c r="J35" s="286"/>
      <c r="K35" s="286"/>
      <c r="L35" s="287"/>
      <c r="M35" s="288"/>
      <c r="N35" s="296"/>
      <c r="O35" s="297"/>
      <c r="P35" s="298"/>
      <c r="Q35" s="298"/>
      <c r="R35" s="298"/>
      <c r="S35" s="298"/>
      <c r="T35" s="296"/>
      <c r="U35" s="299"/>
      <c r="V35" s="299"/>
      <c r="W35" s="300"/>
      <c r="X35" s="305"/>
      <c r="Y35" s="285"/>
      <c r="Z35" s="290"/>
      <c r="AA35" s="291"/>
      <c r="AB35" s="292"/>
      <c r="AC35" s="285"/>
      <c r="AD35" s="290"/>
      <c r="AE35" s="291"/>
      <c r="AF35" s="285"/>
      <c r="AG35" s="293"/>
      <c r="AH35" s="293"/>
      <c r="AI35" s="294"/>
      <c r="AJ35" s="288"/>
      <c r="AK35" s="295"/>
      <c r="AL35" s="287"/>
      <c r="AM35" s="285"/>
      <c r="AN35" s="286"/>
      <c r="AO35" s="286"/>
      <c r="AP35" s="286"/>
      <c r="AQ35" s="291"/>
      <c r="AR35" s="295"/>
      <c r="AS35" s="286"/>
      <c r="AT35" s="287"/>
      <c r="AU35" s="285"/>
      <c r="AV35" s="285"/>
      <c r="AW35" s="285"/>
      <c r="AX35" s="286"/>
      <c r="AY35" s="291"/>
      <c r="AZ35" s="292"/>
      <c r="BA35" s="285"/>
      <c r="BB35" s="286"/>
      <c r="BC35" s="291"/>
      <c r="BD35" s="292"/>
      <c r="BE35" s="285"/>
      <c r="BF35" s="287"/>
      <c r="BG35" s="288"/>
      <c r="BH35" s="285"/>
      <c r="BI35" s="286"/>
      <c r="BJ35" s="291"/>
      <c r="BK35" s="285"/>
      <c r="BL35" s="285"/>
      <c r="BM35" s="291"/>
      <c r="BN35" s="285"/>
      <c r="BO35" s="291"/>
      <c r="BP35" s="292"/>
      <c r="BQ35" s="285"/>
      <c r="BR35" s="286"/>
      <c r="BS35" s="291"/>
      <c r="BT35" s="295"/>
      <c r="BU35" s="293"/>
      <c r="BV35" s="309"/>
      <c r="BW35" s="315"/>
      <c r="BX35" s="284"/>
      <c r="BY35" s="285"/>
      <c r="BZ35" s="291"/>
      <c r="CA35" s="95">
        <v>77</v>
      </c>
      <c r="CB35" s="95">
        <v>36</v>
      </c>
      <c r="CC35" s="95">
        <v>159</v>
      </c>
      <c r="CD35" s="213">
        <v>10</v>
      </c>
      <c r="CE35" s="205">
        <v>191</v>
      </c>
      <c r="CF35" s="95">
        <v>70</v>
      </c>
      <c r="CG35" s="109">
        <v>203</v>
      </c>
      <c r="CH35" s="205">
        <v>169</v>
      </c>
      <c r="CI35" s="95">
        <v>159</v>
      </c>
      <c r="CJ35" s="104">
        <v>147</v>
      </c>
      <c r="CK35" s="104">
        <v>152</v>
      </c>
      <c r="CL35" s="104">
        <v>107</v>
      </c>
      <c r="CM35" s="109">
        <v>106</v>
      </c>
      <c r="CN35" s="208"/>
      <c r="CO35" s="205">
        <v>198</v>
      </c>
      <c r="CP35" s="208"/>
      <c r="CQ35" s="209"/>
      <c r="CR35" s="285"/>
      <c r="CS35" s="286"/>
      <c r="CT35" s="291"/>
      <c r="CU35" s="292"/>
      <c r="CV35" s="285"/>
      <c r="CW35" s="291"/>
      <c r="CX35" s="285"/>
      <c r="CY35" s="287"/>
      <c r="CZ35" s="285"/>
      <c r="DA35" s="286"/>
      <c r="DB35" s="286"/>
      <c r="DC35" s="286"/>
      <c r="DD35" s="291"/>
      <c r="DE35" s="34"/>
    </row>
    <row r="36" spans="1:109" s="31" customFormat="1">
      <c r="A36" s="462">
        <v>8531</v>
      </c>
      <c r="B36" s="11" t="s">
        <v>633</v>
      </c>
      <c r="C36" s="33">
        <v>722</v>
      </c>
      <c r="D36" s="45">
        <v>293</v>
      </c>
      <c r="E36" s="89">
        <f t="shared" si="2"/>
        <v>0.40581717451523547</v>
      </c>
      <c r="F36" s="284"/>
      <c r="G36" s="269"/>
      <c r="H36" s="269"/>
      <c r="I36" s="285"/>
      <c r="J36" s="286"/>
      <c r="K36" s="286"/>
      <c r="L36" s="287"/>
      <c r="M36" s="288"/>
      <c r="N36" s="296"/>
      <c r="O36" s="297"/>
      <c r="P36" s="298"/>
      <c r="Q36" s="298"/>
      <c r="R36" s="298"/>
      <c r="S36" s="298"/>
      <c r="T36" s="296"/>
      <c r="U36" s="299"/>
      <c r="V36" s="299"/>
      <c r="W36" s="300"/>
      <c r="X36" s="305"/>
      <c r="Y36" s="285"/>
      <c r="Z36" s="290"/>
      <c r="AA36" s="291"/>
      <c r="AB36" s="292"/>
      <c r="AC36" s="285"/>
      <c r="AD36" s="290"/>
      <c r="AE36" s="291"/>
      <c r="AF36" s="285"/>
      <c r="AG36" s="293"/>
      <c r="AH36" s="293"/>
      <c r="AI36" s="294"/>
      <c r="AJ36" s="288"/>
      <c r="AK36" s="295"/>
      <c r="AL36" s="287"/>
      <c r="AM36" s="285"/>
      <c r="AN36" s="286"/>
      <c r="AO36" s="286"/>
      <c r="AP36" s="286"/>
      <c r="AQ36" s="291"/>
      <c r="AR36" s="295"/>
      <c r="AS36" s="286"/>
      <c r="AT36" s="287"/>
      <c r="AU36" s="285"/>
      <c r="AV36" s="285"/>
      <c r="AW36" s="285"/>
      <c r="AX36" s="286"/>
      <c r="AY36" s="291"/>
      <c r="AZ36" s="292"/>
      <c r="BA36" s="285"/>
      <c r="BB36" s="286"/>
      <c r="BC36" s="291"/>
      <c r="BD36" s="292"/>
      <c r="BE36" s="285"/>
      <c r="BF36" s="287"/>
      <c r="BG36" s="288"/>
      <c r="BH36" s="285"/>
      <c r="BI36" s="286"/>
      <c r="BJ36" s="291"/>
      <c r="BK36" s="285"/>
      <c r="BL36" s="285"/>
      <c r="BM36" s="291"/>
      <c r="BN36" s="285"/>
      <c r="BO36" s="291"/>
      <c r="BP36" s="292"/>
      <c r="BQ36" s="285"/>
      <c r="BR36" s="286"/>
      <c r="BS36" s="291"/>
      <c r="BT36" s="295"/>
      <c r="BU36" s="293"/>
      <c r="BV36" s="309"/>
      <c r="BW36" s="315"/>
      <c r="BX36" s="284"/>
      <c r="BY36" s="285"/>
      <c r="BZ36" s="291"/>
      <c r="CA36" s="95">
        <v>69</v>
      </c>
      <c r="CB36" s="95">
        <v>26</v>
      </c>
      <c r="CC36" s="95">
        <v>177</v>
      </c>
      <c r="CD36" s="213">
        <v>13</v>
      </c>
      <c r="CE36" s="205">
        <v>215</v>
      </c>
      <c r="CF36" s="95">
        <v>80</v>
      </c>
      <c r="CG36" s="109">
        <v>191</v>
      </c>
      <c r="CH36" s="205">
        <v>190</v>
      </c>
      <c r="CI36" s="95">
        <v>173</v>
      </c>
      <c r="CJ36" s="104">
        <v>138</v>
      </c>
      <c r="CK36" s="104">
        <v>119</v>
      </c>
      <c r="CL36" s="104">
        <v>120</v>
      </c>
      <c r="CM36" s="109">
        <v>118</v>
      </c>
      <c r="CN36" s="208"/>
      <c r="CO36" s="208"/>
      <c r="CP36" s="205">
        <v>211</v>
      </c>
      <c r="CQ36" s="209"/>
      <c r="CR36" s="285"/>
      <c r="CS36" s="286"/>
      <c r="CT36" s="291"/>
      <c r="CU36" s="292"/>
      <c r="CV36" s="285"/>
      <c r="CW36" s="291"/>
      <c r="CX36" s="285"/>
      <c r="CY36" s="287"/>
      <c r="CZ36" s="285"/>
      <c r="DA36" s="286"/>
      <c r="DB36" s="286"/>
      <c r="DC36" s="286"/>
      <c r="DD36" s="291"/>
      <c r="DE36" s="34"/>
    </row>
    <row r="37" spans="1:109" s="31" customFormat="1">
      <c r="A37" s="462">
        <v>8541</v>
      </c>
      <c r="B37" s="11" t="s">
        <v>634</v>
      </c>
      <c r="C37" s="33">
        <v>696</v>
      </c>
      <c r="D37" s="45">
        <v>257</v>
      </c>
      <c r="E37" s="89">
        <f t="shared" si="2"/>
        <v>0.3692528735632184</v>
      </c>
      <c r="F37" s="284"/>
      <c r="G37" s="269"/>
      <c r="H37" s="269"/>
      <c r="I37" s="285"/>
      <c r="J37" s="286"/>
      <c r="K37" s="286"/>
      <c r="L37" s="287"/>
      <c r="M37" s="288"/>
      <c r="N37" s="296"/>
      <c r="O37" s="297"/>
      <c r="P37" s="298"/>
      <c r="Q37" s="298"/>
      <c r="R37" s="298"/>
      <c r="S37" s="298"/>
      <c r="T37" s="296"/>
      <c r="U37" s="299"/>
      <c r="V37" s="299"/>
      <c r="W37" s="300"/>
      <c r="X37" s="305"/>
      <c r="Y37" s="285"/>
      <c r="Z37" s="290"/>
      <c r="AA37" s="291"/>
      <c r="AB37" s="292"/>
      <c r="AC37" s="285"/>
      <c r="AD37" s="290"/>
      <c r="AE37" s="291"/>
      <c r="AF37" s="285"/>
      <c r="AG37" s="293"/>
      <c r="AH37" s="293"/>
      <c r="AI37" s="294"/>
      <c r="AJ37" s="288"/>
      <c r="AK37" s="295"/>
      <c r="AL37" s="287"/>
      <c r="AM37" s="285"/>
      <c r="AN37" s="286"/>
      <c r="AO37" s="286"/>
      <c r="AP37" s="286"/>
      <c r="AQ37" s="291"/>
      <c r="AR37" s="295"/>
      <c r="AS37" s="286"/>
      <c r="AT37" s="287"/>
      <c r="AU37" s="285"/>
      <c r="AV37" s="285"/>
      <c r="AW37" s="285"/>
      <c r="AX37" s="286"/>
      <c r="AY37" s="291"/>
      <c r="AZ37" s="292"/>
      <c r="BA37" s="285"/>
      <c r="BB37" s="286"/>
      <c r="BC37" s="291"/>
      <c r="BD37" s="292"/>
      <c r="BE37" s="285"/>
      <c r="BF37" s="287"/>
      <c r="BG37" s="288"/>
      <c r="BH37" s="285"/>
      <c r="BI37" s="286"/>
      <c r="BJ37" s="291"/>
      <c r="BK37" s="285"/>
      <c r="BL37" s="285"/>
      <c r="BM37" s="291"/>
      <c r="BN37" s="285"/>
      <c r="BO37" s="291"/>
      <c r="BP37" s="292"/>
      <c r="BQ37" s="285"/>
      <c r="BR37" s="286"/>
      <c r="BS37" s="291"/>
      <c r="BT37" s="295"/>
      <c r="BU37" s="293"/>
      <c r="BV37" s="309"/>
      <c r="BW37" s="315"/>
      <c r="BX37" s="284"/>
      <c r="BY37" s="285"/>
      <c r="BZ37" s="291"/>
      <c r="CA37" s="95">
        <v>70</v>
      </c>
      <c r="CB37" s="95">
        <v>26</v>
      </c>
      <c r="CC37" s="95">
        <v>140</v>
      </c>
      <c r="CD37" s="213">
        <v>15</v>
      </c>
      <c r="CE37" s="205">
        <v>189</v>
      </c>
      <c r="CF37" s="95">
        <v>67</v>
      </c>
      <c r="CG37" s="109">
        <v>159</v>
      </c>
      <c r="CH37" s="205">
        <v>165</v>
      </c>
      <c r="CI37" s="95">
        <v>157</v>
      </c>
      <c r="CJ37" s="104">
        <v>118</v>
      </c>
      <c r="CK37" s="104">
        <v>120</v>
      </c>
      <c r="CL37" s="104">
        <v>105</v>
      </c>
      <c r="CM37" s="109">
        <v>104</v>
      </c>
      <c r="CN37" s="208"/>
      <c r="CO37" s="208"/>
      <c r="CP37" s="208"/>
      <c r="CQ37" s="138">
        <v>179</v>
      </c>
      <c r="CR37" s="285"/>
      <c r="CS37" s="286"/>
      <c r="CT37" s="291"/>
      <c r="CU37" s="292"/>
      <c r="CV37" s="285"/>
      <c r="CW37" s="291"/>
      <c r="CX37" s="285"/>
      <c r="CY37" s="287"/>
      <c r="CZ37" s="285"/>
      <c r="DA37" s="286"/>
      <c r="DB37" s="286"/>
      <c r="DC37" s="286"/>
      <c r="DD37" s="291"/>
      <c r="DE37" s="34"/>
    </row>
    <row r="38" spans="1:109" s="31" customFormat="1">
      <c r="A38" s="462">
        <v>8601</v>
      </c>
      <c r="B38" s="11" t="s">
        <v>635</v>
      </c>
      <c r="C38" s="33">
        <v>1119</v>
      </c>
      <c r="D38" s="45">
        <v>243</v>
      </c>
      <c r="E38" s="89">
        <f t="shared" si="2"/>
        <v>0.21715817694369974</v>
      </c>
      <c r="F38" s="284"/>
      <c r="G38" s="269"/>
      <c r="H38" s="269"/>
      <c r="I38" s="285"/>
      <c r="J38" s="286"/>
      <c r="K38" s="286"/>
      <c r="L38" s="287"/>
      <c r="M38" s="288"/>
      <c r="N38" s="296"/>
      <c r="O38" s="297"/>
      <c r="P38" s="298"/>
      <c r="Q38" s="298"/>
      <c r="R38" s="298"/>
      <c r="S38" s="298"/>
      <c r="T38" s="296"/>
      <c r="U38" s="299"/>
      <c r="V38" s="299"/>
      <c r="W38" s="300"/>
      <c r="X38" s="305"/>
      <c r="Y38" s="285"/>
      <c r="Z38" s="290"/>
      <c r="AA38" s="291"/>
      <c r="AB38" s="292"/>
      <c r="AC38" s="285"/>
      <c r="AD38" s="290"/>
      <c r="AE38" s="291"/>
      <c r="AF38" s="285"/>
      <c r="AG38" s="293"/>
      <c r="AH38" s="293"/>
      <c r="AI38" s="294"/>
      <c r="AJ38" s="288"/>
      <c r="AK38" s="295"/>
      <c r="AL38" s="287"/>
      <c r="AM38" s="285"/>
      <c r="AN38" s="286"/>
      <c r="AO38" s="286"/>
      <c r="AP38" s="286"/>
      <c r="AQ38" s="291"/>
      <c r="AR38" s="295"/>
      <c r="AS38" s="286"/>
      <c r="AT38" s="287"/>
      <c r="AU38" s="285"/>
      <c r="AV38" s="285"/>
      <c r="AW38" s="285"/>
      <c r="AX38" s="286"/>
      <c r="AY38" s="291"/>
      <c r="AZ38" s="292"/>
      <c r="BA38" s="285"/>
      <c r="BB38" s="286"/>
      <c r="BC38" s="291"/>
      <c r="BD38" s="292"/>
      <c r="BE38" s="285"/>
      <c r="BF38" s="287"/>
      <c r="BG38" s="288"/>
      <c r="BH38" s="285"/>
      <c r="BI38" s="286"/>
      <c r="BJ38" s="291"/>
      <c r="BK38" s="285"/>
      <c r="BL38" s="285"/>
      <c r="BM38" s="291"/>
      <c r="BN38" s="285"/>
      <c r="BO38" s="291"/>
      <c r="BP38" s="292"/>
      <c r="BQ38" s="285"/>
      <c r="BR38" s="286"/>
      <c r="BS38" s="291"/>
      <c r="BT38" s="295"/>
      <c r="BU38" s="293"/>
      <c r="BV38" s="309"/>
      <c r="BW38" s="315"/>
      <c r="BX38" s="284"/>
      <c r="BY38" s="285"/>
      <c r="BZ38" s="291"/>
      <c r="CA38" s="285"/>
      <c r="CB38" s="285"/>
      <c r="CC38" s="285"/>
      <c r="CD38" s="293"/>
      <c r="CE38" s="294"/>
      <c r="CF38" s="285"/>
      <c r="CG38" s="287"/>
      <c r="CH38" s="294"/>
      <c r="CI38" s="285"/>
      <c r="CJ38" s="286"/>
      <c r="CK38" s="286"/>
      <c r="CL38" s="286"/>
      <c r="CM38" s="287"/>
      <c r="CN38" s="294"/>
      <c r="CO38" s="294"/>
      <c r="CP38" s="294"/>
      <c r="CQ38" s="288"/>
      <c r="CR38" s="95">
        <v>132</v>
      </c>
      <c r="CS38" s="104">
        <v>157</v>
      </c>
      <c r="CT38" s="96">
        <v>137</v>
      </c>
      <c r="CU38" s="204"/>
      <c r="CV38" s="285"/>
      <c r="CW38" s="291"/>
      <c r="CX38" s="285"/>
      <c r="CY38" s="287"/>
      <c r="CZ38" s="285"/>
      <c r="DA38" s="286"/>
      <c r="DB38" s="286"/>
      <c r="DC38" s="286"/>
      <c r="DD38" s="291"/>
      <c r="DE38" s="34"/>
    </row>
    <row r="39" spans="1:109" s="31" customFormat="1">
      <c r="A39" s="462">
        <v>8602</v>
      </c>
      <c r="B39" s="11" t="s">
        <v>636</v>
      </c>
      <c r="C39" s="33">
        <v>1189</v>
      </c>
      <c r="D39" s="45">
        <v>343</v>
      </c>
      <c r="E39" s="89">
        <f t="shared" si="2"/>
        <v>0.28847771236333053</v>
      </c>
      <c r="F39" s="284"/>
      <c r="G39" s="269"/>
      <c r="H39" s="269"/>
      <c r="I39" s="285"/>
      <c r="J39" s="286"/>
      <c r="K39" s="286"/>
      <c r="L39" s="287"/>
      <c r="M39" s="288"/>
      <c r="N39" s="296"/>
      <c r="O39" s="297"/>
      <c r="P39" s="298"/>
      <c r="Q39" s="298"/>
      <c r="R39" s="298"/>
      <c r="S39" s="298"/>
      <c r="T39" s="296"/>
      <c r="U39" s="299"/>
      <c r="V39" s="299"/>
      <c r="W39" s="300"/>
      <c r="X39" s="305"/>
      <c r="Y39" s="285"/>
      <c r="Z39" s="290"/>
      <c r="AA39" s="291"/>
      <c r="AB39" s="292"/>
      <c r="AC39" s="285"/>
      <c r="AD39" s="290"/>
      <c r="AE39" s="291"/>
      <c r="AF39" s="285"/>
      <c r="AG39" s="293"/>
      <c r="AH39" s="293"/>
      <c r="AI39" s="294"/>
      <c r="AJ39" s="288"/>
      <c r="AK39" s="295"/>
      <c r="AL39" s="287"/>
      <c r="AM39" s="285"/>
      <c r="AN39" s="286"/>
      <c r="AO39" s="286"/>
      <c r="AP39" s="286"/>
      <c r="AQ39" s="291"/>
      <c r="AR39" s="295"/>
      <c r="AS39" s="286"/>
      <c r="AT39" s="287"/>
      <c r="AU39" s="285"/>
      <c r="AV39" s="285"/>
      <c r="AW39" s="285"/>
      <c r="AX39" s="286"/>
      <c r="AY39" s="291"/>
      <c r="AZ39" s="292"/>
      <c r="BA39" s="285"/>
      <c r="BB39" s="286"/>
      <c r="BC39" s="291"/>
      <c r="BD39" s="292"/>
      <c r="BE39" s="285"/>
      <c r="BF39" s="287"/>
      <c r="BG39" s="288"/>
      <c r="BH39" s="285"/>
      <c r="BI39" s="286"/>
      <c r="BJ39" s="291"/>
      <c r="BK39" s="285"/>
      <c r="BL39" s="285"/>
      <c r="BM39" s="291"/>
      <c r="BN39" s="285"/>
      <c r="BO39" s="291"/>
      <c r="BP39" s="292"/>
      <c r="BQ39" s="285"/>
      <c r="BR39" s="286"/>
      <c r="BS39" s="291"/>
      <c r="BT39" s="295"/>
      <c r="BU39" s="293"/>
      <c r="BV39" s="309"/>
      <c r="BW39" s="315"/>
      <c r="BX39" s="284"/>
      <c r="BY39" s="285"/>
      <c r="BZ39" s="291"/>
      <c r="CA39" s="285"/>
      <c r="CB39" s="285"/>
      <c r="CC39" s="285"/>
      <c r="CD39" s="293"/>
      <c r="CE39" s="294"/>
      <c r="CF39" s="285"/>
      <c r="CG39" s="287"/>
      <c r="CH39" s="294"/>
      <c r="CI39" s="285"/>
      <c r="CJ39" s="286"/>
      <c r="CK39" s="286"/>
      <c r="CL39" s="286"/>
      <c r="CM39" s="287"/>
      <c r="CN39" s="294"/>
      <c r="CO39" s="294"/>
      <c r="CP39" s="294"/>
      <c r="CQ39" s="288"/>
      <c r="CR39" s="95">
        <v>177</v>
      </c>
      <c r="CS39" s="104">
        <v>268</v>
      </c>
      <c r="CT39" s="96">
        <v>221</v>
      </c>
      <c r="CU39" s="204"/>
      <c r="CV39" s="285"/>
      <c r="CW39" s="291"/>
      <c r="CX39" s="285"/>
      <c r="CY39" s="287"/>
      <c r="CZ39" s="285"/>
      <c r="DA39" s="286"/>
      <c r="DB39" s="286"/>
      <c r="DC39" s="286"/>
      <c r="DD39" s="291"/>
      <c r="DE39" s="34"/>
    </row>
    <row r="40" spans="1:109" s="31" customFormat="1">
      <c r="A40" s="462">
        <v>8603</v>
      </c>
      <c r="B40" s="11" t="s">
        <v>637</v>
      </c>
      <c r="C40" s="33">
        <v>1281</v>
      </c>
      <c r="D40" s="45">
        <v>278</v>
      </c>
      <c r="E40" s="89">
        <f t="shared" si="2"/>
        <v>0.21701795472287275</v>
      </c>
      <c r="F40" s="284"/>
      <c r="G40" s="269"/>
      <c r="H40" s="269"/>
      <c r="I40" s="285"/>
      <c r="J40" s="286"/>
      <c r="K40" s="286"/>
      <c r="L40" s="287"/>
      <c r="M40" s="288"/>
      <c r="N40" s="296"/>
      <c r="O40" s="297"/>
      <c r="P40" s="298"/>
      <c r="Q40" s="298"/>
      <c r="R40" s="298"/>
      <c r="S40" s="298"/>
      <c r="T40" s="296"/>
      <c r="U40" s="299"/>
      <c r="V40" s="299"/>
      <c r="W40" s="300"/>
      <c r="X40" s="305"/>
      <c r="Y40" s="285"/>
      <c r="Z40" s="290"/>
      <c r="AA40" s="291"/>
      <c r="AB40" s="292"/>
      <c r="AC40" s="285"/>
      <c r="AD40" s="290"/>
      <c r="AE40" s="291"/>
      <c r="AF40" s="285"/>
      <c r="AG40" s="293"/>
      <c r="AH40" s="293"/>
      <c r="AI40" s="294"/>
      <c r="AJ40" s="288"/>
      <c r="AK40" s="295"/>
      <c r="AL40" s="287"/>
      <c r="AM40" s="285"/>
      <c r="AN40" s="286"/>
      <c r="AO40" s="286"/>
      <c r="AP40" s="286"/>
      <c r="AQ40" s="291"/>
      <c r="AR40" s="295"/>
      <c r="AS40" s="286"/>
      <c r="AT40" s="287"/>
      <c r="AU40" s="285"/>
      <c r="AV40" s="285"/>
      <c r="AW40" s="285"/>
      <c r="AX40" s="286"/>
      <c r="AY40" s="291"/>
      <c r="AZ40" s="292"/>
      <c r="BA40" s="285"/>
      <c r="BB40" s="286"/>
      <c r="BC40" s="291"/>
      <c r="BD40" s="292"/>
      <c r="BE40" s="285"/>
      <c r="BF40" s="287"/>
      <c r="BG40" s="288"/>
      <c r="BH40" s="285"/>
      <c r="BI40" s="286"/>
      <c r="BJ40" s="291"/>
      <c r="BK40" s="285"/>
      <c r="BL40" s="285"/>
      <c r="BM40" s="291"/>
      <c r="BN40" s="285"/>
      <c r="BO40" s="291"/>
      <c r="BP40" s="292"/>
      <c r="BQ40" s="285"/>
      <c r="BR40" s="286"/>
      <c r="BS40" s="291"/>
      <c r="BT40" s="295"/>
      <c r="BU40" s="293"/>
      <c r="BV40" s="309"/>
      <c r="BW40" s="315"/>
      <c r="BX40" s="284"/>
      <c r="BY40" s="285"/>
      <c r="BZ40" s="291"/>
      <c r="CA40" s="285"/>
      <c r="CB40" s="285"/>
      <c r="CC40" s="285"/>
      <c r="CD40" s="293"/>
      <c r="CE40" s="294"/>
      <c r="CF40" s="285"/>
      <c r="CG40" s="287"/>
      <c r="CH40" s="294"/>
      <c r="CI40" s="285"/>
      <c r="CJ40" s="286"/>
      <c r="CK40" s="286"/>
      <c r="CL40" s="286"/>
      <c r="CM40" s="287"/>
      <c r="CN40" s="294"/>
      <c r="CO40" s="294"/>
      <c r="CP40" s="294"/>
      <c r="CQ40" s="288"/>
      <c r="CR40" s="95">
        <v>156</v>
      </c>
      <c r="CS40" s="104">
        <v>192</v>
      </c>
      <c r="CT40" s="96">
        <v>170</v>
      </c>
      <c r="CU40" s="204"/>
      <c r="CV40" s="285"/>
      <c r="CW40" s="291"/>
      <c r="CX40" s="285"/>
      <c r="CY40" s="287"/>
      <c r="CZ40" s="285"/>
      <c r="DA40" s="286"/>
      <c r="DB40" s="286"/>
      <c r="DC40" s="286"/>
      <c r="DD40" s="291"/>
      <c r="DE40" s="34"/>
    </row>
    <row r="41" spans="1:109" s="30" customFormat="1">
      <c r="A41" s="30">
        <v>9301</v>
      </c>
      <c r="B41" s="30" t="s">
        <v>0</v>
      </c>
      <c r="C41" s="33">
        <v>1173</v>
      </c>
      <c r="D41" s="45">
        <v>290</v>
      </c>
      <c r="E41" s="89">
        <f>SUM(D41/C41)</f>
        <v>0.24722932651321397</v>
      </c>
      <c r="F41" s="284"/>
      <c r="G41" s="269"/>
      <c r="H41" s="269"/>
      <c r="I41" s="285"/>
      <c r="J41" s="286"/>
      <c r="K41" s="286"/>
      <c r="L41" s="287"/>
      <c r="M41" s="288"/>
      <c r="N41" s="296"/>
      <c r="O41" s="297"/>
      <c r="P41" s="298"/>
      <c r="Q41" s="298"/>
      <c r="R41" s="298"/>
      <c r="S41" s="298"/>
      <c r="T41" s="296"/>
      <c r="U41" s="299"/>
      <c r="V41" s="299"/>
      <c r="W41" s="300"/>
      <c r="X41" s="305"/>
      <c r="Y41" s="285"/>
      <c r="Z41" s="290"/>
      <c r="AA41" s="291"/>
      <c r="AB41" s="292"/>
      <c r="AC41" s="285"/>
      <c r="AD41" s="290"/>
      <c r="AE41" s="291"/>
      <c r="AF41" s="285"/>
      <c r="AG41" s="293"/>
      <c r="AH41" s="293"/>
      <c r="AI41" s="294"/>
      <c r="AJ41" s="288"/>
      <c r="AK41" s="295"/>
      <c r="AL41" s="287"/>
      <c r="AM41" s="285"/>
      <c r="AN41" s="286"/>
      <c r="AO41" s="286"/>
      <c r="AP41" s="286"/>
      <c r="AQ41" s="291"/>
      <c r="AR41" s="295"/>
      <c r="AS41" s="286"/>
      <c r="AT41" s="287"/>
      <c r="AU41" s="285"/>
      <c r="AV41" s="285"/>
      <c r="AW41" s="285"/>
      <c r="AX41" s="286"/>
      <c r="AY41" s="291"/>
      <c r="AZ41" s="292"/>
      <c r="BA41" s="285"/>
      <c r="BB41" s="286"/>
      <c r="BC41" s="291"/>
      <c r="BD41" s="292"/>
      <c r="BE41" s="285"/>
      <c r="BF41" s="287"/>
      <c r="BG41" s="288"/>
      <c r="BH41" s="285"/>
      <c r="BI41" s="286"/>
      <c r="BJ41" s="291"/>
      <c r="BK41" s="285"/>
      <c r="BL41" s="285"/>
      <c r="BM41" s="291"/>
      <c r="BN41" s="285"/>
      <c r="BO41" s="291"/>
      <c r="BP41" s="292"/>
      <c r="BQ41" s="285"/>
      <c r="BR41" s="286"/>
      <c r="BS41" s="291"/>
      <c r="BT41" s="295"/>
      <c r="BU41" s="293"/>
      <c r="BV41" s="285"/>
      <c r="BW41" s="291"/>
      <c r="BX41" s="292"/>
      <c r="BY41" s="285"/>
      <c r="BZ41" s="291"/>
      <c r="CA41" s="285"/>
      <c r="CB41" s="285"/>
      <c r="CC41" s="285"/>
      <c r="CD41" s="293"/>
      <c r="CE41" s="294"/>
      <c r="CF41" s="285"/>
      <c r="CG41" s="287"/>
      <c r="CH41" s="294"/>
      <c r="CI41" s="285"/>
      <c r="CJ41" s="286"/>
      <c r="CK41" s="286"/>
      <c r="CL41" s="286"/>
      <c r="CM41" s="287"/>
      <c r="CN41" s="294"/>
      <c r="CO41" s="294"/>
      <c r="CP41" s="294"/>
      <c r="CQ41" s="288"/>
      <c r="CR41" s="285"/>
      <c r="CS41" s="286"/>
      <c r="CT41" s="291"/>
      <c r="CU41" s="292">
        <v>240</v>
      </c>
      <c r="CV41" s="95">
        <v>221</v>
      </c>
      <c r="CW41" s="96">
        <v>202</v>
      </c>
      <c r="CX41" s="95"/>
      <c r="CY41" s="109"/>
      <c r="CZ41" s="285"/>
      <c r="DA41" s="286"/>
      <c r="DB41" s="286"/>
      <c r="DC41" s="286"/>
      <c r="DD41" s="291"/>
      <c r="DE41" s="34"/>
    </row>
    <row r="42" spans="1:109" s="30" customFormat="1">
      <c r="A42" s="30">
        <v>9302</v>
      </c>
      <c r="B42" s="30" t="s">
        <v>1</v>
      </c>
      <c r="C42" s="33">
        <v>663</v>
      </c>
      <c r="D42" s="45">
        <v>144</v>
      </c>
      <c r="E42" s="89">
        <f>SUM(D42/C42)</f>
        <v>0.21719457013574661</v>
      </c>
      <c r="F42" s="284"/>
      <c r="G42" s="269"/>
      <c r="H42" s="269"/>
      <c r="I42" s="285"/>
      <c r="J42" s="286"/>
      <c r="K42" s="286"/>
      <c r="L42" s="287"/>
      <c r="M42" s="288"/>
      <c r="N42" s="296"/>
      <c r="O42" s="297"/>
      <c r="P42" s="298"/>
      <c r="Q42" s="298"/>
      <c r="R42" s="298"/>
      <c r="S42" s="298"/>
      <c r="T42" s="296"/>
      <c r="U42" s="299"/>
      <c r="V42" s="299"/>
      <c r="W42" s="300"/>
      <c r="X42" s="305"/>
      <c r="Y42" s="285"/>
      <c r="Z42" s="290"/>
      <c r="AA42" s="291"/>
      <c r="AB42" s="292"/>
      <c r="AC42" s="285"/>
      <c r="AD42" s="290"/>
      <c r="AE42" s="291"/>
      <c r="AF42" s="285"/>
      <c r="AG42" s="293"/>
      <c r="AH42" s="293"/>
      <c r="AI42" s="294"/>
      <c r="AJ42" s="288"/>
      <c r="AK42" s="295"/>
      <c r="AL42" s="287"/>
      <c r="AM42" s="285"/>
      <c r="AN42" s="286"/>
      <c r="AO42" s="286"/>
      <c r="AP42" s="286"/>
      <c r="AQ42" s="291"/>
      <c r="AR42" s="295"/>
      <c r="AS42" s="286"/>
      <c r="AT42" s="287"/>
      <c r="AU42" s="285"/>
      <c r="AV42" s="285"/>
      <c r="AW42" s="285"/>
      <c r="AX42" s="286"/>
      <c r="AY42" s="291"/>
      <c r="AZ42" s="292"/>
      <c r="BA42" s="285"/>
      <c r="BB42" s="286"/>
      <c r="BC42" s="291"/>
      <c r="BD42" s="292"/>
      <c r="BE42" s="285"/>
      <c r="BF42" s="287"/>
      <c r="BG42" s="288"/>
      <c r="BH42" s="285"/>
      <c r="BI42" s="286"/>
      <c r="BJ42" s="291"/>
      <c r="BK42" s="285"/>
      <c r="BL42" s="285"/>
      <c r="BM42" s="291"/>
      <c r="BN42" s="285"/>
      <c r="BO42" s="291"/>
      <c r="BP42" s="292"/>
      <c r="BQ42" s="285"/>
      <c r="BR42" s="286"/>
      <c r="BS42" s="291"/>
      <c r="BT42" s="295"/>
      <c r="BU42" s="293"/>
      <c r="BV42" s="285"/>
      <c r="BW42" s="291"/>
      <c r="BX42" s="292"/>
      <c r="BY42" s="285"/>
      <c r="BZ42" s="291"/>
      <c r="CA42" s="285"/>
      <c r="CB42" s="285"/>
      <c r="CC42" s="285"/>
      <c r="CD42" s="293"/>
      <c r="CE42" s="294"/>
      <c r="CF42" s="285"/>
      <c r="CG42" s="287"/>
      <c r="CH42" s="294"/>
      <c r="CI42" s="285"/>
      <c r="CJ42" s="286"/>
      <c r="CK42" s="286"/>
      <c r="CL42" s="286"/>
      <c r="CM42" s="287"/>
      <c r="CN42" s="294"/>
      <c r="CO42" s="294"/>
      <c r="CP42" s="294"/>
      <c r="CQ42" s="288"/>
      <c r="CR42" s="285"/>
      <c r="CS42" s="286"/>
      <c r="CT42" s="291"/>
      <c r="CU42" s="292">
        <v>116</v>
      </c>
      <c r="CV42" s="95">
        <v>104</v>
      </c>
      <c r="CW42" s="96">
        <v>110</v>
      </c>
      <c r="CX42" s="95"/>
      <c r="CY42" s="109"/>
      <c r="CZ42" s="285"/>
      <c r="DA42" s="286"/>
      <c r="DB42" s="286"/>
      <c r="DC42" s="286"/>
      <c r="DD42" s="291"/>
      <c r="DE42" s="34"/>
    </row>
    <row r="43" spans="1:109" s="30" customFormat="1">
      <c r="A43" s="30">
        <v>9701</v>
      </c>
      <c r="B43" s="30" t="s">
        <v>2</v>
      </c>
      <c r="C43" s="33">
        <v>1058</v>
      </c>
      <c r="D43" s="45">
        <v>378</v>
      </c>
      <c r="E43" s="89">
        <f>SUM(D43/C43)</f>
        <v>0.35727788279773159</v>
      </c>
      <c r="F43" s="284"/>
      <c r="G43" s="269"/>
      <c r="H43" s="269"/>
      <c r="I43" s="285"/>
      <c r="J43" s="286"/>
      <c r="K43" s="286"/>
      <c r="L43" s="287"/>
      <c r="M43" s="288"/>
      <c r="N43" s="296"/>
      <c r="O43" s="297"/>
      <c r="P43" s="298"/>
      <c r="Q43" s="298"/>
      <c r="R43" s="298"/>
      <c r="S43" s="298"/>
      <c r="T43" s="296"/>
      <c r="U43" s="299"/>
      <c r="V43" s="299"/>
      <c r="W43" s="300"/>
      <c r="X43" s="305"/>
      <c r="Y43" s="285"/>
      <c r="Z43" s="290"/>
      <c r="AA43" s="291"/>
      <c r="AB43" s="292"/>
      <c r="AC43" s="285"/>
      <c r="AD43" s="290"/>
      <c r="AE43" s="291"/>
      <c r="AF43" s="285"/>
      <c r="AG43" s="293"/>
      <c r="AH43" s="293"/>
      <c r="AI43" s="294"/>
      <c r="AJ43" s="288"/>
      <c r="AK43" s="295"/>
      <c r="AL43" s="287"/>
      <c r="AM43" s="285"/>
      <c r="AN43" s="286"/>
      <c r="AO43" s="286"/>
      <c r="AP43" s="286"/>
      <c r="AQ43" s="291"/>
      <c r="AR43" s="295"/>
      <c r="AS43" s="286"/>
      <c r="AT43" s="287"/>
      <c r="AU43" s="285"/>
      <c r="AV43" s="285"/>
      <c r="AW43" s="285"/>
      <c r="AX43" s="286"/>
      <c r="AY43" s="291"/>
      <c r="AZ43" s="292"/>
      <c r="BA43" s="285"/>
      <c r="BB43" s="286"/>
      <c r="BC43" s="291"/>
      <c r="BD43" s="292"/>
      <c r="BE43" s="285"/>
      <c r="BF43" s="287"/>
      <c r="BG43" s="288"/>
      <c r="BH43" s="285"/>
      <c r="BI43" s="286"/>
      <c r="BJ43" s="291"/>
      <c r="BK43" s="285"/>
      <c r="BL43" s="285"/>
      <c r="BM43" s="291"/>
      <c r="BN43" s="285"/>
      <c r="BO43" s="291"/>
      <c r="BP43" s="292"/>
      <c r="BQ43" s="285"/>
      <c r="BR43" s="286"/>
      <c r="BS43" s="291"/>
      <c r="BT43" s="285"/>
      <c r="BU43" s="293"/>
      <c r="BV43" s="285"/>
      <c r="BW43" s="291"/>
      <c r="BX43" s="292"/>
      <c r="BY43" s="285"/>
      <c r="BZ43" s="291"/>
      <c r="CA43" s="285"/>
      <c r="CB43" s="285"/>
      <c r="CC43" s="285"/>
      <c r="CD43" s="293"/>
      <c r="CE43" s="294"/>
      <c r="CF43" s="285"/>
      <c r="CG43" s="287"/>
      <c r="CH43" s="294"/>
      <c r="CI43" s="285"/>
      <c r="CJ43" s="286"/>
      <c r="CK43" s="286"/>
      <c r="CL43" s="286"/>
      <c r="CM43" s="287"/>
      <c r="CN43" s="294"/>
      <c r="CO43" s="294"/>
      <c r="CP43" s="294"/>
      <c r="CQ43" s="288"/>
      <c r="CR43" s="285"/>
      <c r="CS43" s="286"/>
      <c r="CT43" s="291"/>
      <c r="CU43" s="292"/>
      <c r="CV43" s="285"/>
      <c r="CW43" s="291"/>
      <c r="CX43" s="285">
        <v>140</v>
      </c>
      <c r="CY43" s="287">
        <v>230</v>
      </c>
      <c r="CZ43" s="95">
        <v>196</v>
      </c>
      <c r="DA43" s="104">
        <v>171</v>
      </c>
      <c r="DB43" s="104">
        <v>191</v>
      </c>
      <c r="DC43" s="104">
        <v>94</v>
      </c>
      <c r="DD43" s="96">
        <v>274</v>
      </c>
      <c r="DE43" s="34"/>
    </row>
    <row r="44" spans="1:109" s="30" customFormat="1">
      <c r="A44" s="30">
        <v>9702</v>
      </c>
      <c r="B44" s="30" t="s">
        <v>3</v>
      </c>
      <c r="C44" s="33">
        <v>1534</v>
      </c>
      <c r="D44" s="45">
        <v>338</v>
      </c>
      <c r="E44" s="89">
        <f>SUM(D44/C44)</f>
        <v>0.22033898305084745</v>
      </c>
      <c r="F44" s="284"/>
      <c r="G44" s="269"/>
      <c r="H44" s="269"/>
      <c r="I44" s="285"/>
      <c r="J44" s="286"/>
      <c r="K44" s="286"/>
      <c r="L44" s="287"/>
      <c r="M44" s="288"/>
      <c r="N44" s="296"/>
      <c r="O44" s="297"/>
      <c r="P44" s="298"/>
      <c r="Q44" s="298"/>
      <c r="R44" s="298"/>
      <c r="S44" s="298"/>
      <c r="T44" s="296"/>
      <c r="U44" s="299"/>
      <c r="V44" s="299"/>
      <c r="W44" s="300"/>
      <c r="X44" s="305"/>
      <c r="Y44" s="285"/>
      <c r="Z44" s="290"/>
      <c r="AA44" s="291"/>
      <c r="AB44" s="292"/>
      <c r="AC44" s="285"/>
      <c r="AD44" s="290"/>
      <c r="AE44" s="291"/>
      <c r="AF44" s="285"/>
      <c r="AG44" s="293"/>
      <c r="AH44" s="293"/>
      <c r="AI44" s="294"/>
      <c r="AJ44" s="288"/>
      <c r="AK44" s="295"/>
      <c r="AL44" s="287"/>
      <c r="AM44" s="285"/>
      <c r="AN44" s="286"/>
      <c r="AO44" s="286"/>
      <c r="AP44" s="286"/>
      <c r="AQ44" s="291"/>
      <c r="AR44" s="295"/>
      <c r="AS44" s="286"/>
      <c r="AT44" s="287"/>
      <c r="AU44" s="285"/>
      <c r="AV44" s="285"/>
      <c r="AW44" s="285"/>
      <c r="AX44" s="286"/>
      <c r="AY44" s="291"/>
      <c r="AZ44" s="292"/>
      <c r="BA44" s="285"/>
      <c r="BB44" s="286"/>
      <c r="BC44" s="291"/>
      <c r="BD44" s="292"/>
      <c r="BE44" s="285"/>
      <c r="BF44" s="287"/>
      <c r="BG44" s="288"/>
      <c r="BH44" s="285"/>
      <c r="BI44" s="286"/>
      <c r="BJ44" s="291"/>
      <c r="BK44" s="285"/>
      <c r="BL44" s="285"/>
      <c r="BM44" s="291"/>
      <c r="BN44" s="285"/>
      <c r="BO44" s="291"/>
      <c r="BP44" s="292"/>
      <c r="BQ44" s="285"/>
      <c r="BR44" s="286"/>
      <c r="BS44" s="291"/>
      <c r="BT44" s="285"/>
      <c r="BU44" s="293"/>
      <c r="BV44" s="285"/>
      <c r="BW44" s="291"/>
      <c r="BX44" s="292"/>
      <c r="BY44" s="285"/>
      <c r="BZ44" s="291"/>
      <c r="CA44" s="285"/>
      <c r="CB44" s="285"/>
      <c r="CC44" s="285"/>
      <c r="CD44" s="293"/>
      <c r="CE44" s="294"/>
      <c r="CF44" s="285"/>
      <c r="CG44" s="287"/>
      <c r="CH44" s="294"/>
      <c r="CI44" s="285"/>
      <c r="CJ44" s="286"/>
      <c r="CK44" s="286"/>
      <c r="CL44" s="286"/>
      <c r="CM44" s="287"/>
      <c r="CN44" s="294"/>
      <c r="CO44" s="294"/>
      <c r="CP44" s="294"/>
      <c r="CQ44" s="288"/>
      <c r="CR44" s="285"/>
      <c r="CS44" s="286"/>
      <c r="CT44" s="291"/>
      <c r="CU44" s="292"/>
      <c r="CV44" s="285"/>
      <c r="CW44" s="291"/>
      <c r="CX44" s="285">
        <v>108</v>
      </c>
      <c r="CY44" s="287">
        <v>220</v>
      </c>
      <c r="CZ44" s="95">
        <v>130</v>
      </c>
      <c r="DA44" s="104">
        <v>147</v>
      </c>
      <c r="DB44" s="104">
        <v>178</v>
      </c>
      <c r="DC44" s="104">
        <v>84</v>
      </c>
      <c r="DD44" s="96">
        <v>260</v>
      </c>
      <c r="DE44" s="34"/>
    </row>
    <row r="45" spans="1:109" s="14" customFormat="1">
      <c r="B45" s="14" t="s">
        <v>4</v>
      </c>
      <c r="C45" s="15">
        <f>SUM(C5:C44)</f>
        <v>38677</v>
      </c>
      <c r="D45" s="15">
        <f>SUM(D5:D44)</f>
        <v>12022</v>
      </c>
      <c r="E45" s="90">
        <f>SUM(D45/C45)</f>
        <v>0.31083072627142744</v>
      </c>
      <c r="F45" s="401">
        <f t="shared" ref="F45:K45" si="3">SUM(F4:F44)</f>
        <v>102</v>
      </c>
      <c r="G45" s="448">
        <f t="shared" si="3"/>
        <v>98</v>
      </c>
      <c r="H45" s="448">
        <f t="shared" si="3"/>
        <v>0</v>
      </c>
      <c r="I45" s="97">
        <f t="shared" si="3"/>
        <v>45</v>
      </c>
      <c r="J45" s="402">
        <f t="shared" si="3"/>
        <v>55</v>
      </c>
      <c r="K45" s="402">
        <f t="shared" si="3"/>
        <v>65</v>
      </c>
      <c r="L45" s="404">
        <f t="shared" ref="L45:BM45" si="4">SUM(L4:L44)</f>
        <v>63</v>
      </c>
      <c r="M45" s="159">
        <f t="shared" si="4"/>
        <v>87</v>
      </c>
      <c r="N45" s="97">
        <f t="shared" si="4"/>
        <v>686</v>
      </c>
      <c r="O45" s="404">
        <f>SUM(O4:O44)</f>
        <v>518</v>
      </c>
      <c r="P45" s="448">
        <f t="shared" si="4"/>
        <v>804</v>
      </c>
      <c r="Q45" s="448">
        <f t="shared" si="4"/>
        <v>839</v>
      </c>
      <c r="R45" s="448">
        <f t="shared" si="4"/>
        <v>779</v>
      </c>
      <c r="S45" s="448">
        <f t="shared" si="4"/>
        <v>722</v>
      </c>
      <c r="T45" s="97">
        <f>SUM(T4:T44)</f>
        <v>732</v>
      </c>
      <c r="U45" s="402">
        <f>SUM(U4:U44)</f>
        <v>477</v>
      </c>
      <c r="V45" s="402">
        <f t="shared" si="4"/>
        <v>474</v>
      </c>
      <c r="W45" s="98">
        <f t="shared" si="4"/>
        <v>819</v>
      </c>
      <c r="X45" s="401">
        <f t="shared" si="4"/>
        <v>83</v>
      </c>
      <c r="Y45" s="97">
        <f t="shared" si="4"/>
        <v>51</v>
      </c>
      <c r="Z45" s="402">
        <f>SUM(Z4:Z44)</f>
        <v>76</v>
      </c>
      <c r="AA45" s="159">
        <f t="shared" si="4"/>
        <v>64</v>
      </c>
      <c r="AB45" s="401">
        <f t="shared" si="4"/>
        <v>402</v>
      </c>
      <c r="AC45" s="97">
        <f t="shared" si="4"/>
        <v>274</v>
      </c>
      <c r="AD45" s="402">
        <f>SUM(AD4:AD44)</f>
        <v>207</v>
      </c>
      <c r="AE45" s="159">
        <f t="shared" si="4"/>
        <v>321</v>
      </c>
      <c r="AF45" s="97">
        <f>SUM(AF4:AF44)</f>
        <v>158</v>
      </c>
      <c r="AG45" s="460">
        <f>SUM(AG4:AG44)</f>
        <v>82</v>
      </c>
      <c r="AH45" s="402">
        <f>SUM(AH4:AH44)</f>
        <v>192</v>
      </c>
      <c r="AI45" s="448">
        <f>SUM(AI4:AI44)</f>
        <v>63</v>
      </c>
      <c r="AJ45" s="159">
        <f t="shared" si="4"/>
        <v>47</v>
      </c>
      <c r="AK45" s="97">
        <f>SUM(AK4:AK44)</f>
        <v>835</v>
      </c>
      <c r="AL45" s="404">
        <f>SUM(AL4:AL44)</f>
        <v>442</v>
      </c>
      <c r="AM45" s="97">
        <f t="shared" si="4"/>
        <v>753</v>
      </c>
      <c r="AN45" s="402">
        <f>SUM(AN4:AN44)</f>
        <v>818</v>
      </c>
      <c r="AO45" s="402">
        <f>SUM(AO4:AO44)</f>
        <v>392</v>
      </c>
      <c r="AP45" s="402">
        <f t="shared" si="4"/>
        <v>700</v>
      </c>
      <c r="AQ45" s="98">
        <f t="shared" si="4"/>
        <v>428</v>
      </c>
      <c r="AR45" s="97">
        <f t="shared" ref="AR45:AW45" si="5">SUM(AR4:AR44)</f>
        <v>118</v>
      </c>
      <c r="AS45" s="97">
        <f t="shared" si="5"/>
        <v>67</v>
      </c>
      <c r="AT45" s="404">
        <f t="shared" si="5"/>
        <v>223</v>
      </c>
      <c r="AU45" s="97">
        <f t="shared" si="5"/>
        <v>98</v>
      </c>
      <c r="AV45" s="402">
        <f t="shared" si="5"/>
        <v>128</v>
      </c>
      <c r="AW45" s="402">
        <f t="shared" si="5"/>
        <v>135</v>
      </c>
      <c r="AX45" s="402">
        <f t="shared" si="4"/>
        <v>206</v>
      </c>
      <c r="AY45" s="98">
        <f t="shared" si="4"/>
        <v>95</v>
      </c>
      <c r="AZ45" s="401">
        <f t="shared" si="4"/>
        <v>707</v>
      </c>
      <c r="BA45" s="97">
        <f>SUM(BA4:BA44)</f>
        <v>604</v>
      </c>
      <c r="BB45" s="402">
        <f t="shared" si="4"/>
        <v>477</v>
      </c>
      <c r="BC45" s="98">
        <f t="shared" si="4"/>
        <v>443</v>
      </c>
      <c r="BD45" s="401">
        <f>SUM(BD4:BD44)</f>
        <v>440</v>
      </c>
      <c r="BE45" s="97">
        <f t="shared" si="4"/>
        <v>336</v>
      </c>
      <c r="BF45" s="404">
        <f t="shared" si="4"/>
        <v>318</v>
      </c>
      <c r="BG45" s="159">
        <f t="shared" si="4"/>
        <v>404</v>
      </c>
      <c r="BH45" s="97">
        <f t="shared" si="4"/>
        <v>302</v>
      </c>
      <c r="BI45" s="402">
        <f t="shared" si="4"/>
        <v>293</v>
      </c>
      <c r="BJ45" s="98">
        <f t="shared" si="4"/>
        <v>293</v>
      </c>
      <c r="BK45" s="97">
        <f t="shared" si="4"/>
        <v>162</v>
      </c>
      <c r="BL45" s="402">
        <f>SUM(BL4:BL44)</f>
        <v>224</v>
      </c>
      <c r="BM45" s="98">
        <f t="shared" si="4"/>
        <v>334</v>
      </c>
      <c r="BN45" s="97">
        <f t="shared" ref="BN45:CW45" si="6">SUM(BN4:BN44)</f>
        <v>148</v>
      </c>
      <c r="BO45" s="98">
        <f t="shared" si="6"/>
        <v>29</v>
      </c>
      <c r="BP45" s="401">
        <f t="shared" si="6"/>
        <v>620</v>
      </c>
      <c r="BQ45" s="97">
        <f>SUM(BQ4:BQ44)</f>
        <v>175</v>
      </c>
      <c r="BR45" s="402">
        <f t="shared" si="6"/>
        <v>564</v>
      </c>
      <c r="BS45" s="98">
        <f t="shared" si="6"/>
        <v>561</v>
      </c>
      <c r="BT45" s="97">
        <f>SUM(BT4:BT44)</f>
        <v>549</v>
      </c>
      <c r="BU45" s="460">
        <f>SUM(BU4:BU44)</f>
        <v>196</v>
      </c>
      <c r="BV45" s="97">
        <f t="shared" si="6"/>
        <v>453</v>
      </c>
      <c r="BW45" s="98">
        <f t="shared" si="6"/>
        <v>402</v>
      </c>
      <c r="BX45" s="401">
        <f>SUM(BX4:BX44)</f>
        <v>217</v>
      </c>
      <c r="BY45" s="97">
        <f t="shared" si="6"/>
        <v>200</v>
      </c>
      <c r="BZ45" s="98">
        <f t="shared" si="6"/>
        <v>185</v>
      </c>
      <c r="CA45" s="97">
        <f t="shared" si="6"/>
        <v>325</v>
      </c>
      <c r="CB45" s="402">
        <f>SUM(CB4:CB44)</f>
        <v>129</v>
      </c>
      <c r="CC45" s="402">
        <f>SUM(CC4:CC44)</f>
        <v>612</v>
      </c>
      <c r="CD45" s="404">
        <f t="shared" si="6"/>
        <v>44</v>
      </c>
      <c r="CE45" s="448">
        <f t="shared" si="6"/>
        <v>816</v>
      </c>
      <c r="CF45" s="97">
        <f t="shared" si="6"/>
        <v>312</v>
      </c>
      <c r="CG45" s="404">
        <f>SUM(CG4:CG44)</f>
        <v>734</v>
      </c>
      <c r="CH45" s="448">
        <f>SUM(CH4:CH44)</f>
        <v>712</v>
      </c>
      <c r="CI45" s="97">
        <f t="shared" si="6"/>
        <v>648</v>
      </c>
      <c r="CJ45" s="402">
        <f t="shared" si="6"/>
        <v>560</v>
      </c>
      <c r="CK45" s="402">
        <f>SUM(CK4:CK44)</f>
        <v>565</v>
      </c>
      <c r="CL45" s="402">
        <f>SUM(CL4:CL44)</f>
        <v>426</v>
      </c>
      <c r="CM45" s="404">
        <f t="shared" si="6"/>
        <v>438</v>
      </c>
      <c r="CN45" s="448">
        <f t="shared" si="6"/>
        <v>208</v>
      </c>
      <c r="CO45" s="448">
        <f t="shared" si="6"/>
        <v>198</v>
      </c>
      <c r="CP45" s="448">
        <f t="shared" si="6"/>
        <v>211</v>
      </c>
      <c r="CQ45" s="159">
        <f t="shared" si="6"/>
        <v>179</v>
      </c>
      <c r="CR45" s="97">
        <f t="shared" si="6"/>
        <v>465</v>
      </c>
      <c r="CS45" s="402">
        <f t="shared" si="6"/>
        <v>617</v>
      </c>
      <c r="CT45" s="98">
        <f t="shared" si="6"/>
        <v>528</v>
      </c>
      <c r="CU45" s="401">
        <f>SUM(CU4:CU44)</f>
        <v>356</v>
      </c>
      <c r="CV45" s="97">
        <f t="shared" si="6"/>
        <v>325</v>
      </c>
      <c r="CW45" s="98">
        <f t="shared" si="6"/>
        <v>312</v>
      </c>
      <c r="CX45" s="97">
        <f t="shared" ref="CX45:DD45" si="7">SUM(CX4:CX44)</f>
        <v>248</v>
      </c>
      <c r="CY45" s="404">
        <f t="shared" si="7"/>
        <v>450</v>
      </c>
      <c r="CZ45" s="97">
        <f t="shared" si="7"/>
        <v>326</v>
      </c>
      <c r="DA45" s="402">
        <f t="shared" si="7"/>
        <v>318</v>
      </c>
      <c r="DB45" s="402">
        <f t="shared" si="7"/>
        <v>369</v>
      </c>
      <c r="DC45" s="402">
        <f t="shared" si="7"/>
        <v>178</v>
      </c>
      <c r="DD45" s="98">
        <f t="shared" si="7"/>
        <v>534</v>
      </c>
      <c r="DE45" s="39"/>
    </row>
    <row r="46" spans="1:109" s="14" customFormat="1">
      <c r="B46" s="17" t="s">
        <v>5</v>
      </c>
      <c r="C46" s="15"/>
      <c r="D46" s="15">
        <f>SUM(D45-D47)</f>
        <v>10507</v>
      </c>
      <c r="E46" s="90">
        <f>SUM(D46/C45)</f>
        <v>0.27166015978488506</v>
      </c>
      <c r="F46" s="401">
        <f t="shared" ref="F46:K46" si="8">SUM(F45-F47)</f>
        <v>100</v>
      </c>
      <c r="G46" s="448">
        <f t="shared" si="8"/>
        <v>97</v>
      </c>
      <c r="H46" s="448">
        <f t="shared" si="8"/>
        <v>0</v>
      </c>
      <c r="I46" s="97">
        <f t="shared" si="8"/>
        <v>45</v>
      </c>
      <c r="J46" s="402">
        <f t="shared" si="8"/>
        <v>51</v>
      </c>
      <c r="K46" s="402">
        <f t="shared" si="8"/>
        <v>63</v>
      </c>
      <c r="L46" s="404">
        <f t="shared" ref="L46:BM46" si="9">SUM(L45-L47)</f>
        <v>60</v>
      </c>
      <c r="M46" s="159">
        <f t="shared" si="9"/>
        <v>85</v>
      </c>
      <c r="N46" s="97">
        <f t="shared" si="9"/>
        <v>615</v>
      </c>
      <c r="O46" s="404">
        <f>SUM(O45-O47)</f>
        <v>438</v>
      </c>
      <c r="P46" s="448">
        <f t="shared" si="9"/>
        <v>699</v>
      </c>
      <c r="Q46" s="448">
        <f t="shared" si="9"/>
        <v>741</v>
      </c>
      <c r="R46" s="448">
        <f t="shared" si="9"/>
        <v>685</v>
      </c>
      <c r="S46" s="448">
        <f t="shared" si="9"/>
        <v>634</v>
      </c>
      <c r="T46" s="97">
        <f>SUM(T45-T47)</f>
        <v>641</v>
      </c>
      <c r="U46" s="402">
        <f>SUM(U45-U47)</f>
        <v>422</v>
      </c>
      <c r="V46" s="402">
        <f t="shared" si="9"/>
        <v>408</v>
      </c>
      <c r="W46" s="98">
        <f t="shared" si="9"/>
        <v>732</v>
      </c>
      <c r="X46" s="401">
        <f t="shared" si="9"/>
        <v>72</v>
      </c>
      <c r="Y46" s="97">
        <f t="shared" si="9"/>
        <v>48</v>
      </c>
      <c r="Z46" s="402">
        <f>SUM(Z45-Z47)</f>
        <v>62</v>
      </c>
      <c r="AA46" s="159">
        <f t="shared" si="9"/>
        <v>51</v>
      </c>
      <c r="AB46" s="401">
        <f t="shared" si="9"/>
        <v>365</v>
      </c>
      <c r="AC46" s="97">
        <f t="shared" si="9"/>
        <v>251</v>
      </c>
      <c r="AD46" s="402">
        <f>SUM(AD45-AD47)</f>
        <v>184</v>
      </c>
      <c r="AE46" s="159">
        <f t="shared" si="9"/>
        <v>294</v>
      </c>
      <c r="AF46" s="97">
        <f>SUM(AF45-AF47)</f>
        <v>141</v>
      </c>
      <c r="AG46" s="460">
        <f>SUM(AG45-AG47)</f>
        <v>79</v>
      </c>
      <c r="AH46" s="402">
        <f>SUM(AH45-AH47)</f>
        <v>172</v>
      </c>
      <c r="AI46" s="448">
        <f>SUM(AI45-AI47)</f>
        <v>59</v>
      </c>
      <c r="AJ46" s="159">
        <f t="shared" si="9"/>
        <v>39</v>
      </c>
      <c r="AK46" s="97">
        <f>SUM(AK45-AK47)</f>
        <v>724</v>
      </c>
      <c r="AL46" s="404">
        <f>SUM(AL45-AL47)</f>
        <v>359</v>
      </c>
      <c r="AM46" s="97">
        <f t="shared" si="9"/>
        <v>653</v>
      </c>
      <c r="AN46" s="402">
        <f>SUM(AN45-AN47)</f>
        <v>706</v>
      </c>
      <c r="AO46" s="402">
        <f>SUM(AO45-AO47)</f>
        <v>322</v>
      </c>
      <c r="AP46" s="402">
        <f t="shared" si="9"/>
        <v>591</v>
      </c>
      <c r="AQ46" s="98">
        <f t="shared" si="9"/>
        <v>368</v>
      </c>
      <c r="AR46" s="97">
        <f t="shared" ref="AR46:AW46" si="10">SUM(AR45-AR47)</f>
        <v>104</v>
      </c>
      <c r="AS46" s="97">
        <f t="shared" si="10"/>
        <v>64</v>
      </c>
      <c r="AT46" s="404">
        <f t="shared" si="10"/>
        <v>210</v>
      </c>
      <c r="AU46" s="97">
        <f t="shared" si="10"/>
        <v>92</v>
      </c>
      <c r="AV46" s="402">
        <f t="shared" si="10"/>
        <v>116</v>
      </c>
      <c r="AW46" s="402">
        <f t="shared" si="10"/>
        <v>119</v>
      </c>
      <c r="AX46" s="402">
        <f t="shared" si="9"/>
        <v>191</v>
      </c>
      <c r="AY46" s="98">
        <f t="shared" si="9"/>
        <v>92</v>
      </c>
      <c r="AZ46" s="401">
        <f t="shared" si="9"/>
        <v>624</v>
      </c>
      <c r="BA46" s="97">
        <f>SUM(BA45-BA47)</f>
        <v>541</v>
      </c>
      <c r="BB46" s="402">
        <f t="shared" si="9"/>
        <v>413</v>
      </c>
      <c r="BC46" s="98">
        <f t="shared" si="9"/>
        <v>387</v>
      </c>
      <c r="BD46" s="401">
        <f>SUM(BD45-BD47)</f>
        <v>361</v>
      </c>
      <c r="BE46" s="97">
        <f t="shared" si="9"/>
        <v>273</v>
      </c>
      <c r="BF46" s="404">
        <f t="shared" si="9"/>
        <v>256</v>
      </c>
      <c r="BG46" s="159">
        <f t="shared" si="9"/>
        <v>333</v>
      </c>
      <c r="BH46" s="97">
        <f t="shared" si="9"/>
        <v>265</v>
      </c>
      <c r="BI46" s="402">
        <f t="shared" si="9"/>
        <v>261</v>
      </c>
      <c r="BJ46" s="98">
        <f t="shared" si="9"/>
        <v>258</v>
      </c>
      <c r="BK46" s="97">
        <f t="shared" si="9"/>
        <v>121</v>
      </c>
      <c r="BL46" s="402">
        <f>SUM(BL45-BL47)</f>
        <v>170</v>
      </c>
      <c r="BM46" s="98">
        <f t="shared" si="9"/>
        <v>275</v>
      </c>
      <c r="BN46" s="97">
        <f t="shared" ref="BN46:DD46" si="11">SUM(BN45-BN47)</f>
        <v>136</v>
      </c>
      <c r="BO46" s="98">
        <f t="shared" si="11"/>
        <v>28</v>
      </c>
      <c r="BP46" s="401">
        <f t="shared" si="11"/>
        <v>517</v>
      </c>
      <c r="BQ46" s="97">
        <f>SUM(BQ45-BQ47)</f>
        <v>149</v>
      </c>
      <c r="BR46" s="402">
        <f t="shared" si="11"/>
        <v>469</v>
      </c>
      <c r="BS46" s="98">
        <f t="shared" si="11"/>
        <v>484</v>
      </c>
      <c r="BT46" s="97">
        <f>SUM(BT45-BT47)</f>
        <v>483</v>
      </c>
      <c r="BU46" s="460">
        <f>SUM(BU45-BU47)</f>
        <v>181</v>
      </c>
      <c r="BV46" s="97">
        <f t="shared" si="11"/>
        <v>402</v>
      </c>
      <c r="BW46" s="98">
        <f t="shared" si="11"/>
        <v>354</v>
      </c>
      <c r="BX46" s="401">
        <f>SUM(BX45-BX47)</f>
        <v>192</v>
      </c>
      <c r="BY46" s="97">
        <f t="shared" si="11"/>
        <v>173</v>
      </c>
      <c r="BZ46" s="98">
        <f t="shared" si="11"/>
        <v>165</v>
      </c>
      <c r="CA46" s="97">
        <f t="shared" si="11"/>
        <v>274</v>
      </c>
      <c r="CB46" s="402">
        <f>SUM(CB45-CB47)</f>
        <v>121</v>
      </c>
      <c r="CC46" s="402">
        <f>SUM(CC45-CC47)</f>
        <v>570</v>
      </c>
      <c r="CD46" s="404">
        <f t="shared" si="11"/>
        <v>43</v>
      </c>
      <c r="CE46" s="448">
        <f t="shared" si="11"/>
        <v>737</v>
      </c>
      <c r="CF46" s="97">
        <f t="shared" si="11"/>
        <v>281</v>
      </c>
      <c r="CG46" s="404">
        <f>SUM(CG45-CG47)</f>
        <v>664</v>
      </c>
      <c r="CH46" s="448">
        <f>SUM(CH45-CH47)</f>
        <v>649</v>
      </c>
      <c r="CI46" s="97">
        <f t="shared" si="11"/>
        <v>575</v>
      </c>
      <c r="CJ46" s="402">
        <f t="shared" si="11"/>
        <v>500</v>
      </c>
      <c r="CK46" s="402">
        <f>SUM(CK45-CK47)</f>
        <v>516</v>
      </c>
      <c r="CL46" s="402">
        <f>SUM(CL45-CL47)</f>
        <v>397</v>
      </c>
      <c r="CM46" s="404">
        <f t="shared" si="11"/>
        <v>379</v>
      </c>
      <c r="CN46" s="448">
        <f t="shared" si="11"/>
        <v>189</v>
      </c>
      <c r="CO46" s="448">
        <f t="shared" si="11"/>
        <v>167</v>
      </c>
      <c r="CP46" s="448">
        <f t="shared" si="11"/>
        <v>196</v>
      </c>
      <c r="CQ46" s="159">
        <f t="shared" si="11"/>
        <v>170</v>
      </c>
      <c r="CR46" s="97">
        <f t="shared" si="11"/>
        <v>376</v>
      </c>
      <c r="CS46" s="402">
        <f t="shared" si="11"/>
        <v>483</v>
      </c>
      <c r="CT46" s="98">
        <f t="shared" si="11"/>
        <v>409</v>
      </c>
      <c r="CU46" s="401">
        <f>SUM(CU45-CU47)</f>
        <v>327</v>
      </c>
      <c r="CV46" s="97">
        <f t="shared" si="11"/>
        <v>299</v>
      </c>
      <c r="CW46" s="98">
        <f t="shared" si="11"/>
        <v>284</v>
      </c>
      <c r="CX46" s="97">
        <f>SUM(CX45-CX47)</f>
        <v>219</v>
      </c>
      <c r="CY46" s="404">
        <f>SUM(CY45-CY47)</f>
        <v>395</v>
      </c>
      <c r="CZ46" s="97">
        <f>SUM(CZ45-CZ47)</f>
        <v>295</v>
      </c>
      <c r="DA46" s="402">
        <f>SUM(DA45-DA47)</f>
        <v>283</v>
      </c>
      <c r="DB46" s="402">
        <f>SUM(DB45-DB47)</f>
        <v>326</v>
      </c>
      <c r="DC46" s="402">
        <f t="shared" si="11"/>
        <v>148</v>
      </c>
      <c r="DD46" s="98">
        <f t="shared" si="11"/>
        <v>480</v>
      </c>
      <c r="DE46" s="39"/>
    </row>
    <row r="47" spans="1:109" s="30" customFormat="1">
      <c r="A47" s="14"/>
      <c r="B47" s="17" t="s">
        <v>6</v>
      </c>
      <c r="C47" s="15"/>
      <c r="D47" s="18">
        <v>1515</v>
      </c>
      <c r="E47" s="90">
        <f>SUM(D47/C45)</f>
        <v>3.9170566486542387E-2</v>
      </c>
      <c r="F47" s="458">
        <v>2</v>
      </c>
      <c r="G47" s="459">
        <v>1</v>
      </c>
      <c r="H47" s="459">
        <v>0</v>
      </c>
      <c r="I47" s="97">
        <v>0</v>
      </c>
      <c r="J47" s="402">
        <v>4</v>
      </c>
      <c r="K47" s="402">
        <v>2</v>
      </c>
      <c r="L47" s="404">
        <v>3</v>
      </c>
      <c r="M47" s="159">
        <v>2</v>
      </c>
      <c r="N47" s="97">
        <v>71</v>
      </c>
      <c r="O47" s="404">
        <v>80</v>
      </c>
      <c r="P47" s="448">
        <v>105</v>
      </c>
      <c r="Q47" s="448">
        <v>98</v>
      </c>
      <c r="R47" s="448">
        <v>94</v>
      </c>
      <c r="S47" s="448">
        <v>88</v>
      </c>
      <c r="T47" s="97">
        <v>91</v>
      </c>
      <c r="U47" s="402">
        <v>55</v>
      </c>
      <c r="V47" s="402">
        <v>66</v>
      </c>
      <c r="W47" s="98">
        <v>87</v>
      </c>
      <c r="X47" s="401">
        <v>11</v>
      </c>
      <c r="Y47" s="97">
        <v>3</v>
      </c>
      <c r="Z47" s="402">
        <v>14</v>
      </c>
      <c r="AA47" s="159">
        <v>13</v>
      </c>
      <c r="AB47" s="401">
        <v>37</v>
      </c>
      <c r="AC47" s="97">
        <v>23</v>
      </c>
      <c r="AD47" s="402">
        <v>23</v>
      </c>
      <c r="AE47" s="159">
        <v>27</v>
      </c>
      <c r="AF47" s="461">
        <v>17</v>
      </c>
      <c r="AG47" s="404">
        <v>3</v>
      </c>
      <c r="AH47" s="460">
        <v>20</v>
      </c>
      <c r="AI47" s="448">
        <v>4</v>
      </c>
      <c r="AJ47" s="159">
        <v>8</v>
      </c>
      <c r="AK47" s="97">
        <v>111</v>
      </c>
      <c r="AL47" s="404">
        <v>83</v>
      </c>
      <c r="AM47" s="97">
        <v>100</v>
      </c>
      <c r="AN47" s="402">
        <v>112</v>
      </c>
      <c r="AO47" s="402">
        <v>70</v>
      </c>
      <c r="AP47" s="402">
        <v>109</v>
      </c>
      <c r="AQ47" s="98">
        <v>60</v>
      </c>
      <c r="AR47" s="97">
        <v>14</v>
      </c>
      <c r="AS47" s="97">
        <v>3</v>
      </c>
      <c r="AT47" s="404">
        <v>13</v>
      </c>
      <c r="AU47" s="97">
        <v>6</v>
      </c>
      <c r="AV47" s="402">
        <v>12</v>
      </c>
      <c r="AW47" s="402">
        <v>16</v>
      </c>
      <c r="AX47" s="402">
        <v>15</v>
      </c>
      <c r="AY47" s="98">
        <v>3</v>
      </c>
      <c r="AZ47" s="401">
        <v>83</v>
      </c>
      <c r="BA47" s="97">
        <v>63</v>
      </c>
      <c r="BB47" s="402">
        <v>64</v>
      </c>
      <c r="BC47" s="98">
        <v>56</v>
      </c>
      <c r="BD47" s="401">
        <v>79</v>
      </c>
      <c r="BE47" s="97">
        <v>63</v>
      </c>
      <c r="BF47" s="404">
        <v>62</v>
      </c>
      <c r="BG47" s="159">
        <v>71</v>
      </c>
      <c r="BH47" s="97">
        <v>37</v>
      </c>
      <c r="BI47" s="402">
        <v>32</v>
      </c>
      <c r="BJ47" s="98">
        <v>35</v>
      </c>
      <c r="BK47" s="97">
        <v>41</v>
      </c>
      <c r="BL47" s="402">
        <v>54</v>
      </c>
      <c r="BM47" s="98">
        <v>59</v>
      </c>
      <c r="BN47" s="97">
        <v>12</v>
      </c>
      <c r="BO47" s="98">
        <v>1</v>
      </c>
      <c r="BP47" s="401">
        <v>103</v>
      </c>
      <c r="BQ47" s="97">
        <v>26</v>
      </c>
      <c r="BR47" s="402">
        <v>95</v>
      </c>
      <c r="BS47" s="98">
        <v>77</v>
      </c>
      <c r="BT47" s="97">
        <v>66</v>
      </c>
      <c r="BU47" s="460">
        <v>15</v>
      </c>
      <c r="BV47" s="97">
        <v>51</v>
      </c>
      <c r="BW47" s="98">
        <v>48</v>
      </c>
      <c r="BX47" s="401">
        <v>25</v>
      </c>
      <c r="BY47" s="97">
        <v>27</v>
      </c>
      <c r="BZ47" s="98">
        <v>20</v>
      </c>
      <c r="CA47" s="97">
        <v>51</v>
      </c>
      <c r="CB47" s="402">
        <v>8</v>
      </c>
      <c r="CC47" s="402">
        <v>42</v>
      </c>
      <c r="CD47" s="404">
        <v>1</v>
      </c>
      <c r="CE47" s="448">
        <v>79</v>
      </c>
      <c r="CF47" s="97">
        <v>31</v>
      </c>
      <c r="CG47" s="404">
        <v>70</v>
      </c>
      <c r="CH47" s="448">
        <v>63</v>
      </c>
      <c r="CI47" s="97">
        <v>73</v>
      </c>
      <c r="CJ47" s="402">
        <v>60</v>
      </c>
      <c r="CK47" s="402">
        <v>49</v>
      </c>
      <c r="CL47" s="402">
        <v>29</v>
      </c>
      <c r="CM47" s="404">
        <v>59</v>
      </c>
      <c r="CN47" s="448">
        <v>19</v>
      </c>
      <c r="CO47" s="448">
        <v>31</v>
      </c>
      <c r="CP47" s="448">
        <v>15</v>
      </c>
      <c r="CQ47" s="159">
        <v>9</v>
      </c>
      <c r="CR47" s="97">
        <v>89</v>
      </c>
      <c r="CS47" s="402">
        <v>134</v>
      </c>
      <c r="CT47" s="98">
        <v>119</v>
      </c>
      <c r="CU47" s="401">
        <v>29</v>
      </c>
      <c r="CV47" s="97">
        <v>26</v>
      </c>
      <c r="CW47" s="98">
        <v>28</v>
      </c>
      <c r="CX47" s="97">
        <v>29</v>
      </c>
      <c r="CY47" s="404">
        <v>55</v>
      </c>
      <c r="CZ47" s="97">
        <v>31</v>
      </c>
      <c r="DA47" s="402">
        <v>35</v>
      </c>
      <c r="DB47" s="402">
        <v>43</v>
      </c>
      <c r="DC47" s="402">
        <v>30</v>
      </c>
      <c r="DD47" s="98">
        <v>54</v>
      </c>
      <c r="DE47" s="34"/>
    </row>
    <row r="48" spans="1:109" s="30" customFormat="1">
      <c r="B48" s="19"/>
      <c r="C48" s="20"/>
      <c r="D48" s="20"/>
      <c r="E48" s="89"/>
      <c r="F48" s="284"/>
      <c r="G48" s="269"/>
      <c r="H48" s="269"/>
      <c r="I48" s="324"/>
      <c r="J48" s="325"/>
      <c r="K48" s="325"/>
      <c r="L48" s="326"/>
      <c r="M48" s="327"/>
      <c r="N48" s="296"/>
      <c r="O48" s="328"/>
      <c r="P48" s="298"/>
      <c r="Q48" s="298"/>
      <c r="R48" s="298"/>
      <c r="S48" s="298"/>
      <c r="T48" s="296"/>
      <c r="U48" s="299"/>
      <c r="V48" s="299"/>
      <c r="W48" s="300"/>
      <c r="X48" s="305"/>
      <c r="Y48" s="324"/>
      <c r="Z48" s="325"/>
      <c r="AA48" s="327"/>
      <c r="AB48" s="329"/>
      <c r="AC48" s="324"/>
      <c r="AD48" s="325"/>
      <c r="AE48" s="327"/>
      <c r="AF48" s="330"/>
      <c r="AG48" s="326"/>
      <c r="AH48" s="331"/>
      <c r="AI48" s="332"/>
      <c r="AJ48" s="327"/>
      <c r="AK48" s="324"/>
      <c r="AL48" s="326"/>
      <c r="AM48" s="324"/>
      <c r="AN48" s="325"/>
      <c r="AO48" s="325"/>
      <c r="AP48" s="325"/>
      <c r="AQ48" s="333"/>
      <c r="AR48" s="324"/>
      <c r="AS48" s="324"/>
      <c r="AT48" s="326"/>
      <c r="AU48" s="324"/>
      <c r="AV48" s="325"/>
      <c r="AW48" s="325"/>
      <c r="AX48" s="325"/>
      <c r="AY48" s="333"/>
      <c r="AZ48" s="329"/>
      <c r="BA48" s="324"/>
      <c r="BB48" s="325"/>
      <c r="BC48" s="333"/>
      <c r="BD48" s="329"/>
      <c r="BE48" s="324"/>
      <c r="BF48" s="326"/>
      <c r="BG48" s="327"/>
      <c r="BH48" s="324"/>
      <c r="BI48" s="325"/>
      <c r="BJ48" s="333"/>
      <c r="BK48" s="324"/>
      <c r="BL48" s="325"/>
      <c r="BM48" s="333"/>
      <c r="BN48" s="324"/>
      <c r="BO48" s="333"/>
      <c r="BP48" s="329"/>
      <c r="BQ48" s="324"/>
      <c r="BR48" s="325"/>
      <c r="BS48" s="333"/>
      <c r="BT48" s="324"/>
      <c r="BU48" s="331"/>
      <c r="BV48" s="324"/>
      <c r="BW48" s="333"/>
      <c r="BX48" s="329"/>
      <c r="BY48" s="324"/>
      <c r="BZ48" s="333"/>
      <c r="CA48" s="324"/>
      <c r="CB48" s="325"/>
      <c r="CC48" s="325"/>
      <c r="CD48" s="326"/>
      <c r="CE48" s="332"/>
      <c r="CF48" s="324"/>
      <c r="CG48" s="326"/>
      <c r="CH48" s="332"/>
      <c r="CI48" s="324"/>
      <c r="CJ48" s="325"/>
      <c r="CK48" s="325"/>
      <c r="CL48" s="325"/>
      <c r="CM48" s="326"/>
      <c r="CN48" s="332"/>
      <c r="CO48" s="332"/>
      <c r="CP48" s="332"/>
      <c r="CQ48" s="327"/>
      <c r="CR48" s="324"/>
      <c r="CS48" s="325"/>
      <c r="CT48" s="333"/>
      <c r="CU48" s="329"/>
      <c r="CV48" s="324"/>
      <c r="CW48" s="333"/>
      <c r="CX48" s="324"/>
      <c r="CY48" s="326"/>
      <c r="CZ48" s="324"/>
      <c r="DA48" s="325"/>
      <c r="DB48" s="325"/>
      <c r="DC48" s="325"/>
      <c r="DD48" s="333"/>
      <c r="DE48" s="34"/>
    </row>
    <row r="49" spans="2:109" s="30" customFormat="1">
      <c r="B49" s="23" t="s">
        <v>10</v>
      </c>
      <c r="C49" s="12">
        <f>SUM(C28)</f>
        <v>545</v>
      </c>
      <c r="D49" s="12">
        <f>SUM(D28)</f>
        <v>133</v>
      </c>
      <c r="E49" s="91">
        <f>SUM(D49/C49)</f>
        <v>0.24403669724770644</v>
      </c>
      <c r="F49" s="403">
        <f>SUM(F28)</f>
        <v>102</v>
      </c>
      <c r="G49" s="447">
        <f t="shared" ref="G49:CP49" si="12">SUM(G28)</f>
        <v>98</v>
      </c>
      <c r="H49" s="447">
        <f t="shared" si="12"/>
        <v>0</v>
      </c>
      <c r="I49" s="99">
        <f t="shared" si="12"/>
        <v>45</v>
      </c>
      <c r="J49" s="412">
        <f>SUM(J28)</f>
        <v>55</v>
      </c>
      <c r="K49" s="412">
        <f>SUM(K28)</f>
        <v>65</v>
      </c>
      <c r="L49" s="406">
        <f t="shared" si="12"/>
        <v>63</v>
      </c>
      <c r="M49" s="170">
        <f t="shared" si="12"/>
        <v>87</v>
      </c>
      <c r="N49" s="99">
        <f t="shared" si="12"/>
        <v>0</v>
      </c>
      <c r="O49" s="406">
        <f>SUM(O28)</f>
        <v>0</v>
      </c>
      <c r="P49" s="447">
        <f t="shared" si="12"/>
        <v>0</v>
      </c>
      <c r="Q49" s="447">
        <f t="shared" si="12"/>
        <v>0</v>
      </c>
      <c r="R49" s="447">
        <f t="shared" si="12"/>
        <v>0</v>
      </c>
      <c r="S49" s="447">
        <f t="shared" si="12"/>
        <v>0</v>
      </c>
      <c r="T49" s="99">
        <f>SUM(T28)</f>
        <v>0</v>
      </c>
      <c r="U49" s="412">
        <f>SUM(U28)</f>
        <v>0</v>
      </c>
      <c r="V49" s="412">
        <f t="shared" si="12"/>
        <v>0</v>
      </c>
      <c r="W49" s="100">
        <f t="shared" si="12"/>
        <v>0</v>
      </c>
      <c r="X49" s="403">
        <f t="shared" si="12"/>
        <v>0</v>
      </c>
      <c r="Y49" s="99">
        <f t="shared" si="12"/>
        <v>0</v>
      </c>
      <c r="Z49" s="412">
        <f>SUM(Z28)</f>
        <v>0</v>
      </c>
      <c r="AA49" s="170">
        <f t="shared" si="12"/>
        <v>0</v>
      </c>
      <c r="AB49" s="403">
        <f t="shared" si="12"/>
        <v>0</v>
      </c>
      <c r="AC49" s="99">
        <f t="shared" si="12"/>
        <v>0</v>
      </c>
      <c r="AD49" s="412">
        <f>SUM(AD28)</f>
        <v>0</v>
      </c>
      <c r="AE49" s="170">
        <f t="shared" si="12"/>
        <v>0</v>
      </c>
      <c r="AF49" s="99">
        <f t="shared" si="12"/>
        <v>0</v>
      </c>
      <c r="AG49" s="406">
        <f>SUM(AG28)</f>
        <v>0</v>
      </c>
      <c r="AH49" s="407"/>
      <c r="AI49" s="447">
        <f t="shared" si="12"/>
        <v>0</v>
      </c>
      <c r="AJ49" s="170">
        <f t="shared" si="12"/>
        <v>0</v>
      </c>
      <c r="AK49" s="99">
        <f>SUM(AK28)</f>
        <v>0</v>
      </c>
      <c r="AL49" s="406">
        <f t="shared" si="12"/>
        <v>0</v>
      </c>
      <c r="AM49" s="99">
        <f t="shared" si="12"/>
        <v>0</v>
      </c>
      <c r="AN49" s="412">
        <f>SUM(AN28)</f>
        <v>0</v>
      </c>
      <c r="AO49" s="412">
        <f>SUM(AO28)</f>
        <v>0</v>
      </c>
      <c r="AP49" s="412">
        <f t="shared" si="12"/>
        <v>0</v>
      </c>
      <c r="AQ49" s="100">
        <f t="shared" si="12"/>
        <v>0</v>
      </c>
      <c r="AR49" s="99">
        <f>SUM(AR28)</f>
        <v>0</v>
      </c>
      <c r="AS49" s="99">
        <f>SUM(AS28)</f>
        <v>0</v>
      </c>
      <c r="AT49" s="406">
        <f t="shared" si="12"/>
        <v>0</v>
      </c>
      <c r="AU49" s="99">
        <f>SUM(AU28)</f>
        <v>0</v>
      </c>
      <c r="AV49" s="412">
        <f>SUM(AV28)</f>
        <v>0</v>
      </c>
      <c r="AW49" s="412">
        <f>SUM(AW28)</f>
        <v>0</v>
      </c>
      <c r="AX49" s="412">
        <f t="shared" si="12"/>
        <v>0</v>
      </c>
      <c r="AY49" s="100">
        <f t="shared" si="12"/>
        <v>0</v>
      </c>
      <c r="AZ49" s="403">
        <f t="shared" si="12"/>
        <v>0</v>
      </c>
      <c r="BA49" s="99">
        <f>SUM(BA28)</f>
        <v>0</v>
      </c>
      <c r="BB49" s="412">
        <f t="shared" si="12"/>
        <v>0</v>
      </c>
      <c r="BC49" s="100">
        <f t="shared" si="12"/>
        <v>0</v>
      </c>
      <c r="BD49" s="403">
        <f t="shared" si="12"/>
        <v>0</v>
      </c>
      <c r="BE49" s="99">
        <f t="shared" si="12"/>
        <v>0</v>
      </c>
      <c r="BF49" s="406">
        <f t="shared" si="12"/>
        <v>0</v>
      </c>
      <c r="BG49" s="170">
        <f t="shared" si="12"/>
        <v>0</v>
      </c>
      <c r="BH49" s="99">
        <f t="shared" si="12"/>
        <v>0</v>
      </c>
      <c r="BI49" s="412">
        <f t="shared" si="12"/>
        <v>0</v>
      </c>
      <c r="BJ49" s="100">
        <f t="shared" si="12"/>
        <v>0</v>
      </c>
      <c r="BK49" s="99">
        <f t="shared" si="12"/>
        <v>0</v>
      </c>
      <c r="BL49" s="412">
        <f>SUM(BL28)</f>
        <v>0</v>
      </c>
      <c r="BM49" s="100">
        <f t="shared" si="12"/>
        <v>0</v>
      </c>
      <c r="BN49" s="99">
        <f t="shared" si="12"/>
        <v>0</v>
      </c>
      <c r="BO49" s="100">
        <f t="shared" si="12"/>
        <v>0</v>
      </c>
      <c r="BP49" s="403">
        <f t="shared" si="12"/>
        <v>0</v>
      </c>
      <c r="BQ49" s="99">
        <f>SUM(BQ28)</f>
        <v>0</v>
      </c>
      <c r="BR49" s="412">
        <f t="shared" si="12"/>
        <v>0</v>
      </c>
      <c r="BS49" s="100">
        <f t="shared" si="12"/>
        <v>0</v>
      </c>
      <c r="BT49" s="99">
        <f>SUM(BT28)</f>
        <v>0</v>
      </c>
      <c r="BU49" s="407">
        <f t="shared" si="12"/>
        <v>0</v>
      </c>
      <c r="BV49" s="99">
        <f t="shared" si="12"/>
        <v>0</v>
      </c>
      <c r="BW49" s="100">
        <f t="shared" si="12"/>
        <v>0</v>
      </c>
      <c r="BX49" s="403">
        <f t="shared" si="12"/>
        <v>0</v>
      </c>
      <c r="BY49" s="99">
        <f t="shared" si="12"/>
        <v>0</v>
      </c>
      <c r="BZ49" s="100">
        <f t="shared" si="12"/>
        <v>0</v>
      </c>
      <c r="CA49" s="99">
        <f t="shared" si="12"/>
        <v>0</v>
      </c>
      <c r="CB49" s="412">
        <f t="shared" si="12"/>
        <v>0</v>
      </c>
      <c r="CC49" s="412">
        <f t="shared" si="12"/>
        <v>0</v>
      </c>
      <c r="CD49" s="406">
        <f>SUM(CD28)</f>
        <v>0</v>
      </c>
      <c r="CE49" s="447">
        <f>SUM(CE28)</f>
        <v>0</v>
      </c>
      <c r="CF49" s="99">
        <f>SUM(CF28)</f>
        <v>0</v>
      </c>
      <c r="CG49" s="406">
        <f t="shared" si="12"/>
        <v>0</v>
      </c>
      <c r="CH49" s="447">
        <f t="shared" si="12"/>
        <v>0</v>
      </c>
      <c r="CI49" s="99">
        <f t="shared" si="12"/>
        <v>0</v>
      </c>
      <c r="CJ49" s="412">
        <f t="shared" si="12"/>
        <v>0</v>
      </c>
      <c r="CK49" s="412">
        <f>SUM(CK28)</f>
        <v>0</v>
      </c>
      <c r="CL49" s="412">
        <f>SUM(CL28)</f>
        <v>0</v>
      </c>
      <c r="CM49" s="406">
        <f t="shared" si="12"/>
        <v>0</v>
      </c>
      <c r="CN49" s="447">
        <f t="shared" si="12"/>
        <v>0</v>
      </c>
      <c r="CO49" s="447">
        <f t="shared" si="12"/>
        <v>0</v>
      </c>
      <c r="CP49" s="447">
        <f t="shared" si="12"/>
        <v>0</v>
      </c>
      <c r="CQ49" s="170">
        <f t="shared" ref="CQ49:DD49" si="13">SUM(CQ28)</f>
        <v>0</v>
      </c>
      <c r="CR49" s="99">
        <f t="shared" si="13"/>
        <v>0</v>
      </c>
      <c r="CS49" s="412">
        <f t="shared" si="13"/>
        <v>0</v>
      </c>
      <c r="CT49" s="100">
        <f t="shared" si="13"/>
        <v>0</v>
      </c>
      <c r="CU49" s="403">
        <f t="shared" si="13"/>
        <v>0</v>
      </c>
      <c r="CV49" s="99">
        <f t="shared" si="13"/>
        <v>0</v>
      </c>
      <c r="CW49" s="100">
        <f t="shared" si="13"/>
        <v>0</v>
      </c>
      <c r="CX49" s="324">
        <f t="shared" si="13"/>
        <v>0</v>
      </c>
      <c r="CY49" s="326">
        <f>SUM(CY28)</f>
        <v>0</v>
      </c>
      <c r="CZ49" s="324">
        <f>SUM(CZ28)</f>
        <v>0</v>
      </c>
      <c r="DA49" s="325">
        <f>SUM(DA28)</f>
        <v>0</v>
      </c>
      <c r="DB49" s="325">
        <f>SUM(DB28)</f>
        <v>0</v>
      </c>
      <c r="DC49" s="325">
        <f t="shared" si="13"/>
        <v>0</v>
      </c>
      <c r="DD49" s="333">
        <f t="shared" si="13"/>
        <v>0</v>
      </c>
      <c r="DE49" s="34"/>
    </row>
    <row r="50" spans="2:109" s="30" customFormat="1">
      <c r="B50" s="23" t="s">
        <v>11</v>
      </c>
      <c r="C50" s="22">
        <f>SUM(C5:C8)</f>
        <v>3017</v>
      </c>
      <c r="D50" s="22">
        <f>SUM(D5:D8)</f>
        <v>1414</v>
      </c>
      <c r="E50" s="91">
        <f t="shared" ref="E50:E67" si="14">SUM(D50/C50)</f>
        <v>0.46867749419953597</v>
      </c>
      <c r="F50" s="403">
        <f>SUM(F5:F8)</f>
        <v>0</v>
      </c>
      <c r="G50" s="447">
        <f t="shared" ref="G50:CP50" si="15">SUM(G5:G8)</f>
        <v>0</v>
      </c>
      <c r="H50" s="447">
        <f t="shared" si="15"/>
        <v>0</v>
      </c>
      <c r="I50" s="99">
        <f t="shared" si="15"/>
        <v>0</v>
      </c>
      <c r="J50" s="412">
        <f>SUM(J5:J8)</f>
        <v>0</v>
      </c>
      <c r="K50" s="412">
        <f>SUM(K5:K8)</f>
        <v>0</v>
      </c>
      <c r="L50" s="406">
        <f t="shared" si="15"/>
        <v>0</v>
      </c>
      <c r="M50" s="170">
        <f t="shared" si="15"/>
        <v>0</v>
      </c>
      <c r="N50" s="99">
        <f t="shared" si="15"/>
        <v>686</v>
      </c>
      <c r="O50" s="406">
        <f>SUM(O5:O8)</f>
        <v>518</v>
      </c>
      <c r="P50" s="447">
        <f t="shared" si="15"/>
        <v>804</v>
      </c>
      <c r="Q50" s="447">
        <f t="shared" si="15"/>
        <v>839</v>
      </c>
      <c r="R50" s="447">
        <f t="shared" si="15"/>
        <v>779</v>
      </c>
      <c r="S50" s="447">
        <f t="shared" si="15"/>
        <v>722</v>
      </c>
      <c r="T50" s="99">
        <f>SUM(T5:T8)</f>
        <v>732</v>
      </c>
      <c r="U50" s="412">
        <f>SUM(U5:U8)</f>
        <v>477</v>
      </c>
      <c r="V50" s="412">
        <f t="shared" si="15"/>
        <v>474</v>
      </c>
      <c r="W50" s="100">
        <f t="shared" si="15"/>
        <v>819</v>
      </c>
      <c r="X50" s="403">
        <f t="shared" si="15"/>
        <v>0</v>
      </c>
      <c r="Y50" s="99">
        <f t="shared" si="15"/>
        <v>0</v>
      </c>
      <c r="Z50" s="412">
        <f>SUM(Z5:Z8)</f>
        <v>0</v>
      </c>
      <c r="AA50" s="170">
        <f t="shared" si="15"/>
        <v>0</v>
      </c>
      <c r="AB50" s="403">
        <f t="shared" si="15"/>
        <v>0</v>
      </c>
      <c r="AC50" s="99">
        <f t="shared" si="15"/>
        <v>0</v>
      </c>
      <c r="AD50" s="412">
        <f>SUM(AD5:AD8)</f>
        <v>0</v>
      </c>
      <c r="AE50" s="170">
        <f t="shared" si="15"/>
        <v>0</v>
      </c>
      <c r="AF50" s="99">
        <f t="shared" si="15"/>
        <v>0</v>
      </c>
      <c r="AG50" s="406">
        <f>SUM(AG5:AG8)</f>
        <v>0</v>
      </c>
      <c r="AH50" s="407"/>
      <c r="AI50" s="447">
        <f t="shared" si="15"/>
        <v>0</v>
      </c>
      <c r="AJ50" s="170">
        <f t="shared" si="15"/>
        <v>0</v>
      </c>
      <c r="AK50" s="99">
        <f>SUM(AK5:AK8)</f>
        <v>0</v>
      </c>
      <c r="AL50" s="406">
        <f t="shared" si="15"/>
        <v>0</v>
      </c>
      <c r="AM50" s="99">
        <f t="shared" si="15"/>
        <v>0</v>
      </c>
      <c r="AN50" s="412">
        <f>SUM(AN5:AN8)</f>
        <v>0</v>
      </c>
      <c r="AO50" s="412">
        <f>SUM(AO5:AO8)</f>
        <v>0</v>
      </c>
      <c r="AP50" s="412">
        <f t="shared" si="15"/>
        <v>0</v>
      </c>
      <c r="AQ50" s="100">
        <f t="shared" si="15"/>
        <v>0</v>
      </c>
      <c r="AR50" s="99">
        <f>SUM(AR5:AR8)</f>
        <v>0</v>
      </c>
      <c r="AS50" s="99">
        <f>SUM(AS5:AS8)</f>
        <v>0</v>
      </c>
      <c r="AT50" s="406">
        <f t="shared" si="15"/>
        <v>0</v>
      </c>
      <c r="AU50" s="99">
        <f>SUM(AU5:AU8)</f>
        <v>0</v>
      </c>
      <c r="AV50" s="412">
        <f>SUM(AV5:AV8)</f>
        <v>0</v>
      </c>
      <c r="AW50" s="412">
        <f>SUM(AW5:AW8)</f>
        <v>0</v>
      </c>
      <c r="AX50" s="412">
        <f t="shared" si="15"/>
        <v>0</v>
      </c>
      <c r="AY50" s="100">
        <f t="shared" si="15"/>
        <v>0</v>
      </c>
      <c r="AZ50" s="403">
        <f t="shared" si="15"/>
        <v>0</v>
      </c>
      <c r="BA50" s="99">
        <f>SUM(BA5:BA8)</f>
        <v>0</v>
      </c>
      <c r="BB50" s="412">
        <f t="shared" si="15"/>
        <v>0</v>
      </c>
      <c r="BC50" s="100">
        <f t="shared" si="15"/>
        <v>0</v>
      </c>
      <c r="BD50" s="403">
        <f t="shared" si="15"/>
        <v>0</v>
      </c>
      <c r="BE50" s="99">
        <f t="shared" si="15"/>
        <v>0</v>
      </c>
      <c r="BF50" s="406">
        <f t="shared" si="15"/>
        <v>0</v>
      </c>
      <c r="BG50" s="170">
        <f t="shared" si="15"/>
        <v>0</v>
      </c>
      <c r="BH50" s="99">
        <f t="shared" si="15"/>
        <v>0</v>
      </c>
      <c r="BI50" s="412">
        <f t="shared" si="15"/>
        <v>0</v>
      </c>
      <c r="BJ50" s="100">
        <f t="shared" si="15"/>
        <v>0</v>
      </c>
      <c r="BK50" s="99">
        <f t="shared" si="15"/>
        <v>0</v>
      </c>
      <c r="BL50" s="412">
        <f>SUM(BL5:BL8)</f>
        <v>0</v>
      </c>
      <c r="BM50" s="100">
        <f t="shared" si="15"/>
        <v>0</v>
      </c>
      <c r="BN50" s="99">
        <f t="shared" si="15"/>
        <v>0</v>
      </c>
      <c r="BO50" s="100">
        <f t="shared" si="15"/>
        <v>0</v>
      </c>
      <c r="BP50" s="403">
        <f t="shared" si="15"/>
        <v>0</v>
      </c>
      <c r="BQ50" s="99">
        <f>SUM(BQ5:BQ8)</f>
        <v>0</v>
      </c>
      <c r="BR50" s="412">
        <f t="shared" si="15"/>
        <v>0</v>
      </c>
      <c r="BS50" s="100">
        <f t="shared" si="15"/>
        <v>0</v>
      </c>
      <c r="BT50" s="99">
        <f>SUM(BT5:BT8)</f>
        <v>0</v>
      </c>
      <c r="BU50" s="407">
        <f t="shared" si="15"/>
        <v>0</v>
      </c>
      <c r="BV50" s="99">
        <f t="shared" si="15"/>
        <v>0</v>
      </c>
      <c r="BW50" s="100">
        <f t="shared" si="15"/>
        <v>0</v>
      </c>
      <c r="BX50" s="403">
        <f t="shared" si="15"/>
        <v>0</v>
      </c>
      <c r="BY50" s="99">
        <f t="shared" si="15"/>
        <v>0</v>
      </c>
      <c r="BZ50" s="100">
        <f t="shared" si="15"/>
        <v>0</v>
      </c>
      <c r="CA50" s="99">
        <f t="shared" si="15"/>
        <v>0</v>
      </c>
      <c r="CB50" s="412">
        <f t="shared" si="15"/>
        <v>0</v>
      </c>
      <c r="CC50" s="412">
        <f t="shared" si="15"/>
        <v>0</v>
      </c>
      <c r="CD50" s="406">
        <f>SUM(CD5:CD8)</f>
        <v>0</v>
      </c>
      <c r="CE50" s="447">
        <f>SUM(CE5:CE8)</f>
        <v>0</v>
      </c>
      <c r="CF50" s="99">
        <f>SUM(CF5:CF8)</f>
        <v>0</v>
      </c>
      <c r="CG50" s="406">
        <f t="shared" si="15"/>
        <v>0</v>
      </c>
      <c r="CH50" s="447">
        <f t="shared" si="15"/>
        <v>0</v>
      </c>
      <c r="CI50" s="99">
        <f t="shared" si="15"/>
        <v>0</v>
      </c>
      <c r="CJ50" s="412">
        <f t="shared" si="15"/>
        <v>0</v>
      </c>
      <c r="CK50" s="412">
        <f>SUM(CK5:CK8)</f>
        <v>0</v>
      </c>
      <c r="CL50" s="412">
        <f>SUM(CL5:CL8)</f>
        <v>0</v>
      </c>
      <c r="CM50" s="406">
        <f t="shared" si="15"/>
        <v>0</v>
      </c>
      <c r="CN50" s="447">
        <f t="shared" si="15"/>
        <v>0</v>
      </c>
      <c r="CO50" s="447">
        <f t="shared" si="15"/>
        <v>0</v>
      </c>
      <c r="CP50" s="447">
        <f t="shared" si="15"/>
        <v>0</v>
      </c>
      <c r="CQ50" s="170">
        <f t="shared" ref="CQ50:DD50" si="16">SUM(CQ5:CQ8)</f>
        <v>0</v>
      </c>
      <c r="CR50" s="99">
        <f t="shared" si="16"/>
        <v>0</v>
      </c>
      <c r="CS50" s="412">
        <f t="shared" si="16"/>
        <v>0</v>
      </c>
      <c r="CT50" s="100">
        <f t="shared" si="16"/>
        <v>0</v>
      </c>
      <c r="CU50" s="403">
        <f t="shared" si="16"/>
        <v>0</v>
      </c>
      <c r="CV50" s="99">
        <f t="shared" si="16"/>
        <v>0</v>
      </c>
      <c r="CW50" s="100">
        <f t="shared" si="16"/>
        <v>0</v>
      </c>
      <c r="CX50" s="324">
        <f t="shared" si="16"/>
        <v>0</v>
      </c>
      <c r="CY50" s="326">
        <f>SUM(CY5:CY8)</f>
        <v>0</v>
      </c>
      <c r="CZ50" s="324">
        <f>SUM(CZ5:CZ8)</f>
        <v>0</v>
      </c>
      <c r="DA50" s="325">
        <f>SUM(DA5:DA8)</f>
        <v>0</v>
      </c>
      <c r="DB50" s="325">
        <f>SUM(DB5:DB8)</f>
        <v>0</v>
      </c>
      <c r="DC50" s="325">
        <f t="shared" si="16"/>
        <v>0</v>
      </c>
      <c r="DD50" s="333">
        <f t="shared" si="16"/>
        <v>0</v>
      </c>
      <c r="DE50" s="34"/>
    </row>
    <row r="51" spans="2:109" s="30" customFormat="1">
      <c r="B51" s="23" t="s">
        <v>12</v>
      </c>
      <c r="C51" s="12">
        <f>SUM(C9)</f>
        <v>487</v>
      </c>
      <c r="D51" s="12">
        <f>SUM(D9)</f>
        <v>115</v>
      </c>
      <c r="E51" s="91">
        <f t="shared" si="14"/>
        <v>0.23613963039014374</v>
      </c>
      <c r="F51" s="403">
        <f>SUM(F9)</f>
        <v>0</v>
      </c>
      <c r="G51" s="447">
        <f t="shared" ref="G51:CP51" si="17">SUM(G9)</f>
        <v>0</v>
      </c>
      <c r="H51" s="447">
        <f t="shared" si="17"/>
        <v>0</v>
      </c>
      <c r="I51" s="99">
        <f t="shared" si="17"/>
        <v>0</v>
      </c>
      <c r="J51" s="412">
        <f>SUM(J9)</f>
        <v>0</v>
      </c>
      <c r="K51" s="412">
        <f>SUM(K9)</f>
        <v>0</v>
      </c>
      <c r="L51" s="406">
        <f t="shared" si="17"/>
        <v>0</v>
      </c>
      <c r="M51" s="170">
        <f t="shared" si="17"/>
        <v>0</v>
      </c>
      <c r="N51" s="99">
        <f t="shared" si="17"/>
        <v>0</v>
      </c>
      <c r="O51" s="406">
        <f>SUM(O9)</f>
        <v>0</v>
      </c>
      <c r="P51" s="447">
        <f t="shared" si="17"/>
        <v>0</v>
      </c>
      <c r="Q51" s="447">
        <f t="shared" si="17"/>
        <v>0</v>
      </c>
      <c r="R51" s="447">
        <f t="shared" si="17"/>
        <v>0</v>
      </c>
      <c r="S51" s="447">
        <f t="shared" si="17"/>
        <v>0</v>
      </c>
      <c r="T51" s="99">
        <f>SUM(T9)</f>
        <v>0</v>
      </c>
      <c r="U51" s="412">
        <f>SUM(U9)</f>
        <v>0</v>
      </c>
      <c r="V51" s="412">
        <f t="shared" si="17"/>
        <v>0</v>
      </c>
      <c r="W51" s="100">
        <f t="shared" si="17"/>
        <v>0</v>
      </c>
      <c r="X51" s="403">
        <f t="shared" si="17"/>
        <v>83</v>
      </c>
      <c r="Y51" s="99">
        <f t="shared" si="17"/>
        <v>51</v>
      </c>
      <c r="Z51" s="412">
        <f>SUM(Z9)</f>
        <v>76</v>
      </c>
      <c r="AA51" s="170">
        <f t="shared" si="17"/>
        <v>64</v>
      </c>
      <c r="AB51" s="403">
        <f t="shared" si="17"/>
        <v>0</v>
      </c>
      <c r="AC51" s="99">
        <f t="shared" si="17"/>
        <v>0</v>
      </c>
      <c r="AD51" s="412">
        <f>SUM(AD9)</f>
        <v>0</v>
      </c>
      <c r="AE51" s="170">
        <f t="shared" si="17"/>
        <v>0</v>
      </c>
      <c r="AF51" s="99">
        <f t="shared" si="17"/>
        <v>0</v>
      </c>
      <c r="AG51" s="406">
        <f>SUM(AG9)</f>
        <v>0</v>
      </c>
      <c r="AH51" s="407"/>
      <c r="AI51" s="447">
        <f t="shared" si="17"/>
        <v>0</v>
      </c>
      <c r="AJ51" s="170">
        <f t="shared" si="17"/>
        <v>0</v>
      </c>
      <c r="AK51" s="99">
        <f>SUM(AK9)</f>
        <v>0</v>
      </c>
      <c r="AL51" s="406">
        <f t="shared" si="17"/>
        <v>0</v>
      </c>
      <c r="AM51" s="99">
        <f t="shared" si="17"/>
        <v>0</v>
      </c>
      <c r="AN51" s="412">
        <f>SUM(AN9)</f>
        <v>0</v>
      </c>
      <c r="AO51" s="412">
        <f>SUM(AO9)</f>
        <v>0</v>
      </c>
      <c r="AP51" s="412">
        <f t="shared" si="17"/>
        <v>0</v>
      </c>
      <c r="AQ51" s="100">
        <f t="shared" si="17"/>
        <v>0</v>
      </c>
      <c r="AR51" s="99">
        <f>SUM(AR9)</f>
        <v>0</v>
      </c>
      <c r="AS51" s="99">
        <f>SUM(AS9)</f>
        <v>0</v>
      </c>
      <c r="AT51" s="406">
        <f t="shared" si="17"/>
        <v>0</v>
      </c>
      <c r="AU51" s="99">
        <f>SUM(AU9)</f>
        <v>0</v>
      </c>
      <c r="AV51" s="412">
        <f>SUM(AV9)</f>
        <v>0</v>
      </c>
      <c r="AW51" s="412">
        <f>SUM(AW9)</f>
        <v>0</v>
      </c>
      <c r="AX51" s="412">
        <f t="shared" si="17"/>
        <v>0</v>
      </c>
      <c r="AY51" s="100">
        <f t="shared" si="17"/>
        <v>0</v>
      </c>
      <c r="AZ51" s="403">
        <f t="shared" si="17"/>
        <v>0</v>
      </c>
      <c r="BA51" s="99">
        <f>SUM(BA9)</f>
        <v>0</v>
      </c>
      <c r="BB51" s="412">
        <f t="shared" si="17"/>
        <v>0</v>
      </c>
      <c r="BC51" s="100">
        <f t="shared" si="17"/>
        <v>0</v>
      </c>
      <c r="BD51" s="403">
        <f t="shared" si="17"/>
        <v>0</v>
      </c>
      <c r="BE51" s="99">
        <f t="shared" si="17"/>
        <v>0</v>
      </c>
      <c r="BF51" s="406">
        <f t="shared" si="17"/>
        <v>0</v>
      </c>
      <c r="BG51" s="170">
        <f t="shared" si="17"/>
        <v>0</v>
      </c>
      <c r="BH51" s="99">
        <f t="shared" si="17"/>
        <v>0</v>
      </c>
      <c r="BI51" s="412">
        <f t="shared" si="17"/>
        <v>0</v>
      </c>
      <c r="BJ51" s="100">
        <f t="shared" si="17"/>
        <v>0</v>
      </c>
      <c r="BK51" s="99">
        <f t="shared" si="17"/>
        <v>0</v>
      </c>
      <c r="BL51" s="412">
        <f>SUM(BL9)</f>
        <v>0</v>
      </c>
      <c r="BM51" s="100">
        <f t="shared" si="17"/>
        <v>0</v>
      </c>
      <c r="BN51" s="99">
        <f t="shared" si="17"/>
        <v>0</v>
      </c>
      <c r="BO51" s="100">
        <f t="shared" si="17"/>
        <v>0</v>
      </c>
      <c r="BP51" s="403">
        <f t="shared" si="17"/>
        <v>0</v>
      </c>
      <c r="BQ51" s="99">
        <f>SUM(BQ9)</f>
        <v>0</v>
      </c>
      <c r="BR51" s="412">
        <f t="shared" si="17"/>
        <v>0</v>
      </c>
      <c r="BS51" s="100">
        <f t="shared" si="17"/>
        <v>0</v>
      </c>
      <c r="BT51" s="99">
        <f>SUM(BT9)</f>
        <v>0</v>
      </c>
      <c r="BU51" s="407">
        <f t="shared" si="17"/>
        <v>0</v>
      </c>
      <c r="BV51" s="99">
        <f t="shared" si="17"/>
        <v>0</v>
      </c>
      <c r="BW51" s="100">
        <f t="shared" si="17"/>
        <v>0</v>
      </c>
      <c r="BX51" s="403">
        <f t="shared" si="17"/>
        <v>0</v>
      </c>
      <c r="BY51" s="99">
        <f t="shared" si="17"/>
        <v>0</v>
      </c>
      <c r="BZ51" s="100">
        <f t="shared" si="17"/>
        <v>0</v>
      </c>
      <c r="CA51" s="99">
        <f t="shared" si="17"/>
        <v>0</v>
      </c>
      <c r="CB51" s="412">
        <f t="shared" si="17"/>
        <v>0</v>
      </c>
      <c r="CC51" s="412">
        <f t="shared" si="17"/>
        <v>0</v>
      </c>
      <c r="CD51" s="406">
        <f>SUM(CD9)</f>
        <v>0</v>
      </c>
      <c r="CE51" s="447">
        <f>SUM(CE9)</f>
        <v>0</v>
      </c>
      <c r="CF51" s="99">
        <f>SUM(CF9)</f>
        <v>0</v>
      </c>
      <c r="CG51" s="406">
        <f t="shared" si="17"/>
        <v>0</v>
      </c>
      <c r="CH51" s="447">
        <f t="shared" si="17"/>
        <v>0</v>
      </c>
      <c r="CI51" s="99">
        <f t="shared" si="17"/>
        <v>0</v>
      </c>
      <c r="CJ51" s="412">
        <f t="shared" si="17"/>
        <v>0</v>
      </c>
      <c r="CK51" s="412">
        <f>SUM(CK9)</f>
        <v>0</v>
      </c>
      <c r="CL51" s="412">
        <f>SUM(CL9)</f>
        <v>0</v>
      </c>
      <c r="CM51" s="406">
        <f t="shared" si="17"/>
        <v>0</v>
      </c>
      <c r="CN51" s="447">
        <f t="shared" si="17"/>
        <v>0</v>
      </c>
      <c r="CO51" s="447">
        <f t="shared" si="17"/>
        <v>0</v>
      </c>
      <c r="CP51" s="447">
        <f t="shared" si="17"/>
        <v>0</v>
      </c>
      <c r="CQ51" s="170">
        <f t="shared" ref="CQ51:DD51" si="18">SUM(CQ9)</f>
        <v>0</v>
      </c>
      <c r="CR51" s="99">
        <f t="shared" si="18"/>
        <v>0</v>
      </c>
      <c r="CS51" s="412">
        <f t="shared" si="18"/>
        <v>0</v>
      </c>
      <c r="CT51" s="100">
        <f t="shared" si="18"/>
        <v>0</v>
      </c>
      <c r="CU51" s="403">
        <f t="shared" si="18"/>
        <v>0</v>
      </c>
      <c r="CV51" s="99">
        <f t="shared" si="18"/>
        <v>0</v>
      </c>
      <c r="CW51" s="100">
        <f t="shared" si="18"/>
        <v>0</v>
      </c>
      <c r="CX51" s="324">
        <f t="shared" si="18"/>
        <v>0</v>
      </c>
      <c r="CY51" s="326">
        <f>SUM(CY9)</f>
        <v>0</v>
      </c>
      <c r="CZ51" s="324">
        <f>SUM(CZ9)</f>
        <v>0</v>
      </c>
      <c r="DA51" s="325">
        <f>SUM(DA9)</f>
        <v>0</v>
      </c>
      <c r="DB51" s="325">
        <f>SUM(DB9)</f>
        <v>0</v>
      </c>
      <c r="DC51" s="325">
        <f t="shared" si="18"/>
        <v>0</v>
      </c>
      <c r="DD51" s="333">
        <f t="shared" si="18"/>
        <v>0</v>
      </c>
      <c r="DE51" s="34"/>
    </row>
    <row r="52" spans="2:109" s="30" customFormat="1">
      <c r="B52" s="23" t="s">
        <v>13</v>
      </c>
      <c r="C52" s="24">
        <f>SUM(C29:C30)</f>
        <v>2105</v>
      </c>
      <c r="D52" s="24">
        <f>SUM(D29:D30)</f>
        <v>583</v>
      </c>
      <c r="E52" s="91">
        <f t="shared" si="14"/>
        <v>0.27695961995249407</v>
      </c>
      <c r="F52" s="463">
        <f>SUM(F29:F30)</f>
        <v>0</v>
      </c>
      <c r="G52" s="464">
        <f t="shared" ref="G52:CP52" si="19">SUM(G29:G30)</f>
        <v>0</v>
      </c>
      <c r="H52" s="464">
        <f t="shared" si="19"/>
        <v>0</v>
      </c>
      <c r="I52" s="122">
        <f t="shared" si="19"/>
        <v>0</v>
      </c>
      <c r="J52" s="465">
        <f>SUM(J29:J30)</f>
        <v>0</v>
      </c>
      <c r="K52" s="465">
        <f>SUM(K29:K30)</f>
        <v>0</v>
      </c>
      <c r="L52" s="466">
        <f t="shared" si="19"/>
        <v>0</v>
      </c>
      <c r="M52" s="174">
        <f t="shared" si="19"/>
        <v>0</v>
      </c>
      <c r="N52" s="122">
        <f t="shared" si="19"/>
        <v>0</v>
      </c>
      <c r="O52" s="466">
        <f>SUM(O29:O30)</f>
        <v>0</v>
      </c>
      <c r="P52" s="464">
        <f t="shared" si="19"/>
        <v>0</v>
      </c>
      <c r="Q52" s="464">
        <f t="shared" si="19"/>
        <v>0</v>
      </c>
      <c r="R52" s="464">
        <f t="shared" si="19"/>
        <v>0</v>
      </c>
      <c r="S52" s="464">
        <f t="shared" si="19"/>
        <v>0</v>
      </c>
      <c r="T52" s="122">
        <f>SUM(T29:T30)</f>
        <v>0</v>
      </c>
      <c r="U52" s="465">
        <f>SUM(U29:U30)</f>
        <v>0</v>
      </c>
      <c r="V52" s="465">
        <f t="shared" si="19"/>
        <v>0</v>
      </c>
      <c r="W52" s="121">
        <f t="shared" si="19"/>
        <v>0</v>
      </c>
      <c r="X52" s="463">
        <f t="shared" si="19"/>
        <v>0</v>
      </c>
      <c r="Y52" s="122">
        <f t="shared" si="19"/>
        <v>0</v>
      </c>
      <c r="Z52" s="465">
        <f>SUM(Z29:Z30)</f>
        <v>0</v>
      </c>
      <c r="AA52" s="174">
        <f t="shared" si="19"/>
        <v>0</v>
      </c>
      <c r="AB52" s="463">
        <f t="shared" si="19"/>
        <v>402</v>
      </c>
      <c r="AC52" s="122">
        <f t="shared" si="19"/>
        <v>274</v>
      </c>
      <c r="AD52" s="465">
        <f>SUM(AD29:AD30)</f>
        <v>207</v>
      </c>
      <c r="AE52" s="174">
        <f t="shared" si="19"/>
        <v>321</v>
      </c>
      <c r="AF52" s="122">
        <f t="shared" si="19"/>
        <v>0</v>
      </c>
      <c r="AG52" s="466">
        <f>SUM(AG29:AG30)</f>
        <v>0</v>
      </c>
      <c r="AH52" s="467"/>
      <c r="AI52" s="464">
        <f t="shared" si="19"/>
        <v>0</v>
      </c>
      <c r="AJ52" s="174">
        <f t="shared" si="19"/>
        <v>0</v>
      </c>
      <c r="AK52" s="122">
        <f>SUM(AK29:AK30)</f>
        <v>0</v>
      </c>
      <c r="AL52" s="466">
        <f t="shared" si="19"/>
        <v>0</v>
      </c>
      <c r="AM52" s="122">
        <f t="shared" si="19"/>
        <v>0</v>
      </c>
      <c r="AN52" s="465">
        <f>SUM(AN29:AN30)</f>
        <v>0</v>
      </c>
      <c r="AO52" s="465">
        <f>SUM(AO29:AO30)</f>
        <v>0</v>
      </c>
      <c r="AP52" s="465">
        <f t="shared" si="19"/>
        <v>0</v>
      </c>
      <c r="AQ52" s="121">
        <f t="shared" si="19"/>
        <v>0</v>
      </c>
      <c r="AR52" s="122">
        <f>SUM(AR29:AR30)</f>
        <v>0</v>
      </c>
      <c r="AS52" s="122">
        <f>SUM(AS29:AS30)</f>
        <v>0</v>
      </c>
      <c r="AT52" s="466">
        <f t="shared" si="19"/>
        <v>0</v>
      </c>
      <c r="AU52" s="122">
        <f>SUM(AU29:AU30)</f>
        <v>0</v>
      </c>
      <c r="AV52" s="465">
        <f>SUM(AV29:AV30)</f>
        <v>0</v>
      </c>
      <c r="AW52" s="465">
        <f>SUM(AW29:AW30)</f>
        <v>0</v>
      </c>
      <c r="AX52" s="465">
        <f t="shared" si="19"/>
        <v>0</v>
      </c>
      <c r="AY52" s="121">
        <f t="shared" si="19"/>
        <v>0</v>
      </c>
      <c r="AZ52" s="463">
        <f t="shared" si="19"/>
        <v>0</v>
      </c>
      <c r="BA52" s="122">
        <f>SUM(BA29:BA30)</f>
        <v>0</v>
      </c>
      <c r="BB52" s="465">
        <f t="shared" si="19"/>
        <v>0</v>
      </c>
      <c r="BC52" s="121">
        <f t="shared" si="19"/>
        <v>0</v>
      </c>
      <c r="BD52" s="463">
        <f t="shared" si="19"/>
        <v>0</v>
      </c>
      <c r="BE52" s="122">
        <f t="shared" si="19"/>
        <v>0</v>
      </c>
      <c r="BF52" s="466">
        <f t="shared" si="19"/>
        <v>0</v>
      </c>
      <c r="BG52" s="174">
        <f t="shared" si="19"/>
        <v>0</v>
      </c>
      <c r="BH52" s="122">
        <f t="shared" si="19"/>
        <v>0</v>
      </c>
      <c r="BI52" s="465">
        <f t="shared" si="19"/>
        <v>0</v>
      </c>
      <c r="BJ52" s="121">
        <f t="shared" si="19"/>
        <v>0</v>
      </c>
      <c r="BK52" s="122">
        <f t="shared" si="19"/>
        <v>0</v>
      </c>
      <c r="BL52" s="465">
        <f>SUM(BL29:BL30)</f>
        <v>0</v>
      </c>
      <c r="BM52" s="121">
        <f t="shared" si="19"/>
        <v>0</v>
      </c>
      <c r="BN52" s="122">
        <f t="shared" si="19"/>
        <v>0</v>
      </c>
      <c r="BO52" s="121">
        <f t="shared" si="19"/>
        <v>0</v>
      </c>
      <c r="BP52" s="463">
        <f t="shared" si="19"/>
        <v>0</v>
      </c>
      <c r="BQ52" s="122">
        <f>SUM(BQ29:BQ30)</f>
        <v>0</v>
      </c>
      <c r="BR52" s="465">
        <f t="shared" si="19"/>
        <v>0</v>
      </c>
      <c r="BS52" s="121">
        <f t="shared" si="19"/>
        <v>0</v>
      </c>
      <c r="BT52" s="122">
        <f>SUM(BT29:BT30)</f>
        <v>0</v>
      </c>
      <c r="BU52" s="467">
        <f t="shared" si="19"/>
        <v>0</v>
      </c>
      <c r="BV52" s="122">
        <f t="shared" si="19"/>
        <v>0</v>
      </c>
      <c r="BW52" s="121">
        <f t="shared" si="19"/>
        <v>0</v>
      </c>
      <c r="BX52" s="463">
        <f t="shared" si="19"/>
        <v>0</v>
      </c>
      <c r="BY52" s="122">
        <f t="shared" si="19"/>
        <v>0</v>
      </c>
      <c r="BZ52" s="121">
        <f t="shared" si="19"/>
        <v>0</v>
      </c>
      <c r="CA52" s="122">
        <f t="shared" si="19"/>
        <v>0</v>
      </c>
      <c r="CB52" s="465">
        <f t="shared" si="19"/>
        <v>0</v>
      </c>
      <c r="CC52" s="465">
        <f t="shared" si="19"/>
        <v>0</v>
      </c>
      <c r="CD52" s="466">
        <f>SUM(CD29:CD30)</f>
        <v>0</v>
      </c>
      <c r="CE52" s="464">
        <f>SUM(CE29:CE30)</f>
        <v>0</v>
      </c>
      <c r="CF52" s="122">
        <f>SUM(CF29:CF30)</f>
        <v>0</v>
      </c>
      <c r="CG52" s="466">
        <f t="shared" si="19"/>
        <v>0</v>
      </c>
      <c r="CH52" s="464">
        <f t="shared" si="19"/>
        <v>0</v>
      </c>
      <c r="CI52" s="122">
        <f t="shared" si="19"/>
        <v>0</v>
      </c>
      <c r="CJ52" s="465">
        <f t="shared" si="19"/>
        <v>0</v>
      </c>
      <c r="CK52" s="465">
        <f>SUM(CK29:CK30)</f>
        <v>0</v>
      </c>
      <c r="CL52" s="465">
        <f>SUM(CL29:CL30)</f>
        <v>0</v>
      </c>
      <c r="CM52" s="466">
        <f t="shared" si="19"/>
        <v>0</v>
      </c>
      <c r="CN52" s="464">
        <f t="shared" si="19"/>
        <v>0</v>
      </c>
      <c r="CO52" s="464">
        <f t="shared" si="19"/>
        <v>0</v>
      </c>
      <c r="CP52" s="464">
        <f t="shared" si="19"/>
        <v>0</v>
      </c>
      <c r="CQ52" s="174">
        <f t="shared" ref="CQ52:DD52" si="20">SUM(CQ29:CQ30)</f>
        <v>0</v>
      </c>
      <c r="CR52" s="122">
        <f t="shared" si="20"/>
        <v>0</v>
      </c>
      <c r="CS52" s="465">
        <f t="shared" si="20"/>
        <v>0</v>
      </c>
      <c r="CT52" s="121">
        <f t="shared" si="20"/>
        <v>0</v>
      </c>
      <c r="CU52" s="463">
        <f t="shared" si="20"/>
        <v>0</v>
      </c>
      <c r="CV52" s="122">
        <f t="shared" si="20"/>
        <v>0</v>
      </c>
      <c r="CW52" s="121">
        <f t="shared" si="20"/>
        <v>0</v>
      </c>
      <c r="CX52" s="334">
        <f t="shared" si="20"/>
        <v>0</v>
      </c>
      <c r="CY52" s="336">
        <f>SUM(CY29:CY30)</f>
        <v>0</v>
      </c>
      <c r="CZ52" s="334">
        <f>SUM(CZ29:CZ30)</f>
        <v>0</v>
      </c>
      <c r="DA52" s="335">
        <f>SUM(DA29:DA30)</f>
        <v>0</v>
      </c>
      <c r="DB52" s="335">
        <f>SUM(DB29:DB30)</f>
        <v>0</v>
      </c>
      <c r="DC52" s="335">
        <f t="shared" si="20"/>
        <v>0</v>
      </c>
      <c r="DD52" s="337">
        <f t="shared" si="20"/>
        <v>0</v>
      </c>
      <c r="DE52" s="34"/>
    </row>
    <row r="53" spans="2:109" s="30" customFormat="1">
      <c r="B53" s="23" t="s">
        <v>726</v>
      </c>
      <c r="C53" s="24">
        <f>SUM(C10)</f>
        <v>1181</v>
      </c>
      <c r="D53" s="24">
        <f>SUM(D10)</f>
        <v>246</v>
      </c>
      <c r="E53" s="91">
        <f t="shared" si="14"/>
        <v>0.20829805249788316</v>
      </c>
      <c r="F53" s="463">
        <f>SUM(F10)</f>
        <v>0</v>
      </c>
      <c r="G53" s="464">
        <f t="shared" ref="G53:CP53" si="21">SUM(G10)</f>
        <v>0</v>
      </c>
      <c r="H53" s="464">
        <f t="shared" si="21"/>
        <v>0</v>
      </c>
      <c r="I53" s="122">
        <f t="shared" si="21"/>
        <v>0</v>
      </c>
      <c r="J53" s="465">
        <f>SUM(J10)</f>
        <v>0</v>
      </c>
      <c r="K53" s="465">
        <f>SUM(K10)</f>
        <v>0</v>
      </c>
      <c r="L53" s="466">
        <f t="shared" si="21"/>
        <v>0</v>
      </c>
      <c r="M53" s="174">
        <f t="shared" si="21"/>
        <v>0</v>
      </c>
      <c r="N53" s="122">
        <f t="shared" si="21"/>
        <v>0</v>
      </c>
      <c r="O53" s="466">
        <f>SUM(O10)</f>
        <v>0</v>
      </c>
      <c r="P53" s="464">
        <f t="shared" si="21"/>
        <v>0</v>
      </c>
      <c r="Q53" s="464">
        <f t="shared" si="21"/>
        <v>0</v>
      </c>
      <c r="R53" s="464">
        <f t="shared" si="21"/>
        <v>0</v>
      </c>
      <c r="S53" s="464">
        <f t="shared" si="21"/>
        <v>0</v>
      </c>
      <c r="T53" s="122">
        <f>SUM(T10)</f>
        <v>0</v>
      </c>
      <c r="U53" s="465">
        <f>SUM(U10)</f>
        <v>0</v>
      </c>
      <c r="V53" s="465">
        <f t="shared" si="21"/>
        <v>0</v>
      </c>
      <c r="W53" s="121">
        <f t="shared" si="21"/>
        <v>0</v>
      </c>
      <c r="X53" s="463">
        <f t="shared" si="21"/>
        <v>0</v>
      </c>
      <c r="Y53" s="122">
        <f t="shared" si="21"/>
        <v>0</v>
      </c>
      <c r="Z53" s="465">
        <f>SUM(Z10)</f>
        <v>0</v>
      </c>
      <c r="AA53" s="174">
        <f t="shared" si="21"/>
        <v>0</v>
      </c>
      <c r="AB53" s="463">
        <f t="shared" si="21"/>
        <v>0</v>
      </c>
      <c r="AC53" s="122">
        <f t="shared" si="21"/>
        <v>0</v>
      </c>
      <c r="AD53" s="465">
        <f>SUM(AD10)</f>
        <v>0</v>
      </c>
      <c r="AE53" s="174">
        <f t="shared" si="21"/>
        <v>0</v>
      </c>
      <c r="AF53" s="122">
        <f t="shared" si="21"/>
        <v>158</v>
      </c>
      <c r="AG53" s="466">
        <f>SUM(AG10)</f>
        <v>82</v>
      </c>
      <c r="AH53" s="467"/>
      <c r="AI53" s="464">
        <f t="shared" si="21"/>
        <v>63</v>
      </c>
      <c r="AJ53" s="174">
        <f t="shared" si="21"/>
        <v>47</v>
      </c>
      <c r="AK53" s="122">
        <f>SUM(AK10)</f>
        <v>0</v>
      </c>
      <c r="AL53" s="466">
        <f t="shared" si="21"/>
        <v>0</v>
      </c>
      <c r="AM53" s="122">
        <f t="shared" si="21"/>
        <v>0</v>
      </c>
      <c r="AN53" s="465">
        <f>SUM(AN10)</f>
        <v>0</v>
      </c>
      <c r="AO53" s="465">
        <f>SUM(AO10)</f>
        <v>0</v>
      </c>
      <c r="AP53" s="465">
        <f t="shared" si="21"/>
        <v>0</v>
      </c>
      <c r="AQ53" s="121">
        <f t="shared" si="21"/>
        <v>0</v>
      </c>
      <c r="AR53" s="122">
        <f>SUM(AR10)</f>
        <v>0</v>
      </c>
      <c r="AS53" s="122">
        <f>SUM(AS10)</f>
        <v>0</v>
      </c>
      <c r="AT53" s="466">
        <f t="shared" si="21"/>
        <v>0</v>
      </c>
      <c r="AU53" s="122">
        <f>SUM(AU10)</f>
        <v>0</v>
      </c>
      <c r="AV53" s="465">
        <f>SUM(AV10)</f>
        <v>0</v>
      </c>
      <c r="AW53" s="465">
        <f>SUM(AW10)</f>
        <v>0</v>
      </c>
      <c r="AX53" s="465">
        <f t="shared" si="21"/>
        <v>0</v>
      </c>
      <c r="AY53" s="121">
        <f t="shared" si="21"/>
        <v>0</v>
      </c>
      <c r="AZ53" s="463">
        <f t="shared" si="21"/>
        <v>0</v>
      </c>
      <c r="BA53" s="122">
        <f>SUM(BA10)</f>
        <v>0</v>
      </c>
      <c r="BB53" s="465">
        <f t="shared" si="21"/>
        <v>0</v>
      </c>
      <c r="BC53" s="121">
        <f t="shared" si="21"/>
        <v>0</v>
      </c>
      <c r="BD53" s="463">
        <f t="shared" si="21"/>
        <v>0</v>
      </c>
      <c r="BE53" s="122">
        <f t="shared" si="21"/>
        <v>0</v>
      </c>
      <c r="BF53" s="466">
        <f t="shared" si="21"/>
        <v>0</v>
      </c>
      <c r="BG53" s="174">
        <f t="shared" si="21"/>
        <v>0</v>
      </c>
      <c r="BH53" s="122">
        <f t="shared" si="21"/>
        <v>0</v>
      </c>
      <c r="BI53" s="465">
        <f t="shared" si="21"/>
        <v>0</v>
      </c>
      <c r="BJ53" s="121">
        <f t="shared" si="21"/>
        <v>0</v>
      </c>
      <c r="BK53" s="122">
        <f t="shared" si="21"/>
        <v>0</v>
      </c>
      <c r="BL53" s="465">
        <f>SUM(BL10)</f>
        <v>0</v>
      </c>
      <c r="BM53" s="121">
        <f t="shared" si="21"/>
        <v>0</v>
      </c>
      <c r="BN53" s="122">
        <f t="shared" si="21"/>
        <v>0</v>
      </c>
      <c r="BO53" s="121">
        <f t="shared" si="21"/>
        <v>0</v>
      </c>
      <c r="BP53" s="463">
        <f t="shared" si="21"/>
        <v>0</v>
      </c>
      <c r="BQ53" s="122">
        <f>SUM(BQ10)</f>
        <v>0</v>
      </c>
      <c r="BR53" s="465">
        <f t="shared" si="21"/>
        <v>0</v>
      </c>
      <c r="BS53" s="121">
        <f t="shared" si="21"/>
        <v>0</v>
      </c>
      <c r="BT53" s="122">
        <f>SUM(BT10)</f>
        <v>0</v>
      </c>
      <c r="BU53" s="467">
        <f t="shared" si="21"/>
        <v>0</v>
      </c>
      <c r="BV53" s="122">
        <f t="shared" si="21"/>
        <v>0</v>
      </c>
      <c r="BW53" s="121">
        <f t="shared" si="21"/>
        <v>0</v>
      </c>
      <c r="BX53" s="463">
        <f t="shared" si="21"/>
        <v>0</v>
      </c>
      <c r="BY53" s="122">
        <f t="shared" si="21"/>
        <v>0</v>
      </c>
      <c r="BZ53" s="121">
        <f t="shared" si="21"/>
        <v>0</v>
      </c>
      <c r="CA53" s="122">
        <f t="shared" si="21"/>
        <v>0</v>
      </c>
      <c r="CB53" s="465">
        <f t="shared" si="21"/>
        <v>0</v>
      </c>
      <c r="CC53" s="465">
        <f t="shared" si="21"/>
        <v>0</v>
      </c>
      <c r="CD53" s="466">
        <f>SUM(CD10)</f>
        <v>0</v>
      </c>
      <c r="CE53" s="464">
        <f>SUM(CE10)</f>
        <v>0</v>
      </c>
      <c r="CF53" s="122">
        <f>SUM(CF10)</f>
        <v>0</v>
      </c>
      <c r="CG53" s="466">
        <f t="shared" si="21"/>
        <v>0</v>
      </c>
      <c r="CH53" s="464">
        <f t="shared" si="21"/>
        <v>0</v>
      </c>
      <c r="CI53" s="122">
        <f t="shared" si="21"/>
        <v>0</v>
      </c>
      <c r="CJ53" s="465">
        <f t="shared" si="21"/>
        <v>0</v>
      </c>
      <c r="CK53" s="465">
        <f>SUM(CK10)</f>
        <v>0</v>
      </c>
      <c r="CL53" s="465">
        <f>SUM(CL10)</f>
        <v>0</v>
      </c>
      <c r="CM53" s="466">
        <f t="shared" si="21"/>
        <v>0</v>
      </c>
      <c r="CN53" s="464">
        <f t="shared" si="21"/>
        <v>0</v>
      </c>
      <c r="CO53" s="464">
        <f t="shared" si="21"/>
        <v>0</v>
      </c>
      <c r="CP53" s="464">
        <f t="shared" si="21"/>
        <v>0</v>
      </c>
      <c r="CQ53" s="174">
        <f t="shared" ref="CQ53:DD53" si="22">SUM(CQ10)</f>
        <v>0</v>
      </c>
      <c r="CR53" s="122">
        <f t="shared" si="22"/>
        <v>0</v>
      </c>
      <c r="CS53" s="465">
        <f t="shared" si="22"/>
        <v>0</v>
      </c>
      <c r="CT53" s="121">
        <f t="shared" si="22"/>
        <v>0</v>
      </c>
      <c r="CU53" s="463">
        <f t="shared" si="22"/>
        <v>0</v>
      </c>
      <c r="CV53" s="122">
        <f t="shared" si="22"/>
        <v>0</v>
      </c>
      <c r="CW53" s="121">
        <f t="shared" si="22"/>
        <v>0</v>
      </c>
      <c r="CX53" s="334">
        <f t="shared" si="22"/>
        <v>0</v>
      </c>
      <c r="CY53" s="336">
        <f>SUM(CY10)</f>
        <v>0</v>
      </c>
      <c r="CZ53" s="334">
        <f>SUM(CZ10)</f>
        <v>0</v>
      </c>
      <c r="DA53" s="335">
        <f>SUM(DA10)</f>
        <v>0</v>
      </c>
      <c r="DB53" s="335">
        <f>SUM(DB10)</f>
        <v>0</v>
      </c>
      <c r="DC53" s="335">
        <f t="shared" si="22"/>
        <v>0</v>
      </c>
      <c r="DD53" s="337">
        <f t="shared" si="22"/>
        <v>0</v>
      </c>
      <c r="DE53" s="34"/>
    </row>
    <row r="54" spans="2:109" s="30" customFormat="1">
      <c r="B54" s="23" t="s">
        <v>26</v>
      </c>
      <c r="C54" s="24">
        <f>SUM(C11:C13)</f>
        <v>2230</v>
      </c>
      <c r="D54" s="24">
        <f>SUM(D11:D13)</f>
        <v>1303</v>
      </c>
      <c r="E54" s="91">
        <f t="shared" si="14"/>
        <v>0.58430493273542605</v>
      </c>
      <c r="F54" s="463">
        <f>SUM(F11:F13)</f>
        <v>0</v>
      </c>
      <c r="G54" s="464">
        <f t="shared" ref="G54:CP54" si="23">SUM(G11:G13)</f>
        <v>0</v>
      </c>
      <c r="H54" s="464">
        <f t="shared" si="23"/>
        <v>0</v>
      </c>
      <c r="I54" s="122">
        <f t="shared" si="23"/>
        <v>0</v>
      </c>
      <c r="J54" s="465">
        <f>SUM(J11:J13)</f>
        <v>0</v>
      </c>
      <c r="K54" s="465">
        <f>SUM(K11:K13)</f>
        <v>0</v>
      </c>
      <c r="L54" s="466">
        <f t="shared" si="23"/>
        <v>0</v>
      </c>
      <c r="M54" s="174">
        <f t="shared" si="23"/>
        <v>0</v>
      </c>
      <c r="N54" s="122">
        <f t="shared" si="23"/>
        <v>0</v>
      </c>
      <c r="O54" s="466">
        <f>SUM(O11:O13)</f>
        <v>0</v>
      </c>
      <c r="P54" s="464">
        <f t="shared" si="23"/>
        <v>0</v>
      </c>
      <c r="Q54" s="464">
        <f t="shared" si="23"/>
        <v>0</v>
      </c>
      <c r="R54" s="464">
        <f t="shared" si="23"/>
        <v>0</v>
      </c>
      <c r="S54" s="464">
        <f t="shared" si="23"/>
        <v>0</v>
      </c>
      <c r="T54" s="122">
        <f>SUM(T11:T13)</f>
        <v>0</v>
      </c>
      <c r="U54" s="465">
        <f>SUM(U11:U13)</f>
        <v>0</v>
      </c>
      <c r="V54" s="465">
        <f t="shared" si="23"/>
        <v>0</v>
      </c>
      <c r="W54" s="121">
        <f t="shared" si="23"/>
        <v>0</v>
      </c>
      <c r="X54" s="463">
        <f t="shared" si="23"/>
        <v>0</v>
      </c>
      <c r="Y54" s="122">
        <f t="shared" si="23"/>
        <v>0</v>
      </c>
      <c r="Z54" s="465">
        <f>SUM(Z11:Z13)</f>
        <v>0</v>
      </c>
      <c r="AA54" s="174">
        <f t="shared" si="23"/>
        <v>0</v>
      </c>
      <c r="AB54" s="463">
        <f t="shared" si="23"/>
        <v>0</v>
      </c>
      <c r="AC54" s="122">
        <f t="shared" si="23"/>
        <v>0</v>
      </c>
      <c r="AD54" s="465">
        <f>SUM(AD11:AD13)</f>
        <v>0</v>
      </c>
      <c r="AE54" s="174">
        <f t="shared" si="23"/>
        <v>0</v>
      </c>
      <c r="AF54" s="122">
        <f t="shared" si="23"/>
        <v>0</v>
      </c>
      <c r="AG54" s="466">
        <f>SUM(AG11:AG13)</f>
        <v>0</v>
      </c>
      <c r="AH54" s="467"/>
      <c r="AI54" s="464">
        <f t="shared" si="23"/>
        <v>0</v>
      </c>
      <c r="AJ54" s="174">
        <f t="shared" si="23"/>
        <v>0</v>
      </c>
      <c r="AK54" s="122">
        <f>SUM(AK11:AK13)</f>
        <v>835</v>
      </c>
      <c r="AL54" s="466">
        <f t="shared" si="23"/>
        <v>442</v>
      </c>
      <c r="AM54" s="122">
        <f t="shared" si="23"/>
        <v>753</v>
      </c>
      <c r="AN54" s="465">
        <f>SUM(AN11:AN13)</f>
        <v>818</v>
      </c>
      <c r="AO54" s="465">
        <f>SUM(AO11:AO13)</f>
        <v>392</v>
      </c>
      <c r="AP54" s="465">
        <f t="shared" si="23"/>
        <v>700</v>
      </c>
      <c r="AQ54" s="121">
        <f t="shared" si="23"/>
        <v>428</v>
      </c>
      <c r="AR54" s="122">
        <f>SUM(AR11:AR13)</f>
        <v>0</v>
      </c>
      <c r="AS54" s="122">
        <f>SUM(AS11:AS13)</f>
        <v>0</v>
      </c>
      <c r="AT54" s="466">
        <f t="shared" si="23"/>
        <v>0</v>
      </c>
      <c r="AU54" s="122">
        <f>SUM(AU11:AU13)</f>
        <v>0</v>
      </c>
      <c r="AV54" s="465">
        <f>SUM(AV11:AV13)</f>
        <v>0</v>
      </c>
      <c r="AW54" s="465">
        <f>SUM(AW11:AW13)</f>
        <v>0</v>
      </c>
      <c r="AX54" s="465">
        <f t="shared" si="23"/>
        <v>0</v>
      </c>
      <c r="AY54" s="121">
        <f t="shared" si="23"/>
        <v>0</v>
      </c>
      <c r="AZ54" s="463">
        <f t="shared" si="23"/>
        <v>0</v>
      </c>
      <c r="BA54" s="122">
        <f>SUM(BA11:BA13)</f>
        <v>0</v>
      </c>
      <c r="BB54" s="465">
        <f t="shared" si="23"/>
        <v>0</v>
      </c>
      <c r="BC54" s="121">
        <f t="shared" si="23"/>
        <v>0</v>
      </c>
      <c r="BD54" s="463">
        <f t="shared" si="23"/>
        <v>0</v>
      </c>
      <c r="BE54" s="122">
        <f t="shared" si="23"/>
        <v>0</v>
      </c>
      <c r="BF54" s="466">
        <f t="shared" si="23"/>
        <v>0</v>
      </c>
      <c r="BG54" s="174">
        <f t="shared" si="23"/>
        <v>0</v>
      </c>
      <c r="BH54" s="122">
        <f t="shared" si="23"/>
        <v>0</v>
      </c>
      <c r="BI54" s="465">
        <f t="shared" si="23"/>
        <v>0</v>
      </c>
      <c r="BJ54" s="121">
        <f t="shared" si="23"/>
        <v>0</v>
      </c>
      <c r="BK54" s="122">
        <f t="shared" si="23"/>
        <v>0</v>
      </c>
      <c r="BL54" s="465">
        <f>SUM(BL11:BL13)</f>
        <v>0</v>
      </c>
      <c r="BM54" s="121">
        <f t="shared" si="23"/>
        <v>0</v>
      </c>
      <c r="BN54" s="122">
        <f t="shared" si="23"/>
        <v>0</v>
      </c>
      <c r="BO54" s="121">
        <f t="shared" si="23"/>
        <v>0</v>
      </c>
      <c r="BP54" s="463">
        <f t="shared" si="23"/>
        <v>0</v>
      </c>
      <c r="BQ54" s="122">
        <f>SUM(BQ11:BQ13)</f>
        <v>0</v>
      </c>
      <c r="BR54" s="465">
        <f t="shared" si="23"/>
        <v>0</v>
      </c>
      <c r="BS54" s="121">
        <f t="shared" si="23"/>
        <v>0</v>
      </c>
      <c r="BT54" s="122">
        <f>SUM(BT11:BT13)</f>
        <v>0</v>
      </c>
      <c r="BU54" s="467">
        <f t="shared" si="23"/>
        <v>0</v>
      </c>
      <c r="BV54" s="122">
        <f t="shared" si="23"/>
        <v>0</v>
      </c>
      <c r="BW54" s="121">
        <f t="shared" si="23"/>
        <v>0</v>
      </c>
      <c r="BX54" s="463">
        <f t="shared" si="23"/>
        <v>0</v>
      </c>
      <c r="BY54" s="122">
        <f t="shared" si="23"/>
        <v>0</v>
      </c>
      <c r="BZ54" s="121">
        <f t="shared" si="23"/>
        <v>0</v>
      </c>
      <c r="CA54" s="122">
        <f t="shared" si="23"/>
        <v>0</v>
      </c>
      <c r="CB54" s="465">
        <f t="shared" si="23"/>
        <v>0</v>
      </c>
      <c r="CC54" s="465">
        <f t="shared" si="23"/>
        <v>0</v>
      </c>
      <c r="CD54" s="466">
        <f>SUM(CD11:CD13)</f>
        <v>0</v>
      </c>
      <c r="CE54" s="464">
        <f>SUM(CE11:CE13)</f>
        <v>0</v>
      </c>
      <c r="CF54" s="122">
        <f>SUM(CF11:CF13)</f>
        <v>0</v>
      </c>
      <c r="CG54" s="466">
        <f t="shared" si="23"/>
        <v>0</v>
      </c>
      <c r="CH54" s="464">
        <f t="shared" si="23"/>
        <v>0</v>
      </c>
      <c r="CI54" s="122">
        <f t="shared" si="23"/>
        <v>0</v>
      </c>
      <c r="CJ54" s="465">
        <f t="shared" si="23"/>
        <v>0</v>
      </c>
      <c r="CK54" s="465">
        <f>SUM(CK11:CK13)</f>
        <v>0</v>
      </c>
      <c r="CL54" s="465">
        <f>SUM(CL11:CL13)</f>
        <v>0</v>
      </c>
      <c r="CM54" s="466">
        <f t="shared" si="23"/>
        <v>0</v>
      </c>
      <c r="CN54" s="464">
        <f t="shared" si="23"/>
        <v>0</v>
      </c>
      <c r="CO54" s="464">
        <f t="shared" si="23"/>
        <v>0</v>
      </c>
      <c r="CP54" s="464">
        <f t="shared" si="23"/>
        <v>0</v>
      </c>
      <c r="CQ54" s="174">
        <f t="shared" ref="CQ54:DD54" si="24">SUM(CQ11:CQ13)</f>
        <v>0</v>
      </c>
      <c r="CR54" s="122">
        <f t="shared" si="24"/>
        <v>0</v>
      </c>
      <c r="CS54" s="465">
        <f t="shared" si="24"/>
        <v>0</v>
      </c>
      <c r="CT54" s="121">
        <f t="shared" si="24"/>
        <v>0</v>
      </c>
      <c r="CU54" s="463">
        <f t="shared" si="24"/>
        <v>0</v>
      </c>
      <c r="CV54" s="122">
        <f t="shared" si="24"/>
        <v>0</v>
      </c>
      <c r="CW54" s="121">
        <f t="shared" si="24"/>
        <v>0</v>
      </c>
      <c r="CX54" s="334">
        <f t="shared" si="24"/>
        <v>0</v>
      </c>
      <c r="CY54" s="336">
        <f>SUM(CY11:CY13)</f>
        <v>0</v>
      </c>
      <c r="CZ54" s="334">
        <f>SUM(CZ11:CZ13)</f>
        <v>0</v>
      </c>
      <c r="DA54" s="335">
        <f>SUM(DA11:DA13)</f>
        <v>0</v>
      </c>
      <c r="DB54" s="335">
        <f>SUM(DB11:DB13)</f>
        <v>0</v>
      </c>
      <c r="DC54" s="335">
        <f t="shared" si="24"/>
        <v>0</v>
      </c>
      <c r="DD54" s="337">
        <f t="shared" si="24"/>
        <v>0</v>
      </c>
      <c r="DE54" s="34"/>
    </row>
    <row r="55" spans="2:109" s="30" customFormat="1">
      <c r="B55" s="23" t="s">
        <v>27</v>
      </c>
      <c r="C55" s="24">
        <f>SUM(C14)</f>
        <v>1241</v>
      </c>
      <c r="D55" s="24">
        <f>SUM(D14)</f>
        <v>414</v>
      </c>
      <c r="E55" s="91">
        <f t="shared" si="14"/>
        <v>0.33360193392425463</v>
      </c>
      <c r="F55" s="463">
        <f>SUM(F14)</f>
        <v>0</v>
      </c>
      <c r="G55" s="464">
        <f t="shared" ref="G55:CP55" si="25">SUM(G14)</f>
        <v>0</v>
      </c>
      <c r="H55" s="464">
        <f t="shared" si="25"/>
        <v>0</v>
      </c>
      <c r="I55" s="122">
        <f t="shared" si="25"/>
        <v>0</v>
      </c>
      <c r="J55" s="465">
        <f>SUM(J14)</f>
        <v>0</v>
      </c>
      <c r="K55" s="465">
        <f>SUM(K14)</f>
        <v>0</v>
      </c>
      <c r="L55" s="466">
        <f t="shared" si="25"/>
        <v>0</v>
      </c>
      <c r="M55" s="174">
        <f t="shared" si="25"/>
        <v>0</v>
      </c>
      <c r="N55" s="122">
        <f t="shared" si="25"/>
        <v>0</v>
      </c>
      <c r="O55" s="466">
        <f>SUM(O14)</f>
        <v>0</v>
      </c>
      <c r="P55" s="464">
        <f t="shared" si="25"/>
        <v>0</v>
      </c>
      <c r="Q55" s="464">
        <f t="shared" si="25"/>
        <v>0</v>
      </c>
      <c r="R55" s="464">
        <f t="shared" si="25"/>
        <v>0</v>
      </c>
      <c r="S55" s="464">
        <f t="shared" si="25"/>
        <v>0</v>
      </c>
      <c r="T55" s="122">
        <f>SUM(T14)</f>
        <v>0</v>
      </c>
      <c r="U55" s="465">
        <f>SUM(U14)</f>
        <v>0</v>
      </c>
      <c r="V55" s="465">
        <f t="shared" si="25"/>
        <v>0</v>
      </c>
      <c r="W55" s="121">
        <f t="shared" si="25"/>
        <v>0</v>
      </c>
      <c r="X55" s="463">
        <f t="shared" si="25"/>
        <v>0</v>
      </c>
      <c r="Y55" s="122">
        <f t="shared" si="25"/>
        <v>0</v>
      </c>
      <c r="Z55" s="465">
        <f>SUM(Z14)</f>
        <v>0</v>
      </c>
      <c r="AA55" s="174">
        <f t="shared" si="25"/>
        <v>0</v>
      </c>
      <c r="AB55" s="463">
        <f t="shared" si="25"/>
        <v>0</v>
      </c>
      <c r="AC55" s="122">
        <f t="shared" si="25"/>
        <v>0</v>
      </c>
      <c r="AD55" s="465">
        <f>SUM(AD14)</f>
        <v>0</v>
      </c>
      <c r="AE55" s="174">
        <f t="shared" si="25"/>
        <v>0</v>
      </c>
      <c r="AF55" s="122">
        <f t="shared" si="25"/>
        <v>0</v>
      </c>
      <c r="AG55" s="466">
        <f>SUM(AG14)</f>
        <v>0</v>
      </c>
      <c r="AH55" s="467"/>
      <c r="AI55" s="464">
        <f t="shared" si="25"/>
        <v>0</v>
      </c>
      <c r="AJ55" s="174">
        <f t="shared" si="25"/>
        <v>0</v>
      </c>
      <c r="AK55" s="122">
        <f>SUM(AK14)</f>
        <v>0</v>
      </c>
      <c r="AL55" s="466">
        <f t="shared" si="25"/>
        <v>0</v>
      </c>
      <c r="AM55" s="122">
        <f t="shared" si="25"/>
        <v>0</v>
      </c>
      <c r="AN55" s="465">
        <f>SUM(AN14)</f>
        <v>0</v>
      </c>
      <c r="AO55" s="465">
        <f>SUM(AO14)</f>
        <v>0</v>
      </c>
      <c r="AP55" s="465">
        <f t="shared" si="25"/>
        <v>0</v>
      </c>
      <c r="AQ55" s="121">
        <f t="shared" si="25"/>
        <v>0</v>
      </c>
      <c r="AR55" s="122">
        <f>SUM(AR14)</f>
        <v>118</v>
      </c>
      <c r="AS55" s="122">
        <f>SUM(AS14)</f>
        <v>67</v>
      </c>
      <c r="AT55" s="466">
        <f t="shared" si="25"/>
        <v>223</v>
      </c>
      <c r="AU55" s="122">
        <f>SUM(AU14)</f>
        <v>98</v>
      </c>
      <c r="AV55" s="465">
        <f>SUM(AV14)</f>
        <v>128</v>
      </c>
      <c r="AW55" s="465">
        <f>SUM(AW14)</f>
        <v>135</v>
      </c>
      <c r="AX55" s="465">
        <f t="shared" si="25"/>
        <v>206</v>
      </c>
      <c r="AY55" s="121">
        <f t="shared" si="25"/>
        <v>95</v>
      </c>
      <c r="AZ55" s="463">
        <f t="shared" si="25"/>
        <v>0</v>
      </c>
      <c r="BA55" s="122">
        <f>SUM(BA14)</f>
        <v>0</v>
      </c>
      <c r="BB55" s="465">
        <f t="shared" si="25"/>
        <v>0</v>
      </c>
      <c r="BC55" s="121">
        <f t="shared" si="25"/>
        <v>0</v>
      </c>
      <c r="BD55" s="463">
        <f t="shared" si="25"/>
        <v>0</v>
      </c>
      <c r="BE55" s="122">
        <f t="shared" si="25"/>
        <v>0</v>
      </c>
      <c r="BF55" s="466">
        <f t="shared" si="25"/>
        <v>0</v>
      </c>
      <c r="BG55" s="174">
        <f t="shared" si="25"/>
        <v>0</v>
      </c>
      <c r="BH55" s="122">
        <f t="shared" si="25"/>
        <v>0</v>
      </c>
      <c r="BI55" s="465">
        <f t="shared" si="25"/>
        <v>0</v>
      </c>
      <c r="BJ55" s="121">
        <f t="shared" si="25"/>
        <v>0</v>
      </c>
      <c r="BK55" s="122">
        <f t="shared" si="25"/>
        <v>0</v>
      </c>
      <c r="BL55" s="465">
        <f>SUM(BL14)</f>
        <v>0</v>
      </c>
      <c r="BM55" s="121">
        <f t="shared" si="25"/>
        <v>0</v>
      </c>
      <c r="BN55" s="122">
        <f t="shared" si="25"/>
        <v>0</v>
      </c>
      <c r="BO55" s="121">
        <f t="shared" si="25"/>
        <v>0</v>
      </c>
      <c r="BP55" s="463">
        <f t="shared" si="25"/>
        <v>0</v>
      </c>
      <c r="BQ55" s="122">
        <f>SUM(BQ14)</f>
        <v>0</v>
      </c>
      <c r="BR55" s="465">
        <f t="shared" si="25"/>
        <v>0</v>
      </c>
      <c r="BS55" s="121">
        <f t="shared" si="25"/>
        <v>0</v>
      </c>
      <c r="BT55" s="122">
        <f>SUM(BT14)</f>
        <v>0</v>
      </c>
      <c r="BU55" s="467">
        <f t="shared" si="25"/>
        <v>0</v>
      </c>
      <c r="BV55" s="122">
        <f t="shared" si="25"/>
        <v>0</v>
      </c>
      <c r="BW55" s="121">
        <f t="shared" si="25"/>
        <v>0</v>
      </c>
      <c r="BX55" s="463">
        <f t="shared" si="25"/>
        <v>0</v>
      </c>
      <c r="BY55" s="122">
        <f t="shared" si="25"/>
        <v>0</v>
      </c>
      <c r="BZ55" s="121">
        <f t="shared" si="25"/>
        <v>0</v>
      </c>
      <c r="CA55" s="122">
        <f t="shared" si="25"/>
        <v>0</v>
      </c>
      <c r="CB55" s="465">
        <f t="shared" si="25"/>
        <v>0</v>
      </c>
      <c r="CC55" s="465">
        <f t="shared" si="25"/>
        <v>0</v>
      </c>
      <c r="CD55" s="466">
        <f>SUM(CD14)</f>
        <v>0</v>
      </c>
      <c r="CE55" s="464">
        <f>SUM(CE14)</f>
        <v>0</v>
      </c>
      <c r="CF55" s="122">
        <f>SUM(CF14)</f>
        <v>0</v>
      </c>
      <c r="CG55" s="466">
        <f t="shared" si="25"/>
        <v>0</v>
      </c>
      <c r="CH55" s="464">
        <f t="shared" si="25"/>
        <v>0</v>
      </c>
      <c r="CI55" s="122">
        <f t="shared" si="25"/>
        <v>0</v>
      </c>
      <c r="CJ55" s="465">
        <f t="shared" si="25"/>
        <v>0</v>
      </c>
      <c r="CK55" s="465">
        <f>SUM(CK14)</f>
        <v>0</v>
      </c>
      <c r="CL55" s="465">
        <f>SUM(CL14)</f>
        <v>0</v>
      </c>
      <c r="CM55" s="466">
        <f t="shared" si="25"/>
        <v>0</v>
      </c>
      <c r="CN55" s="464">
        <f t="shared" si="25"/>
        <v>0</v>
      </c>
      <c r="CO55" s="464">
        <f t="shared" si="25"/>
        <v>0</v>
      </c>
      <c r="CP55" s="464">
        <f t="shared" si="25"/>
        <v>0</v>
      </c>
      <c r="CQ55" s="174">
        <f t="shared" ref="CQ55:DD55" si="26">SUM(CQ14)</f>
        <v>0</v>
      </c>
      <c r="CR55" s="122">
        <f t="shared" si="26"/>
        <v>0</v>
      </c>
      <c r="CS55" s="465">
        <f t="shared" si="26"/>
        <v>0</v>
      </c>
      <c r="CT55" s="121">
        <f t="shared" si="26"/>
        <v>0</v>
      </c>
      <c r="CU55" s="463">
        <f t="shared" si="26"/>
        <v>0</v>
      </c>
      <c r="CV55" s="122">
        <f t="shared" si="26"/>
        <v>0</v>
      </c>
      <c r="CW55" s="121">
        <f t="shared" si="26"/>
        <v>0</v>
      </c>
      <c r="CX55" s="334">
        <f t="shared" si="26"/>
        <v>0</v>
      </c>
      <c r="CY55" s="336">
        <f>SUM(CY14)</f>
        <v>0</v>
      </c>
      <c r="CZ55" s="334">
        <f>SUM(CZ14)</f>
        <v>0</v>
      </c>
      <c r="DA55" s="335">
        <f>SUM(DA14)</f>
        <v>0</v>
      </c>
      <c r="DB55" s="335">
        <f>SUM(DB14)</f>
        <v>0</v>
      </c>
      <c r="DC55" s="335">
        <f t="shared" si="26"/>
        <v>0</v>
      </c>
      <c r="DD55" s="337">
        <f t="shared" si="26"/>
        <v>0</v>
      </c>
      <c r="DE55" s="34"/>
    </row>
    <row r="56" spans="2:109" s="30" customFormat="1">
      <c r="B56" s="23" t="s">
        <v>14</v>
      </c>
      <c r="C56" s="24">
        <f>SUM(C15:C16)</f>
        <v>1994</v>
      </c>
      <c r="D56" s="24">
        <f>SUM(D15:D16)</f>
        <v>924</v>
      </c>
      <c r="E56" s="91">
        <f t="shared" si="14"/>
        <v>0.46339017051153458</v>
      </c>
      <c r="F56" s="463">
        <f>SUM(F15:F16)</f>
        <v>0</v>
      </c>
      <c r="G56" s="464">
        <f t="shared" ref="G56:CP56" si="27">SUM(G15:G16)</f>
        <v>0</v>
      </c>
      <c r="H56" s="464">
        <f t="shared" si="27"/>
        <v>0</v>
      </c>
      <c r="I56" s="122">
        <f t="shared" si="27"/>
        <v>0</v>
      </c>
      <c r="J56" s="465">
        <f>SUM(J15:J16)</f>
        <v>0</v>
      </c>
      <c r="K56" s="465">
        <f>SUM(K15:K16)</f>
        <v>0</v>
      </c>
      <c r="L56" s="466">
        <f t="shared" si="27"/>
        <v>0</v>
      </c>
      <c r="M56" s="174">
        <f t="shared" si="27"/>
        <v>0</v>
      </c>
      <c r="N56" s="122">
        <f t="shared" si="27"/>
        <v>0</v>
      </c>
      <c r="O56" s="466">
        <f>SUM(O15:O16)</f>
        <v>0</v>
      </c>
      <c r="P56" s="464">
        <f t="shared" si="27"/>
        <v>0</v>
      </c>
      <c r="Q56" s="464">
        <f t="shared" si="27"/>
        <v>0</v>
      </c>
      <c r="R56" s="464">
        <f t="shared" si="27"/>
        <v>0</v>
      </c>
      <c r="S56" s="464">
        <f t="shared" si="27"/>
        <v>0</v>
      </c>
      <c r="T56" s="122">
        <f>SUM(T15:T16)</f>
        <v>0</v>
      </c>
      <c r="U56" s="465">
        <f>SUM(U15:U16)</f>
        <v>0</v>
      </c>
      <c r="V56" s="465">
        <f t="shared" si="27"/>
        <v>0</v>
      </c>
      <c r="W56" s="121">
        <f t="shared" si="27"/>
        <v>0</v>
      </c>
      <c r="X56" s="463">
        <f t="shared" si="27"/>
        <v>0</v>
      </c>
      <c r="Y56" s="122">
        <f t="shared" si="27"/>
        <v>0</v>
      </c>
      <c r="Z56" s="465">
        <f>SUM(Z15:Z16)</f>
        <v>0</v>
      </c>
      <c r="AA56" s="174">
        <f t="shared" si="27"/>
        <v>0</v>
      </c>
      <c r="AB56" s="463">
        <f t="shared" si="27"/>
        <v>0</v>
      </c>
      <c r="AC56" s="122">
        <f t="shared" si="27"/>
        <v>0</v>
      </c>
      <c r="AD56" s="465">
        <f>SUM(AD15:AD16)</f>
        <v>0</v>
      </c>
      <c r="AE56" s="174">
        <f t="shared" si="27"/>
        <v>0</v>
      </c>
      <c r="AF56" s="122">
        <f t="shared" si="27"/>
        <v>0</v>
      </c>
      <c r="AG56" s="466">
        <f>SUM(AG15:AG16)</f>
        <v>0</v>
      </c>
      <c r="AH56" s="467"/>
      <c r="AI56" s="464">
        <f t="shared" si="27"/>
        <v>0</v>
      </c>
      <c r="AJ56" s="174">
        <f t="shared" si="27"/>
        <v>0</v>
      </c>
      <c r="AK56" s="122">
        <f>SUM(AK15:AK16)</f>
        <v>0</v>
      </c>
      <c r="AL56" s="466">
        <f t="shared" si="27"/>
        <v>0</v>
      </c>
      <c r="AM56" s="122">
        <f t="shared" si="27"/>
        <v>0</v>
      </c>
      <c r="AN56" s="465">
        <f>SUM(AN15:AN16)</f>
        <v>0</v>
      </c>
      <c r="AO56" s="465">
        <f>SUM(AO15:AO16)</f>
        <v>0</v>
      </c>
      <c r="AP56" s="465">
        <f t="shared" si="27"/>
        <v>0</v>
      </c>
      <c r="AQ56" s="121">
        <f t="shared" si="27"/>
        <v>0</v>
      </c>
      <c r="AR56" s="122">
        <f>SUM(AR15:AR16)</f>
        <v>0</v>
      </c>
      <c r="AS56" s="122">
        <f>SUM(AS15:AS16)</f>
        <v>0</v>
      </c>
      <c r="AT56" s="466">
        <f t="shared" si="27"/>
        <v>0</v>
      </c>
      <c r="AU56" s="122">
        <f>SUM(AU15:AU16)</f>
        <v>0</v>
      </c>
      <c r="AV56" s="465">
        <f>SUM(AV15:AV16)</f>
        <v>0</v>
      </c>
      <c r="AW56" s="465">
        <f>SUM(AW15:AW16)</f>
        <v>0</v>
      </c>
      <c r="AX56" s="465">
        <f t="shared" si="27"/>
        <v>0</v>
      </c>
      <c r="AY56" s="121">
        <f t="shared" si="27"/>
        <v>0</v>
      </c>
      <c r="AZ56" s="463">
        <f t="shared" si="27"/>
        <v>707</v>
      </c>
      <c r="BA56" s="122">
        <f>SUM(BA15:BA16)</f>
        <v>604</v>
      </c>
      <c r="BB56" s="465">
        <f t="shared" si="27"/>
        <v>477</v>
      </c>
      <c r="BC56" s="121">
        <f t="shared" si="27"/>
        <v>443</v>
      </c>
      <c r="BD56" s="463">
        <f t="shared" si="27"/>
        <v>0</v>
      </c>
      <c r="BE56" s="122">
        <f t="shared" si="27"/>
        <v>0</v>
      </c>
      <c r="BF56" s="466">
        <f t="shared" si="27"/>
        <v>0</v>
      </c>
      <c r="BG56" s="174">
        <f t="shared" si="27"/>
        <v>0</v>
      </c>
      <c r="BH56" s="122">
        <f t="shared" si="27"/>
        <v>0</v>
      </c>
      <c r="BI56" s="465">
        <f t="shared" si="27"/>
        <v>0</v>
      </c>
      <c r="BJ56" s="121">
        <f t="shared" si="27"/>
        <v>0</v>
      </c>
      <c r="BK56" s="122">
        <f t="shared" si="27"/>
        <v>0</v>
      </c>
      <c r="BL56" s="465">
        <f>SUM(BL15:BL16)</f>
        <v>0</v>
      </c>
      <c r="BM56" s="121">
        <f t="shared" si="27"/>
        <v>0</v>
      </c>
      <c r="BN56" s="122">
        <f t="shared" si="27"/>
        <v>0</v>
      </c>
      <c r="BO56" s="121">
        <f t="shared" si="27"/>
        <v>0</v>
      </c>
      <c r="BP56" s="463">
        <f t="shared" si="27"/>
        <v>0</v>
      </c>
      <c r="BQ56" s="122">
        <f>SUM(BQ15:BQ16)</f>
        <v>0</v>
      </c>
      <c r="BR56" s="465">
        <f t="shared" si="27"/>
        <v>0</v>
      </c>
      <c r="BS56" s="121">
        <f t="shared" si="27"/>
        <v>0</v>
      </c>
      <c r="BT56" s="122">
        <f>SUM(BT15:BT16)</f>
        <v>0</v>
      </c>
      <c r="BU56" s="467">
        <f t="shared" si="27"/>
        <v>0</v>
      </c>
      <c r="BV56" s="122">
        <f t="shared" si="27"/>
        <v>0</v>
      </c>
      <c r="BW56" s="121">
        <f t="shared" si="27"/>
        <v>0</v>
      </c>
      <c r="BX56" s="463">
        <f t="shared" si="27"/>
        <v>0</v>
      </c>
      <c r="BY56" s="122">
        <f t="shared" si="27"/>
        <v>0</v>
      </c>
      <c r="BZ56" s="121">
        <f t="shared" si="27"/>
        <v>0</v>
      </c>
      <c r="CA56" s="122">
        <f t="shared" si="27"/>
        <v>0</v>
      </c>
      <c r="CB56" s="465">
        <f t="shared" si="27"/>
        <v>0</v>
      </c>
      <c r="CC56" s="465">
        <f t="shared" si="27"/>
        <v>0</v>
      </c>
      <c r="CD56" s="466">
        <f>SUM(CD15:CD16)</f>
        <v>0</v>
      </c>
      <c r="CE56" s="464">
        <f>SUM(CE15:CE16)</f>
        <v>0</v>
      </c>
      <c r="CF56" s="122">
        <f>SUM(CF15:CF16)</f>
        <v>0</v>
      </c>
      <c r="CG56" s="466">
        <f t="shared" si="27"/>
        <v>0</v>
      </c>
      <c r="CH56" s="464">
        <f t="shared" si="27"/>
        <v>0</v>
      </c>
      <c r="CI56" s="122">
        <f t="shared" si="27"/>
        <v>0</v>
      </c>
      <c r="CJ56" s="465">
        <f t="shared" si="27"/>
        <v>0</v>
      </c>
      <c r="CK56" s="465">
        <f>SUM(CK15:CK16)</f>
        <v>0</v>
      </c>
      <c r="CL56" s="465">
        <f>SUM(CL15:CL16)</f>
        <v>0</v>
      </c>
      <c r="CM56" s="466">
        <f t="shared" si="27"/>
        <v>0</v>
      </c>
      <c r="CN56" s="464">
        <f t="shared" si="27"/>
        <v>0</v>
      </c>
      <c r="CO56" s="464">
        <f t="shared" si="27"/>
        <v>0</v>
      </c>
      <c r="CP56" s="464">
        <f t="shared" si="27"/>
        <v>0</v>
      </c>
      <c r="CQ56" s="174">
        <f t="shared" ref="CQ56:DD56" si="28">SUM(CQ15:CQ16)</f>
        <v>0</v>
      </c>
      <c r="CR56" s="122">
        <f t="shared" si="28"/>
        <v>0</v>
      </c>
      <c r="CS56" s="465">
        <f t="shared" si="28"/>
        <v>0</v>
      </c>
      <c r="CT56" s="121">
        <f t="shared" si="28"/>
        <v>0</v>
      </c>
      <c r="CU56" s="463">
        <f t="shared" si="28"/>
        <v>0</v>
      </c>
      <c r="CV56" s="122">
        <f t="shared" si="28"/>
        <v>0</v>
      </c>
      <c r="CW56" s="121">
        <f t="shared" si="28"/>
        <v>0</v>
      </c>
      <c r="CX56" s="334">
        <f t="shared" si="28"/>
        <v>0</v>
      </c>
      <c r="CY56" s="336">
        <f>SUM(CY15:CY16)</f>
        <v>0</v>
      </c>
      <c r="CZ56" s="334">
        <f>SUM(CZ15:CZ16)</f>
        <v>0</v>
      </c>
      <c r="DA56" s="335">
        <f>SUM(DA15:DA16)</f>
        <v>0</v>
      </c>
      <c r="DB56" s="335">
        <f>SUM(DB15:DB16)</f>
        <v>0</v>
      </c>
      <c r="DC56" s="335">
        <f t="shared" si="28"/>
        <v>0</v>
      </c>
      <c r="DD56" s="337">
        <f t="shared" si="28"/>
        <v>0</v>
      </c>
      <c r="DE56" s="34"/>
    </row>
    <row r="57" spans="2:109" s="30" customFormat="1">
      <c r="B57" s="23" t="s">
        <v>28</v>
      </c>
      <c r="C57" s="24">
        <f>SUM(C17:C18)</f>
        <v>2631</v>
      </c>
      <c r="D57" s="24">
        <f>SUM(D17:D18)</f>
        <v>623</v>
      </c>
      <c r="E57" s="91">
        <f t="shared" si="14"/>
        <v>0.23679209426073736</v>
      </c>
      <c r="F57" s="463">
        <f>SUM(F17:F18)</f>
        <v>0</v>
      </c>
      <c r="G57" s="464">
        <f t="shared" ref="G57:CP57" si="29">SUM(G17:G18)</f>
        <v>0</v>
      </c>
      <c r="H57" s="464">
        <f t="shared" si="29"/>
        <v>0</v>
      </c>
      <c r="I57" s="122">
        <f t="shared" si="29"/>
        <v>0</v>
      </c>
      <c r="J57" s="465">
        <f>SUM(J17:J18)</f>
        <v>0</v>
      </c>
      <c r="K57" s="465">
        <f>SUM(K17:K18)</f>
        <v>0</v>
      </c>
      <c r="L57" s="466">
        <f t="shared" si="29"/>
        <v>0</v>
      </c>
      <c r="M57" s="174">
        <f t="shared" si="29"/>
        <v>0</v>
      </c>
      <c r="N57" s="122">
        <f t="shared" si="29"/>
        <v>0</v>
      </c>
      <c r="O57" s="466">
        <f>SUM(O17:O18)</f>
        <v>0</v>
      </c>
      <c r="P57" s="464">
        <f t="shared" si="29"/>
        <v>0</v>
      </c>
      <c r="Q57" s="464">
        <f t="shared" si="29"/>
        <v>0</v>
      </c>
      <c r="R57" s="464">
        <f t="shared" si="29"/>
        <v>0</v>
      </c>
      <c r="S57" s="464">
        <f t="shared" si="29"/>
        <v>0</v>
      </c>
      <c r="T57" s="122">
        <f>SUM(T17:T18)</f>
        <v>0</v>
      </c>
      <c r="U57" s="465">
        <f>SUM(U17:U18)</f>
        <v>0</v>
      </c>
      <c r="V57" s="465">
        <f t="shared" si="29"/>
        <v>0</v>
      </c>
      <c r="W57" s="121">
        <f t="shared" si="29"/>
        <v>0</v>
      </c>
      <c r="X57" s="463">
        <f t="shared" si="29"/>
        <v>0</v>
      </c>
      <c r="Y57" s="122">
        <f t="shared" si="29"/>
        <v>0</v>
      </c>
      <c r="Z57" s="465">
        <f>SUM(Z17:Z18)</f>
        <v>0</v>
      </c>
      <c r="AA57" s="174">
        <f t="shared" si="29"/>
        <v>0</v>
      </c>
      <c r="AB57" s="463">
        <f t="shared" si="29"/>
        <v>0</v>
      </c>
      <c r="AC57" s="122">
        <f t="shared" si="29"/>
        <v>0</v>
      </c>
      <c r="AD57" s="465">
        <f>SUM(AD17:AD18)</f>
        <v>0</v>
      </c>
      <c r="AE57" s="174">
        <f t="shared" si="29"/>
        <v>0</v>
      </c>
      <c r="AF57" s="122">
        <f t="shared" si="29"/>
        <v>0</v>
      </c>
      <c r="AG57" s="466">
        <f>SUM(AG17:AG18)</f>
        <v>0</v>
      </c>
      <c r="AH57" s="467"/>
      <c r="AI57" s="464">
        <f t="shared" si="29"/>
        <v>0</v>
      </c>
      <c r="AJ57" s="174">
        <f t="shared" si="29"/>
        <v>0</v>
      </c>
      <c r="AK57" s="122">
        <f>SUM(AK17:AK18)</f>
        <v>0</v>
      </c>
      <c r="AL57" s="466">
        <f t="shared" si="29"/>
        <v>0</v>
      </c>
      <c r="AM57" s="122">
        <f t="shared" si="29"/>
        <v>0</v>
      </c>
      <c r="AN57" s="465">
        <f>SUM(AN17:AN18)</f>
        <v>0</v>
      </c>
      <c r="AO57" s="465">
        <f>SUM(AO17:AO18)</f>
        <v>0</v>
      </c>
      <c r="AP57" s="465">
        <f t="shared" si="29"/>
        <v>0</v>
      </c>
      <c r="AQ57" s="121">
        <f t="shared" si="29"/>
        <v>0</v>
      </c>
      <c r="AR57" s="122">
        <f>SUM(AR17:AR18)</f>
        <v>0</v>
      </c>
      <c r="AS57" s="122">
        <f>SUM(AS17:AS18)</f>
        <v>0</v>
      </c>
      <c r="AT57" s="466">
        <f t="shared" si="29"/>
        <v>0</v>
      </c>
      <c r="AU57" s="122">
        <f>SUM(AU17:AU18)</f>
        <v>0</v>
      </c>
      <c r="AV57" s="465">
        <f>SUM(AV17:AV18)</f>
        <v>0</v>
      </c>
      <c r="AW57" s="465">
        <f>SUM(AW17:AW18)</f>
        <v>0</v>
      </c>
      <c r="AX57" s="465">
        <f t="shared" si="29"/>
        <v>0</v>
      </c>
      <c r="AY57" s="121">
        <f t="shared" si="29"/>
        <v>0</v>
      </c>
      <c r="AZ57" s="463">
        <f t="shared" si="29"/>
        <v>0</v>
      </c>
      <c r="BA57" s="122">
        <f>SUM(BA17:BA18)</f>
        <v>0</v>
      </c>
      <c r="BB57" s="465">
        <f t="shared" si="29"/>
        <v>0</v>
      </c>
      <c r="BC57" s="121">
        <f t="shared" si="29"/>
        <v>0</v>
      </c>
      <c r="BD57" s="463">
        <f t="shared" si="29"/>
        <v>440</v>
      </c>
      <c r="BE57" s="122">
        <f t="shared" si="29"/>
        <v>336</v>
      </c>
      <c r="BF57" s="466">
        <f t="shared" si="29"/>
        <v>318</v>
      </c>
      <c r="BG57" s="174">
        <f t="shared" si="29"/>
        <v>404</v>
      </c>
      <c r="BH57" s="122">
        <f t="shared" si="29"/>
        <v>0</v>
      </c>
      <c r="BI57" s="465">
        <f t="shared" si="29"/>
        <v>0</v>
      </c>
      <c r="BJ57" s="121">
        <f t="shared" si="29"/>
        <v>0</v>
      </c>
      <c r="BK57" s="122">
        <f t="shared" si="29"/>
        <v>0</v>
      </c>
      <c r="BL57" s="465">
        <f>SUM(BL17:BL18)</f>
        <v>0</v>
      </c>
      <c r="BM57" s="121">
        <f t="shared" si="29"/>
        <v>0</v>
      </c>
      <c r="BN57" s="122">
        <f t="shared" si="29"/>
        <v>0</v>
      </c>
      <c r="BO57" s="121">
        <f t="shared" si="29"/>
        <v>0</v>
      </c>
      <c r="BP57" s="463">
        <f t="shared" si="29"/>
        <v>0</v>
      </c>
      <c r="BQ57" s="122">
        <f>SUM(BQ17:BQ18)</f>
        <v>0</v>
      </c>
      <c r="BR57" s="465">
        <f t="shared" si="29"/>
        <v>0</v>
      </c>
      <c r="BS57" s="121">
        <f t="shared" si="29"/>
        <v>0</v>
      </c>
      <c r="BT57" s="122">
        <f>SUM(BT17:BT18)</f>
        <v>0</v>
      </c>
      <c r="BU57" s="467">
        <f t="shared" si="29"/>
        <v>0</v>
      </c>
      <c r="BV57" s="122">
        <f t="shared" si="29"/>
        <v>0</v>
      </c>
      <c r="BW57" s="121">
        <f t="shared" si="29"/>
        <v>0</v>
      </c>
      <c r="BX57" s="463">
        <f t="shared" si="29"/>
        <v>0</v>
      </c>
      <c r="BY57" s="122">
        <f t="shared" si="29"/>
        <v>0</v>
      </c>
      <c r="BZ57" s="121">
        <f t="shared" si="29"/>
        <v>0</v>
      </c>
      <c r="CA57" s="122">
        <f t="shared" si="29"/>
        <v>0</v>
      </c>
      <c r="CB57" s="465">
        <f t="shared" si="29"/>
        <v>0</v>
      </c>
      <c r="CC57" s="465">
        <f t="shared" si="29"/>
        <v>0</v>
      </c>
      <c r="CD57" s="466">
        <f>SUM(CD17:CD18)</f>
        <v>0</v>
      </c>
      <c r="CE57" s="464">
        <f>SUM(CE17:CE18)</f>
        <v>0</v>
      </c>
      <c r="CF57" s="122">
        <f>SUM(CF17:CF18)</f>
        <v>0</v>
      </c>
      <c r="CG57" s="466">
        <f t="shared" si="29"/>
        <v>0</v>
      </c>
      <c r="CH57" s="464">
        <f t="shared" si="29"/>
        <v>0</v>
      </c>
      <c r="CI57" s="122">
        <f t="shared" si="29"/>
        <v>0</v>
      </c>
      <c r="CJ57" s="465">
        <f t="shared" si="29"/>
        <v>0</v>
      </c>
      <c r="CK57" s="465">
        <f>SUM(CK17:CK18)</f>
        <v>0</v>
      </c>
      <c r="CL57" s="465">
        <f>SUM(CL17:CL18)</f>
        <v>0</v>
      </c>
      <c r="CM57" s="466">
        <f t="shared" si="29"/>
        <v>0</v>
      </c>
      <c r="CN57" s="464">
        <f t="shared" si="29"/>
        <v>0</v>
      </c>
      <c r="CO57" s="464">
        <f t="shared" si="29"/>
        <v>0</v>
      </c>
      <c r="CP57" s="464">
        <f t="shared" si="29"/>
        <v>0</v>
      </c>
      <c r="CQ57" s="174">
        <f t="shared" ref="CQ57:DD57" si="30">SUM(CQ17:CQ18)</f>
        <v>0</v>
      </c>
      <c r="CR57" s="122">
        <f t="shared" si="30"/>
        <v>0</v>
      </c>
      <c r="CS57" s="465">
        <f t="shared" si="30"/>
        <v>0</v>
      </c>
      <c r="CT57" s="121">
        <f t="shared" si="30"/>
        <v>0</v>
      </c>
      <c r="CU57" s="463">
        <f t="shared" si="30"/>
        <v>0</v>
      </c>
      <c r="CV57" s="122">
        <f t="shared" si="30"/>
        <v>0</v>
      </c>
      <c r="CW57" s="121">
        <f t="shared" si="30"/>
        <v>0</v>
      </c>
      <c r="CX57" s="334">
        <f t="shared" si="30"/>
        <v>0</v>
      </c>
      <c r="CY57" s="336">
        <f>SUM(CY17:CY18)</f>
        <v>0</v>
      </c>
      <c r="CZ57" s="334">
        <f>SUM(CZ17:CZ18)</f>
        <v>0</v>
      </c>
      <c r="DA57" s="335">
        <f>SUM(DA17:DA18)</f>
        <v>0</v>
      </c>
      <c r="DB57" s="335">
        <f>SUM(DB17:DB18)</f>
        <v>0</v>
      </c>
      <c r="DC57" s="335">
        <f t="shared" si="30"/>
        <v>0</v>
      </c>
      <c r="DD57" s="337">
        <f t="shared" si="30"/>
        <v>0</v>
      </c>
      <c r="DE57" s="34"/>
    </row>
    <row r="58" spans="2:109" s="30" customFormat="1">
      <c r="B58" s="23" t="s">
        <v>29</v>
      </c>
      <c r="C58" s="24">
        <f>SUM(C19:C21)</f>
        <v>2546</v>
      </c>
      <c r="D58" s="24">
        <f>SUM(D19:D21)</f>
        <v>562</v>
      </c>
      <c r="E58" s="91">
        <f t="shared" si="14"/>
        <v>0.22073841319717202</v>
      </c>
      <c r="F58" s="463">
        <f>SUM(F19:F21)</f>
        <v>0</v>
      </c>
      <c r="G58" s="464">
        <f t="shared" ref="G58:CP58" si="31">SUM(G19:G21)</f>
        <v>0</v>
      </c>
      <c r="H58" s="464">
        <f t="shared" si="31"/>
        <v>0</v>
      </c>
      <c r="I58" s="122">
        <f t="shared" si="31"/>
        <v>0</v>
      </c>
      <c r="J58" s="465">
        <f>SUM(J19:J21)</f>
        <v>0</v>
      </c>
      <c r="K58" s="465">
        <f>SUM(K19:K21)</f>
        <v>0</v>
      </c>
      <c r="L58" s="466">
        <f t="shared" si="31"/>
        <v>0</v>
      </c>
      <c r="M58" s="174">
        <f t="shared" si="31"/>
        <v>0</v>
      </c>
      <c r="N58" s="122">
        <f t="shared" si="31"/>
        <v>0</v>
      </c>
      <c r="O58" s="466">
        <f>SUM(O19:O21)</f>
        <v>0</v>
      </c>
      <c r="P58" s="464">
        <f t="shared" si="31"/>
        <v>0</v>
      </c>
      <c r="Q58" s="464">
        <f t="shared" si="31"/>
        <v>0</v>
      </c>
      <c r="R58" s="464">
        <f t="shared" si="31"/>
        <v>0</v>
      </c>
      <c r="S58" s="464">
        <f t="shared" si="31"/>
        <v>0</v>
      </c>
      <c r="T58" s="122">
        <f>SUM(T19:T21)</f>
        <v>0</v>
      </c>
      <c r="U58" s="465">
        <f>SUM(U19:U21)</f>
        <v>0</v>
      </c>
      <c r="V58" s="465">
        <f t="shared" si="31"/>
        <v>0</v>
      </c>
      <c r="W58" s="121">
        <f t="shared" si="31"/>
        <v>0</v>
      </c>
      <c r="X58" s="463">
        <f t="shared" si="31"/>
        <v>0</v>
      </c>
      <c r="Y58" s="122">
        <f t="shared" si="31"/>
        <v>0</v>
      </c>
      <c r="Z58" s="465">
        <f>SUM(Z19:Z21)</f>
        <v>0</v>
      </c>
      <c r="AA58" s="174">
        <f t="shared" si="31"/>
        <v>0</v>
      </c>
      <c r="AB58" s="463">
        <f t="shared" si="31"/>
        <v>0</v>
      </c>
      <c r="AC58" s="122">
        <f t="shared" si="31"/>
        <v>0</v>
      </c>
      <c r="AD58" s="465">
        <f>SUM(AD19:AD21)</f>
        <v>0</v>
      </c>
      <c r="AE58" s="174">
        <f t="shared" si="31"/>
        <v>0</v>
      </c>
      <c r="AF58" s="122">
        <f t="shared" si="31"/>
        <v>0</v>
      </c>
      <c r="AG58" s="466">
        <f>SUM(AG19:AG21)</f>
        <v>0</v>
      </c>
      <c r="AH58" s="467"/>
      <c r="AI58" s="464">
        <f t="shared" si="31"/>
        <v>0</v>
      </c>
      <c r="AJ58" s="174">
        <f t="shared" si="31"/>
        <v>0</v>
      </c>
      <c r="AK58" s="122">
        <f>SUM(AK19:AK21)</f>
        <v>0</v>
      </c>
      <c r="AL58" s="466">
        <f t="shared" si="31"/>
        <v>0</v>
      </c>
      <c r="AM58" s="122">
        <f t="shared" si="31"/>
        <v>0</v>
      </c>
      <c r="AN58" s="465">
        <f>SUM(AN19:AN21)</f>
        <v>0</v>
      </c>
      <c r="AO58" s="465">
        <f>SUM(AO19:AO21)</f>
        <v>0</v>
      </c>
      <c r="AP58" s="465">
        <f t="shared" si="31"/>
        <v>0</v>
      </c>
      <c r="AQ58" s="121">
        <f t="shared" si="31"/>
        <v>0</v>
      </c>
      <c r="AR58" s="122">
        <f>SUM(AR19:AR21)</f>
        <v>0</v>
      </c>
      <c r="AS58" s="122">
        <f>SUM(AS19:AS21)</f>
        <v>0</v>
      </c>
      <c r="AT58" s="466">
        <f t="shared" si="31"/>
        <v>0</v>
      </c>
      <c r="AU58" s="122">
        <f>SUM(AU19:AU21)</f>
        <v>0</v>
      </c>
      <c r="AV58" s="465">
        <f>SUM(AV19:AV21)</f>
        <v>0</v>
      </c>
      <c r="AW58" s="465">
        <f>SUM(AW19:AW21)</f>
        <v>0</v>
      </c>
      <c r="AX58" s="465">
        <f t="shared" si="31"/>
        <v>0</v>
      </c>
      <c r="AY58" s="121">
        <f t="shared" si="31"/>
        <v>0</v>
      </c>
      <c r="AZ58" s="463">
        <f t="shared" si="31"/>
        <v>0</v>
      </c>
      <c r="BA58" s="122">
        <f>SUM(BA19:BA21)</f>
        <v>0</v>
      </c>
      <c r="BB58" s="465">
        <f t="shared" si="31"/>
        <v>0</v>
      </c>
      <c r="BC58" s="121">
        <f t="shared" si="31"/>
        <v>0</v>
      </c>
      <c r="BD58" s="463">
        <f t="shared" si="31"/>
        <v>0</v>
      </c>
      <c r="BE58" s="122">
        <f t="shared" si="31"/>
        <v>0</v>
      </c>
      <c r="BF58" s="466">
        <f t="shared" si="31"/>
        <v>0</v>
      </c>
      <c r="BG58" s="174">
        <f t="shared" si="31"/>
        <v>0</v>
      </c>
      <c r="BH58" s="122">
        <f t="shared" si="31"/>
        <v>302</v>
      </c>
      <c r="BI58" s="465">
        <f t="shared" si="31"/>
        <v>293</v>
      </c>
      <c r="BJ58" s="121">
        <f t="shared" si="31"/>
        <v>293</v>
      </c>
      <c r="BK58" s="122">
        <f t="shared" si="31"/>
        <v>0</v>
      </c>
      <c r="BL58" s="465">
        <f>SUM(BL19:BL21)</f>
        <v>0</v>
      </c>
      <c r="BM58" s="121">
        <f t="shared" si="31"/>
        <v>0</v>
      </c>
      <c r="BN58" s="122">
        <f t="shared" si="31"/>
        <v>0</v>
      </c>
      <c r="BO58" s="121">
        <f t="shared" si="31"/>
        <v>0</v>
      </c>
      <c r="BP58" s="463">
        <f t="shared" si="31"/>
        <v>0</v>
      </c>
      <c r="BQ58" s="122">
        <f>SUM(BQ19:BQ21)</f>
        <v>0</v>
      </c>
      <c r="BR58" s="465">
        <f t="shared" si="31"/>
        <v>0</v>
      </c>
      <c r="BS58" s="121">
        <f t="shared" si="31"/>
        <v>0</v>
      </c>
      <c r="BT58" s="122">
        <f>SUM(BT19:BT21)</f>
        <v>0</v>
      </c>
      <c r="BU58" s="467">
        <f t="shared" si="31"/>
        <v>0</v>
      </c>
      <c r="BV58" s="122">
        <f t="shared" si="31"/>
        <v>0</v>
      </c>
      <c r="BW58" s="121">
        <f t="shared" si="31"/>
        <v>0</v>
      </c>
      <c r="BX58" s="463">
        <f t="shared" si="31"/>
        <v>0</v>
      </c>
      <c r="BY58" s="122">
        <f t="shared" si="31"/>
        <v>0</v>
      </c>
      <c r="BZ58" s="121">
        <f t="shared" si="31"/>
        <v>0</v>
      </c>
      <c r="CA58" s="122">
        <f t="shared" si="31"/>
        <v>0</v>
      </c>
      <c r="CB58" s="465">
        <f t="shared" si="31"/>
        <v>0</v>
      </c>
      <c r="CC58" s="465">
        <f t="shared" si="31"/>
        <v>0</v>
      </c>
      <c r="CD58" s="466">
        <f>SUM(CD19:CD21)</f>
        <v>0</v>
      </c>
      <c r="CE58" s="464">
        <f>SUM(CE19:CE21)</f>
        <v>0</v>
      </c>
      <c r="CF58" s="122">
        <f>SUM(CF19:CF21)</f>
        <v>0</v>
      </c>
      <c r="CG58" s="466">
        <f t="shared" si="31"/>
        <v>0</v>
      </c>
      <c r="CH58" s="464">
        <f t="shared" si="31"/>
        <v>0</v>
      </c>
      <c r="CI58" s="122">
        <f t="shared" si="31"/>
        <v>0</v>
      </c>
      <c r="CJ58" s="465">
        <f t="shared" si="31"/>
        <v>0</v>
      </c>
      <c r="CK58" s="465">
        <f>SUM(CK19:CK21)</f>
        <v>0</v>
      </c>
      <c r="CL58" s="465">
        <f>SUM(CL19:CL21)</f>
        <v>0</v>
      </c>
      <c r="CM58" s="466">
        <f t="shared" si="31"/>
        <v>0</v>
      </c>
      <c r="CN58" s="464">
        <f t="shared" si="31"/>
        <v>0</v>
      </c>
      <c r="CO58" s="464">
        <f t="shared" si="31"/>
        <v>0</v>
      </c>
      <c r="CP58" s="464">
        <f t="shared" si="31"/>
        <v>0</v>
      </c>
      <c r="CQ58" s="174">
        <f t="shared" ref="CQ58:DD58" si="32">SUM(CQ19:CQ21)</f>
        <v>0</v>
      </c>
      <c r="CR58" s="122">
        <f t="shared" si="32"/>
        <v>0</v>
      </c>
      <c r="CS58" s="465">
        <f t="shared" si="32"/>
        <v>0</v>
      </c>
      <c r="CT58" s="121">
        <f t="shared" si="32"/>
        <v>0</v>
      </c>
      <c r="CU58" s="463">
        <f t="shared" si="32"/>
        <v>0</v>
      </c>
      <c r="CV58" s="122">
        <f t="shared" si="32"/>
        <v>0</v>
      </c>
      <c r="CW58" s="121">
        <f t="shared" si="32"/>
        <v>0</v>
      </c>
      <c r="CX58" s="334">
        <f t="shared" si="32"/>
        <v>0</v>
      </c>
      <c r="CY58" s="336">
        <f>SUM(CY19:CY21)</f>
        <v>0</v>
      </c>
      <c r="CZ58" s="334">
        <f>SUM(CZ19:CZ21)</f>
        <v>0</v>
      </c>
      <c r="DA58" s="335">
        <f>SUM(DA19:DA21)</f>
        <v>0</v>
      </c>
      <c r="DB58" s="335">
        <f>SUM(DB19:DB21)</f>
        <v>0</v>
      </c>
      <c r="DC58" s="335">
        <f t="shared" si="32"/>
        <v>0</v>
      </c>
      <c r="DD58" s="337">
        <f t="shared" si="32"/>
        <v>0</v>
      </c>
      <c r="DE58" s="34"/>
    </row>
    <row r="59" spans="2:109" s="30" customFormat="1">
      <c r="B59" s="23" t="s">
        <v>727</v>
      </c>
      <c r="C59" s="24">
        <f>SUM(C22:C23)</f>
        <v>2192</v>
      </c>
      <c r="D59" s="24">
        <f>SUM(D22:D23)</f>
        <v>443</v>
      </c>
      <c r="E59" s="91">
        <f t="shared" si="14"/>
        <v>0.20209854014598541</v>
      </c>
      <c r="F59" s="463">
        <f>SUM(F22:F23)</f>
        <v>0</v>
      </c>
      <c r="G59" s="464">
        <f t="shared" ref="G59:CP59" si="33">SUM(G22:G23)</f>
        <v>0</v>
      </c>
      <c r="H59" s="464">
        <f t="shared" si="33"/>
        <v>0</v>
      </c>
      <c r="I59" s="122">
        <f t="shared" si="33"/>
        <v>0</v>
      </c>
      <c r="J59" s="465">
        <f>SUM(J22:J23)</f>
        <v>0</v>
      </c>
      <c r="K59" s="465">
        <f>SUM(K22:K23)</f>
        <v>0</v>
      </c>
      <c r="L59" s="466">
        <f t="shared" si="33"/>
        <v>0</v>
      </c>
      <c r="M59" s="174">
        <f t="shared" si="33"/>
        <v>0</v>
      </c>
      <c r="N59" s="122">
        <f t="shared" si="33"/>
        <v>0</v>
      </c>
      <c r="O59" s="466">
        <f>SUM(O22:O23)</f>
        <v>0</v>
      </c>
      <c r="P59" s="464">
        <f t="shared" si="33"/>
        <v>0</v>
      </c>
      <c r="Q59" s="464">
        <f t="shared" si="33"/>
        <v>0</v>
      </c>
      <c r="R59" s="464">
        <f t="shared" si="33"/>
        <v>0</v>
      </c>
      <c r="S59" s="464">
        <f t="shared" si="33"/>
        <v>0</v>
      </c>
      <c r="T59" s="122">
        <f>SUM(T22:T23)</f>
        <v>0</v>
      </c>
      <c r="U59" s="465">
        <f>SUM(U22:U23)</f>
        <v>0</v>
      </c>
      <c r="V59" s="465">
        <f t="shared" si="33"/>
        <v>0</v>
      </c>
      <c r="W59" s="121">
        <f t="shared" si="33"/>
        <v>0</v>
      </c>
      <c r="X59" s="463">
        <f t="shared" si="33"/>
        <v>0</v>
      </c>
      <c r="Y59" s="122">
        <f t="shared" si="33"/>
        <v>0</v>
      </c>
      <c r="Z59" s="465">
        <f>SUM(Z22:Z23)</f>
        <v>0</v>
      </c>
      <c r="AA59" s="174">
        <f t="shared" si="33"/>
        <v>0</v>
      </c>
      <c r="AB59" s="463">
        <f t="shared" si="33"/>
        <v>0</v>
      </c>
      <c r="AC59" s="122">
        <f t="shared" si="33"/>
        <v>0</v>
      </c>
      <c r="AD59" s="465">
        <f>SUM(AD22:AD23)</f>
        <v>0</v>
      </c>
      <c r="AE59" s="174">
        <f t="shared" si="33"/>
        <v>0</v>
      </c>
      <c r="AF59" s="122">
        <f t="shared" si="33"/>
        <v>0</v>
      </c>
      <c r="AG59" s="466">
        <f>SUM(AG22:AG23)</f>
        <v>0</v>
      </c>
      <c r="AH59" s="467"/>
      <c r="AI59" s="464">
        <f t="shared" si="33"/>
        <v>0</v>
      </c>
      <c r="AJ59" s="174">
        <f t="shared" si="33"/>
        <v>0</v>
      </c>
      <c r="AK59" s="122">
        <f>SUM(AK22:AK23)</f>
        <v>0</v>
      </c>
      <c r="AL59" s="466">
        <f t="shared" si="33"/>
        <v>0</v>
      </c>
      <c r="AM59" s="122">
        <f t="shared" si="33"/>
        <v>0</v>
      </c>
      <c r="AN59" s="465">
        <f>SUM(AN22:AN23)</f>
        <v>0</v>
      </c>
      <c r="AO59" s="465">
        <f>SUM(AO22:AO23)</f>
        <v>0</v>
      </c>
      <c r="AP59" s="465">
        <f t="shared" si="33"/>
        <v>0</v>
      </c>
      <c r="AQ59" s="121">
        <f t="shared" si="33"/>
        <v>0</v>
      </c>
      <c r="AR59" s="122">
        <f>SUM(AR22:AR23)</f>
        <v>0</v>
      </c>
      <c r="AS59" s="122">
        <f>SUM(AS22:AS23)</f>
        <v>0</v>
      </c>
      <c r="AT59" s="466">
        <f t="shared" si="33"/>
        <v>0</v>
      </c>
      <c r="AU59" s="122">
        <f>SUM(AU22:AU23)</f>
        <v>0</v>
      </c>
      <c r="AV59" s="465">
        <f>SUM(AV22:AV23)</f>
        <v>0</v>
      </c>
      <c r="AW59" s="465">
        <f>SUM(AW22:AW23)</f>
        <v>0</v>
      </c>
      <c r="AX59" s="465">
        <f t="shared" si="33"/>
        <v>0</v>
      </c>
      <c r="AY59" s="121">
        <f t="shared" si="33"/>
        <v>0</v>
      </c>
      <c r="AZ59" s="463">
        <f t="shared" si="33"/>
        <v>0</v>
      </c>
      <c r="BA59" s="122">
        <f>SUM(BA22:BA23)</f>
        <v>0</v>
      </c>
      <c r="BB59" s="465">
        <f t="shared" si="33"/>
        <v>0</v>
      </c>
      <c r="BC59" s="121">
        <f t="shared" si="33"/>
        <v>0</v>
      </c>
      <c r="BD59" s="463">
        <f t="shared" si="33"/>
        <v>0</v>
      </c>
      <c r="BE59" s="122">
        <f t="shared" si="33"/>
        <v>0</v>
      </c>
      <c r="BF59" s="466">
        <f t="shared" si="33"/>
        <v>0</v>
      </c>
      <c r="BG59" s="174">
        <f t="shared" si="33"/>
        <v>0</v>
      </c>
      <c r="BH59" s="122">
        <f t="shared" si="33"/>
        <v>0</v>
      </c>
      <c r="BI59" s="465">
        <f t="shared" si="33"/>
        <v>0</v>
      </c>
      <c r="BJ59" s="121">
        <f t="shared" si="33"/>
        <v>0</v>
      </c>
      <c r="BK59" s="122">
        <f t="shared" si="33"/>
        <v>162</v>
      </c>
      <c r="BL59" s="465">
        <f>SUM(BL22:BL23)</f>
        <v>224</v>
      </c>
      <c r="BM59" s="121">
        <f t="shared" si="33"/>
        <v>334</v>
      </c>
      <c r="BN59" s="122">
        <f t="shared" si="33"/>
        <v>0</v>
      </c>
      <c r="BO59" s="121">
        <f t="shared" si="33"/>
        <v>0</v>
      </c>
      <c r="BP59" s="463">
        <f t="shared" si="33"/>
        <v>0</v>
      </c>
      <c r="BQ59" s="122">
        <f>SUM(BQ22:BQ23)</f>
        <v>0</v>
      </c>
      <c r="BR59" s="465">
        <f t="shared" si="33"/>
        <v>0</v>
      </c>
      <c r="BS59" s="121">
        <f t="shared" si="33"/>
        <v>0</v>
      </c>
      <c r="BT59" s="122">
        <f>SUM(BT22:BT23)</f>
        <v>0</v>
      </c>
      <c r="BU59" s="467">
        <f t="shared" si="33"/>
        <v>0</v>
      </c>
      <c r="BV59" s="122">
        <f t="shared" si="33"/>
        <v>0</v>
      </c>
      <c r="BW59" s="121">
        <f t="shared" si="33"/>
        <v>0</v>
      </c>
      <c r="BX59" s="463">
        <f t="shared" si="33"/>
        <v>0</v>
      </c>
      <c r="BY59" s="122">
        <f t="shared" si="33"/>
        <v>0</v>
      </c>
      <c r="BZ59" s="121">
        <f t="shared" si="33"/>
        <v>0</v>
      </c>
      <c r="CA59" s="122">
        <f t="shared" si="33"/>
        <v>0</v>
      </c>
      <c r="CB59" s="465">
        <f t="shared" si="33"/>
        <v>0</v>
      </c>
      <c r="CC59" s="465">
        <f t="shared" si="33"/>
        <v>0</v>
      </c>
      <c r="CD59" s="466">
        <f>SUM(CD22:CD23)</f>
        <v>0</v>
      </c>
      <c r="CE59" s="464">
        <f>SUM(CE22:CE23)</f>
        <v>0</v>
      </c>
      <c r="CF59" s="122">
        <f>SUM(CF22:CF23)</f>
        <v>0</v>
      </c>
      <c r="CG59" s="466">
        <f t="shared" si="33"/>
        <v>0</v>
      </c>
      <c r="CH59" s="464">
        <f t="shared" si="33"/>
        <v>0</v>
      </c>
      <c r="CI59" s="122">
        <f t="shared" si="33"/>
        <v>0</v>
      </c>
      <c r="CJ59" s="465">
        <f t="shared" si="33"/>
        <v>0</v>
      </c>
      <c r="CK59" s="465">
        <f>SUM(CK22:CK23)</f>
        <v>0</v>
      </c>
      <c r="CL59" s="465">
        <f>SUM(CL22:CL23)</f>
        <v>0</v>
      </c>
      <c r="CM59" s="466">
        <f t="shared" si="33"/>
        <v>0</v>
      </c>
      <c r="CN59" s="464">
        <f t="shared" si="33"/>
        <v>0</v>
      </c>
      <c r="CO59" s="464">
        <f t="shared" si="33"/>
        <v>0</v>
      </c>
      <c r="CP59" s="464">
        <f t="shared" si="33"/>
        <v>0</v>
      </c>
      <c r="CQ59" s="174">
        <f t="shared" ref="CQ59:DD59" si="34">SUM(CQ22:CQ23)</f>
        <v>0</v>
      </c>
      <c r="CR59" s="122">
        <f t="shared" si="34"/>
        <v>0</v>
      </c>
      <c r="CS59" s="465">
        <f t="shared" si="34"/>
        <v>0</v>
      </c>
      <c r="CT59" s="121">
        <f t="shared" si="34"/>
        <v>0</v>
      </c>
      <c r="CU59" s="463">
        <f t="shared" si="34"/>
        <v>0</v>
      </c>
      <c r="CV59" s="122">
        <f t="shared" si="34"/>
        <v>0</v>
      </c>
      <c r="CW59" s="121">
        <f t="shared" si="34"/>
        <v>0</v>
      </c>
      <c r="CX59" s="334">
        <f t="shared" si="34"/>
        <v>0</v>
      </c>
      <c r="CY59" s="336">
        <f>SUM(CY22:CY23)</f>
        <v>0</v>
      </c>
      <c r="CZ59" s="334">
        <f>SUM(CZ22:CZ23)</f>
        <v>0</v>
      </c>
      <c r="DA59" s="335">
        <f>SUM(DA22:DA23)</f>
        <v>0</v>
      </c>
      <c r="DB59" s="335">
        <f>SUM(DB22:DB23)</f>
        <v>0</v>
      </c>
      <c r="DC59" s="335">
        <f t="shared" si="34"/>
        <v>0</v>
      </c>
      <c r="DD59" s="337">
        <f t="shared" si="34"/>
        <v>0</v>
      </c>
      <c r="DE59" s="34"/>
    </row>
    <row r="60" spans="2:109" s="30" customFormat="1">
      <c r="B60" s="23" t="s">
        <v>728</v>
      </c>
      <c r="C60" s="24">
        <f>SUM(C24:C25)</f>
        <v>2158</v>
      </c>
      <c r="D60" s="24">
        <f>SUM(D24:D25)</f>
        <v>231</v>
      </c>
      <c r="E60" s="91">
        <f t="shared" si="14"/>
        <v>0.10704355885078777</v>
      </c>
      <c r="F60" s="463">
        <f>SUM(F24:F25)</f>
        <v>0</v>
      </c>
      <c r="G60" s="464">
        <f t="shared" ref="G60:CP60" si="35">SUM(G24:G25)</f>
        <v>0</v>
      </c>
      <c r="H60" s="464">
        <f t="shared" si="35"/>
        <v>0</v>
      </c>
      <c r="I60" s="122">
        <f t="shared" si="35"/>
        <v>0</v>
      </c>
      <c r="J60" s="465">
        <f>SUM(J24:J25)</f>
        <v>0</v>
      </c>
      <c r="K60" s="465">
        <f>SUM(K24:K25)</f>
        <v>0</v>
      </c>
      <c r="L60" s="466">
        <f t="shared" si="35"/>
        <v>0</v>
      </c>
      <c r="M60" s="174">
        <f t="shared" si="35"/>
        <v>0</v>
      </c>
      <c r="N60" s="122">
        <f t="shared" si="35"/>
        <v>0</v>
      </c>
      <c r="O60" s="466">
        <f>SUM(O24:O25)</f>
        <v>0</v>
      </c>
      <c r="P60" s="464">
        <f t="shared" si="35"/>
        <v>0</v>
      </c>
      <c r="Q60" s="464">
        <f t="shared" si="35"/>
        <v>0</v>
      </c>
      <c r="R60" s="464">
        <f t="shared" si="35"/>
        <v>0</v>
      </c>
      <c r="S60" s="464">
        <f t="shared" si="35"/>
        <v>0</v>
      </c>
      <c r="T60" s="122">
        <f>SUM(T24:T25)</f>
        <v>0</v>
      </c>
      <c r="U60" s="465">
        <f>SUM(U24:U25)</f>
        <v>0</v>
      </c>
      <c r="V60" s="465">
        <f t="shared" si="35"/>
        <v>0</v>
      </c>
      <c r="W60" s="121">
        <f t="shared" si="35"/>
        <v>0</v>
      </c>
      <c r="X60" s="463">
        <f t="shared" si="35"/>
        <v>0</v>
      </c>
      <c r="Y60" s="122">
        <f t="shared" si="35"/>
        <v>0</v>
      </c>
      <c r="Z60" s="465">
        <f>SUM(Z24:Z25)</f>
        <v>0</v>
      </c>
      <c r="AA60" s="174">
        <f t="shared" si="35"/>
        <v>0</v>
      </c>
      <c r="AB60" s="463">
        <f t="shared" si="35"/>
        <v>0</v>
      </c>
      <c r="AC60" s="122">
        <f t="shared" si="35"/>
        <v>0</v>
      </c>
      <c r="AD60" s="465">
        <f>SUM(AD24:AD25)</f>
        <v>0</v>
      </c>
      <c r="AE60" s="174">
        <f t="shared" si="35"/>
        <v>0</v>
      </c>
      <c r="AF60" s="122">
        <f t="shared" si="35"/>
        <v>0</v>
      </c>
      <c r="AG60" s="466">
        <f>SUM(AG24:AG25)</f>
        <v>0</v>
      </c>
      <c r="AH60" s="467"/>
      <c r="AI60" s="464">
        <f t="shared" si="35"/>
        <v>0</v>
      </c>
      <c r="AJ60" s="174">
        <f t="shared" si="35"/>
        <v>0</v>
      </c>
      <c r="AK60" s="122">
        <f>SUM(AK24:AK25)</f>
        <v>0</v>
      </c>
      <c r="AL60" s="466">
        <f t="shared" si="35"/>
        <v>0</v>
      </c>
      <c r="AM60" s="122">
        <f t="shared" si="35"/>
        <v>0</v>
      </c>
      <c r="AN60" s="465">
        <f>SUM(AN24:AN25)</f>
        <v>0</v>
      </c>
      <c r="AO60" s="465">
        <f>SUM(AO24:AO25)</f>
        <v>0</v>
      </c>
      <c r="AP60" s="465">
        <f t="shared" si="35"/>
        <v>0</v>
      </c>
      <c r="AQ60" s="121">
        <f t="shared" si="35"/>
        <v>0</v>
      </c>
      <c r="AR60" s="122">
        <f>SUM(AR24:AR25)</f>
        <v>0</v>
      </c>
      <c r="AS60" s="122">
        <f>SUM(AS24:AS25)</f>
        <v>0</v>
      </c>
      <c r="AT60" s="466">
        <f t="shared" si="35"/>
        <v>0</v>
      </c>
      <c r="AU60" s="122">
        <f>SUM(AU24:AU25)</f>
        <v>0</v>
      </c>
      <c r="AV60" s="465">
        <f>SUM(AV24:AV25)</f>
        <v>0</v>
      </c>
      <c r="AW60" s="465">
        <f>SUM(AW24:AW25)</f>
        <v>0</v>
      </c>
      <c r="AX60" s="465">
        <f t="shared" si="35"/>
        <v>0</v>
      </c>
      <c r="AY60" s="121">
        <f t="shared" si="35"/>
        <v>0</v>
      </c>
      <c r="AZ60" s="463">
        <f t="shared" si="35"/>
        <v>0</v>
      </c>
      <c r="BA60" s="122">
        <f>SUM(BA24:BA25)</f>
        <v>0</v>
      </c>
      <c r="BB60" s="465">
        <f t="shared" si="35"/>
        <v>0</v>
      </c>
      <c r="BC60" s="121">
        <f t="shared" si="35"/>
        <v>0</v>
      </c>
      <c r="BD60" s="463">
        <f t="shared" si="35"/>
        <v>0</v>
      </c>
      <c r="BE60" s="122">
        <f t="shared" si="35"/>
        <v>0</v>
      </c>
      <c r="BF60" s="466">
        <f t="shared" si="35"/>
        <v>0</v>
      </c>
      <c r="BG60" s="174">
        <f t="shared" si="35"/>
        <v>0</v>
      </c>
      <c r="BH60" s="122">
        <f t="shared" si="35"/>
        <v>0</v>
      </c>
      <c r="BI60" s="465">
        <f t="shared" si="35"/>
        <v>0</v>
      </c>
      <c r="BJ60" s="121">
        <f t="shared" si="35"/>
        <v>0</v>
      </c>
      <c r="BK60" s="122">
        <f t="shared" si="35"/>
        <v>0</v>
      </c>
      <c r="BL60" s="465">
        <f>SUM(BL24:BL25)</f>
        <v>0</v>
      </c>
      <c r="BM60" s="121">
        <f t="shared" si="35"/>
        <v>0</v>
      </c>
      <c r="BN60" s="122">
        <f t="shared" si="35"/>
        <v>148</v>
      </c>
      <c r="BO60" s="121">
        <f t="shared" si="35"/>
        <v>29</v>
      </c>
      <c r="BP60" s="463">
        <f t="shared" si="35"/>
        <v>0</v>
      </c>
      <c r="BQ60" s="122">
        <f>SUM(BQ24:BQ25)</f>
        <v>0</v>
      </c>
      <c r="BR60" s="465">
        <f t="shared" si="35"/>
        <v>0</v>
      </c>
      <c r="BS60" s="121">
        <f t="shared" si="35"/>
        <v>0</v>
      </c>
      <c r="BT60" s="122">
        <f>SUM(BT24:BT25)</f>
        <v>0</v>
      </c>
      <c r="BU60" s="467">
        <f t="shared" si="35"/>
        <v>0</v>
      </c>
      <c r="BV60" s="122">
        <f t="shared" si="35"/>
        <v>0</v>
      </c>
      <c r="BW60" s="121">
        <f t="shared" si="35"/>
        <v>0</v>
      </c>
      <c r="BX60" s="463">
        <f t="shared" si="35"/>
        <v>0</v>
      </c>
      <c r="BY60" s="122">
        <f t="shared" si="35"/>
        <v>0</v>
      </c>
      <c r="BZ60" s="121">
        <f t="shared" si="35"/>
        <v>0</v>
      </c>
      <c r="CA60" s="122">
        <f t="shared" si="35"/>
        <v>0</v>
      </c>
      <c r="CB60" s="465">
        <f t="shared" si="35"/>
        <v>0</v>
      </c>
      <c r="CC60" s="465">
        <f t="shared" si="35"/>
        <v>0</v>
      </c>
      <c r="CD60" s="466">
        <f>SUM(CD24:CD25)</f>
        <v>0</v>
      </c>
      <c r="CE60" s="464">
        <f>SUM(CE24:CE25)</f>
        <v>0</v>
      </c>
      <c r="CF60" s="122">
        <f>SUM(CF24:CF25)</f>
        <v>0</v>
      </c>
      <c r="CG60" s="466">
        <f t="shared" si="35"/>
        <v>0</v>
      </c>
      <c r="CH60" s="464">
        <f t="shared" si="35"/>
        <v>0</v>
      </c>
      <c r="CI60" s="122">
        <f t="shared" si="35"/>
        <v>0</v>
      </c>
      <c r="CJ60" s="465">
        <f t="shared" si="35"/>
        <v>0</v>
      </c>
      <c r="CK60" s="465">
        <f>SUM(CK24:CK25)</f>
        <v>0</v>
      </c>
      <c r="CL60" s="465">
        <f>SUM(CL24:CL25)</f>
        <v>0</v>
      </c>
      <c r="CM60" s="466">
        <f t="shared" si="35"/>
        <v>0</v>
      </c>
      <c r="CN60" s="464">
        <f t="shared" si="35"/>
        <v>0</v>
      </c>
      <c r="CO60" s="464">
        <f t="shared" si="35"/>
        <v>0</v>
      </c>
      <c r="CP60" s="464">
        <f t="shared" si="35"/>
        <v>0</v>
      </c>
      <c r="CQ60" s="174">
        <f t="shared" ref="CQ60:DD60" si="36">SUM(CQ24:CQ25)</f>
        <v>0</v>
      </c>
      <c r="CR60" s="122">
        <f t="shared" si="36"/>
        <v>0</v>
      </c>
      <c r="CS60" s="465">
        <f t="shared" si="36"/>
        <v>0</v>
      </c>
      <c r="CT60" s="121">
        <f t="shared" si="36"/>
        <v>0</v>
      </c>
      <c r="CU60" s="463">
        <f t="shared" si="36"/>
        <v>0</v>
      </c>
      <c r="CV60" s="122">
        <f t="shared" si="36"/>
        <v>0</v>
      </c>
      <c r="CW60" s="121">
        <f t="shared" si="36"/>
        <v>0</v>
      </c>
      <c r="CX60" s="334">
        <f t="shared" si="36"/>
        <v>0</v>
      </c>
      <c r="CY60" s="336">
        <f>SUM(CY24:CY25)</f>
        <v>0</v>
      </c>
      <c r="CZ60" s="334">
        <f>SUM(CZ24:CZ25)</f>
        <v>0</v>
      </c>
      <c r="DA60" s="335">
        <f>SUM(DA24:DA25)</f>
        <v>0</v>
      </c>
      <c r="DB60" s="335">
        <f>SUM(DB24:DB25)</f>
        <v>0</v>
      </c>
      <c r="DC60" s="335">
        <f t="shared" si="36"/>
        <v>0</v>
      </c>
      <c r="DD60" s="337">
        <f t="shared" si="36"/>
        <v>0</v>
      </c>
      <c r="DE60" s="34"/>
    </row>
    <row r="61" spans="2:109" s="30" customFormat="1">
      <c r="B61" s="23" t="s">
        <v>30</v>
      </c>
      <c r="C61" s="24">
        <f>SUM(C26:C27)</f>
        <v>2666</v>
      </c>
      <c r="D61" s="24">
        <f>SUM(D26:D27)</f>
        <v>798</v>
      </c>
      <c r="E61" s="91">
        <f t="shared" si="14"/>
        <v>0.29932483120780196</v>
      </c>
      <c r="F61" s="463">
        <f>SUM(F26:F27)</f>
        <v>0</v>
      </c>
      <c r="G61" s="464">
        <f t="shared" ref="G61:CP61" si="37">SUM(G26:G27)</f>
        <v>0</v>
      </c>
      <c r="H61" s="464">
        <f t="shared" si="37"/>
        <v>0</v>
      </c>
      <c r="I61" s="122">
        <f t="shared" si="37"/>
        <v>0</v>
      </c>
      <c r="J61" s="465">
        <f>SUM(J26:J27)</f>
        <v>0</v>
      </c>
      <c r="K61" s="465">
        <f>SUM(K26:K27)</f>
        <v>0</v>
      </c>
      <c r="L61" s="466">
        <f t="shared" si="37"/>
        <v>0</v>
      </c>
      <c r="M61" s="174">
        <f t="shared" si="37"/>
        <v>0</v>
      </c>
      <c r="N61" s="122">
        <f t="shared" si="37"/>
        <v>0</v>
      </c>
      <c r="O61" s="466">
        <f>SUM(O26:O27)</f>
        <v>0</v>
      </c>
      <c r="P61" s="464">
        <f t="shared" si="37"/>
        <v>0</v>
      </c>
      <c r="Q61" s="464">
        <f t="shared" si="37"/>
        <v>0</v>
      </c>
      <c r="R61" s="464">
        <f t="shared" si="37"/>
        <v>0</v>
      </c>
      <c r="S61" s="464">
        <f t="shared" si="37"/>
        <v>0</v>
      </c>
      <c r="T61" s="122">
        <f>SUM(T26:T27)</f>
        <v>0</v>
      </c>
      <c r="U61" s="465">
        <f>SUM(U26:U27)</f>
        <v>0</v>
      </c>
      <c r="V61" s="465">
        <f t="shared" si="37"/>
        <v>0</v>
      </c>
      <c r="W61" s="121">
        <f t="shared" si="37"/>
        <v>0</v>
      </c>
      <c r="X61" s="463">
        <f t="shared" si="37"/>
        <v>0</v>
      </c>
      <c r="Y61" s="122">
        <f t="shared" si="37"/>
        <v>0</v>
      </c>
      <c r="Z61" s="465">
        <f>SUM(Z26:Z27)</f>
        <v>0</v>
      </c>
      <c r="AA61" s="174">
        <f t="shared" si="37"/>
        <v>0</v>
      </c>
      <c r="AB61" s="463">
        <f t="shared" si="37"/>
        <v>0</v>
      </c>
      <c r="AC61" s="122">
        <f t="shared" si="37"/>
        <v>0</v>
      </c>
      <c r="AD61" s="465">
        <f>SUM(AD26:AD27)</f>
        <v>0</v>
      </c>
      <c r="AE61" s="174">
        <f t="shared" si="37"/>
        <v>0</v>
      </c>
      <c r="AF61" s="122">
        <f t="shared" si="37"/>
        <v>0</v>
      </c>
      <c r="AG61" s="466">
        <f>SUM(AG26:AG27)</f>
        <v>0</v>
      </c>
      <c r="AH61" s="467"/>
      <c r="AI61" s="464">
        <f t="shared" si="37"/>
        <v>0</v>
      </c>
      <c r="AJ61" s="174">
        <f t="shared" si="37"/>
        <v>0</v>
      </c>
      <c r="AK61" s="122">
        <f>SUM(AK26:AK27)</f>
        <v>0</v>
      </c>
      <c r="AL61" s="466">
        <f t="shared" si="37"/>
        <v>0</v>
      </c>
      <c r="AM61" s="122">
        <f t="shared" si="37"/>
        <v>0</v>
      </c>
      <c r="AN61" s="465">
        <f>SUM(AN26:AN27)</f>
        <v>0</v>
      </c>
      <c r="AO61" s="465">
        <f>SUM(AO26:AO27)</f>
        <v>0</v>
      </c>
      <c r="AP61" s="465">
        <f t="shared" si="37"/>
        <v>0</v>
      </c>
      <c r="AQ61" s="121">
        <f t="shared" si="37"/>
        <v>0</v>
      </c>
      <c r="AR61" s="122">
        <f>SUM(AR26:AR27)</f>
        <v>0</v>
      </c>
      <c r="AS61" s="122">
        <f>SUM(AS26:AS27)</f>
        <v>0</v>
      </c>
      <c r="AT61" s="466">
        <f t="shared" si="37"/>
        <v>0</v>
      </c>
      <c r="AU61" s="122">
        <f>SUM(AU26:AU27)</f>
        <v>0</v>
      </c>
      <c r="AV61" s="465">
        <f>SUM(AV26:AV27)</f>
        <v>0</v>
      </c>
      <c r="AW61" s="465">
        <f>SUM(AW26:AW27)</f>
        <v>0</v>
      </c>
      <c r="AX61" s="465">
        <f t="shared" si="37"/>
        <v>0</v>
      </c>
      <c r="AY61" s="121">
        <f t="shared" si="37"/>
        <v>0</v>
      </c>
      <c r="AZ61" s="463">
        <f t="shared" si="37"/>
        <v>0</v>
      </c>
      <c r="BA61" s="122">
        <f>SUM(BA26:BA27)</f>
        <v>0</v>
      </c>
      <c r="BB61" s="465">
        <f t="shared" si="37"/>
        <v>0</v>
      </c>
      <c r="BC61" s="121">
        <f t="shared" si="37"/>
        <v>0</v>
      </c>
      <c r="BD61" s="463">
        <f t="shared" si="37"/>
        <v>0</v>
      </c>
      <c r="BE61" s="122">
        <f t="shared" si="37"/>
        <v>0</v>
      </c>
      <c r="BF61" s="466">
        <f t="shared" si="37"/>
        <v>0</v>
      </c>
      <c r="BG61" s="174">
        <f t="shared" si="37"/>
        <v>0</v>
      </c>
      <c r="BH61" s="122">
        <f t="shared" si="37"/>
        <v>0</v>
      </c>
      <c r="BI61" s="465">
        <f t="shared" si="37"/>
        <v>0</v>
      </c>
      <c r="BJ61" s="121">
        <f t="shared" si="37"/>
        <v>0</v>
      </c>
      <c r="BK61" s="122">
        <f t="shared" si="37"/>
        <v>0</v>
      </c>
      <c r="BL61" s="465">
        <f>SUM(BL26:BL27)</f>
        <v>0</v>
      </c>
      <c r="BM61" s="121">
        <f t="shared" si="37"/>
        <v>0</v>
      </c>
      <c r="BN61" s="122">
        <f t="shared" si="37"/>
        <v>0</v>
      </c>
      <c r="BO61" s="121">
        <f t="shared" si="37"/>
        <v>0</v>
      </c>
      <c r="BP61" s="463">
        <f t="shared" si="37"/>
        <v>620</v>
      </c>
      <c r="BQ61" s="122">
        <f>SUM(BQ26:BQ27)</f>
        <v>175</v>
      </c>
      <c r="BR61" s="465">
        <f t="shared" si="37"/>
        <v>564</v>
      </c>
      <c r="BS61" s="121">
        <f t="shared" si="37"/>
        <v>561</v>
      </c>
      <c r="BT61" s="122">
        <f>SUM(BT26:BT27)</f>
        <v>0</v>
      </c>
      <c r="BU61" s="467">
        <f t="shared" si="37"/>
        <v>0</v>
      </c>
      <c r="BV61" s="122">
        <f t="shared" si="37"/>
        <v>0</v>
      </c>
      <c r="BW61" s="121">
        <f t="shared" si="37"/>
        <v>0</v>
      </c>
      <c r="BX61" s="463">
        <f t="shared" si="37"/>
        <v>0</v>
      </c>
      <c r="BY61" s="122">
        <f t="shared" si="37"/>
        <v>0</v>
      </c>
      <c r="BZ61" s="121">
        <f t="shared" si="37"/>
        <v>0</v>
      </c>
      <c r="CA61" s="122">
        <f t="shared" si="37"/>
        <v>0</v>
      </c>
      <c r="CB61" s="465">
        <f t="shared" si="37"/>
        <v>0</v>
      </c>
      <c r="CC61" s="465">
        <f t="shared" si="37"/>
        <v>0</v>
      </c>
      <c r="CD61" s="466">
        <f>SUM(CD26:CD27)</f>
        <v>0</v>
      </c>
      <c r="CE61" s="464">
        <f>SUM(CE26:CE27)</f>
        <v>0</v>
      </c>
      <c r="CF61" s="122">
        <f>SUM(CF26:CF27)</f>
        <v>0</v>
      </c>
      <c r="CG61" s="466">
        <f t="shared" si="37"/>
        <v>0</v>
      </c>
      <c r="CH61" s="464">
        <f t="shared" si="37"/>
        <v>0</v>
      </c>
      <c r="CI61" s="122">
        <f t="shared" si="37"/>
        <v>0</v>
      </c>
      <c r="CJ61" s="465">
        <f t="shared" si="37"/>
        <v>0</v>
      </c>
      <c r="CK61" s="465">
        <f>SUM(CK26:CK27)</f>
        <v>0</v>
      </c>
      <c r="CL61" s="465">
        <f>SUM(CL26:CL27)</f>
        <v>0</v>
      </c>
      <c r="CM61" s="466">
        <f t="shared" si="37"/>
        <v>0</v>
      </c>
      <c r="CN61" s="464">
        <f t="shared" si="37"/>
        <v>0</v>
      </c>
      <c r="CO61" s="464">
        <f t="shared" si="37"/>
        <v>0</v>
      </c>
      <c r="CP61" s="464">
        <f t="shared" si="37"/>
        <v>0</v>
      </c>
      <c r="CQ61" s="174">
        <f t="shared" ref="CQ61:DD61" si="38">SUM(CQ26:CQ27)</f>
        <v>0</v>
      </c>
      <c r="CR61" s="122">
        <f t="shared" si="38"/>
        <v>0</v>
      </c>
      <c r="CS61" s="465">
        <f t="shared" si="38"/>
        <v>0</v>
      </c>
      <c r="CT61" s="121">
        <f t="shared" si="38"/>
        <v>0</v>
      </c>
      <c r="CU61" s="463">
        <f t="shared" si="38"/>
        <v>0</v>
      </c>
      <c r="CV61" s="122">
        <f t="shared" si="38"/>
        <v>0</v>
      </c>
      <c r="CW61" s="121">
        <f t="shared" si="38"/>
        <v>0</v>
      </c>
      <c r="CX61" s="334">
        <f t="shared" si="38"/>
        <v>0</v>
      </c>
      <c r="CY61" s="336">
        <f>SUM(CY26:CY27)</f>
        <v>0</v>
      </c>
      <c r="CZ61" s="334">
        <f>SUM(CZ26:CZ27)</f>
        <v>0</v>
      </c>
      <c r="DA61" s="335">
        <f>SUM(DA26:DA27)</f>
        <v>0</v>
      </c>
      <c r="DB61" s="335">
        <f>SUM(DB26:DB27)</f>
        <v>0</v>
      </c>
      <c r="DC61" s="335">
        <f t="shared" si="38"/>
        <v>0</v>
      </c>
      <c r="DD61" s="337">
        <f t="shared" si="38"/>
        <v>0</v>
      </c>
      <c r="DE61" s="34"/>
    </row>
    <row r="62" spans="2:109" s="30" customFormat="1">
      <c r="B62" s="23" t="s">
        <v>31</v>
      </c>
      <c r="C62" s="24">
        <f>SUM(C32:C33)</f>
        <v>1985</v>
      </c>
      <c r="D62" s="24">
        <f>SUM(D32:D33)</f>
        <v>770</v>
      </c>
      <c r="E62" s="91">
        <f t="shared" si="14"/>
        <v>0.38790931989924432</v>
      </c>
      <c r="F62" s="463">
        <f>SUM(F32:F33)</f>
        <v>0</v>
      </c>
      <c r="G62" s="464">
        <f t="shared" ref="G62:CP62" si="39">SUM(G32:G33)</f>
        <v>0</v>
      </c>
      <c r="H62" s="464">
        <f t="shared" si="39"/>
        <v>0</v>
      </c>
      <c r="I62" s="122">
        <f t="shared" si="39"/>
        <v>0</v>
      </c>
      <c r="J62" s="465">
        <f>SUM(J32:J33)</f>
        <v>0</v>
      </c>
      <c r="K62" s="465">
        <f>SUM(K32:K33)</f>
        <v>0</v>
      </c>
      <c r="L62" s="466">
        <f t="shared" si="39"/>
        <v>0</v>
      </c>
      <c r="M62" s="174">
        <f t="shared" si="39"/>
        <v>0</v>
      </c>
      <c r="N62" s="122">
        <f t="shared" si="39"/>
        <v>0</v>
      </c>
      <c r="O62" s="466">
        <f>SUM(O32:O33)</f>
        <v>0</v>
      </c>
      <c r="P62" s="464">
        <f t="shared" si="39"/>
        <v>0</v>
      </c>
      <c r="Q62" s="464">
        <f t="shared" si="39"/>
        <v>0</v>
      </c>
      <c r="R62" s="464">
        <f t="shared" si="39"/>
        <v>0</v>
      </c>
      <c r="S62" s="464">
        <f t="shared" si="39"/>
        <v>0</v>
      </c>
      <c r="T62" s="122">
        <f>SUM(T32:T33)</f>
        <v>0</v>
      </c>
      <c r="U62" s="465">
        <f>SUM(U32:U33)</f>
        <v>0</v>
      </c>
      <c r="V62" s="465">
        <f t="shared" si="39"/>
        <v>0</v>
      </c>
      <c r="W62" s="121">
        <f t="shared" si="39"/>
        <v>0</v>
      </c>
      <c r="X62" s="463">
        <f t="shared" si="39"/>
        <v>0</v>
      </c>
      <c r="Y62" s="122">
        <f t="shared" si="39"/>
        <v>0</v>
      </c>
      <c r="Z62" s="465">
        <f>SUM(Z32:Z33)</f>
        <v>0</v>
      </c>
      <c r="AA62" s="174">
        <f t="shared" si="39"/>
        <v>0</v>
      </c>
      <c r="AB62" s="463">
        <f t="shared" si="39"/>
        <v>0</v>
      </c>
      <c r="AC62" s="122">
        <f t="shared" si="39"/>
        <v>0</v>
      </c>
      <c r="AD62" s="465">
        <f>SUM(AD32:AD33)</f>
        <v>0</v>
      </c>
      <c r="AE62" s="174">
        <f t="shared" si="39"/>
        <v>0</v>
      </c>
      <c r="AF62" s="122">
        <f t="shared" si="39"/>
        <v>0</v>
      </c>
      <c r="AG62" s="466">
        <f>SUM(AG32:AG33)</f>
        <v>0</v>
      </c>
      <c r="AH62" s="467"/>
      <c r="AI62" s="464">
        <f t="shared" si="39"/>
        <v>0</v>
      </c>
      <c r="AJ62" s="174">
        <f t="shared" si="39"/>
        <v>0</v>
      </c>
      <c r="AK62" s="122">
        <f>SUM(AK32:AK33)</f>
        <v>0</v>
      </c>
      <c r="AL62" s="466">
        <f t="shared" si="39"/>
        <v>0</v>
      </c>
      <c r="AM62" s="122">
        <f t="shared" si="39"/>
        <v>0</v>
      </c>
      <c r="AN62" s="465">
        <f>SUM(AN32:AN33)</f>
        <v>0</v>
      </c>
      <c r="AO62" s="465">
        <f>SUM(AO32:AO33)</f>
        <v>0</v>
      </c>
      <c r="AP62" s="465">
        <f t="shared" si="39"/>
        <v>0</v>
      </c>
      <c r="AQ62" s="121">
        <f t="shared" si="39"/>
        <v>0</v>
      </c>
      <c r="AR62" s="122">
        <f>SUM(AR32:AR33)</f>
        <v>0</v>
      </c>
      <c r="AS62" s="122">
        <f>SUM(AS32:AS33)</f>
        <v>0</v>
      </c>
      <c r="AT62" s="466">
        <f t="shared" si="39"/>
        <v>0</v>
      </c>
      <c r="AU62" s="122">
        <f>SUM(AU32:AU33)</f>
        <v>0</v>
      </c>
      <c r="AV62" s="465">
        <f>SUM(AV32:AV33)</f>
        <v>0</v>
      </c>
      <c r="AW62" s="465">
        <f>SUM(AW32:AW33)</f>
        <v>0</v>
      </c>
      <c r="AX62" s="465">
        <f t="shared" si="39"/>
        <v>0</v>
      </c>
      <c r="AY62" s="121">
        <f t="shared" si="39"/>
        <v>0</v>
      </c>
      <c r="AZ62" s="463">
        <f t="shared" si="39"/>
        <v>0</v>
      </c>
      <c r="BA62" s="122">
        <f>SUM(BA32:BA33)</f>
        <v>0</v>
      </c>
      <c r="BB62" s="465">
        <f t="shared" si="39"/>
        <v>0</v>
      </c>
      <c r="BC62" s="121">
        <f t="shared" si="39"/>
        <v>0</v>
      </c>
      <c r="BD62" s="463">
        <f t="shared" si="39"/>
        <v>0</v>
      </c>
      <c r="BE62" s="122">
        <f t="shared" si="39"/>
        <v>0</v>
      </c>
      <c r="BF62" s="466">
        <f t="shared" si="39"/>
        <v>0</v>
      </c>
      <c r="BG62" s="174">
        <f t="shared" si="39"/>
        <v>0</v>
      </c>
      <c r="BH62" s="122">
        <f t="shared" si="39"/>
        <v>0</v>
      </c>
      <c r="BI62" s="465">
        <f t="shared" si="39"/>
        <v>0</v>
      </c>
      <c r="BJ62" s="121">
        <f t="shared" si="39"/>
        <v>0</v>
      </c>
      <c r="BK62" s="122">
        <f t="shared" si="39"/>
        <v>0</v>
      </c>
      <c r="BL62" s="465">
        <f>SUM(BL32:BL33)</f>
        <v>0</v>
      </c>
      <c r="BM62" s="121">
        <f t="shared" si="39"/>
        <v>0</v>
      </c>
      <c r="BN62" s="122">
        <f t="shared" si="39"/>
        <v>0</v>
      </c>
      <c r="BO62" s="121">
        <f t="shared" si="39"/>
        <v>0</v>
      </c>
      <c r="BP62" s="463">
        <f t="shared" si="39"/>
        <v>0</v>
      </c>
      <c r="BQ62" s="122">
        <f>SUM(BQ32:BQ33)</f>
        <v>0</v>
      </c>
      <c r="BR62" s="465">
        <f t="shared" si="39"/>
        <v>0</v>
      </c>
      <c r="BS62" s="121">
        <f t="shared" si="39"/>
        <v>0</v>
      </c>
      <c r="BT62" s="122">
        <f>SUM(BT32:BT33)</f>
        <v>549</v>
      </c>
      <c r="BU62" s="467">
        <f t="shared" si="39"/>
        <v>196</v>
      </c>
      <c r="BV62" s="122">
        <f t="shared" si="39"/>
        <v>453</v>
      </c>
      <c r="BW62" s="121">
        <f t="shared" si="39"/>
        <v>402</v>
      </c>
      <c r="BX62" s="463">
        <f t="shared" si="39"/>
        <v>0</v>
      </c>
      <c r="BY62" s="122">
        <f t="shared" si="39"/>
        <v>0</v>
      </c>
      <c r="BZ62" s="121">
        <f t="shared" si="39"/>
        <v>0</v>
      </c>
      <c r="CA62" s="122">
        <f t="shared" si="39"/>
        <v>0</v>
      </c>
      <c r="CB62" s="465">
        <f t="shared" si="39"/>
        <v>0</v>
      </c>
      <c r="CC62" s="465">
        <f t="shared" si="39"/>
        <v>0</v>
      </c>
      <c r="CD62" s="466">
        <f>SUM(CD32:CD33)</f>
        <v>0</v>
      </c>
      <c r="CE62" s="464">
        <f>SUM(CE32:CE33)</f>
        <v>0</v>
      </c>
      <c r="CF62" s="122">
        <f>SUM(CF32:CF33)</f>
        <v>0</v>
      </c>
      <c r="CG62" s="466">
        <f t="shared" si="39"/>
        <v>0</v>
      </c>
      <c r="CH62" s="464">
        <f t="shared" si="39"/>
        <v>0</v>
      </c>
      <c r="CI62" s="122">
        <f t="shared" si="39"/>
        <v>0</v>
      </c>
      <c r="CJ62" s="465">
        <f t="shared" si="39"/>
        <v>0</v>
      </c>
      <c r="CK62" s="465">
        <f>SUM(CK32:CK33)</f>
        <v>0</v>
      </c>
      <c r="CL62" s="465">
        <f>SUM(CL32:CL33)</f>
        <v>0</v>
      </c>
      <c r="CM62" s="466">
        <f t="shared" si="39"/>
        <v>0</v>
      </c>
      <c r="CN62" s="464">
        <f t="shared" si="39"/>
        <v>0</v>
      </c>
      <c r="CO62" s="464">
        <f t="shared" si="39"/>
        <v>0</v>
      </c>
      <c r="CP62" s="464">
        <f t="shared" si="39"/>
        <v>0</v>
      </c>
      <c r="CQ62" s="174">
        <f t="shared" ref="CQ62:DD62" si="40">SUM(CQ32:CQ33)</f>
        <v>0</v>
      </c>
      <c r="CR62" s="122">
        <f t="shared" si="40"/>
        <v>0</v>
      </c>
      <c r="CS62" s="465">
        <f t="shared" si="40"/>
        <v>0</v>
      </c>
      <c r="CT62" s="121">
        <f t="shared" si="40"/>
        <v>0</v>
      </c>
      <c r="CU62" s="463">
        <f t="shared" si="40"/>
        <v>0</v>
      </c>
      <c r="CV62" s="122">
        <f t="shared" si="40"/>
        <v>0</v>
      </c>
      <c r="CW62" s="121">
        <f t="shared" si="40"/>
        <v>0</v>
      </c>
      <c r="CX62" s="334">
        <f t="shared" si="40"/>
        <v>0</v>
      </c>
      <c r="CY62" s="336">
        <f>SUM(CY32:CY33)</f>
        <v>0</v>
      </c>
      <c r="CZ62" s="334">
        <f>SUM(CZ32:CZ33)</f>
        <v>0</v>
      </c>
      <c r="DA62" s="335">
        <f>SUM(DA32:DA33)</f>
        <v>0</v>
      </c>
      <c r="DB62" s="335">
        <f>SUM(DB32:DB33)</f>
        <v>0</v>
      </c>
      <c r="DC62" s="335">
        <f t="shared" si="40"/>
        <v>0</v>
      </c>
      <c r="DD62" s="337">
        <f t="shared" si="40"/>
        <v>0</v>
      </c>
      <c r="DE62" s="34"/>
    </row>
    <row r="63" spans="2:109" s="30" customFormat="1">
      <c r="B63" s="23" t="s">
        <v>15</v>
      </c>
      <c r="C63" s="25">
        <f>SUM(C31)</f>
        <v>743</v>
      </c>
      <c r="D63" s="25">
        <f>SUM(D31)</f>
        <v>310</v>
      </c>
      <c r="E63" s="91">
        <f t="shared" si="14"/>
        <v>0.41722745625841184</v>
      </c>
      <c r="F63" s="463">
        <f>SUM(F31)</f>
        <v>0</v>
      </c>
      <c r="G63" s="464">
        <f t="shared" ref="G63:CP63" si="41">SUM(G31)</f>
        <v>0</v>
      </c>
      <c r="H63" s="464">
        <f t="shared" si="41"/>
        <v>0</v>
      </c>
      <c r="I63" s="122">
        <f t="shared" si="41"/>
        <v>0</v>
      </c>
      <c r="J63" s="465">
        <f>SUM(J31)</f>
        <v>0</v>
      </c>
      <c r="K63" s="465">
        <f>SUM(K31)</f>
        <v>0</v>
      </c>
      <c r="L63" s="466">
        <f t="shared" si="41"/>
        <v>0</v>
      </c>
      <c r="M63" s="174">
        <f t="shared" si="41"/>
        <v>0</v>
      </c>
      <c r="N63" s="122">
        <f t="shared" si="41"/>
        <v>0</v>
      </c>
      <c r="O63" s="466">
        <f>SUM(O31)</f>
        <v>0</v>
      </c>
      <c r="P63" s="464">
        <f t="shared" si="41"/>
        <v>0</v>
      </c>
      <c r="Q63" s="464">
        <f t="shared" si="41"/>
        <v>0</v>
      </c>
      <c r="R63" s="464">
        <f t="shared" si="41"/>
        <v>0</v>
      </c>
      <c r="S63" s="464">
        <f t="shared" si="41"/>
        <v>0</v>
      </c>
      <c r="T63" s="122">
        <f>SUM(T31)</f>
        <v>0</v>
      </c>
      <c r="U63" s="465">
        <f>SUM(U31)</f>
        <v>0</v>
      </c>
      <c r="V63" s="465">
        <f t="shared" si="41"/>
        <v>0</v>
      </c>
      <c r="W63" s="121">
        <f t="shared" si="41"/>
        <v>0</v>
      </c>
      <c r="X63" s="463">
        <f t="shared" si="41"/>
        <v>0</v>
      </c>
      <c r="Y63" s="122">
        <f t="shared" si="41"/>
        <v>0</v>
      </c>
      <c r="Z63" s="465">
        <f>SUM(Z31)</f>
        <v>0</v>
      </c>
      <c r="AA63" s="174">
        <f t="shared" si="41"/>
        <v>0</v>
      </c>
      <c r="AB63" s="463">
        <f t="shared" si="41"/>
        <v>0</v>
      </c>
      <c r="AC63" s="122">
        <f t="shared" si="41"/>
        <v>0</v>
      </c>
      <c r="AD63" s="465">
        <f>SUM(AD31)</f>
        <v>0</v>
      </c>
      <c r="AE63" s="174">
        <f t="shared" si="41"/>
        <v>0</v>
      </c>
      <c r="AF63" s="122">
        <f t="shared" si="41"/>
        <v>0</v>
      </c>
      <c r="AG63" s="466">
        <f>SUM(AG31)</f>
        <v>0</v>
      </c>
      <c r="AH63" s="467"/>
      <c r="AI63" s="464">
        <f t="shared" si="41"/>
        <v>0</v>
      </c>
      <c r="AJ63" s="174">
        <f t="shared" si="41"/>
        <v>0</v>
      </c>
      <c r="AK63" s="122">
        <f>SUM(AK31)</f>
        <v>0</v>
      </c>
      <c r="AL63" s="466">
        <f t="shared" si="41"/>
        <v>0</v>
      </c>
      <c r="AM63" s="122">
        <f t="shared" si="41"/>
        <v>0</v>
      </c>
      <c r="AN63" s="465">
        <f>SUM(AN31)</f>
        <v>0</v>
      </c>
      <c r="AO63" s="465">
        <f>SUM(AO31)</f>
        <v>0</v>
      </c>
      <c r="AP63" s="465">
        <f t="shared" si="41"/>
        <v>0</v>
      </c>
      <c r="AQ63" s="121">
        <f t="shared" si="41"/>
        <v>0</v>
      </c>
      <c r="AR63" s="122">
        <f>SUM(AR31)</f>
        <v>0</v>
      </c>
      <c r="AS63" s="122">
        <f>SUM(AS31)</f>
        <v>0</v>
      </c>
      <c r="AT63" s="466">
        <f t="shared" si="41"/>
        <v>0</v>
      </c>
      <c r="AU63" s="122">
        <f>SUM(AU31)</f>
        <v>0</v>
      </c>
      <c r="AV63" s="465">
        <f>SUM(AV31)</f>
        <v>0</v>
      </c>
      <c r="AW63" s="465">
        <f>SUM(AW31)</f>
        <v>0</v>
      </c>
      <c r="AX63" s="465">
        <f t="shared" si="41"/>
        <v>0</v>
      </c>
      <c r="AY63" s="121">
        <f t="shared" si="41"/>
        <v>0</v>
      </c>
      <c r="AZ63" s="463">
        <f t="shared" si="41"/>
        <v>0</v>
      </c>
      <c r="BA63" s="122">
        <f>SUM(BA31)</f>
        <v>0</v>
      </c>
      <c r="BB63" s="465">
        <f t="shared" si="41"/>
        <v>0</v>
      </c>
      <c r="BC63" s="121">
        <f t="shared" si="41"/>
        <v>0</v>
      </c>
      <c r="BD63" s="463">
        <f t="shared" si="41"/>
        <v>0</v>
      </c>
      <c r="BE63" s="122">
        <f t="shared" si="41"/>
        <v>0</v>
      </c>
      <c r="BF63" s="466">
        <f t="shared" si="41"/>
        <v>0</v>
      </c>
      <c r="BG63" s="174">
        <f t="shared" si="41"/>
        <v>0</v>
      </c>
      <c r="BH63" s="122">
        <f t="shared" si="41"/>
        <v>0</v>
      </c>
      <c r="BI63" s="465">
        <f t="shared" si="41"/>
        <v>0</v>
      </c>
      <c r="BJ63" s="121">
        <f t="shared" si="41"/>
        <v>0</v>
      </c>
      <c r="BK63" s="122">
        <f t="shared" si="41"/>
        <v>0</v>
      </c>
      <c r="BL63" s="465">
        <f>SUM(BL31)</f>
        <v>0</v>
      </c>
      <c r="BM63" s="121">
        <f t="shared" si="41"/>
        <v>0</v>
      </c>
      <c r="BN63" s="122">
        <f t="shared" si="41"/>
        <v>0</v>
      </c>
      <c r="BO63" s="121">
        <f t="shared" si="41"/>
        <v>0</v>
      </c>
      <c r="BP63" s="463">
        <f t="shared" si="41"/>
        <v>0</v>
      </c>
      <c r="BQ63" s="122">
        <f>SUM(BQ31)</f>
        <v>0</v>
      </c>
      <c r="BR63" s="465">
        <f t="shared" si="41"/>
        <v>0</v>
      </c>
      <c r="BS63" s="121">
        <f t="shared" si="41"/>
        <v>0</v>
      </c>
      <c r="BT63" s="122">
        <f>SUM(BT31)</f>
        <v>0</v>
      </c>
      <c r="BU63" s="467">
        <f t="shared" si="41"/>
        <v>0</v>
      </c>
      <c r="BV63" s="122">
        <f t="shared" si="41"/>
        <v>0</v>
      </c>
      <c r="BW63" s="121">
        <f t="shared" si="41"/>
        <v>0</v>
      </c>
      <c r="BX63" s="463">
        <f t="shared" si="41"/>
        <v>217</v>
      </c>
      <c r="BY63" s="122">
        <f t="shared" si="41"/>
        <v>200</v>
      </c>
      <c r="BZ63" s="121">
        <f t="shared" si="41"/>
        <v>185</v>
      </c>
      <c r="CA63" s="122">
        <f t="shared" si="41"/>
        <v>0</v>
      </c>
      <c r="CB63" s="465">
        <f t="shared" si="41"/>
        <v>0</v>
      </c>
      <c r="CC63" s="465">
        <f t="shared" si="41"/>
        <v>0</v>
      </c>
      <c r="CD63" s="466">
        <f>SUM(CD31)</f>
        <v>0</v>
      </c>
      <c r="CE63" s="464">
        <f>SUM(CE31)</f>
        <v>0</v>
      </c>
      <c r="CF63" s="122">
        <f>SUM(CF31)</f>
        <v>0</v>
      </c>
      <c r="CG63" s="466">
        <f t="shared" si="41"/>
        <v>0</v>
      </c>
      <c r="CH63" s="464">
        <f t="shared" si="41"/>
        <v>0</v>
      </c>
      <c r="CI63" s="122">
        <f t="shared" si="41"/>
        <v>0</v>
      </c>
      <c r="CJ63" s="465">
        <f t="shared" si="41"/>
        <v>0</v>
      </c>
      <c r="CK63" s="465">
        <f>SUM(CK31)</f>
        <v>0</v>
      </c>
      <c r="CL63" s="465">
        <f>SUM(CL31)</f>
        <v>0</v>
      </c>
      <c r="CM63" s="466">
        <f t="shared" si="41"/>
        <v>0</v>
      </c>
      <c r="CN63" s="464">
        <f t="shared" si="41"/>
        <v>0</v>
      </c>
      <c r="CO63" s="464">
        <f t="shared" si="41"/>
        <v>0</v>
      </c>
      <c r="CP63" s="464">
        <f t="shared" si="41"/>
        <v>0</v>
      </c>
      <c r="CQ63" s="174">
        <f t="shared" ref="CQ63:DD63" si="42">SUM(CQ31)</f>
        <v>0</v>
      </c>
      <c r="CR63" s="122">
        <f t="shared" si="42"/>
        <v>0</v>
      </c>
      <c r="CS63" s="465">
        <f t="shared" si="42"/>
        <v>0</v>
      </c>
      <c r="CT63" s="121">
        <f t="shared" si="42"/>
        <v>0</v>
      </c>
      <c r="CU63" s="463">
        <f t="shared" si="42"/>
        <v>0</v>
      </c>
      <c r="CV63" s="122">
        <f t="shared" si="42"/>
        <v>0</v>
      </c>
      <c r="CW63" s="121">
        <f t="shared" si="42"/>
        <v>0</v>
      </c>
      <c r="CX63" s="334">
        <f t="shared" si="42"/>
        <v>0</v>
      </c>
      <c r="CY63" s="336">
        <f>SUM(CY31)</f>
        <v>0</v>
      </c>
      <c r="CZ63" s="334">
        <f>SUM(CZ31)</f>
        <v>0</v>
      </c>
      <c r="DA63" s="335">
        <f>SUM(DA31)</f>
        <v>0</v>
      </c>
      <c r="DB63" s="335">
        <f>SUM(DB31)</f>
        <v>0</v>
      </c>
      <c r="DC63" s="335">
        <f t="shared" si="42"/>
        <v>0</v>
      </c>
      <c r="DD63" s="337">
        <f t="shared" si="42"/>
        <v>0</v>
      </c>
      <c r="DE63" s="34"/>
    </row>
    <row r="64" spans="2:109" s="31" customFormat="1">
      <c r="B64" s="23" t="s">
        <v>751</v>
      </c>
      <c r="C64" s="25">
        <f>SUM(C34:C37)</f>
        <v>2939</v>
      </c>
      <c r="D64" s="25">
        <f>SUM(D34:D37)</f>
        <v>1139</v>
      </c>
      <c r="E64" s="91">
        <f t="shared" si="14"/>
        <v>0.38754678462061926</v>
      </c>
      <c r="F64" s="463">
        <f>SUM(F34:F37)</f>
        <v>0</v>
      </c>
      <c r="G64" s="464">
        <f t="shared" ref="G64:CP64" si="43">SUM(G34:G37)</f>
        <v>0</v>
      </c>
      <c r="H64" s="464">
        <f t="shared" si="43"/>
        <v>0</v>
      </c>
      <c r="I64" s="122">
        <f t="shared" si="43"/>
        <v>0</v>
      </c>
      <c r="J64" s="465">
        <f>SUM(J34:J37)</f>
        <v>0</v>
      </c>
      <c r="K64" s="465">
        <f>SUM(K34:K37)</f>
        <v>0</v>
      </c>
      <c r="L64" s="466">
        <f t="shared" si="43"/>
        <v>0</v>
      </c>
      <c r="M64" s="174">
        <f t="shared" si="43"/>
        <v>0</v>
      </c>
      <c r="N64" s="122">
        <f t="shared" si="43"/>
        <v>0</v>
      </c>
      <c r="O64" s="466">
        <f>SUM(O34:O37)</f>
        <v>0</v>
      </c>
      <c r="P64" s="464">
        <f t="shared" si="43"/>
        <v>0</v>
      </c>
      <c r="Q64" s="464">
        <f t="shared" si="43"/>
        <v>0</v>
      </c>
      <c r="R64" s="464">
        <f t="shared" si="43"/>
        <v>0</v>
      </c>
      <c r="S64" s="464">
        <f t="shared" si="43"/>
        <v>0</v>
      </c>
      <c r="T64" s="122">
        <f>SUM(T34:T37)</f>
        <v>0</v>
      </c>
      <c r="U64" s="465">
        <f>SUM(U34:U37)</f>
        <v>0</v>
      </c>
      <c r="V64" s="465">
        <f t="shared" si="43"/>
        <v>0</v>
      </c>
      <c r="W64" s="121">
        <f t="shared" si="43"/>
        <v>0</v>
      </c>
      <c r="X64" s="463">
        <f t="shared" si="43"/>
        <v>0</v>
      </c>
      <c r="Y64" s="122">
        <f t="shared" si="43"/>
        <v>0</v>
      </c>
      <c r="Z64" s="465">
        <f>SUM(Z34:Z37)</f>
        <v>0</v>
      </c>
      <c r="AA64" s="174">
        <f t="shared" si="43"/>
        <v>0</v>
      </c>
      <c r="AB64" s="463">
        <f t="shared" si="43"/>
        <v>0</v>
      </c>
      <c r="AC64" s="122">
        <f t="shared" si="43"/>
        <v>0</v>
      </c>
      <c r="AD64" s="465">
        <f>SUM(AD34:AD37)</f>
        <v>0</v>
      </c>
      <c r="AE64" s="174">
        <f t="shared" si="43"/>
        <v>0</v>
      </c>
      <c r="AF64" s="122">
        <f t="shared" si="43"/>
        <v>0</v>
      </c>
      <c r="AG64" s="466">
        <f>SUM(AG34:AG37)</f>
        <v>0</v>
      </c>
      <c r="AH64" s="467"/>
      <c r="AI64" s="464">
        <f t="shared" si="43"/>
        <v>0</v>
      </c>
      <c r="AJ64" s="174">
        <f t="shared" si="43"/>
        <v>0</v>
      </c>
      <c r="AK64" s="122">
        <f>SUM(AK34:AK37)</f>
        <v>0</v>
      </c>
      <c r="AL64" s="466">
        <f t="shared" si="43"/>
        <v>0</v>
      </c>
      <c r="AM64" s="122">
        <f t="shared" si="43"/>
        <v>0</v>
      </c>
      <c r="AN64" s="465">
        <f>SUM(AN34:AN37)</f>
        <v>0</v>
      </c>
      <c r="AO64" s="465">
        <f>SUM(AO34:AO37)</f>
        <v>0</v>
      </c>
      <c r="AP64" s="465">
        <f t="shared" si="43"/>
        <v>0</v>
      </c>
      <c r="AQ64" s="121">
        <f t="shared" si="43"/>
        <v>0</v>
      </c>
      <c r="AR64" s="122">
        <f>SUM(AR34:AR37)</f>
        <v>0</v>
      </c>
      <c r="AS64" s="122">
        <f>SUM(AS34:AS37)</f>
        <v>0</v>
      </c>
      <c r="AT64" s="466">
        <f t="shared" si="43"/>
        <v>0</v>
      </c>
      <c r="AU64" s="122">
        <f>SUM(AU34:AU37)</f>
        <v>0</v>
      </c>
      <c r="AV64" s="465">
        <f>SUM(AV34:AV37)</f>
        <v>0</v>
      </c>
      <c r="AW64" s="465">
        <f>SUM(AW34:AW37)</f>
        <v>0</v>
      </c>
      <c r="AX64" s="465">
        <f t="shared" si="43"/>
        <v>0</v>
      </c>
      <c r="AY64" s="121">
        <f t="shared" si="43"/>
        <v>0</v>
      </c>
      <c r="AZ64" s="463">
        <f t="shared" si="43"/>
        <v>0</v>
      </c>
      <c r="BA64" s="122">
        <f>SUM(BA34:BA37)</f>
        <v>0</v>
      </c>
      <c r="BB64" s="465">
        <f t="shared" si="43"/>
        <v>0</v>
      </c>
      <c r="BC64" s="121">
        <f t="shared" si="43"/>
        <v>0</v>
      </c>
      <c r="BD64" s="463">
        <f t="shared" si="43"/>
        <v>0</v>
      </c>
      <c r="BE64" s="122">
        <f t="shared" si="43"/>
        <v>0</v>
      </c>
      <c r="BF64" s="466">
        <f t="shared" si="43"/>
        <v>0</v>
      </c>
      <c r="BG64" s="174">
        <f t="shared" si="43"/>
        <v>0</v>
      </c>
      <c r="BH64" s="122">
        <f t="shared" si="43"/>
        <v>0</v>
      </c>
      <c r="BI64" s="465">
        <f t="shared" si="43"/>
        <v>0</v>
      </c>
      <c r="BJ64" s="121">
        <f t="shared" si="43"/>
        <v>0</v>
      </c>
      <c r="BK64" s="122">
        <f t="shared" si="43"/>
        <v>0</v>
      </c>
      <c r="BL64" s="465">
        <f>SUM(BL34:BL37)</f>
        <v>0</v>
      </c>
      <c r="BM64" s="121">
        <f t="shared" si="43"/>
        <v>0</v>
      </c>
      <c r="BN64" s="122">
        <f t="shared" si="43"/>
        <v>0</v>
      </c>
      <c r="BO64" s="121">
        <f t="shared" si="43"/>
        <v>0</v>
      </c>
      <c r="BP64" s="463">
        <f t="shared" si="43"/>
        <v>0</v>
      </c>
      <c r="BQ64" s="122">
        <f>SUM(BQ34:BQ37)</f>
        <v>0</v>
      </c>
      <c r="BR64" s="465">
        <f t="shared" si="43"/>
        <v>0</v>
      </c>
      <c r="BS64" s="121">
        <f t="shared" si="43"/>
        <v>0</v>
      </c>
      <c r="BT64" s="122">
        <f>SUM(BT34:BT37)</f>
        <v>0</v>
      </c>
      <c r="BU64" s="467">
        <f t="shared" si="43"/>
        <v>0</v>
      </c>
      <c r="BV64" s="122">
        <f t="shared" si="43"/>
        <v>0</v>
      </c>
      <c r="BW64" s="121">
        <f t="shared" si="43"/>
        <v>0</v>
      </c>
      <c r="BX64" s="463">
        <f t="shared" si="43"/>
        <v>0</v>
      </c>
      <c r="BY64" s="122">
        <f t="shared" si="43"/>
        <v>0</v>
      </c>
      <c r="BZ64" s="121">
        <f t="shared" si="43"/>
        <v>0</v>
      </c>
      <c r="CA64" s="122">
        <f t="shared" si="43"/>
        <v>325</v>
      </c>
      <c r="CB64" s="465">
        <f t="shared" si="43"/>
        <v>129</v>
      </c>
      <c r="CC64" s="465">
        <f t="shared" si="43"/>
        <v>612</v>
      </c>
      <c r="CD64" s="466">
        <f>SUM(CD34:CD37)</f>
        <v>44</v>
      </c>
      <c r="CE64" s="464">
        <f>SUM(CE34:CE37)</f>
        <v>816</v>
      </c>
      <c r="CF64" s="122">
        <f>SUM(CF34:CF37)</f>
        <v>312</v>
      </c>
      <c r="CG64" s="466">
        <f t="shared" si="43"/>
        <v>734</v>
      </c>
      <c r="CH64" s="464">
        <f t="shared" si="43"/>
        <v>712</v>
      </c>
      <c r="CI64" s="122">
        <f t="shared" si="43"/>
        <v>648</v>
      </c>
      <c r="CJ64" s="465">
        <f t="shared" si="43"/>
        <v>560</v>
      </c>
      <c r="CK64" s="465">
        <f>SUM(CK34:CK37)</f>
        <v>565</v>
      </c>
      <c r="CL64" s="465">
        <f>SUM(CL34:CL37)</f>
        <v>426</v>
      </c>
      <c r="CM64" s="466">
        <f t="shared" si="43"/>
        <v>438</v>
      </c>
      <c r="CN64" s="464">
        <f t="shared" si="43"/>
        <v>208</v>
      </c>
      <c r="CO64" s="464">
        <f t="shared" si="43"/>
        <v>198</v>
      </c>
      <c r="CP64" s="464">
        <f t="shared" si="43"/>
        <v>211</v>
      </c>
      <c r="CQ64" s="174">
        <f t="shared" ref="CQ64:DD64" si="44">SUM(CQ34:CQ37)</f>
        <v>179</v>
      </c>
      <c r="CR64" s="122">
        <f t="shared" si="44"/>
        <v>0</v>
      </c>
      <c r="CS64" s="465">
        <f t="shared" si="44"/>
        <v>0</v>
      </c>
      <c r="CT64" s="121">
        <f t="shared" si="44"/>
        <v>0</v>
      </c>
      <c r="CU64" s="463">
        <f t="shared" si="44"/>
        <v>0</v>
      </c>
      <c r="CV64" s="122">
        <f t="shared" si="44"/>
        <v>0</v>
      </c>
      <c r="CW64" s="121">
        <f t="shared" si="44"/>
        <v>0</v>
      </c>
      <c r="CX64" s="334">
        <f t="shared" si="44"/>
        <v>0</v>
      </c>
      <c r="CY64" s="336">
        <f>SUM(CY34:CY37)</f>
        <v>0</v>
      </c>
      <c r="CZ64" s="334">
        <f>SUM(CZ34:CZ37)</f>
        <v>0</v>
      </c>
      <c r="DA64" s="335">
        <f>SUM(DA34:DA37)</f>
        <v>0</v>
      </c>
      <c r="DB64" s="335">
        <f>SUM(DB34:DB37)</f>
        <v>0</v>
      </c>
      <c r="DC64" s="335">
        <f t="shared" si="44"/>
        <v>0</v>
      </c>
      <c r="DD64" s="337">
        <f t="shared" si="44"/>
        <v>0</v>
      </c>
      <c r="DE64" s="34"/>
    </row>
    <row r="65" spans="1:109" s="31" customFormat="1">
      <c r="B65" s="23" t="s">
        <v>752</v>
      </c>
      <c r="C65" s="25">
        <f>SUM(C38:C40)</f>
        <v>3589</v>
      </c>
      <c r="D65" s="25">
        <f>SUM(D38:D40)</f>
        <v>864</v>
      </c>
      <c r="E65" s="91">
        <f t="shared" si="14"/>
        <v>0.2407355809417665</v>
      </c>
      <c r="F65" s="463">
        <f>SUM(F38:F40)</f>
        <v>0</v>
      </c>
      <c r="G65" s="464">
        <f t="shared" ref="G65:CP65" si="45">SUM(G38:G40)</f>
        <v>0</v>
      </c>
      <c r="H65" s="464">
        <f t="shared" si="45"/>
        <v>0</v>
      </c>
      <c r="I65" s="122">
        <f t="shared" si="45"/>
        <v>0</v>
      </c>
      <c r="J65" s="465">
        <f>SUM(J38:J40)</f>
        <v>0</v>
      </c>
      <c r="K65" s="465">
        <f>SUM(K38:K40)</f>
        <v>0</v>
      </c>
      <c r="L65" s="466">
        <f t="shared" si="45"/>
        <v>0</v>
      </c>
      <c r="M65" s="174">
        <f t="shared" si="45"/>
        <v>0</v>
      </c>
      <c r="N65" s="122">
        <f t="shared" si="45"/>
        <v>0</v>
      </c>
      <c r="O65" s="466">
        <f>SUM(O38:O40)</f>
        <v>0</v>
      </c>
      <c r="P65" s="464">
        <f t="shared" si="45"/>
        <v>0</v>
      </c>
      <c r="Q65" s="464">
        <f t="shared" si="45"/>
        <v>0</v>
      </c>
      <c r="R65" s="464">
        <f t="shared" si="45"/>
        <v>0</v>
      </c>
      <c r="S65" s="464">
        <f t="shared" si="45"/>
        <v>0</v>
      </c>
      <c r="T65" s="122">
        <f>SUM(T38:T40)</f>
        <v>0</v>
      </c>
      <c r="U65" s="465">
        <f>SUM(U38:U40)</f>
        <v>0</v>
      </c>
      <c r="V65" s="465">
        <f t="shared" si="45"/>
        <v>0</v>
      </c>
      <c r="W65" s="121">
        <f t="shared" si="45"/>
        <v>0</v>
      </c>
      <c r="X65" s="463">
        <f t="shared" si="45"/>
        <v>0</v>
      </c>
      <c r="Y65" s="122">
        <f t="shared" si="45"/>
        <v>0</v>
      </c>
      <c r="Z65" s="465">
        <f>SUM(Z38:Z40)</f>
        <v>0</v>
      </c>
      <c r="AA65" s="174">
        <f t="shared" si="45"/>
        <v>0</v>
      </c>
      <c r="AB65" s="463">
        <f t="shared" si="45"/>
        <v>0</v>
      </c>
      <c r="AC65" s="122">
        <f t="shared" si="45"/>
        <v>0</v>
      </c>
      <c r="AD65" s="465">
        <f>SUM(AD38:AD40)</f>
        <v>0</v>
      </c>
      <c r="AE65" s="174">
        <f t="shared" si="45"/>
        <v>0</v>
      </c>
      <c r="AF65" s="122">
        <f t="shared" si="45"/>
        <v>0</v>
      </c>
      <c r="AG65" s="466">
        <f>SUM(AG38:AG40)</f>
        <v>0</v>
      </c>
      <c r="AH65" s="467"/>
      <c r="AI65" s="464">
        <f t="shared" si="45"/>
        <v>0</v>
      </c>
      <c r="AJ65" s="174">
        <f t="shared" si="45"/>
        <v>0</v>
      </c>
      <c r="AK65" s="122">
        <f>SUM(AK38:AK40)</f>
        <v>0</v>
      </c>
      <c r="AL65" s="466">
        <f t="shared" si="45"/>
        <v>0</v>
      </c>
      <c r="AM65" s="122">
        <f t="shared" si="45"/>
        <v>0</v>
      </c>
      <c r="AN65" s="465">
        <f>SUM(AN38:AN40)</f>
        <v>0</v>
      </c>
      <c r="AO65" s="465">
        <f>SUM(AO38:AO40)</f>
        <v>0</v>
      </c>
      <c r="AP65" s="465">
        <f t="shared" si="45"/>
        <v>0</v>
      </c>
      <c r="AQ65" s="121">
        <f t="shared" si="45"/>
        <v>0</v>
      </c>
      <c r="AR65" s="122">
        <f>SUM(AR38:AR40)</f>
        <v>0</v>
      </c>
      <c r="AS65" s="122">
        <f>SUM(AS38:AS40)</f>
        <v>0</v>
      </c>
      <c r="AT65" s="466">
        <f t="shared" si="45"/>
        <v>0</v>
      </c>
      <c r="AU65" s="122">
        <f>SUM(AU38:AU40)</f>
        <v>0</v>
      </c>
      <c r="AV65" s="465">
        <f>SUM(AV38:AV40)</f>
        <v>0</v>
      </c>
      <c r="AW65" s="465">
        <f>SUM(AW38:AW40)</f>
        <v>0</v>
      </c>
      <c r="AX65" s="465">
        <f t="shared" si="45"/>
        <v>0</v>
      </c>
      <c r="AY65" s="121">
        <f t="shared" si="45"/>
        <v>0</v>
      </c>
      <c r="AZ65" s="463">
        <f t="shared" si="45"/>
        <v>0</v>
      </c>
      <c r="BA65" s="122">
        <f>SUM(BA38:BA40)</f>
        <v>0</v>
      </c>
      <c r="BB65" s="465">
        <f t="shared" si="45"/>
        <v>0</v>
      </c>
      <c r="BC65" s="121">
        <f t="shared" si="45"/>
        <v>0</v>
      </c>
      <c r="BD65" s="463">
        <f t="shared" si="45"/>
        <v>0</v>
      </c>
      <c r="BE65" s="122">
        <f t="shared" si="45"/>
        <v>0</v>
      </c>
      <c r="BF65" s="466">
        <f t="shared" si="45"/>
        <v>0</v>
      </c>
      <c r="BG65" s="174">
        <f t="shared" si="45"/>
        <v>0</v>
      </c>
      <c r="BH65" s="122">
        <f t="shared" si="45"/>
        <v>0</v>
      </c>
      <c r="BI65" s="465">
        <f t="shared" si="45"/>
        <v>0</v>
      </c>
      <c r="BJ65" s="121">
        <f t="shared" si="45"/>
        <v>0</v>
      </c>
      <c r="BK65" s="122">
        <f t="shared" si="45"/>
        <v>0</v>
      </c>
      <c r="BL65" s="465">
        <f>SUM(BL38:BL40)</f>
        <v>0</v>
      </c>
      <c r="BM65" s="121">
        <f t="shared" si="45"/>
        <v>0</v>
      </c>
      <c r="BN65" s="122">
        <f t="shared" si="45"/>
        <v>0</v>
      </c>
      <c r="BO65" s="121">
        <f t="shared" si="45"/>
        <v>0</v>
      </c>
      <c r="BP65" s="463">
        <f t="shared" si="45"/>
        <v>0</v>
      </c>
      <c r="BQ65" s="122">
        <f>SUM(BQ38:BQ40)</f>
        <v>0</v>
      </c>
      <c r="BR65" s="465">
        <f t="shared" si="45"/>
        <v>0</v>
      </c>
      <c r="BS65" s="121">
        <f t="shared" si="45"/>
        <v>0</v>
      </c>
      <c r="BT65" s="122">
        <f>SUM(BT38:BT40)</f>
        <v>0</v>
      </c>
      <c r="BU65" s="467">
        <f t="shared" si="45"/>
        <v>0</v>
      </c>
      <c r="BV65" s="122">
        <f t="shared" si="45"/>
        <v>0</v>
      </c>
      <c r="BW65" s="121">
        <f t="shared" si="45"/>
        <v>0</v>
      </c>
      <c r="BX65" s="463">
        <f t="shared" si="45"/>
        <v>0</v>
      </c>
      <c r="BY65" s="122">
        <f t="shared" si="45"/>
        <v>0</v>
      </c>
      <c r="BZ65" s="121">
        <f t="shared" si="45"/>
        <v>0</v>
      </c>
      <c r="CA65" s="122">
        <f t="shared" si="45"/>
        <v>0</v>
      </c>
      <c r="CB65" s="465">
        <f t="shared" si="45"/>
        <v>0</v>
      </c>
      <c r="CC65" s="465">
        <f t="shared" si="45"/>
        <v>0</v>
      </c>
      <c r="CD65" s="466">
        <f>SUM(CD38:CD40)</f>
        <v>0</v>
      </c>
      <c r="CE65" s="464">
        <f>SUM(CE38:CE40)</f>
        <v>0</v>
      </c>
      <c r="CF65" s="122">
        <f>SUM(CF38:CF40)</f>
        <v>0</v>
      </c>
      <c r="CG65" s="466">
        <f t="shared" si="45"/>
        <v>0</v>
      </c>
      <c r="CH65" s="464">
        <f t="shared" si="45"/>
        <v>0</v>
      </c>
      <c r="CI65" s="122">
        <f t="shared" si="45"/>
        <v>0</v>
      </c>
      <c r="CJ65" s="465">
        <f t="shared" si="45"/>
        <v>0</v>
      </c>
      <c r="CK65" s="465">
        <f>SUM(CK38:CK40)</f>
        <v>0</v>
      </c>
      <c r="CL65" s="465">
        <f>SUM(CL38:CL40)</f>
        <v>0</v>
      </c>
      <c r="CM65" s="466">
        <f t="shared" si="45"/>
        <v>0</v>
      </c>
      <c r="CN65" s="464">
        <f t="shared" si="45"/>
        <v>0</v>
      </c>
      <c r="CO65" s="464">
        <f t="shared" si="45"/>
        <v>0</v>
      </c>
      <c r="CP65" s="464">
        <f t="shared" si="45"/>
        <v>0</v>
      </c>
      <c r="CQ65" s="174">
        <f t="shared" ref="CQ65:DD65" si="46">SUM(CQ38:CQ40)</f>
        <v>0</v>
      </c>
      <c r="CR65" s="122">
        <f t="shared" si="46"/>
        <v>465</v>
      </c>
      <c r="CS65" s="465">
        <f t="shared" si="46"/>
        <v>617</v>
      </c>
      <c r="CT65" s="121">
        <f t="shared" si="46"/>
        <v>528</v>
      </c>
      <c r="CU65" s="463">
        <f t="shared" si="46"/>
        <v>0</v>
      </c>
      <c r="CV65" s="122">
        <f t="shared" si="46"/>
        <v>0</v>
      </c>
      <c r="CW65" s="121">
        <f t="shared" si="46"/>
        <v>0</v>
      </c>
      <c r="CX65" s="334">
        <f t="shared" si="46"/>
        <v>0</v>
      </c>
      <c r="CY65" s="336">
        <f>SUM(CY38:CY40)</f>
        <v>0</v>
      </c>
      <c r="CZ65" s="334">
        <f>SUM(CZ38:CZ40)</f>
        <v>0</v>
      </c>
      <c r="DA65" s="335">
        <f>SUM(DA38:DA40)</f>
        <v>0</v>
      </c>
      <c r="DB65" s="335">
        <f>SUM(DB38:DB40)</f>
        <v>0</v>
      </c>
      <c r="DC65" s="335">
        <f t="shared" si="46"/>
        <v>0</v>
      </c>
      <c r="DD65" s="337">
        <f t="shared" si="46"/>
        <v>0</v>
      </c>
      <c r="DE65" s="34"/>
    </row>
    <row r="66" spans="1:109" s="30" customFormat="1">
      <c r="B66" s="23" t="s">
        <v>32</v>
      </c>
      <c r="C66" s="24">
        <f>SUM(C41:C42)</f>
        <v>1836</v>
      </c>
      <c r="D66" s="24">
        <f>SUM(D41:D42)</f>
        <v>434</v>
      </c>
      <c r="E66" s="91">
        <f t="shared" si="14"/>
        <v>0.23638344226579522</v>
      </c>
      <c r="F66" s="463">
        <f>SUM(F41:F42)</f>
        <v>0</v>
      </c>
      <c r="G66" s="464">
        <f t="shared" ref="G66:CP66" si="47">SUM(G41:G42)</f>
        <v>0</v>
      </c>
      <c r="H66" s="464">
        <f t="shared" si="47"/>
        <v>0</v>
      </c>
      <c r="I66" s="122">
        <f t="shared" si="47"/>
        <v>0</v>
      </c>
      <c r="J66" s="465">
        <f>SUM(J41:J42)</f>
        <v>0</v>
      </c>
      <c r="K66" s="465">
        <f>SUM(K41:K42)</f>
        <v>0</v>
      </c>
      <c r="L66" s="466">
        <f t="shared" si="47"/>
        <v>0</v>
      </c>
      <c r="M66" s="174">
        <f t="shared" si="47"/>
        <v>0</v>
      </c>
      <c r="N66" s="122">
        <f t="shared" si="47"/>
        <v>0</v>
      </c>
      <c r="O66" s="466">
        <f>SUM(O41:O42)</f>
        <v>0</v>
      </c>
      <c r="P66" s="464">
        <f t="shared" si="47"/>
        <v>0</v>
      </c>
      <c r="Q66" s="464">
        <f t="shared" si="47"/>
        <v>0</v>
      </c>
      <c r="R66" s="464">
        <f t="shared" si="47"/>
        <v>0</v>
      </c>
      <c r="S66" s="464">
        <f t="shared" si="47"/>
        <v>0</v>
      </c>
      <c r="T66" s="122">
        <f>SUM(T41:T42)</f>
        <v>0</v>
      </c>
      <c r="U66" s="465">
        <f>SUM(U41:U42)</f>
        <v>0</v>
      </c>
      <c r="V66" s="465">
        <f t="shared" si="47"/>
        <v>0</v>
      </c>
      <c r="W66" s="121">
        <f t="shared" si="47"/>
        <v>0</v>
      </c>
      <c r="X66" s="463">
        <f t="shared" si="47"/>
        <v>0</v>
      </c>
      <c r="Y66" s="122">
        <f t="shared" si="47"/>
        <v>0</v>
      </c>
      <c r="Z66" s="465">
        <f>SUM(Z41:Z42)</f>
        <v>0</v>
      </c>
      <c r="AA66" s="174">
        <f t="shared" si="47"/>
        <v>0</v>
      </c>
      <c r="AB66" s="463">
        <f t="shared" si="47"/>
        <v>0</v>
      </c>
      <c r="AC66" s="122">
        <f t="shared" si="47"/>
        <v>0</v>
      </c>
      <c r="AD66" s="465">
        <f>SUM(AD41:AD42)</f>
        <v>0</v>
      </c>
      <c r="AE66" s="174">
        <f t="shared" si="47"/>
        <v>0</v>
      </c>
      <c r="AF66" s="122">
        <f t="shared" si="47"/>
        <v>0</v>
      </c>
      <c r="AG66" s="466">
        <f>SUM(AG41:AG42)</f>
        <v>0</v>
      </c>
      <c r="AH66" s="467"/>
      <c r="AI66" s="464">
        <f t="shared" si="47"/>
        <v>0</v>
      </c>
      <c r="AJ66" s="174">
        <f t="shared" si="47"/>
        <v>0</v>
      </c>
      <c r="AK66" s="122">
        <f>SUM(AK41:AK42)</f>
        <v>0</v>
      </c>
      <c r="AL66" s="466">
        <f t="shared" si="47"/>
        <v>0</v>
      </c>
      <c r="AM66" s="122">
        <f t="shared" si="47"/>
        <v>0</v>
      </c>
      <c r="AN66" s="465">
        <f>SUM(AN41:AN42)</f>
        <v>0</v>
      </c>
      <c r="AO66" s="465">
        <f>SUM(AO41:AO42)</f>
        <v>0</v>
      </c>
      <c r="AP66" s="465">
        <f t="shared" si="47"/>
        <v>0</v>
      </c>
      <c r="AQ66" s="121">
        <f t="shared" si="47"/>
        <v>0</v>
      </c>
      <c r="AR66" s="122">
        <f>SUM(AR41:AR42)</f>
        <v>0</v>
      </c>
      <c r="AS66" s="122">
        <f>SUM(AS41:AS42)</f>
        <v>0</v>
      </c>
      <c r="AT66" s="466">
        <f t="shared" si="47"/>
        <v>0</v>
      </c>
      <c r="AU66" s="122">
        <f>SUM(AU41:AU42)</f>
        <v>0</v>
      </c>
      <c r="AV66" s="465">
        <f>SUM(AV41:AV42)</f>
        <v>0</v>
      </c>
      <c r="AW66" s="465">
        <f>SUM(AW41:AW42)</f>
        <v>0</v>
      </c>
      <c r="AX66" s="465">
        <f t="shared" si="47"/>
        <v>0</v>
      </c>
      <c r="AY66" s="121">
        <f t="shared" si="47"/>
        <v>0</v>
      </c>
      <c r="AZ66" s="463">
        <f t="shared" si="47"/>
        <v>0</v>
      </c>
      <c r="BA66" s="122">
        <f>SUM(BA41:BA42)</f>
        <v>0</v>
      </c>
      <c r="BB66" s="465">
        <f t="shared" si="47"/>
        <v>0</v>
      </c>
      <c r="BC66" s="121">
        <f t="shared" si="47"/>
        <v>0</v>
      </c>
      <c r="BD66" s="463">
        <f t="shared" si="47"/>
        <v>0</v>
      </c>
      <c r="BE66" s="122">
        <f t="shared" si="47"/>
        <v>0</v>
      </c>
      <c r="BF66" s="466">
        <f t="shared" si="47"/>
        <v>0</v>
      </c>
      <c r="BG66" s="174">
        <f t="shared" si="47"/>
        <v>0</v>
      </c>
      <c r="BH66" s="122">
        <f t="shared" si="47"/>
        <v>0</v>
      </c>
      <c r="BI66" s="465">
        <f t="shared" si="47"/>
        <v>0</v>
      </c>
      <c r="BJ66" s="121">
        <f t="shared" si="47"/>
        <v>0</v>
      </c>
      <c r="BK66" s="122">
        <f t="shared" si="47"/>
        <v>0</v>
      </c>
      <c r="BL66" s="465">
        <f>SUM(BL41:BL42)</f>
        <v>0</v>
      </c>
      <c r="BM66" s="121">
        <f t="shared" si="47"/>
        <v>0</v>
      </c>
      <c r="BN66" s="122">
        <f t="shared" si="47"/>
        <v>0</v>
      </c>
      <c r="BO66" s="121">
        <f t="shared" si="47"/>
        <v>0</v>
      </c>
      <c r="BP66" s="463">
        <f t="shared" si="47"/>
        <v>0</v>
      </c>
      <c r="BQ66" s="122">
        <f>SUM(BQ41:BQ42)</f>
        <v>0</v>
      </c>
      <c r="BR66" s="465">
        <f t="shared" si="47"/>
        <v>0</v>
      </c>
      <c r="BS66" s="121">
        <f t="shared" si="47"/>
        <v>0</v>
      </c>
      <c r="BT66" s="122">
        <f>SUM(BT41:BT42)</f>
        <v>0</v>
      </c>
      <c r="BU66" s="467">
        <f t="shared" si="47"/>
        <v>0</v>
      </c>
      <c r="BV66" s="122">
        <f t="shared" si="47"/>
        <v>0</v>
      </c>
      <c r="BW66" s="121">
        <f t="shared" si="47"/>
        <v>0</v>
      </c>
      <c r="BX66" s="463">
        <f t="shared" si="47"/>
        <v>0</v>
      </c>
      <c r="BY66" s="122">
        <f t="shared" si="47"/>
        <v>0</v>
      </c>
      <c r="BZ66" s="121">
        <f t="shared" si="47"/>
        <v>0</v>
      </c>
      <c r="CA66" s="122">
        <f t="shared" si="47"/>
        <v>0</v>
      </c>
      <c r="CB66" s="465">
        <f t="shared" si="47"/>
        <v>0</v>
      </c>
      <c r="CC66" s="465">
        <f t="shared" si="47"/>
        <v>0</v>
      </c>
      <c r="CD66" s="466">
        <f>SUM(CD41:CD42)</f>
        <v>0</v>
      </c>
      <c r="CE66" s="464">
        <f>SUM(CE41:CE42)</f>
        <v>0</v>
      </c>
      <c r="CF66" s="122">
        <f>SUM(CF41:CF42)</f>
        <v>0</v>
      </c>
      <c r="CG66" s="466">
        <f t="shared" si="47"/>
        <v>0</v>
      </c>
      <c r="CH66" s="464">
        <f t="shared" si="47"/>
        <v>0</v>
      </c>
      <c r="CI66" s="122">
        <f t="shared" si="47"/>
        <v>0</v>
      </c>
      <c r="CJ66" s="465">
        <f t="shared" si="47"/>
        <v>0</v>
      </c>
      <c r="CK66" s="465">
        <f>SUM(CK41:CK42)</f>
        <v>0</v>
      </c>
      <c r="CL66" s="465">
        <f>SUM(CL41:CL42)</f>
        <v>0</v>
      </c>
      <c r="CM66" s="466">
        <f t="shared" si="47"/>
        <v>0</v>
      </c>
      <c r="CN66" s="464">
        <f t="shared" si="47"/>
        <v>0</v>
      </c>
      <c r="CO66" s="464">
        <f t="shared" si="47"/>
        <v>0</v>
      </c>
      <c r="CP66" s="464">
        <f t="shared" si="47"/>
        <v>0</v>
      </c>
      <c r="CQ66" s="174">
        <f t="shared" ref="CQ66:DD66" si="48">SUM(CQ41:CQ42)</f>
        <v>0</v>
      </c>
      <c r="CR66" s="122">
        <f t="shared" si="48"/>
        <v>0</v>
      </c>
      <c r="CS66" s="465">
        <f t="shared" si="48"/>
        <v>0</v>
      </c>
      <c r="CT66" s="121">
        <f t="shared" si="48"/>
        <v>0</v>
      </c>
      <c r="CU66" s="463">
        <f t="shared" si="48"/>
        <v>356</v>
      </c>
      <c r="CV66" s="122">
        <f t="shared" si="48"/>
        <v>325</v>
      </c>
      <c r="CW66" s="121">
        <f t="shared" si="48"/>
        <v>312</v>
      </c>
      <c r="CX66" s="334">
        <f t="shared" si="48"/>
        <v>0</v>
      </c>
      <c r="CY66" s="336">
        <f>SUM(CY41:CY42)</f>
        <v>0</v>
      </c>
      <c r="CZ66" s="334">
        <f>SUM(CZ41:CZ42)</f>
        <v>0</v>
      </c>
      <c r="DA66" s="335">
        <f>SUM(DA41:DA42)</f>
        <v>0</v>
      </c>
      <c r="DB66" s="335">
        <f>SUM(DB41:DB42)</f>
        <v>0</v>
      </c>
      <c r="DC66" s="335">
        <f t="shared" si="48"/>
        <v>0</v>
      </c>
      <c r="DD66" s="337">
        <f t="shared" si="48"/>
        <v>0</v>
      </c>
      <c r="DE66" s="34"/>
    </row>
    <row r="67" spans="1:109" s="30" customFormat="1" ht="13.5" thickBot="1">
      <c r="A67" s="63"/>
      <c r="B67" s="64" t="s">
        <v>731</v>
      </c>
      <c r="C67" s="86">
        <f>SUM(C43:C44)</f>
        <v>2592</v>
      </c>
      <c r="D67" s="86">
        <f>SUM(D43:D44)</f>
        <v>716</v>
      </c>
      <c r="E67" s="92">
        <f t="shared" si="14"/>
        <v>0.27623456790123457</v>
      </c>
      <c r="F67" s="468">
        <f>SUM(F43:F44)</f>
        <v>0</v>
      </c>
      <c r="G67" s="469">
        <f t="shared" ref="G67:CP67" si="49">SUM(G43:G44)</f>
        <v>0</v>
      </c>
      <c r="H67" s="469">
        <f t="shared" si="49"/>
        <v>0</v>
      </c>
      <c r="I67" s="470">
        <f t="shared" si="49"/>
        <v>0</v>
      </c>
      <c r="J67" s="471">
        <f>SUM(J43:J44)</f>
        <v>0</v>
      </c>
      <c r="K67" s="471">
        <f>SUM(K43:K44)</f>
        <v>0</v>
      </c>
      <c r="L67" s="472">
        <f t="shared" si="49"/>
        <v>0</v>
      </c>
      <c r="M67" s="473">
        <f t="shared" si="49"/>
        <v>0</v>
      </c>
      <c r="N67" s="470">
        <f t="shared" si="49"/>
        <v>0</v>
      </c>
      <c r="O67" s="472">
        <f>SUM(O43:O44)</f>
        <v>0</v>
      </c>
      <c r="P67" s="469">
        <f t="shared" si="49"/>
        <v>0</v>
      </c>
      <c r="Q67" s="469">
        <f t="shared" si="49"/>
        <v>0</v>
      </c>
      <c r="R67" s="469">
        <f t="shared" si="49"/>
        <v>0</v>
      </c>
      <c r="S67" s="469">
        <f t="shared" si="49"/>
        <v>0</v>
      </c>
      <c r="T67" s="470">
        <f>SUM(T43:T44)</f>
        <v>0</v>
      </c>
      <c r="U67" s="471">
        <f>SUM(U43:U44)</f>
        <v>0</v>
      </c>
      <c r="V67" s="471">
        <f t="shared" si="49"/>
        <v>0</v>
      </c>
      <c r="W67" s="474">
        <f t="shared" si="49"/>
        <v>0</v>
      </c>
      <c r="X67" s="468">
        <f t="shared" si="49"/>
        <v>0</v>
      </c>
      <c r="Y67" s="470">
        <f t="shared" si="49"/>
        <v>0</v>
      </c>
      <c r="Z67" s="471">
        <f>SUM(Z43:Z44)</f>
        <v>0</v>
      </c>
      <c r="AA67" s="473">
        <f t="shared" si="49"/>
        <v>0</v>
      </c>
      <c r="AB67" s="468">
        <f t="shared" si="49"/>
        <v>0</v>
      </c>
      <c r="AC67" s="470">
        <f t="shared" si="49"/>
        <v>0</v>
      </c>
      <c r="AD67" s="471">
        <f>SUM(AD43:AD44)</f>
        <v>0</v>
      </c>
      <c r="AE67" s="473">
        <f t="shared" si="49"/>
        <v>0</v>
      </c>
      <c r="AF67" s="470">
        <f t="shared" si="49"/>
        <v>0</v>
      </c>
      <c r="AG67" s="472">
        <f>SUM(AG43:AG44)</f>
        <v>0</v>
      </c>
      <c r="AH67" s="475"/>
      <c r="AI67" s="469">
        <f t="shared" si="49"/>
        <v>0</v>
      </c>
      <c r="AJ67" s="473">
        <f t="shared" si="49"/>
        <v>0</v>
      </c>
      <c r="AK67" s="470">
        <f>SUM(AK43:AK44)</f>
        <v>0</v>
      </c>
      <c r="AL67" s="472">
        <f t="shared" si="49"/>
        <v>0</v>
      </c>
      <c r="AM67" s="470">
        <f t="shared" si="49"/>
        <v>0</v>
      </c>
      <c r="AN67" s="471">
        <f>SUM(AN43:AN44)</f>
        <v>0</v>
      </c>
      <c r="AO67" s="471">
        <f>SUM(AO43:AO44)</f>
        <v>0</v>
      </c>
      <c r="AP67" s="471">
        <f t="shared" si="49"/>
        <v>0</v>
      </c>
      <c r="AQ67" s="474">
        <f t="shared" si="49"/>
        <v>0</v>
      </c>
      <c r="AR67" s="470">
        <f>SUM(AR43:AR44)</f>
        <v>0</v>
      </c>
      <c r="AS67" s="470">
        <f>SUM(AS43:AS44)</f>
        <v>0</v>
      </c>
      <c r="AT67" s="472">
        <f t="shared" si="49"/>
        <v>0</v>
      </c>
      <c r="AU67" s="470">
        <f>SUM(AU43:AU44)</f>
        <v>0</v>
      </c>
      <c r="AV67" s="471">
        <f>SUM(AV43:AV44)</f>
        <v>0</v>
      </c>
      <c r="AW67" s="471">
        <f>SUM(AW43:AW44)</f>
        <v>0</v>
      </c>
      <c r="AX67" s="471">
        <f t="shared" si="49"/>
        <v>0</v>
      </c>
      <c r="AY67" s="474">
        <f t="shared" si="49"/>
        <v>0</v>
      </c>
      <c r="AZ67" s="468">
        <f t="shared" si="49"/>
        <v>0</v>
      </c>
      <c r="BA67" s="470">
        <f>SUM(BA43:BA44)</f>
        <v>0</v>
      </c>
      <c r="BB67" s="471">
        <f t="shared" si="49"/>
        <v>0</v>
      </c>
      <c r="BC67" s="474">
        <f t="shared" si="49"/>
        <v>0</v>
      </c>
      <c r="BD67" s="468">
        <f t="shared" si="49"/>
        <v>0</v>
      </c>
      <c r="BE67" s="470">
        <f t="shared" si="49"/>
        <v>0</v>
      </c>
      <c r="BF67" s="472">
        <f t="shared" si="49"/>
        <v>0</v>
      </c>
      <c r="BG67" s="473">
        <f t="shared" si="49"/>
        <v>0</v>
      </c>
      <c r="BH67" s="470">
        <f t="shared" si="49"/>
        <v>0</v>
      </c>
      <c r="BI67" s="471">
        <f t="shared" si="49"/>
        <v>0</v>
      </c>
      <c r="BJ67" s="474">
        <f t="shared" si="49"/>
        <v>0</v>
      </c>
      <c r="BK67" s="470">
        <f t="shared" si="49"/>
        <v>0</v>
      </c>
      <c r="BL67" s="471">
        <f>SUM(BL43:BL44)</f>
        <v>0</v>
      </c>
      <c r="BM67" s="474">
        <f t="shared" si="49"/>
        <v>0</v>
      </c>
      <c r="BN67" s="470">
        <f t="shared" si="49"/>
        <v>0</v>
      </c>
      <c r="BO67" s="474">
        <f t="shared" si="49"/>
        <v>0</v>
      </c>
      <c r="BP67" s="468">
        <f t="shared" si="49"/>
        <v>0</v>
      </c>
      <c r="BQ67" s="470">
        <f>SUM(BQ43:BQ44)</f>
        <v>0</v>
      </c>
      <c r="BR67" s="471">
        <f t="shared" si="49"/>
        <v>0</v>
      </c>
      <c r="BS67" s="474">
        <f t="shared" si="49"/>
        <v>0</v>
      </c>
      <c r="BT67" s="470">
        <f>SUM(BT43:BT44)</f>
        <v>0</v>
      </c>
      <c r="BU67" s="475">
        <f t="shared" si="49"/>
        <v>0</v>
      </c>
      <c r="BV67" s="470">
        <f t="shared" si="49"/>
        <v>0</v>
      </c>
      <c r="BW67" s="474">
        <f t="shared" si="49"/>
        <v>0</v>
      </c>
      <c r="BX67" s="468">
        <f t="shared" si="49"/>
        <v>0</v>
      </c>
      <c r="BY67" s="470">
        <f t="shared" si="49"/>
        <v>0</v>
      </c>
      <c r="BZ67" s="474">
        <f t="shared" si="49"/>
        <v>0</v>
      </c>
      <c r="CA67" s="470">
        <f t="shared" si="49"/>
        <v>0</v>
      </c>
      <c r="CB67" s="471">
        <f t="shared" si="49"/>
        <v>0</v>
      </c>
      <c r="CC67" s="471">
        <f t="shared" si="49"/>
        <v>0</v>
      </c>
      <c r="CD67" s="472">
        <f>SUM(CD43:CD44)</f>
        <v>0</v>
      </c>
      <c r="CE67" s="469">
        <f>SUM(CE43:CE44)</f>
        <v>0</v>
      </c>
      <c r="CF67" s="470">
        <f>SUM(CF43:CF44)</f>
        <v>0</v>
      </c>
      <c r="CG67" s="472">
        <f t="shared" si="49"/>
        <v>0</v>
      </c>
      <c r="CH67" s="469">
        <f t="shared" si="49"/>
        <v>0</v>
      </c>
      <c r="CI67" s="470">
        <f t="shared" si="49"/>
        <v>0</v>
      </c>
      <c r="CJ67" s="471">
        <f t="shared" si="49"/>
        <v>0</v>
      </c>
      <c r="CK67" s="471">
        <f>SUM(CK43:CK44)</f>
        <v>0</v>
      </c>
      <c r="CL67" s="471">
        <f>SUM(CL43:CL44)</f>
        <v>0</v>
      </c>
      <c r="CM67" s="472">
        <f t="shared" si="49"/>
        <v>0</v>
      </c>
      <c r="CN67" s="469">
        <f t="shared" si="49"/>
        <v>0</v>
      </c>
      <c r="CO67" s="469">
        <f t="shared" si="49"/>
        <v>0</v>
      </c>
      <c r="CP67" s="469">
        <f t="shared" si="49"/>
        <v>0</v>
      </c>
      <c r="CQ67" s="473">
        <f t="shared" ref="CQ67:DD67" si="50">SUM(CQ43:CQ44)</f>
        <v>0</v>
      </c>
      <c r="CR67" s="470">
        <f t="shared" si="50"/>
        <v>0</v>
      </c>
      <c r="CS67" s="471">
        <f t="shared" si="50"/>
        <v>0</v>
      </c>
      <c r="CT67" s="474">
        <f t="shared" si="50"/>
        <v>0</v>
      </c>
      <c r="CU67" s="468">
        <f t="shared" si="50"/>
        <v>0</v>
      </c>
      <c r="CV67" s="470">
        <f t="shared" si="50"/>
        <v>0</v>
      </c>
      <c r="CW67" s="474">
        <f t="shared" si="50"/>
        <v>0</v>
      </c>
      <c r="CX67" s="338">
        <f t="shared" si="50"/>
        <v>248</v>
      </c>
      <c r="CY67" s="340">
        <f>SUM(CY43:CY44)</f>
        <v>450</v>
      </c>
      <c r="CZ67" s="338">
        <f>SUM(CZ43:CZ44)</f>
        <v>326</v>
      </c>
      <c r="DA67" s="339">
        <f>SUM(DA43:DA44)</f>
        <v>318</v>
      </c>
      <c r="DB67" s="339">
        <f>SUM(DB43:DB44)</f>
        <v>369</v>
      </c>
      <c r="DC67" s="339">
        <f t="shared" si="50"/>
        <v>178</v>
      </c>
      <c r="DD67" s="341">
        <f t="shared" si="50"/>
        <v>534</v>
      </c>
      <c r="DE67" s="34"/>
    </row>
    <row r="68" spans="1:109" ht="13.5" thickTop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R68" s="37"/>
      <c r="CS68" s="37"/>
      <c r="CT68" s="37"/>
      <c r="CU68" s="37"/>
      <c r="CV68" s="37"/>
      <c r="CW68" s="37"/>
      <c r="CX68" s="37"/>
      <c r="CY68" s="37"/>
      <c r="CZ68" s="37"/>
      <c r="DA68" s="37"/>
      <c r="DB68" s="37"/>
      <c r="DC68" s="37"/>
      <c r="DD68" s="37"/>
    </row>
  </sheetData>
  <mergeCells count="64">
    <mergeCell ref="BN1:BO1"/>
    <mergeCell ref="BG2:BG3"/>
    <mergeCell ref="CU1:CW1"/>
    <mergeCell ref="BK2:BM3"/>
    <mergeCell ref="BV2:BW3"/>
    <mergeCell ref="BT2:BU3"/>
    <mergeCell ref="BH1:BJ1"/>
    <mergeCell ref="BK1:BM1"/>
    <mergeCell ref="BP2:BP3"/>
    <mergeCell ref="BN2:BO3"/>
    <mergeCell ref="CA2:CD3"/>
    <mergeCell ref="CF2:CG3"/>
    <mergeCell ref="BY2:BZ3"/>
    <mergeCell ref="BT1:BW1"/>
    <mergeCell ref="BP1:BS1"/>
    <mergeCell ref="BH2:BJ3"/>
    <mergeCell ref="CX1:DD1"/>
    <mergeCell ref="BX2:BX3"/>
    <mergeCell ref="BX1:BZ1"/>
    <mergeCell ref="CH2:CH3"/>
    <mergeCell ref="CR1:CT1"/>
    <mergeCell ref="CR2:CT3"/>
    <mergeCell ref="CI2:CM3"/>
    <mergeCell ref="CE2:CE3"/>
    <mergeCell ref="CA1:CQ1"/>
    <mergeCell ref="CZ2:DD3"/>
    <mergeCell ref="CU2:CU3"/>
    <mergeCell ref="CN2:CQ2"/>
    <mergeCell ref="CX2:CY3"/>
    <mergeCell ref="CV2:CW3"/>
    <mergeCell ref="AK1:AQ1"/>
    <mergeCell ref="AF2:AG3"/>
    <mergeCell ref="AK2:AL3"/>
    <mergeCell ref="N3:O3"/>
    <mergeCell ref="BE2:BF3"/>
    <mergeCell ref="AM2:AQ3"/>
    <mergeCell ref="AR2:AT3"/>
    <mergeCell ref="AZ2:AZ3"/>
    <mergeCell ref="BD1:BG1"/>
    <mergeCell ref="AH2:AH3"/>
    <mergeCell ref="AI2:AJ3"/>
    <mergeCell ref="AU2:AY3"/>
    <mergeCell ref="BA2:BC3"/>
    <mergeCell ref="AR1:AY1"/>
    <mergeCell ref="AZ1:BC1"/>
    <mergeCell ref="AF1:AJ1"/>
    <mergeCell ref="A1:E3"/>
    <mergeCell ref="I2:L3"/>
    <mergeCell ref="N1:W1"/>
    <mergeCell ref="N2:S2"/>
    <mergeCell ref="AB1:AE1"/>
    <mergeCell ref="M2:M3"/>
    <mergeCell ref="F1:M1"/>
    <mergeCell ref="F2:F3"/>
    <mergeCell ref="G2:G3"/>
    <mergeCell ref="H2:H3"/>
    <mergeCell ref="T2:W3"/>
    <mergeCell ref="X1:AA1"/>
    <mergeCell ref="BQ2:BS3"/>
    <mergeCell ref="AC2:AE3"/>
    <mergeCell ref="X2:X3"/>
    <mergeCell ref="AB2:AB3"/>
    <mergeCell ref="Y2:AA3"/>
    <mergeCell ref="BD2:BD3"/>
  </mergeCells>
  <phoneticPr fontId="11" type="noConversion"/>
  <pageMargins left="0.2" right="0.2" top="1" bottom="1" header="0.5" footer="0.5"/>
  <pageSetup orientation="landscape" r:id="rId1"/>
  <headerFooter alignWithMargins="0">
    <oddFooter>&amp;C&amp;"Californian FB,Italic"(Pg. &amp;P of &amp;N)</oddFooter>
  </headerFooter>
  <colBreaks count="6" manualBreakCount="6">
    <brk id="13" max="3" man="1"/>
    <brk id="27" max="3" man="1"/>
    <brk id="36" max="3" man="1"/>
    <brk id="62" max="3" man="1"/>
    <brk id="71" max="3" man="1"/>
    <brk id="78" max="3" man="1"/>
  </colBreaks>
  <ignoredErrors>
    <ignoredError sqref="D50:D51 CM68:CN68 C50:C51 CO68:CP68 X50:AA50 G49:CW49 G51:CW51 G50:W50 AB50:CW50 AH53 AH60:AH61 AH57:AH59 AH52 AH54:AH56 AH66:AH67 AH62:AH65 BM62:BM65" formulaRange="1"/>
    <ignoredError sqref="E66:E67 E49:E56 E61:E63 E11:E12 E46" formula="1"/>
    <ignoredError sqref="C67:D67 D52 D65 D63 CQ68 D54 D55 D56 D57 D58 D59 D60 D61 D62 D64 D66 C52:C66 CR68:CS68 CX66:DD66 AR54:AY56 F52 G52 I52:M52 BH57:BJ59 H52:H61 BN66:CW66 BN67:CW67 AZ54:BL56 AI54:AQ56 N52:AG52 F53:F67 BK57:BL59 AI57:BG59 AI60:BL67 I53:AG61 G53:G61 BM52:BM61 BN52:CW65 G62:AG67 AI52:BL53 F49:F51 BM66:BM67" formulaRange="1" unlockedFormula="1"/>
    <ignoredError sqref="D53 CT68 CV68:CW68 CZ68 CX52:DD65 CX67:DD67" unlockedFormula="1"/>
    <ignoredError sqref="E57:E60 E64:E65" formula="1" formulaRange="1"/>
    <ignoredError sqref="E47 D46 L48:M48 V45:W45 AA45:AA46 AA48 AE45 AJ48 AP45:AQ45 AJ45 BB45:BC45 BE45:BG45 BR45:BS45 BV45:BW45 CM45:CT45 CV45:CW45 DC45:DD45 AB45:AC45 I48 I45 X48:Y48 X45:Y46 AM45 BY45:CA45 AX45:AZ45 BM45 BI45:BK45 CI45:CJ45 L45:N45 P45:S45 BN45:BP45" emptyCellReference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V241"/>
  <sheetViews>
    <sheetView zoomScaleNormal="100" workbookViewId="0">
      <selection sqref="A1:E2"/>
    </sheetView>
  </sheetViews>
  <sheetFormatPr defaultRowHeight="12.75"/>
  <cols>
    <col min="1" max="1" width="5.5703125" style="2" bestFit="1" customWidth="1"/>
    <col min="2" max="2" width="24.28515625" style="2" bestFit="1" customWidth="1"/>
    <col min="3" max="4" width="10.85546875" style="2" customWidth="1"/>
    <col min="5" max="5" width="9.85546875" style="2" bestFit="1" customWidth="1"/>
    <col min="6" max="47" width="11.42578125" style="2" customWidth="1"/>
    <col min="48" max="16384" width="9.140625" style="2"/>
  </cols>
  <sheetData>
    <row r="1" spans="1:48" ht="54" customHeight="1" thickTop="1" thickBot="1">
      <c r="A1" s="711" t="s">
        <v>853</v>
      </c>
      <c r="B1" s="712"/>
      <c r="C1" s="712"/>
      <c r="D1" s="712"/>
      <c r="E1" s="712"/>
      <c r="F1" s="690" t="s">
        <v>73</v>
      </c>
      <c r="G1" s="691"/>
      <c r="H1" s="692"/>
      <c r="I1" s="706" t="s">
        <v>74</v>
      </c>
      <c r="J1" s="691"/>
      <c r="K1" s="691"/>
      <c r="L1" s="691"/>
      <c r="M1" s="691"/>
      <c r="N1" s="708"/>
      <c r="O1" s="691" t="s">
        <v>75</v>
      </c>
      <c r="P1" s="692"/>
      <c r="Q1" s="690" t="s">
        <v>76</v>
      </c>
      <c r="R1" s="691"/>
      <c r="S1" s="691"/>
      <c r="T1" s="691"/>
      <c r="U1" s="692"/>
      <c r="V1" s="706" t="s">
        <v>77</v>
      </c>
      <c r="W1" s="691"/>
      <c r="X1" s="708"/>
      <c r="Y1" s="706" t="s">
        <v>78</v>
      </c>
      <c r="Z1" s="691"/>
      <c r="AA1" s="708"/>
      <c r="AB1" s="706" t="s">
        <v>79</v>
      </c>
      <c r="AC1" s="691"/>
      <c r="AD1" s="708"/>
      <c r="AE1" s="706" t="s">
        <v>80</v>
      </c>
      <c r="AF1" s="691"/>
      <c r="AG1" s="691"/>
      <c r="AH1" s="708"/>
      <c r="AI1" s="706" t="s">
        <v>81</v>
      </c>
      <c r="AJ1" s="691"/>
      <c r="AK1" s="713"/>
      <c r="AL1" s="714" t="s">
        <v>82</v>
      </c>
      <c r="AM1" s="691"/>
      <c r="AN1" s="691"/>
      <c r="AO1" s="713"/>
      <c r="AP1" s="691" t="s">
        <v>83</v>
      </c>
      <c r="AQ1" s="691"/>
      <c r="AR1" s="692"/>
      <c r="AS1" s="691" t="s">
        <v>84</v>
      </c>
      <c r="AT1" s="691"/>
      <c r="AU1" s="692"/>
      <c r="AV1" s="49"/>
    </row>
    <row r="2" spans="1:48" ht="52.5" customHeight="1" thickTop="1" thickBot="1">
      <c r="A2" s="712"/>
      <c r="B2" s="712"/>
      <c r="C2" s="712"/>
      <c r="D2" s="712"/>
      <c r="E2" s="712"/>
      <c r="F2" s="709" t="s">
        <v>1114</v>
      </c>
      <c r="G2" s="710"/>
      <c r="H2" s="94" t="s">
        <v>874</v>
      </c>
      <c r="I2" s="709" t="s">
        <v>1298</v>
      </c>
      <c r="J2" s="638"/>
      <c r="K2" s="638"/>
      <c r="L2" s="710"/>
      <c r="M2" s="638" t="s">
        <v>1230</v>
      </c>
      <c r="N2" s="715"/>
      <c r="O2" s="214" t="s">
        <v>1231</v>
      </c>
      <c r="P2" s="94" t="s">
        <v>874</v>
      </c>
      <c r="Q2" s="709" t="s">
        <v>1120</v>
      </c>
      <c r="R2" s="638"/>
      <c r="S2" s="638"/>
      <c r="T2" s="710"/>
      <c r="U2" s="94" t="s">
        <v>874</v>
      </c>
      <c r="V2" s="709" t="s">
        <v>998</v>
      </c>
      <c r="W2" s="710"/>
      <c r="X2" s="94" t="s">
        <v>874</v>
      </c>
      <c r="Y2" s="638" t="s">
        <v>927</v>
      </c>
      <c r="Z2" s="710"/>
      <c r="AA2" s="215" t="s">
        <v>874</v>
      </c>
      <c r="AB2" s="709" t="s">
        <v>1234</v>
      </c>
      <c r="AC2" s="638"/>
      <c r="AD2" s="94" t="s">
        <v>874</v>
      </c>
      <c r="AE2" s="709" t="s">
        <v>1302</v>
      </c>
      <c r="AF2" s="638"/>
      <c r="AG2" s="710"/>
      <c r="AH2" s="94" t="s">
        <v>874</v>
      </c>
      <c r="AI2" s="709" t="s">
        <v>1000</v>
      </c>
      <c r="AJ2" s="710"/>
      <c r="AK2" s="94" t="s">
        <v>874</v>
      </c>
      <c r="AL2" s="709" t="s">
        <v>1129</v>
      </c>
      <c r="AM2" s="710"/>
      <c r="AN2" s="638" t="s">
        <v>1130</v>
      </c>
      <c r="AO2" s="715"/>
      <c r="AP2" s="638" t="s">
        <v>879</v>
      </c>
      <c r="AQ2" s="638"/>
      <c r="AR2" s="94" t="s">
        <v>874</v>
      </c>
      <c r="AS2" s="709" t="s">
        <v>1237</v>
      </c>
      <c r="AT2" s="710"/>
      <c r="AU2" s="94" t="s">
        <v>874</v>
      </c>
      <c r="AV2" s="49"/>
    </row>
    <row r="3" spans="1:48" s="5" customFormat="1" ht="35.25" thickTop="1" thickBot="1">
      <c r="A3" s="83" t="s">
        <v>108</v>
      </c>
      <c r="B3" s="82" t="s">
        <v>109</v>
      </c>
      <c r="C3" s="82" t="s">
        <v>110</v>
      </c>
      <c r="D3" s="82" t="s">
        <v>111</v>
      </c>
      <c r="E3" s="85" t="s">
        <v>112</v>
      </c>
      <c r="F3" s="268" t="s">
        <v>1115</v>
      </c>
      <c r="G3" s="262" t="s">
        <v>1116</v>
      </c>
      <c r="H3" s="263" t="s">
        <v>1117</v>
      </c>
      <c r="I3" s="266" t="s">
        <v>1118</v>
      </c>
      <c r="J3" s="261" t="s">
        <v>1228</v>
      </c>
      <c r="K3" s="267" t="s">
        <v>1119</v>
      </c>
      <c r="L3" s="262" t="s">
        <v>1229</v>
      </c>
      <c r="M3" s="262" t="s">
        <v>1319</v>
      </c>
      <c r="N3" s="260" t="s">
        <v>1301</v>
      </c>
      <c r="O3" s="261" t="s">
        <v>1232</v>
      </c>
      <c r="P3" s="260" t="s">
        <v>1233</v>
      </c>
      <c r="Q3" s="256" t="s">
        <v>1121</v>
      </c>
      <c r="R3" s="257" t="s">
        <v>1122</v>
      </c>
      <c r="S3" s="259" t="s">
        <v>1123</v>
      </c>
      <c r="T3" s="265" t="s">
        <v>1124</v>
      </c>
      <c r="U3" s="258" t="s">
        <v>1125</v>
      </c>
      <c r="V3" s="264" t="s">
        <v>999</v>
      </c>
      <c r="W3" s="264" t="s">
        <v>875</v>
      </c>
      <c r="X3" s="263" t="s">
        <v>925</v>
      </c>
      <c r="Y3" s="261" t="s">
        <v>926</v>
      </c>
      <c r="Z3" s="262" t="s">
        <v>876</v>
      </c>
      <c r="AA3" s="263" t="s">
        <v>877</v>
      </c>
      <c r="AB3" s="261" t="s">
        <v>1235</v>
      </c>
      <c r="AC3" s="262" t="s">
        <v>1126</v>
      </c>
      <c r="AD3" s="260" t="s">
        <v>1236</v>
      </c>
      <c r="AE3" s="257" t="s">
        <v>1127</v>
      </c>
      <c r="AF3" s="259" t="s">
        <v>996</v>
      </c>
      <c r="AG3" s="259" t="s">
        <v>1303</v>
      </c>
      <c r="AH3" s="255" t="s">
        <v>1128</v>
      </c>
      <c r="AI3" s="257" t="s">
        <v>1001</v>
      </c>
      <c r="AJ3" s="259" t="s">
        <v>1002</v>
      </c>
      <c r="AK3" s="260" t="s">
        <v>1010</v>
      </c>
      <c r="AL3" s="257" t="s">
        <v>878</v>
      </c>
      <c r="AM3" s="259" t="s">
        <v>1131</v>
      </c>
      <c r="AN3" s="259" t="s">
        <v>1132</v>
      </c>
      <c r="AO3" s="255" t="s">
        <v>1011</v>
      </c>
      <c r="AP3" s="257" t="s">
        <v>880</v>
      </c>
      <c r="AQ3" s="259" t="s">
        <v>792</v>
      </c>
      <c r="AR3" s="258" t="s">
        <v>1133</v>
      </c>
      <c r="AS3" s="256" t="s">
        <v>881</v>
      </c>
      <c r="AT3" s="257" t="s">
        <v>1238</v>
      </c>
      <c r="AU3" s="255" t="s">
        <v>1239</v>
      </c>
      <c r="AV3" s="50"/>
    </row>
    <row r="4" spans="1:48" s="30" customFormat="1" ht="13.5" thickTop="1">
      <c r="A4" s="54">
        <v>3401</v>
      </c>
      <c r="B4" s="55" t="s">
        <v>353</v>
      </c>
      <c r="C4" s="56">
        <v>1312</v>
      </c>
      <c r="D4" s="45">
        <v>352</v>
      </c>
      <c r="E4" s="67">
        <f t="shared" ref="E4:E9" si="0">SUM(D4/C4)</f>
        <v>0.26829268292682928</v>
      </c>
      <c r="F4" s="476"/>
      <c r="G4" s="477"/>
      <c r="H4" s="478"/>
      <c r="I4" s="479"/>
      <c r="J4" s="480"/>
      <c r="K4" s="480"/>
      <c r="L4" s="481"/>
      <c r="M4" s="479"/>
      <c r="N4" s="478"/>
      <c r="O4" s="507"/>
      <c r="P4" s="478"/>
      <c r="Q4" s="479"/>
      <c r="R4" s="483"/>
      <c r="S4" s="480"/>
      <c r="T4" s="477"/>
      <c r="U4" s="478"/>
      <c r="V4" s="479"/>
      <c r="W4" s="481"/>
      <c r="X4" s="478"/>
      <c r="Y4" s="479"/>
      <c r="Z4" s="477"/>
      <c r="AA4" s="478"/>
      <c r="AB4" s="484">
        <v>173</v>
      </c>
      <c r="AC4" s="485">
        <v>148</v>
      </c>
      <c r="AD4" s="486">
        <v>241</v>
      </c>
      <c r="AE4" s="479"/>
      <c r="AF4" s="483"/>
      <c r="AG4" s="481"/>
      <c r="AH4" s="478"/>
      <c r="AI4" s="479"/>
      <c r="AJ4" s="481"/>
      <c r="AK4" s="478"/>
      <c r="AL4" s="479"/>
      <c r="AM4" s="481"/>
      <c r="AN4" s="483"/>
      <c r="AO4" s="482"/>
      <c r="AP4" s="479"/>
      <c r="AQ4" s="481"/>
      <c r="AR4" s="478"/>
      <c r="AS4" s="479"/>
      <c r="AT4" s="481"/>
      <c r="AU4" s="478"/>
      <c r="AV4" s="34"/>
    </row>
    <row r="5" spans="1:48" s="30" customFormat="1">
      <c r="A5" s="10">
        <v>3402</v>
      </c>
      <c r="B5" s="11" t="s">
        <v>354</v>
      </c>
      <c r="C5" s="33">
        <v>1392</v>
      </c>
      <c r="D5" s="45">
        <v>317</v>
      </c>
      <c r="E5" s="68">
        <f t="shared" si="0"/>
        <v>0.22772988505747127</v>
      </c>
      <c r="F5" s="487"/>
      <c r="G5" s="488"/>
      <c r="H5" s="179"/>
      <c r="I5" s="131"/>
      <c r="J5" s="413"/>
      <c r="K5" s="413"/>
      <c r="L5" s="414"/>
      <c r="M5" s="131"/>
      <c r="N5" s="179"/>
      <c r="O5" s="508"/>
      <c r="P5" s="179"/>
      <c r="Q5" s="131"/>
      <c r="R5" s="489"/>
      <c r="S5" s="413"/>
      <c r="T5" s="488"/>
      <c r="U5" s="179"/>
      <c r="V5" s="131"/>
      <c r="W5" s="414"/>
      <c r="X5" s="179"/>
      <c r="Y5" s="131"/>
      <c r="Z5" s="488"/>
      <c r="AA5" s="179"/>
      <c r="AB5" s="490">
        <v>135</v>
      </c>
      <c r="AC5" s="491">
        <v>147</v>
      </c>
      <c r="AD5" s="492">
        <v>223</v>
      </c>
      <c r="AE5" s="131"/>
      <c r="AF5" s="489"/>
      <c r="AG5" s="414"/>
      <c r="AH5" s="179"/>
      <c r="AI5" s="131"/>
      <c r="AJ5" s="414"/>
      <c r="AK5" s="179"/>
      <c r="AL5" s="131"/>
      <c r="AM5" s="414"/>
      <c r="AN5" s="489"/>
      <c r="AO5" s="132"/>
      <c r="AP5" s="131"/>
      <c r="AQ5" s="414"/>
      <c r="AR5" s="179"/>
      <c r="AS5" s="131"/>
      <c r="AT5" s="414"/>
      <c r="AU5" s="179"/>
      <c r="AV5" s="34"/>
    </row>
    <row r="6" spans="1:48" s="30" customFormat="1">
      <c r="A6" s="10">
        <v>3403</v>
      </c>
      <c r="B6" s="11" t="s">
        <v>355</v>
      </c>
      <c r="C6" s="33">
        <v>1423</v>
      </c>
      <c r="D6" s="45">
        <v>327</v>
      </c>
      <c r="E6" s="68">
        <f t="shared" si="0"/>
        <v>0.2297962052002811</v>
      </c>
      <c r="F6" s="487"/>
      <c r="G6" s="488"/>
      <c r="H6" s="179"/>
      <c r="I6" s="131"/>
      <c r="J6" s="413"/>
      <c r="K6" s="413"/>
      <c r="L6" s="414"/>
      <c r="M6" s="131"/>
      <c r="N6" s="179"/>
      <c r="O6" s="508"/>
      <c r="P6" s="179"/>
      <c r="Q6" s="131"/>
      <c r="R6" s="489"/>
      <c r="S6" s="413"/>
      <c r="T6" s="488"/>
      <c r="U6" s="179"/>
      <c r="V6" s="131"/>
      <c r="W6" s="414"/>
      <c r="X6" s="179"/>
      <c r="Y6" s="131"/>
      <c r="Z6" s="488"/>
      <c r="AA6" s="179"/>
      <c r="AB6" s="490">
        <v>120</v>
      </c>
      <c r="AC6" s="491">
        <v>142</v>
      </c>
      <c r="AD6" s="492">
        <v>209</v>
      </c>
      <c r="AE6" s="131"/>
      <c r="AF6" s="489"/>
      <c r="AG6" s="414"/>
      <c r="AH6" s="179"/>
      <c r="AI6" s="131"/>
      <c r="AJ6" s="414"/>
      <c r="AK6" s="179"/>
      <c r="AL6" s="131"/>
      <c r="AM6" s="414"/>
      <c r="AN6" s="489"/>
      <c r="AO6" s="132"/>
      <c r="AP6" s="131"/>
      <c r="AQ6" s="414"/>
      <c r="AR6" s="179"/>
      <c r="AS6" s="131"/>
      <c r="AT6" s="414"/>
      <c r="AU6" s="179"/>
      <c r="AV6" s="34"/>
    </row>
    <row r="7" spans="1:48" s="30" customFormat="1">
      <c r="A7" s="10">
        <v>3404</v>
      </c>
      <c r="B7" s="11" t="s">
        <v>356</v>
      </c>
      <c r="C7" s="33">
        <v>1329</v>
      </c>
      <c r="D7" s="45">
        <v>419</v>
      </c>
      <c r="E7" s="68">
        <f t="shared" si="0"/>
        <v>0.31527464258841231</v>
      </c>
      <c r="F7" s="487"/>
      <c r="G7" s="488"/>
      <c r="H7" s="179"/>
      <c r="I7" s="131"/>
      <c r="J7" s="413"/>
      <c r="K7" s="413"/>
      <c r="L7" s="414"/>
      <c r="M7" s="131"/>
      <c r="N7" s="179"/>
      <c r="O7" s="508"/>
      <c r="P7" s="179"/>
      <c r="Q7" s="131"/>
      <c r="R7" s="489"/>
      <c r="S7" s="413"/>
      <c r="T7" s="488"/>
      <c r="U7" s="179"/>
      <c r="V7" s="131"/>
      <c r="W7" s="414"/>
      <c r="X7" s="179"/>
      <c r="Y7" s="131"/>
      <c r="Z7" s="488"/>
      <c r="AA7" s="179"/>
      <c r="AB7" s="490">
        <v>141</v>
      </c>
      <c r="AC7" s="491">
        <v>192</v>
      </c>
      <c r="AD7" s="492">
        <v>264</v>
      </c>
      <c r="AE7" s="131"/>
      <c r="AF7" s="489"/>
      <c r="AG7" s="414"/>
      <c r="AH7" s="179"/>
      <c r="AI7" s="131"/>
      <c r="AJ7" s="414"/>
      <c r="AK7" s="179"/>
      <c r="AL7" s="131"/>
      <c r="AM7" s="414"/>
      <c r="AN7" s="489"/>
      <c r="AO7" s="132"/>
      <c r="AP7" s="131"/>
      <c r="AQ7" s="414"/>
      <c r="AR7" s="179"/>
      <c r="AS7" s="131"/>
      <c r="AT7" s="414"/>
      <c r="AU7" s="179"/>
      <c r="AV7" s="34"/>
    </row>
    <row r="8" spans="1:48" s="30" customFormat="1">
      <c r="A8" s="10">
        <v>3405</v>
      </c>
      <c r="B8" s="11" t="s">
        <v>357</v>
      </c>
      <c r="C8" s="33">
        <v>1415</v>
      </c>
      <c r="D8" s="45">
        <v>463</v>
      </c>
      <c r="E8" s="68">
        <f t="shared" si="0"/>
        <v>0.32720848056537105</v>
      </c>
      <c r="F8" s="487"/>
      <c r="G8" s="488"/>
      <c r="H8" s="179"/>
      <c r="I8" s="131"/>
      <c r="J8" s="413"/>
      <c r="K8" s="413"/>
      <c r="L8" s="414"/>
      <c r="M8" s="131"/>
      <c r="N8" s="179"/>
      <c r="O8" s="508"/>
      <c r="P8" s="179"/>
      <c r="Q8" s="493"/>
      <c r="R8" s="494"/>
      <c r="S8" s="495"/>
      <c r="T8" s="496"/>
      <c r="U8" s="497"/>
      <c r="V8" s="131"/>
      <c r="W8" s="414"/>
      <c r="X8" s="179"/>
      <c r="Y8" s="131"/>
      <c r="Z8" s="488"/>
      <c r="AA8" s="179"/>
      <c r="AB8" s="490">
        <v>160</v>
      </c>
      <c r="AC8" s="491">
        <v>219</v>
      </c>
      <c r="AD8" s="492">
        <v>297</v>
      </c>
      <c r="AE8" s="131"/>
      <c r="AF8" s="489"/>
      <c r="AG8" s="414"/>
      <c r="AH8" s="179"/>
      <c r="AI8" s="131"/>
      <c r="AJ8" s="414"/>
      <c r="AK8" s="179"/>
      <c r="AL8" s="131"/>
      <c r="AM8" s="414"/>
      <c r="AN8" s="489"/>
      <c r="AO8" s="132"/>
      <c r="AP8" s="131"/>
      <c r="AQ8" s="414"/>
      <c r="AR8" s="179"/>
      <c r="AS8" s="131"/>
      <c r="AT8" s="414"/>
      <c r="AU8" s="179"/>
      <c r="AV8" s="34"/>
    </row>
    <row r="9" spans="1:48" s="30" customFormat="1">
      <c r="A9" s="10">
        <v>3406</v>
      </c>
      <c r="B9" s="11" t="s">
        <v>766</v>
      </c>
      <c r="C9" s="33">
        <v>1076</v>
      </c>
      <c r="D9" s="45">
        <v>345</v>
      </c>
      <c r="E9" s="68">
        <f t="shared" si="0"/>
        <v>0.32063197026022305</v>
      </c>
      <c r="F9" s="487"/>
      <c r="G9" s="496"/>
      <c r="H9" s="497"/>
      <c r="I9" s="131"/>
      <c r="J9" s="413"/>
      <c r="K9" s="413"/>
      <c r="L9" s="414"/>
      <c r="M9" s="131"/>
      <c r="N9" s="179"/>
      <c r="O9" s="508"/>
      <c r="P9" s="179"/>
      <c r="Q9" s="490">
        <v>35</v>
      </c>
      <c r="R9" s="498">
        <v>133</v>
      </c>
      <c r="S9" s="499">
        <v>32</v>
      </c>
      <c r="T9" s="500">
        <v>47</v>
      </c>
      <c r="U9" s="492">
        <v>208</v>
      </c>
      <c r="V9" s="131"/>
      <c r="W9" s="414"/>
      <c r="X9" s="179"/>
      <c r="Y9" s="131"/>
      <c r="Z9" s="488"/>
      <c r="AA9" s="179"/>
      <c r="AB9" s="131"/>
      <c r="AC9" s="414"/>
      <c r="AD9" s="179"/>
      <c r="AE9" s="131"/>
      <c r="AF9" s="489"/>
      <c r="AG9" s="414"/>
      <c r="AH9" s="179"/>
      <c r="AI9" s="131"/>
      <c r="AJ9" s="414"/>
      <c r="AK9" s="179"/>
      <c r="AL9" s="131"/>
      <c r="AM9" s="414"/>
      <c r="AN9" s="489"/>
      <c r="AO9" s="132"/>
      <c r="AP9" s="131"/>
      <c r="AQ9" s="414"/>
      <c r="AR9" s="179"/>
      <c r="AS9" s="131"/>
      <c r="AT9" s="414"/>
      <c r="AU9" s="179"/>
      <c r="AV9" s="34"/>
    </row>
    <row r="10" spans="1:48" s="30" customFormat="1">
      <c r="A10" s="10">
        <v>5601</v>
      </c>
      <c r="B10" s="11" t="s">
        <v>449</v>
      </c>
      <c r="C10" s="33">
        <v>1068</v>
      </c>
      <c r="D10" s="45">
        <v>493</v>
      </c>
      <c r="E10" s="68">
        <f t="shared" ref="E10:E73" si="1">SUM(D10/C10)</f>
        <v>0.46161048689138579</v>
      </c>
      <c r="F10" s="511">
        <v>224</v>
      </c>
      <c r="G10" s="500">
        <v>215</v>
      </c>
      <c r="H10" s="492">
        <v>327</v>
      </c>
      <c r="I10" s="131"/>
      <c r="J10" s="413"/>
      <c r="K10" s="413"/>
      <c r="L10" s="414"/>
      <c r="M10" s="131"/>
      <c r="N10" s="179"/>
      <c r="O10" s="508"/>
      <c r="P10" s="179"/>
      <c r="Q10" s="131"/>
      <c r="R10" s="489"/>
      <c r="S10" s="413"/>
      <c r="T10" s="488"/>
      <c r="U10" s="179"/>
      <c r="V10" s="131"/>
      <c r="W10" s="414"/>
      <c r="X10" s="179"/>
      <c r="Y10" s="131"/>
      <c r="Z10" s="488"/>
      <c r="AA10" s="179"/>
      <c r="AB10" s="131"/>
      <c r="AC10" s="414"/>
      <c r="AD10" s="179"/>
      <c r="AE10" s="131"/>
      <c r="AF10" s="489"/>
      <c r="AG10" s="414"/>
      <c r="AH10" s="179"/>
      <c r="AI10" s="131"/>
      <c r="AJ10" s="414"/>
      <c r="AK10" s="179"/>
      <c r="AL10" s="131"/>
      <c r="AM10" s="414"/>
      <c r="AN10" s="489"/>
      <c r="AO10" s="132"/>
      <c r="AP10" s="131"/>
      <c r="AQ10" s="414"/>
      <c r="AR10" s="179"/>
      <c r="AS10" s="131"/>
      <c r="AT10" s="414"/>
      <c r="AU10" s="179"/>
      <c r="AV10" s="34"/>
    </row>
    <row r="11" spans="1:48" s="30" customFormat="1">
      <c r="A11" s="10">
        <v>5602</v>
      </c>
      <c r="B11" s="11" t="s">
        <v>450</v>
      </c>
      <c r="C11" s="33">
        <v>995</v>
      </c>
      <c r="D11" s="45">
        <v>467</v>
      </c>
      <c r="E11" s="68">
        <f t="shared" si="1"/>
        <v>0.46934673366834173</v>
      </c>
      <c r="F11" s="511">
        <v>204</v>
      </c>
      <c r="G11" s="500">
        <v>207</v>
      </c>
      <c r="H11" s="492">
        <v>321</v>
      </c>
      <c r="I11" s="131"/>
      <c r="J11" s="413"/>
      <c r="K11" s="413"/>
      <c r="L11" s="414"/>
      <c r="M11" s="131"/>
      <c r="N11" s="179"/>
      <c r="O11" s="508"/>
      <c r="P11" s="179"/>
      <c r="Q11" s="131"/>
      <c r="R11" s="489"/>
      <c r="S11" s="413"/>
      <c r="T11" s="488"/>
      <c r="U11" s="179"/>
      <c r="V11" s="131"/>
      <c r="W11" s="414"/>
      <c r="X11" s="179"/>
      <c r="Y11" s="131"/>
      <c r="Z11" s="488"/>
      <c r="AA11" s="179"/>
      <c r="AB11" s="131"/>
      <c r="AC11" s="414"/>
      <c r="AD11" s="179"/>
      <c r="AE11" s="131"/>
      <c r="AF11" s="489"/>
      <c r="AG11" s="414"/>
      <c r="AH11" s="179"/>
      <c r="AI11" s="131"/>
      <c r="AJ11" s="414"/>
      <c r="AK11" s="179"/>
      <c r="AL11" s="131"/>
      <c r="AM11" s="414"/>
      <c r="AN11" s="489"/>
      <c r="AO11" s="132"/>
      <c r="AP11" s="131"/>
      <c r="AQ11" s="414"/>
      <c r="AR11" s="179"/>
      <c r="AS11" s="131"/>
      <c r="AT11" s="414"/>
      <c r="AU11" s="179"/>
      <c r="AV11" s="34"/>
    </row>
    <row r="12" spans="1:48" s="30" customFormat="1">
      <c r="A12" s="10">
        <v>5603</v>
      </c>
      <c r="B12" s="11" t="s">
        <v>451</v>
      </c>
      <c r="C12" s="33">
        <v>1341</v>
      </c>
      <c r="D12" s="45">
        <v>651</v>
      </c>
      <c r="E12" s="68">
        <f t="shared" si="1"/>
        <v>0.4854586129753915</v>
      </c>
      <c r="F12" s="511">
        <v>358</v>
      </c>
      <c r="G12" s="500">
        <v>228</v>
      </c>
      <c r="H12" s="492">
        <v>414</v>
      </c>
      <c r="I12" s="131"/>
      <c r="J12" s="413"/>
      <c r="K12" s="413"/>
      <c r="L12" s="414"/>
      <c r="M12" s="131"/>
      <c r="N12" s="179"/>
      <c r="O12" s="508"/>
      <c r="P12" s="179"/>
      <c r="Q12" s="131"/>
      <c r="R12" s="489"/>
      <c r="S12" s="413"/>
      <c r="T12" s="488"/>
      <c r="U12" s="179"/>
      <c r="V12" s="131"/>
      <c r="W12" s="414"/>
      <c r="X12" s="179"/>
      <c r="Y12" s="131"/>
      <c r="Z12" s="488"/>
      <c r="AA12" s="179"/>
      <c r="AB12" s="131"/>
      <c r="AC12" s="414"/>
      <c r="AD12" s="179"/>
      <c r="AE12" s="131"/>
      <c r="AF12" s="489"/>
      <c r="AG12" s="414"/>
      <c r="AH12" s="179"/>
      <c r="AI12" s="131"/>
      <c r="AJ12" s="414"/>
      <c r="AK12" s="179"/>
      <c r="AL12" s="131"/>
      <c r="AM12" s="414"/>
      <c r="AN12" s="489"/>
      <c r="AO12" s="132"/>
      <c r="AP12" s="131"/>
      <c r="AQ12" s="414"/>
      <c r="AR12" s="179"/>
      <c r="AS12" s="131"/>
      <c r="AT12" s="414"/>
      <c r="AU12" s="179"/>
      <c r="AV12" s="34"/>
    </row>
    <row r="13" spans="1:48" s="30" customFormat="1">
      <c r="A13" s="10">
        <v>5604</v>
      </c>
      <c r="B13" s="11" t="s">
        <v>452</v>
      </c>
      <c r="C13" s="33">
        <v>1241</v>
      </c>
      <c r="D13" s="45">
        <v>649</v>
      </c>
      <c r="E13" s="68">
        <f t="shared" si="1"/>
        <v>0.52296535052377113</v>
      </c>
      <c r="F13" s="511">
        <v>331</v>
      </c>
      <c r="G13" s="500">
        <v>260</v>
      </c>
      <c r="H13" s="492">
        <v>437</v>
      </c>
      <c r="I13" s="131"/>
      <c r="J13" s="413"/>
      <c r="K13" s="413"/>
      <c r="L13" s="414"/>
      <c r="M13" s="131"/>
      <c r="N13" s="179"/>
      <c r="O13" s="508"/>
      <c r="P13" s="179"/>
      <c r="Q13" s="131"/>
      <c r="R13" s="489"/>
      <c r="S13" s="413"/>
      <c r="T13" s="488"/>
      <c r="U13" s="179"/>
      <c r="V13" s="131"/>
      <c r="W13" s="414"/>
      <c r="X13" s="179"/>
      <c r="Y13" s="131"/>
      <c r="Z13" s="488"/>
      <c r="AA13" s="179"/>
      <c r="AB13" s="131"/>
      <c r="AC13" s="414"/>
      <c r="AD13" s="179"/>
      <c r="AE13" s="131"/>
      <c r="AF13" s="489"/>
      <c r="AG13" s="414"/>
      <c r="AH13" s="179"/>
      <c r="AI13" s="131"/>
      <c r="AJ13" s="414"/>
      <c r="AK13" s="179"/>
      <c r="AL13" s="131"/>
      <c r="AM13" s="414"/>
      <c r="AN13" s="489"/>
      <c r="AO13" s="132"/>
      <c r="AP13" s="131"/>
      <c r="AQ13" s="414"/>
      <c r="AR13" s="179"/>
      <c r="AS13" s="131"/>
      <c r="AT13" s="414"/>
      <c r="AU13" s="179"/>
      <c r="AV13" s="34"/>
    </row>
    <row r="14" spans="1:48" s="30" customFormat="1">
      <c r="A14" s="10">
        <v>5605</v>
      </c>
      <c r="B14" s="11" t="s">
        <v>453</v>
      </c>
      <c r="C14" s="33">
        <v>1224</v>
      </c>
      <c r="D14" s="45">
        <v>465</v>
      </c>
      <c r="E14" s="68">
        <f t="shared" si="1"/>
        <v>0.37990196078431371</v>
      </c>
      <c r="F14" s="511">
        <v>206</v>
      </c>
      <c r="G14" s="500">
        <v>199</v>
      </c>
      <c r="H14" s="492">
        <v>326</v>
      </c>
      <c r="I14" s="131"/>
      <c r="J14" s="413"/>
      <c r="K14" s="413"/>
      <c r="L14" s="414"/>
      <c r="M14" s="131"/>
      <c r="N14" s="179"/>
      <c r="O14" s="508"/>
      <c r="P14" s="179"/>
      <c r="Q14" s="131"/>
      <c r="R14" s="489"/>
      <c r="S14" s="413"/>
      <c r="T14" s="488"/>
      <c r="U14" s="179"/>
      <c r="V14" s="131"/>
      <c r="W14" s="414"/>
      <c r="X14" s="179"/>
      <c r="Y14" s="131"/>
      <c r="Z14" s="488"/>
      <c r="AA14" s="179"/>
      <c r="AB14" s="131"/>
      <c r="AC14" s="414"/>
      <c r="AD14" s="179"/>
      <c r="AE14" s="131"/>
      <c r="AF14" s="489"/>
      <c r="AG14" s="414"/>
      <c r="AH14" s="179"/>
      <c r="AI14" s="131"/>
      <c r="AJ14" s="414"/>
      <c r="AK14" s="179"/>
      <c r="AL14" s="131"/>
      <c r="AM14" s="414"/>
      <c r="AN14" s="489"/>
      <c r="AO14" s="132"/>
      <c r="AP14" s="131"/>
      <c r="AQ14" s="414"/>
      <c r="AR14" s="179"/>
      <c r="AS14" s="131"/>
      <c r="AT14" s="414"/>
      <c r="AU14" s="179"/>
      <c r="AV14" s="34"/>
    </row>
    <row r="15" spans="1:48" s="30" customFormat="1">
      <c r="A15" s="10">
        <v>5606</v>
      </c>
      <c r="B15" s="11" t="s">
        <v>454</v>
      </c>
      <c r="C15" s="33">
        <v>1230</v>
      </c>
      <c r="D15" s="45">
        <v>561</v>
      </c>
      <c r="E15" s="68">
        <f t="shared" si="1"/>
        <v>0.45609756097560977</v>
      </c>
      <c r="F15" s="511">
        <v>280</v>
      </c>
      <c r="G15" s="500">
        <v>203</v>
      </c>
      <c r="H15" s="492">
        <v>358</v>
      </c>
      <c r="I15" s="131"/>
      <c r="J15" s="413"/>
      <c r="K15" s="413"/>
      <c r="L15" s="414"/>
      <c r="M15" s="131"/>
      <c r="N15" s="179"/>
      <c r="O15" s="508"/>
      <c r="P15" s="179"/>
      <c r="Q15" s="131"/>
      <c r="R15" s="489"/>
      <c r="S15" s="413"/>
      <c r="T15" s="488"/>
      <c r="U15" s="179"/>
      <c r="V15" s="131"/>
      <c r="W15" s="414"/>
      <c r="X15" s="179"/>
      <c r="Y15" s="131"/>
      <c r="Z15" s="488"/>
      <c r="AA15" s="179"/>
      <c r="AB15" s="131"/>
      <c r="AC15" s="414"/>
      <c r="AD15" s="179"/>
      <c r="AE15" s="131"/>
      <c r="AF15" s="489"/>
      <c r="AG15" s="414"/>
      <c r="AH15" s="179"/>
      <c r="AI15" s="131"/>
      <c r="AJ15" s="414"/>
      <c r="AK15" s="179"/>
      <c r="AL15" s="131"/>
      <c r="AM15" s="414"/>
      <c r="AN15" s="489"/>
      <c r="AO15" s="132"/>
      <c r="AP15" s="131"/>
      <c r="AQ15" s="414"/>
      <c r="AR15" s="179"/>
      <c r="AS15" s="131"/>
      <c r="AT15" s="414"/>
      <c r="AU15" s="179"/>
      <c r="AV15" s="34"/>
    </row>
    <row r="16" spans="1:48" s="30" customFormat="1">
      <c r="A16" s="10">
        <v>5607</v>
      </c>
      <c r="B16" s="11" t="s">
        <v>455</v>
      </c>
      <c r="C16" s="33">
        <v>1304</v>
      </c>
      <c r="D16" s="45">
        <v>557</v>
      </c>
      <c r="E16" s="68">
        <f t="shared" si="1"/>
        <v>0.42714723926380366</v>
      </c>
      <c r="F16" s="511">
        <v>311</v>
      </c>
      <c r="G16" s="500">
        <v>201</v>
      </c>
      <c r="H16" s="492">
        <v>385</v>
      </c>
      <c r="I16" s="131"/>
      <c r="J16" s="413"/>
      <c r="K16" s="413"/>
      <c r="L16" s="414"/>
      <c r="M16" s="131"/>
      <c r="N16" s="179"/>
      <c r="O16" s="508"/>
      <c r="P16" s="179"/>
      <c r="Q16" s="131"/>
      <c r="R16" s="489"/>
      <c r="S16" s="413"/>
      <c r="T16" s="488"/>
      <c r="U16" s="179"/>
      <c r="V16" s="131"/>
      <c r="W16" s="414"/>
      <c r="X16" s="179"/>
      <c r="Y16" s="131"/>
      <c r="Z16" s="488"/>
      <c r="AA16" s="179"/>
      <c r="AB16" s="131"/>
      <c r="AC16" s="414"/>
      <c r="AD16" s="179"/>
      <c r="AE16" s="131"/>
      <c r="AF16" s="489"/>
      <c r="AG16" s="414"/>
      <c r="AH16" s="179"/>
      <c r="AI16" s="131"/>
      <c r="AJ16" s="414"/>
      <c r="AK16" s="179"/>
      <c r="AL16" s="131"/>
      <c r="AM16" s="414"/>
      <c r="AN16" s="489"/>
      <c r="AO16" s="132"/>
      <c r="AP16" s="131"/>
      <c r="AQ16" s="414"/>
      <c r="AR16" s="179"/>
      <c r="AS16" s="131"/>
      <c r="AT16" s="414"/>
      <c r="AU16" s="179"/>
      <c r="AV16" s="34"/>
    </row>
    <row r="17" spans="1:48" s="30" customFormat="1">
      <c r="A17" s="10">
        <v>5608</v>
      </c>
      <c r="B17" s="11" t="s">
        <v>456</v>
      </c>
      <c r="C17" s="33">
        <v>1190</v>
      </c>
      <c r="D17" s="45">
        <v>533</v>
      </c>
      <c r="E17" s="68">
        <f t="shared" si="1"/>
        <v>0.44789915966386556</v>
      </c>
      <c r="F17" s="511">
        <v>297</v>
      </c>
      <c r="G17" s="500">
        <v>193</v>
      </c>
      <c r="H17" s="492">
        <v>341</v>
      </c>
      <c r="I17" s="131"/>
      <c r="J17" s="413"/>
      <c r="K17" s="413"/>
      <c r="L17" s="414"/>
      <c r="M17" s="131"/>
      <c r="N17" s="179"/>
      <c r="O17" s="508"/>
      <c r="P17" s="179"/>
      <c r="Q17" s="131"/>
      <c r="R17" s="489"/>
      <c r="S17" s="413"/>
      <c r="T17" s="488"/>
      <c r="U17" s="179"/>
      <c r="V17" s="131"/>
      <c r="W17" s="414"/>
      <c r="X17" s="179"/>
      <c r="Y17" s="131"/>
      <c r="Z17" s="488"/>
      <c r="AA17" s="179"/>
      <c r="AB17" s="131"/>
      <c r="AC17" s="414"/>
      <c r="AD17" s="179"/>
      <c r="AE17" s="131"/>
      <c r="AF17" s="489"/>
      <c r="AG17" s="414"/>
      <c r="AH17" s="179"/>
      <c r="AI17" s="131"/>
      <c r="AJ17" s="414"/>
      <c r="AK17" s="179"/>
      <c r="AL17" s="131"/>
      <c r="AM17" s="414"/>
      <c r="AN17" s="489"/>
      <c r="AO17" s="132"/>
      <c r="AP17" s="131"/>
      <c r="AQ17" s="414"/>
      <c r="AR17" s="179"/>
      <c r="AS17" s="131"/>
      <c r="AT17" s="414"/>
      <c r="AU17" s="179"/>
      <c r="AV17" s="34"/>
    </row>
    <row r="18" spans="1:48" s="30" customFormat="1">
      <c r="A18" s="10">
        <v>5609</v>
      </c>
      <c r="B18" s="11" t="s">
        <v>457</v>
      </c>
      <c r="C18" s="33">
        <v>1326</v>
      </c>
      <c r="D18" s="45">
        <v>642</v>
      </c>
      <c r="E18" s="68">
        <f t="shared" si="1"/>
        <v>0.48416289592760181</v>
      </c>
      <c r="F18" s="511">
        <v>349</v>
      </c>
      <c r="G18" s="500">
        <v>225</v>
      </c>
      <c r="H18" s="492">
        <v>407</v>
      </c>
      <c r="I18" s="131"/>
      <c r="J18" s="413"/>
      <c r="K18" s="413"/>
      <c r="L18" s="414"/>
      <c r="M18" s="131"/>
      <c r="N18" s="179"/>
      <c r="O18" s="508"/>
      <c r="P18" s="179"/>
      <c r="Q18" s="131"/>
      <c r="R18" s="489"/>
      <c r="S18" s="413"/>
      <c r="T18" s="488"/>
      <c r="U18" s="179"/>
      <c r="V18" s="131"/>
      <c r="W18" s="414"/>
      <c r="X18" s="179"/>
      <c r="Y18" s="131"/>
      <c r="Z18" s="488"/>
      <c r="AA18" s="179"/>
      <c r="AB18" s="131"/>
      <c r="AC18" s="414"/>
      <c r="AD18" s="179"/>
      <c r="AE18" s="131"/>
      <c r="AF18" s="489"/>
      <c r="AG18" s="414"/>
      <c r="AH18" s="179"/>
      <c r="AI18" s="131"/>
      <c r="AJ18" s="414"/>
      <c r="AK18" s="179"/>
      <c r="AL18" s="131"/>
      <c r="AM18" s="414"/>
      <c r="AN18" s="489"/>
      <c r="AO18" s="132"/>
      <c r="AP18" s="131"/>
      <c r="AQ18" s="414"/>
      <c r="AR18" s="179"/>
      <c r="AS18" s="131"/>
      <c r="AT18" s="414"/>
      <c r="AU18" s="179"/>
      <c r="AV18" s="34"/>
    </row>
    <row r="19" spans="1:48" s="30" customFormat="1">
      <c r="A19" s="10">
        <v>5610</v>
      </c>
      <c r="B19" s="11" t="s">
        <v>458</v>
      </c>
      <c r="C19" s="33">
        <v>1362</v>
      </c>
      <c r="D19" s="45">
        <v>671</v>
      </c>
      <c r="E19" s="68">
        <f t="shared" si="1"/>
        <v>0.49265785609397944</v>
      </c>
      <c r="F19" s="511">
        <v>325</v>
      </c>
      <c r="G19" s="500">
        <v>303</v>
      </c>
      <c r="H19" s="492">
        <v>460</v>
      </c>
      <c r="I19" s="131"/>
      <c r="J19" s="413"/>
      <c r="K19" s="413"/>
      <c r="L19" s="414"/>
      <c r="M19" s="131"/>
      <c r="N19" s="179"/>
      <c r="O19" s="508"/>
      <c r="P19" s="179"/>
      <c r="Q19" s="131"/>
      <c r="R19" s="489"/>
      <c r="S19" s="413"/>
      <c r="T19" s="488"/>
      <c r="U19" s="179"/>
      <c r="V19" s="131"/>
      <c r="W19" s="414"/>
      <c r="X19" s="179"/>
      <c r="Y19" s="131"/>
      <c r="Z19" s="488"/>
      <c r="AA19" s="179"/>
      <c r="AB19" s="131"/>
      <c r="AC19" s="414"/>
      <c r="AD19" s="179"/>
      <c r="AE19" s="131"/>
      <c r="AF19" s="489"/>
      <c r="AG19" s="414"/>
      <c r="AH19" s="179"/>
      <c r="AI19" s="131"/>
      <c r="AJ19" s="414"/>
      <c r="AK19" s="179"/>
      <c r="AL19" s="131"/>
      <c r="AM19" s="414"/>
      <c r="AN19" s="489"/>
      <c r="AO19" s="132"/>
      <c r="AP19" s="131"/>
      <c r="AQ19" s="414"/>
      <c r="AR19" s="179"/>
      <c r="AS19" s="131"/>
      <c r="AT19" s="414"/>
      <c r="AU19" s="179"/>
      <c r="AV19" s="34"/>
    </row>
    <row r="20" spans="1:48" s="30" customFormat="1">
      <c r="A20" s="10">
        <v>5611</v>
      </c>
      <c r="B20" s="11" t="s">
        <v>459</v>
      </c>
      <c r="C20" s="33">
        <v>1273</v>
      </c>
      <c r="D20" s="45">
        <v>509</v>
      </c>
      <c r="E20" s="68">
        <f t="shared" si="1"/>
        <v>0.39984289080911234</v>
      </c>
      <c r="F20" s="511">
        <v>247</v>
      </c>
      <c r="G20" s="500">
        <v>176</v>
      </c>
      <c r="H20" s="492">
        <v>326</v>
      </c>
      <c r="I20" s="131"/>
      <c r="J20" s="413"/>
      <c r="K20" s="413"/>
      <c r="L20" s="414"/>
      <c r="M20" s="131"/>
      <c r="N20" s="179"/>
      <c r="O20" s="508"/>
      <c r="P20" s="179"/>
      <c r="Q20" s="131"/>
      <c r="R20" s="489"/>
      <c r="S20" s="413"/>
      <c r="T20" s="488"/>
      <c r="U20" s="179"/>
      <c r="V20" s="131"/>
      <c r="W20" s="414"/>
      <c r="X20" s="179"/>
      <c r="Y20" s="131"/>
      <c r="Z20" s="488"/>
      <c r="AA20" s="179"/>
      <c r="AB20" s="131"/>
      <c r="AC20" s="414"/>
      <c r="AD20" s="179"/>
      <c r="AE20" s="131"/>
      <c r="AF20" s="489"/>
      <c r="AG20" s="414"/>
      <c r="AH20" s="179"/>
      <c r="AI20" s="131"/>
      <c r="AJ20" s="414"/>
      <c r="AK20" s="179"/>
      <c r="AL20" s="131"/>
      <c r="AM20" s="414"/>
      <c r="AN20" s="489"/>
      <c r="AO20" s="132"/>
      <c r="AP20" s="131"/>
      <c r="AQ20" s="414"/>
      <c r="AR20" s="179"/>
      <c r="AS20" s="131"/>
      <c r="AT20" s="414"/>
      <c r="AU20" s="179"/>
      <c r="AV20" s="34"/>
    </row>
    <row r="21" spans="1:48" s="30" customFormat="1">
      <c r="A21" s="10">
        <v>5612</v>
      </c>
      <c r="B21" s="11" t="s">
        <v>460</v>
      </c>
      <c r="C21" s="33">
        <v>987</v>
      </c>
      <c r="D21" s="45">
        <v>437</v>
      </c>
      <c r="E21" s="68">
        <f t="shared" si="1"/>
        <v>0.44275582573454914</v>
      </c>
      <c r="F21" s="511">
        <v>217</v>
      </c>
      <c r="G21" s="500">
        <v>172</v>
      </c>
      <c r="H21" s="492">
        <v>291</v>
      </c>
      <c r="I21" s="131"/>
      <c r="J21" s="413"/>
      <c r="K21" s="413"/>
      <c r="L21" s="414"/>
      <c r="M21" s="131"/>
      <c r="N21" s="179"/>
      <c r="O21" s="508"/>
      <c r="P21" s="179"/>
      <c r="Q21" s="131"/>
      <c r="R21" s="489"/>
      <c r="S21" s="413"/>
      <c r="T21" s="488"/>
      <c r="U21" s="179"/>
      <c r="V21" s="131"/>
      <c r="W21" s="414"/>
      <c r="X21" s="179"/>
      <c r="Y21" s="131"/>
      <c r="Z21" s="488"/>
      <c r="AA21" s="179"/>
      <c r="AB21" s="131"/>
      <c r="AC21" s="414"/>
      <c r="AD21" s="179"/>
      <c r="AE21" s="131"/>
      <c r="AF21" s="489"/>
      <c r="AG21" s="414"/>
      <c r="AH21" s="179"/>
      <c r="AI21" s="131"/>
      <c r="AJ21" s="414"/>
      <c r="AK21" s="179"/>
      <c r="AL21" s="131"/>
      <c r="AM21" s="414"/>
      <c r="AN21" s="489"/>
      <c r="AO21" s="132"/>
      <c r="AP21" s="131"/>
      <c r="AQ21" s="414"/>
      <c r="AR21" s="179"/>
      <c r="AS21" s="131"/>
      <c r="AT21" s="414"/>
      <c r="AU21" s="179"/>
      <c r="AV21" s="34"/>
    </row>
    <row r="22" spans="1:48" s="30" customFormat="1">
      <c r="A22" s="10">
        <v>5613</v>
      </c>
      <c r="B22" s="11" t="s">
        <v>461</v>
      </c>
      <c r="C22" s="33">
        <v>765</v>
      </c>
      <c r="D22" s="45">
        <v>329</v>
      </c>
      <c r="E22" s="68">
        <f t="shared" si="1"/>
        <v>0.43006535947712421</v>
      </c>
      <c r="F22" s="511">
        <v>150</v>
      </c>
      <c r="G22" s="500">
        <v>149</v>
      </c>
      <c r="H22" s="492">
        <v>230</v>
      </c>
      <c r="I22" s="131"/>
      <c r="J22" s="413"/>
      <c r="K22" s="413"/>
      <c r="L22" s="414"/>
      <c r="M22" s="131"/>
      <c r="N22" s="179"/>
      <c r="O22" s="508"/>
      <c r="P22" s="179"/>
      <c r="Q22" s="131"/>
      <c r="R22" s="489"/>
      <c r="S22" s="413"/>
      <c r="T22" s="488"/>
      <c r="U22" s="179"/>
      <c r="V22" s="131"/>
      <c r="W22" s="414"/>
      <c r="X22" s="179"/>
      <c r="Y22" s="131"/>
      <c r="Z22" s="488"/>
      <c r="AA22" s="179"/>
      <c r="AB22" s="131"/>
      <c r="AC22" s="414"/>
      <c r="AD22" s="179"/>
      <c r="AE22" s="131"/>
      <c r="AF22" s="489"/>
      <c r="AG22" s="414"/>
      <c r="AH22" s="179"/>
      <c r="AI22" s="131"/>
      <c r="AJ22" s="414"/>
      <c r="AK22" s="179"/>
      <c r="AL22" s="131"/>
      <c r="AM22" s="414"/>
      <c r="AN22" s="489"/>
      <c r="AO22" s="132"/>
      <c r="AP22" s="131"/>
      <c r="AQ22" s="414"/>
      <c r="AR22" s="179"/>
      <c r="AS22" s="131"/>
      <c r="AT22" s="414"/>
      <c r="AU22" s="179"/>
      <c r="AV22" s="34"/>
    </row>
    <row r="23" spans="1:48" s="30" customFormat="1">
      <c r="A23" s="10">
        <v>5614</v>
      </c>
      <c r="B23" s="11" t="s">
        <v>462</v>
      </c>
      <c r="C23" s="33">
        <v>1222</v>
      </c>
      <c r="D23" s="45">
        <v>576</v>
      </c>
      <c r="E23" s="68">
        <f t="shared" si="1"/>
        <v>0.47135842880523732</v>
      </c>
      <c r="F23" s="511">
        <v>334</v>
      </c>
      <c r="G23" s="500">
        <v>175</v>
      </c>
      <c r="H23" s="492">
        <v>366</v>
      </c>
      <c r="I23" s="131"/>
      <c r="J23" s="413"/>
      <c r="K23" s="413"/>
      <c r="L23" s="414"/>
      <c r="M23" s="131"/>
      <c r="N23" s="179"/>
      <c r="O23" s="508"/>
      <c r="P23" s="179"/>
      <c r="Q23" s="131"/>
      <c r="R23" s="489"/>
      <c r="S23" s="413"/>
      <c r="T23" s="488"/>
      <c r="U23" s="179"/>
      <c r="V23" s="131"/>
      <c r="W23" s="414"/>
      <c r="X23" s="179"/>
      <c r="Y23" s="131"/>
      <c r="Z23" s="488"/>
      <c r="AA23" s="179"/>
      <c r="AB23" s="131"/>
      <c r="AC23" s="414"/>
      <c r="AD23" s="179"/>
      <c r="AE23" s="131"/>
      <c r="AF23" s="489"/>
      <c r="AG23" s="414"/>
      <c r="AH23" s="179"/>
      <c r="AI23" s="131"/>
      <c r="AJ23" s="414"/>
      <c r="AK23" s="179"/>
      <c r="AL23" s="131"/>
      <c r="AM23" s="414"/>
      <c r="AN23" s="489"/>
      <c r="AO23" s="132"/>
      <c r="AP23" s="131"/>
      <c r="AQ23" s="414"/>
      <c r="AR23" s="179"/>
      <c r="AS23" s="131"/>
      <c r="AT23" s="414"/>
      <c r="AU23" s="179"/>
      <c r="AV23" s="34"/>
    </row>
    <row r="24" spans="1:48" s="30" customFormat="1">
      <c r="A24" s="10">
        <v>5615</v>
      </c>
      <c r="B24" s="11" t="s">
        <v>463</v>
      </c>
      <c r="C24" s="33">
        <v>1258</v>
      </c>
      <c r="D24" s="45">
        <v>503</v>
      </c>
      <c r="E24" s="68">
        <f t="shared" si="1"/>
        <v>0.39984101748807632</v>
      </c>
      <c r="F24" s="511">
        <v>262</v>
      </c>
      <c r="G24" s="500">
        <v>175</v>
      </c>
      <c r="H24" s="492">
        <v>323</v>
      </c>
      <c r="I24" s="131"/>
      <c r="J24" s="413"/>
      <c r="K24" s="413"/>
      <c r="L24" s="414"/>
      <c r="M24" s="131"/>
      <c r="N24" s="179"/>
      <c r="O24" s="508"/>
      <c r="P24" s="179"/>
      <c r="Q24" s="131"/>
      <c r="R24" s="489"/>
      <c r="S24" s="413"/>
      <c r="T24" s="488"/>
      <c r="U24" s="179"/>
      <c r="V24" s="131"/>
      <c r="W24" s="414"/>
      <c r="X24" s="179"/>
      <c r="Y24" s="131"/>
      <c r="Z24" s="488"/>
      <c r="AA24" s="179"/>
      <c r="AB24" s="131"/>
      <c r="AC24" s="414"/>
      <c r="AD24" s="179"/>
      <c r="AE24" s="131"/>
      <c r="AF24" s="489"/>
      <c r="AG24" s="414"/>
      <c r="AH24" s="179"/>
      <c r="AI24" s="131"/>
      <c r="AJ24" s="414"/>
      <c r="AK24" s="179"/>
      <c r="AL24" s="131"/>
      <c r="AM24" s="414"/>
      <c r="AN24" s="489"/>
      <c r="AO24" s="132"/>
      <c r="AP24" s="131"/>
      <c r="AQ24" s="414"/>
      <c r="AR24" s="179"/>
      <c r="AS24" s="131"/>
      <c r="AT24" s="414"/>
      <c r="AU24" s="179"/>
      <c r="AV24" s="34"/>
    </row>
    <row r="25" spans="1:48" s="30" customFormat="1">
      <c r="A25" s="10">
        <v>5616</v>
      </c>
      <c r="B25" s="11" t="s">
        <v>464</v>
      </c>
      <c r="C25" s="33">
        <v>509</v>
      </c>
      <c r="D25" s="45">
        <v>276</v>
      </c>
      <c r="E25" s="68">
        <f t="shared" si="1"/>
        <v>0.54223968565815328</v>
      </c>
      <c r="F25" s="511">
        <v>145</v>
      </c>
      <c r="G25" s="500">
        <v>95</v>
      </c>
      <c r="H25" s="492">
        <v>176</v>
      </c>
      <c r="I25" s="131"/>
      <c r="J25" s="413"/>
      <c r="K25" s="413"/>
      <c r="L25" s="414"/>
      <c r="M25" s="131"/>
      <c r="N25" s="179"/>
      <c r="O25" s="508"/>
      <c r="P25" s="179"/>
      <c r="Q25" s="131"/>
      <c r="R25" s="489"/>
      <c r="S25" s="413"/>
      <c r="T25" s="488"/>
      <c r="U25" s="179"/>
      <c r="V25" s="131"/>
      <c r="W25" s="414"/>
      <c r="X25" s="179"/>
      <c r="Y25" s="131"/>
      <c r="Z25" s="488"/>
      <c r="AA25" s="179"/>
      <c r="AB25" s="131"/>
      <c r="AC25" s="414"/>
      <c r="AD25" s="179"/>
      <c r="AE25" s="131"/>
      <c r="AF25" s="489"/>
      <c r="AG25" s="414"/>
      <c r="AH25" s="179"/>
      <c r="AI25" s="131"/>
      <c r="AJ25" s="414"/>
      <c r="AK25" s="179"/>
      <c r="AL25" s="131"/>
      <c r="AM25" s="414"/>
      <c r="AN25" s="489"/>
      <c r="AO25" s="132"/>
      <c r="AP25" s="131"/>
      <c r="AQ25" s="414"/>
      <c r="AR25" s="179"/>
      <c r="AS25" s="131"/>
      <c r="AT25" s="414"/>
      <c r="AU25" s="179"/>
      <c r="AV25" s="34"/>
    </row>
    <row r="26" spans="1:48" s="30" customFormat="1">
      <c r="A26" s="10">
        <v>5617</v>
      </c>
      <c r="B26" s="11" t="s">
        <v>465</v>
      </c>
      <c r="C26" s="33">
        <v>1421</v>
      </c>
      <c r="D26" s="45">
        <v>694</v>
      </c>
      <c r="E26" s="68">
        <f t="shared" si="1"/>
        <v>0.48838845883180859</v>
      </c>
      <c r="F26" s="511">
        <v>388</v>
      </c>
      <c r="G26" s="500">
        <v>224</v>
      </c>
      <c r="H26" s="492">
        <v>446</v>
      </c>
      <c r="I26" s="131"/>
      <c r="J26" s="413"/>
      <c r="K26" s="413"/>
      <c r="L26" s="414"/>
      <c r="M26" s="131"/>
      <c r="N26" s="179"/>
      <c r="O26" s="508"/>
      <c r="P26" s="179"/>
      <c r="Q26" s="131"/>
      <c r="R26" s="489"/>
      <c r="S26" s="413"/>
      <c r="T26" s="488"/>
      <c r="U26" s="179"/>
      <c r="V26" s="131"/>
      <c r="W26" s="414"/>
      <c r="X26" s="179"/>
      <c r="Y26" s="131"/>
      <c r="Z26" s="488"/>
      <c r="AA26" s="179"/>
      <c r="AB26" s="131"/>
      <c r="AC26" s="414"/>
      <c r="AD26" s="179"/>
      <c r="AE26" s="131"/>
      <c r="AF26" s="489"/>
      <c r="AG26" s="414"/>
      <c r="AH26" s="179"/>
      <c r="AI26" s="131"/>
      <c r="AJ26" s="414"/>
      <c r="AK26" s="179"/>
      <c r="AL26" s="131"/>
      <c r="AM26" s="414"/>
      <c r="AN26" s="489"/>
      <c r="AO26" s="132"/>
      <c r="AP26" s="131"/>
      <c r="AQ26" s="414"/>
      <c r="AR26" s="179"/>
      <c r="AS26" s="131"/>
      <c r="AT26" s="414"/>
      <c r="AU26" s="179"/>
      <c r="AV26" s="34"/>
    </row>
    <row r="27" spans="1:48" s="30" customFormat="1">
      <c r="A27" s="10">
        <v>5618</v>
      </c>
      <c r="B27" s="11" t="s">
        <v>466</v>
      </c>
      <c r="C27" s="33">
        <v>1112</v>
      </c>
      <c r="D27" s="45">
        <v>552</v>
      </c>
      <c r="E27" s="68">
        <f t="shared" si="1"/>
        <v>0.49640287769784175</v>
      </c>
      <c r="F27" s="511">
        <v>317</v>
      </c>
      <c r="G27" s="500">
        <v>164</v>
      </c>
      <c r="H27" s="492">
        <v>343</v>
      </c>
      <c r="I27" s="131"/>
      <c r="J27" s="413"/>
      <c r="K27" s="413"/>
      <c r="L27" s="414"/>
      <c r="M27" s="131"/>
      <c r="N27" s="179"/>
      <c r="O27" s="508"/>
      <c r="P27" s="179"/>
      <c r="Q27" s="131"/>
      <c r="R27" s="489"/>
      <c r="S27" s="413"/>
      <c r="T27" s="488"/>
      <c r="U27" s="179"/>
      <c r="V27" s="131"/>
      <c r="W27" s="414"/>
      <c r="X27" s="179"/>
      <c r="Y27" s="131"/>
      <c r="Z27" s="488"/>
      <c r="AA27" s="179"/>
      <c r="AB27" s="131"/>
      <c r="AC27" s="414"/>
      <c r="AD27" s="179"/>
      <c r="AE27" s="131"/>
      <c r="AF27" s="489"/>
      <c r="AG27" s="414"/>
      <c r="AH27" s="179"/>
      <c r="AI27" s="131"/>
      <c r="AJ27" s="414"/>
      <c r="AK27" s="179"/>
      <c r="AL27" s="131"/>
      <c r="AM27" s="414"/>
      <c r="AN27" s="489"/>
      <c r="AO27" s="132"/>
      <c r="AP27" s="131"/>
      <c r="AQ27" s="414"/>
      <c r="AR27" s="179"/>
      <c r="AS27" s="131"/>
      <c r="AT27" s="414"/>
      <c r="AU27" s="179"/>
      <c r="AV27" s="34"/>
    </row>
    <row r="28" spans="1:48" s="30" customFormat="1">
      <c r="A28" s="10">
        <v>5619</v>
      </c>
      <c r="B28" s="11" t="s">
        <v>467</v>
      </c>
      <c r="C28" s="33">
        <v>700</v>
      </c>
      <c r="D28" s="45">
        <v>301</v>
      </c>
      <c r="E28" s="68">
        <f t="shared" si="1"/>
        <v>0.43</v>
      </c>
      <c r="F28" s="511">
        <v>168</v>
      </c>
      <c r="G28" s="500">
        <v>85</v>
      </c>
      <c r="H28" s="492">
        <v>176</v>
      </c>
      <c r="I28" s="131"/>
      <c r="J28" s="413"/>
      <c r="K28" s="413"/>
      <c r="L28" s="414"/>
      <c r="M28" s="131"/>
      <c r="N28" s="179"/>
      <c r="O28" s="508"/>
      <c r="P28" s="179"/>
      <c r="Q28" s="131"/>
      <c r="R28" s="489"/>
      <c r="S28" s="413"/>
      <c r="T28" s="488"/>
      <c r="U28" s="179"/>
      <c r="V28" s="131"/>
      <c r="W28" s="414"/>
      <c r="X28" s="179"/>
      <c r="Y28" s="131"/>
      <c r="Z28" s="488"/>
      <c r="AA28" s="179"/>
      <c r="AB28" s="131"/>
      <c r="AC28" s="414"/>
      <c r="AD28" s="179"/>
      <c r="AE28" s="131"/>
      <c r="AF28" s="489"/>
      <c r="AG28" s="414"/>
      <c r="AH28" s="179"/>
      <c r="AI28" s="131"/>
      <c r="AJ28" s="414"/>
      <c r="AK28" s="179"/>
      <c r="AL28" s="131"/>
      <c r="AM28" s="414"/>
      <c r="AN28" s="489"/>
      <c r="AO28" s="132"/>
      <c r="AP28" s="131"/>
      <c r="AQ28" s="414"/>
      <c r="AR28" s="179"/>
      <c r="AS28" s="131"/>
      <c r="AT28" s="414"/>
      <c r="AU28" s="179"/>
      <c r="AV28" s="34"/>
    </row>
    <row r="29" spans="1:48" s="30" customFormat="1">
      <c r="A29" s="10">
        <v>5620</v>
      </c>
      <c r="B29" s="11" t="s">
        <v>468</v>
      </c>
      <c r="C29" s="33">
        <v>667</v>
      </c>
      <c r="D29" s="45">
        <v>343</v>
      </c>
      <c r="E29" s="68">
        <f t="shared" si="1"/>
        <v>0.5142428785607196</v>
      </c>
      <c r="F29" s="511">
        <v>162</v>
      </c>
      <c r="G29" s="500">
        <v>157</v>
      </c>
      <c r="H29" s="492">
        <v>231</v>
      </c>
      <c r="I29" s="131"/>
      <c r="J29" s="413"/>
      <c r="K29" s="413"/>
      <c r="L29" s="414"/>
      <c r="M29" s="131"/>
      <c r="N29" s="179"/>
      <c r="O29" s="508"/>
      <c r="P29" s="179"/>
      <c r="Q29" s="131"/>
      <c r="R29" s="489"/>
      <c r="S29" s="413"/>
      <c r="T29" s="488"/>
      <c r="U29" s="179"/>
      <c r="V29" s="131"/>
      <c r="W29" s="414"/>
      <c r="X29" s="179"/>
      <c r="Y29" s="131"/>
      <c r="Z29" s="488"/>
      <c r="AA29" s="179"/>
      <c r="AB29" s="131"/>
      <c r="AC29" s="414"/>
      <c r="AD29" s="179"/>
      <c r="AE29" s="131"/>
      <c r="AF29" s="489"/>
      <c r="AG29" s="414"/>
      <c r="AH29" s="179"/>
      <c r="AI29" s="131"/>
      <c r="AJ29" s="414"/>
      <c r="AK29" s="179"/>
      <c r="AL29" s="131"/>
      <c r="AM29" s="414"/>
      <c r="AN29" s="489"/>
      <c r="AO29" s="132"/>
      <c r="AP29" s="131"/>
      <c r="AQ29" s="414"/>
      <c r="AR29" s="179"/>
      <c r="AS29" s="131"/>
      <c r="AT29" s="414"/>
      <c r="AU29" s="179"/>
      <c r="AV29" s="34"/>
    </row>
    <row r="30" spans="1:48" s="30" customFormat="1">
      <c r="A30" s="10">
        <v>5621</v>
      </c>
      <c r="B30" s="11" t="s">
        <v>469</v>
      </c>
      <c r="C30" s="33">
        <v>909</v>
      </c>
      <c r="D30" s="45">
        <v>465</v>
      </c>
      <c r="E30" s="68">
        <f t="shared" si="1"/>
        <v>0.51155115511551152</v>
      </c>
      <c r="F30" s="511">
        <v>227</v>
      </c>
      <c r="G30" s="500">
        <v>179</v>
      </c>
      <c r="H30" s="492">
        <v>312</v>
      </c>
      <c r="I30" s="131"/>
      <c r="J30" s="413"/>
      <c r="K30" s="413"/>
      <c r="L30" s="414"/>
      <c r="M30" s="131"/>
      <c r="N30" s="179"/>
      <c r="O30" s="508"/>
      <c r="P30" s="179"/>
      <c r="Q30" s="131"/>
      <c r="R30" s="489"/>
      <c r="S30" s="413"/>
      <c r="T30" s="488"/>
      <c r="U30" s="179"/>
      <c r="V30" s="131"/>
      <c r="W30" s="414"/>
      <c r="X30" s="179"/>
      <c r="Y30" s="131"/>
      <c r="Z30" s="488"/>
      <c r="AA30" s="179"/>
      <c r="AB30" s="131"/>
      <c r="AC30" s="414"/>
      <c r="AD30" s="179"/>
      <c r="AE30" s="131"/>
      <c r="AF30" s="489"/>
      <c r="AG30" s="414"/>
      <c r="AH30" s="179"/>
      <c r="AI30" s="131"/>
      <c r="AJ30" s="414"/>
      <c r="AK30" s="179"/>
      <c r="AL30" s="131"/>
      <c r="AM30" s="414"/>
      <c r="AN30" s="489"/>
      <c r="AO30" s="132"/>
      <c r="AP30" s="131"/>
      <c r="AQ30" s="414"/>
      <c r="AR30" s="179"/>
      <c r="AS30" s="131"/>
      <c r="AT30" s="414"/>
      <c r="AU30" s="179"/>
      <c r="AV30" s="34"/>
    </row>
    <row r="31" spans="1:48" s="30" customFormat="1">
      <c r="A31" s="10">
        <v>5622</v>
      </c>
      <c r="B31" s="11" t="s">
        <v>470</v>
      </c>
      <c r="C31" s="33">
        <v>626</v>
      </c>
      <c r="D31" s="45">
        <v>297</v>
      </c>
      <c r="E31" s="68">
        <f t="shared" si="1"/>
        <v>0.4744408945686901</v>
      </c>
      <c r="F31" s="511">
        <v>147</v>
      </c>
      <c r="G31" s="500">
        <v>103</v>
      </c>
      <c r="H31" s="492">
        <v>193</v>
      </c>
      <c r="I31" s="131"/>
      <c r="J31" s="413"/>
      <c r="K31" s="413"/>
      <c r="L31" s="414"/>
      <c r="M31" s="131"/>
      <c r="N31" s="179"/>
      <c r="O31" s="508"/>
      <c r="P31" s="179"/>
      <c r="Q31" s="131"/>
      <c r="R31" s="489"/>
      <c r="S31" s="413"/>
      <c r="T31" s="488"/>
      <c r="U31" s="179"/>
      <c r="V31" s="131"/>
      <c r="W31" s="414"/>
      <c r="X31" s="179"/>
      <c r="Y31" s="131"/>
      <c r="Z31" s="488"/>
      <c r="AA31" s="179"/>
      <c r="AB31" s="131"/>
      <c r="AC31" s="414"/>
      <c r="AD31" s="179"/>
      <c r="AE31" s="131"/>
      <c r="AF31" s="489"/>
      <c r="AG31" s="414"/>
      <c r="AH31" s="179"/>
      <c r="AI31" s="131"/>
      <c r="AJ31" s="414"/>
      <c r="AK31" s="179"/>
      <c r="AL31" s="131"/>
      <c r="AM31" s="414"/>
      <c r="AN31" s="489"/>
      <c r="AO31" s="132"/>
      <c r="AP31" s="131"/>
      <c r="AQ31" s="414"/>
      <c r="AR31" s="179"/>
      <c r="AS31" s="131"/>
      <c r="AT31" s="414"/>
      <c r="AU31" s="179"/>
      <c r="AV31" s="34"/>
    </row>
    <row r="32" spans="1:48" s="30" customFormat="1">
      <c r="A32" s="10">
        <v>5623</v>
      </c>
      <c r="B32" s="11" t="s">
        <v>471</v>
      </c>
      <c r="C32" s="33">
        <v>825</v>
      </c>
      <c r="D32" s="45">
        <v>339</v>
      </c>
      <c r="E32" s="68">
        <f t="shared" si="1"/>
        <v>0.41090909090909089</v>
      </c>
      <c r="F32" s="511">
        <v>189</v>
      </c>
      <c r="G32" s="500">
        <v>104</v>
      </c>
      <c r="H32" s="492">
        <v>203</v>
      </c>
      <c r="I32" s="131"/>
      <c r="J32" s="413"/>
      <c r="K32" s="413"/>
      <c r="L32" s="414"/>
      <c r="M32" s="131"/>
      <c r="N32" s="179"/>
      <c r="O32" s="508"/>
      <c r="P32" s="179"/>
      <c r="Q32" s="131"/>
      <c r="R32" s="489"/>
      <c r="S32" s="413"/>
      <c r="T32" s="488"/>
      <c r="U32" s="179"/>
      <c r="V32" s="131"/>
      <c r="W32" s="414"/>
      <c r="X32" s="179"/>
      <c r="Y32" s="131"/>
      <c r="Z32" s="488"/>
      <c r="AA32" s="179"/>
      <c r="AB32" s="131"/>
      <c r="AC32" s="414"/>
      <c r="AD32" s="179"/>
      <c r="AE32" s="131"/>
      <c r="AF32" s="489"/>
      <c r="AG32" s="414"/>
      <c r="AH32" s="179"/>
      <c r="AI32" s="131"/>
      <c r="AJ32" s="414"/>
      <c r="AK32" s="179"/>
      <c r="AL32" s="131"/>
      <c r="AM32" s="414"/>
      <c r="AN32" s="489"/>
      <c r="AO32" s="132"/>
      <c r="AP32" s="131"/>
      <c r="AQ32" s="414"/>
      <c r="AR32" s="179"/>
      <c r="AS32" s="131"/>
      <c r="AT32" s="414"/>
      <c r="AU32" s="179"/>
      <c r="AV32" s="34"/>
    </row>
    <row r="33" spans="1:48" s="30" customFormat="1">
      <c r="A33" s="10">
        <v>5624</v>
      </c>
      <c r="B33" s="11" t="s">
        <v>472</v>
      </c>
      <c r="C33" s="33">
        <v>694</v>
      </c>
      <c r="D33" s="45">
        <v>302</v>
      </c>
      <c r="E33" s="68">
        <f t="shared" si="1"/>
        <v>0.43515850144092216</v>
      </c>
      <c r="F33" s="511">
        <v>171</v>
      </c>
      <c r="G33" s="500">
        <v>90</v>
      </c>
      <c r="H33" s="492">
        <v>201</v>
      </c>
      <c r="I33" s="131"/>
      <c r="J33" s="413"/>
      <c r="K33" s="413"/>
      <c r="L33" s="414"/>
      <c r="M33" s="131"/>
      <c r="N33" s="179"/>
      <c r="O33" s="508"/>
      <c r="P33" s="179"/>
      <c r="Q33" s="131"/>
      <c r="R33" s="489"/>
      <c r="S33" s="413"/>
      <c r="T33" s="488"/>
      <c r="U33" s="179"/>
      <c r="V33" s="131"/>
      <c r="W33" s="414"/>
      <c r="X33" s="179"/>
      <c r="Y33" s="131"/>
      <c r="Z33" s="488"/>
      <c r="AA33" s="179"/>
      <c r="AB33" s="131"/>
      <c r="AC33" s="414"/>
      <c r="AD33" s="179"/>
      <c r="AE33" s="131"/>
      <c r="AF33" s="489"/>
      <c r="AG33" s="414"/>
      <c r="AH33" s="179"/>
      <c r="AI33" s="131"/>
      <c r="AJ33" s="414"/>
      <c r="AK33" s="179"/>
      <c r="AL33" s="131"/>
      <c r="AM33" s="414"/>
      <c r="AN33" s="489"/>
      <c r="AO33" s="132"/>
      <c r="AP33" s="131"/>
      <c r="AQ33" s="414"/>
      <c r="AR33" s="179"/>
      <c r="AS33" s="131"/>
      <c r="AT33" s="414"/>
      <c r="AU33" s="179"/>
      <c r="AV33" s="34"/>
    </row>
    <row r="34" spans="1:48" s="30" customFormat="1">
      <c r="A34" s="10">
        <v>5625</v>
      </c>
      <c r="B34" s="11" t="s">
        <v>473</v>
      </c>
      <c r="C34" s="33">
        <v>620</v>
      </c>
      <c r="D34" s="45">
        <v>186</v>
      </c>
      <c r="E34" s="68">
        <f t="shared" si="1"/>
        <v>0.3</v>
      </c>
      <c r="F34" s="511">
        <v>85</v>
      </c>
      <c r="G34" s="500">
        <v>77</v>
      </c>
      <c r="H34" s="492">
        <v>126</v>
      </c>
      <c r="I34" s="131"/>
      <c r="J34" s="413"/>
      <c r="K34" s="413"/>
      <c r="L34" s="414"/>
      <c r="M34" s="131"/>
      <c r="N34" s="179"/>
      <c r="O34" s="508"/>
      <c r="P34" s="179"/>
      <c r="Q34" s="131"/>
      <c r="R34" s="489"/>
      <c r="S34" s="413"/>
      <c r="T34" s="488"/>
      <c r="U34" s="179"/>
      <c r="V34" s="131"/>
      <c r="W34" s="414"/>
      <c r="X34" s="179"/>
      <c r="Y34" s="131"/>
      <c r="Z34" s="488"/>
      <c r="AA34" s="179"/>
      <c r="AB34" s="131"/>
      <c r="AC34" s="414"/>
      <c r="AD34" s="179"/>
      <c r="AE34" s="131"/>
      <c r="AF34" s="489"/>
      <c r="AG34" s="414"/>
      <c r="AH34" s="179"/>
      <c r="AI34" s="131"/>
      <c r="AJ34" s="414"/>
      <c r="AK34" s="179"/>
      <c r="AL34" s="131"/>
      <c r="AM34" s="414"/>
      <c r="AN34" s="489"/>
      <c r="AO34" s="132"/>
      <c r="AP34" s="131"/>
      <c r="AQ34" s="414"/>
      <c r="AR34" s="179"/>
      <c r="AS34" s="131"/>
      <c r="AT34" s="414"/>
      <c r="AU34" s="179"/>
      <c r="AV34" s="34"/>
    </row>
    <row r="35" spans="1:48" s="30" customFormat="1">
      <c r="A35" s="10">
        <v>5626</v>
      </c>
      <c r="B35" s="11" t="s">
        <v>474</v>
      </c>
      <c r="C35" s="33">
        <v>1024</v>
      </c>
      <c r="D35" s="45">
        <v>461</v>
      </c>
      <c r="E35" s="68">
        <f t="shared" si="1"/>
        <v>0.4501953125</v>
      </c>
      <c r="F35" s="511">
        <v>247</v>
      </c>
      <c r="G35" s="500">
        <v>159</v>
      </c>
      <c r="H35" s="492">
        <v>312</v>
      </c>
      <c r="I35" s="131"/>
      <c r="J35" s="413"/>
      <c r="K35" s="413"/>
      <c r="L35" s="414"/>
      <c r="M35" s="131"/>
      <c r="N35" s="179"/>
      <c r="O35" s="508"/>
      <c r="P35" s="179"/>
      <c r="Q35" s="131"/>
      <c r="R35" s="489"/>
      <c r="S35" s="413"/>
      <c r="T35" s="488"/>
      <c r="U35" s="179"/>
      <c r="V35" s="131"/>
      <c r="W35" s="414"/>
      <c r="X35" s="179"/>
      <c r="Y35" s="131"/>
      <c r="Z35" s="488"/>
      <c r="AA35" s="179"/>
      <c r="AB35" s="131"/>
      <c r="AC35" s="414"/>
      <c r="AD35" s="179"/>
      <c r="AE35" s="131"/>
      <c r="AF35" s="489"/>
      <c r="AG35" s="414"/>
      <c r="AH35" s="179"/>
      <c r="AI35" s="131"/>
      <c r="AJ35" s="414"/>
      <c r="AK35" s="179"/>
      <c r="AL35" s="131"/>
      <c r="AM35" s="414"/>
      <c r="AN35" s="489"/>
      <c r="AO35" s="132"/>
      <c r="AP35" s="131"/>
      <c r="AQ35" s="414"/>
      <c r="AR35" s="179"/>
      <c r="AS35" s="131"/>
      <c r="AT35" s="414"/>
      <c r="AU35" s="179"/>
      <c r="AV35" s="34"/>
    </row>
    <row r="36" spans="1:48" s="30" customFormat="1">
      <c r="A36" s="10">
        <v>5627</v>
      </c>
      <c r="B36" s="11" t="s">
        <v>475</v>
      </c>
      <c r="C36" s="33">
        <v>1110</v>
      </c>
      <c r="D36" s="45">
        <v>542</v>
      </c>
      <c r="E36" s="68">
        <f t="shared" si="1"/>
        <v>0.4882882882882883</v>
      </c>
      <c r="F36" s="511">
        <v>274</v>
      </c>
      <c r="G36" s="500">
        <v>203</v>
      </c>
      <c r="H36" s="492">
        <v>351</v>
      </c>
      <c r="I36" s="131"/>
      <c r="J36" s="413"/>
      <c r="K36" s="413"/>
      <c r="L36" s="414"/>
      <c r="M36" s="131"/>
      <c r="N36" s="179"/>
      <c r="O36" s="508"/>
      <c r="P36" s="179"/>
      <c r="Q36" s="131"/>
      <c r="R36" s="489"/>
      <c r="S36" s="413"/>
      <c r="T36" s="488"/>
      <c r="U36" s="179"/>
      <c r="V36" s="131"/>
      <c r="W36" s="414"/>
      <c r="X36" s="179"/>
      <c r="Y36" s="131"/>
      <c r="Z36" s="488"/>
      <c r="AA36" s="179"/>
      <c r="AB36" s="131"/>
      <c r="AC36" s="414"/>
      <c r="AD36" s="179"/>
      <c r="AE36" s="131"/>
      <c r="AF36" s="489"/>
      <c r="AG36" s="414"/>
      <c r="AH36" s="179"/>
      <c r="AI36" s="131"/>
      <c r="AJ36" s="414"/>
      <c r="AK36" s="179"/>
      <c r="AL36" s="131"/>
      <c r="AM36" s="414"/>
      <c r="AN36" s="489"/>
      <c r="AO36" s="132"/>
      <c r="AP36" s="131"/>
      <c r="AQ36" s="414"/>
      <c r="AR36" s="179"/>
      <c r="AS36" s="131"/>
      <c r="AT36" s="414"/>
      <c r="AU36" s="179"/>
      <c r="AV36" s="34"/>
    </row>
    <row r="37" spans="1:48" s="30" customFormat="1">
      <c r="A37" s="10">
        <v>5628</v>
      </c>
      <c r="B37" s="11" t="s">
        <v>476</v>
      </c>
      <c r="C37" s="33">
        <v>870</v>
      </c>
      <c r="D37" s="45">
        <v>444</v>
      </c>
      <c r="E37" s="68">
        <f t="shared" si="1"/>
        <v>0.51034482758620692</v>
      </c>
      <c r="F37" s="511">
        <v>204</v>
      </c>
      <c r="G37" s="500">
        <v>196</v>
      </c>
      <c r="H37" s="492">
        <v>307</v>
      </c>
      <c r="I37" s="131"/>
      <c r="J37" s="413"/>
      <c r="K37" s="413"/>
      <c r="L37" s="414"/>
      <c r="M37" s="131"/>
      <c r="N37" s="179"/>
      <c r="O37" s="508"/>
      <c r="P37" s="179"/>
      <c r="Q37" s="131"/>
      <c r="R37" s="489"/>
      <c r="S37" s="413"/>
      <c r="T37" s="488"/>
      <c r="U37" s="179"/>
      <c r="V37" s="131"/>
      <c r="W37" s="414"/>
      <c r="X37" s="179"/>
      <c r="Y37" s="131"/>
      <c r="Z37" s="488"/>
      <c r="AA37" s="179"/>
      <c r="AB37" s="131"/>
      <c r="AC37" s="414"/>
      <c r="AD37" s="179"/>
      <c r="AE37" s="131"/>
      <c r="AF37" s="489"/>
      <c r="AG37" s="414"/>
      <c r="AH37" s="179"/>
      <c r="AI37" s="131"/>
      <c r="AJ37" s="414"/>
      <c r="AK37" s="179"/>
      <c r="AL37" s="131"/>
      <c r="AM37" s="414"/>
      <c r="AN37" s="489"/>
      <c r="AO37" s="132"/>
      <c r="AP37" s="131"/>
      <c r="AQ37" s="414"/>
      <c r="AR37" s="179"/>
      <c r="AS37" s="131"/>
      <c r="AT37" s="414"/>
      <c r="AU37" s="179"/>
      <c r="AV37" s="34"/>
    </row>
    <row r="38" spans="1:48" s="30" customFormat="1">
      <c r="A38" s="10">
        <v>5629</v>
      </c>
      <c r="B38" s="11" t="s">
        <v>477</v>
      </c>
      <c r="C38" s="33">
        <v>631</v>
      </c>
      <c r="D38" s="45">
        <v>328</v>
      </c>
      <c r="E38" s="68">
        <f t="shared" si="1"/>
        <v>0.51980982567353406</v>
      </c>
      <c r="F38" s="511">
        <v>184</v>
      </c>
      <c r="G38" s="500">
        <v>93</v>
      </c>
      <c r="H38" s="492">
        <v>201</v>
      </c>
      <c r="I38" s="131"/>
      <c r="J38" s="413"/>
      <c r="K38" s="413"/>
      <c r="L38" s="414"/>
      <c r="M38" s="131"/>
      <c r="N38" s="179"/>
      <c r="O38" s="508"/>
      <c r="P38" s="179"/>
      <c r="Q38" s="131"/>
      <c r="R38" s="489"/>
      <c r="S38" s="413"/>
      <c r="T38" s="488"/>
      <c r="U38" s="179"/>
      <c r="V38" s="131"/>
      <c r="W38" s="414"/>
      <c r="X38" s="179"/>
      <c r="Y38" s="131"/>
      <c r="Z38" s="488"/>
      <c r="AA38" s="179"/>
      <c r="AB38" s="131"/>
      <c r="AC38" s="414"/>
      <c r="AD38" s="179"/>
      <c r="AE38" s="131"/>
      <c r="AF38" s="489"/>
      <c r="AG38" s="414"/>
      <c r="AH38" s="179"/>
      <c r="AI38" s="131"/>
      <c r="AJ38" s="414"/>
      <c r="AK38" s="179"/>
      <c r="AL38" s="131"/>
      <c r="AM38" s="414"/>
      <c r="AN38" s="489"/>
      <c r="AO38" s="132"/>
      <c r="AP38" s="131"/>
      <c r="AQ38" s="414"/>
      <c r="AR38" s="179"/>
      <c r="AS38" s="131"/>
      <c r="AT38" s="414"/>
      <c r="AU38" s="179"/>
      <c r="AV38" s="34"/>
    </row>
    <row r="39" spans="1:48" s="30" customFormat="1">
      <c r="A39" s="10">
        <v>5630</v>
      </c>
      <c r="B39" s="11" t="s">
        <v>478</v>
      </c>
      <c r="C39" s="33">
        <v>1178</v>
      </c>
      <c r="D39" s="45">
        <v>594</v>
      </c>
      <c r="E39" s="68">
        <f t="shared" si="1"/>
        <v>0.50424448217317486</v>
      </c>
      <c r="F39" s="511">
        <v>302</v>
      </c>
      <c r="G39" s="500">
        <v>223</v>
      </c>
      <c r="H39" s="492">
        <v>406</v>
      </c>
      <c r="I39" s="131"/>
      <c r="J39" s="413"/>
      <c r="K39" s="413"/>
      <c r="L39" s="414"/>
      <c r="M39" s="131"/>
      <c r="N39" s="179"/>
      <c r="O39" s="508"/>
      <c r="P39" s="179"/>
      <c r="Q39" s="131"/>
      <c r="R39" s="489"/>
      <c r="S39" s="413"/>
      <c r="T39" s="488"/>
      <c r="U39" s="179"/>
      <c r="V39" s="131"/>
      <c r="W39" s="414"/>
      <c r="X39" s="179"/>
      <c r="Y39" s="131"/>
      <c r="Z39" s="488"/>
      <c r="AA39" s="179"/>
      <c r="AB39" s="131"/>
      <c r="AC39" s="414"/>
      <c r="AD39" s="179"/>
      <c r="AE39" s="131"/>
      <c r="AF39" s="489"/>
      <c r="AG39" s="414"/>
      <c r="AH39" s="179"/>
      <c r="AI39" s="131"/>
      <c r="AJ39" s="414"/>
      <c r="AK39" s="179"/>
      <c r="AL39" s="131"/>
      <c r="AM39" s="414"/>
      <c r="AN39" s="489"/>
      <c r="AO39" s="132"/>
      <c r="AP39" s="131"/>
      <c r="AQ39" s="414"/>
      <c r="AR39" s="179"/>
      <c r="AS39" s="131"/>
      <c r="AT39" s="414"/>
      <c r="AU39" s="179"/>
      <c r="AV39" s="34"/>
    </row>
    <row r="40" spans="1:48" s="30" customFormat="1">
      <c r="A40" s="10">
        <v>5631</v>
      </c>
      <c r="B40" s="11" t="s">
        <v>479</v>
      </c>
      <c r="C40" s="33">
        <v>706</v>
      </c>
      <c r="D40" s="45">
        <v>338</v>
      </c>
      <c r="E40" s="68">
        <f t="shared" si="1"/>
        <v>0.47875354107648727</v>
      </c>
      <c r="F40" s="511">
        <v>181</v>
      </c>
      <c r="G40" s="500">
        <v>115</v>
      </c>
      <c r="H40" s="492">
        <v>216</v>
      </c>
      <c r="I40" s="131"/>
      <c r="J40" s="413"/>
      <c r="K40" s="413"/>
      <c r="L40" s="414"/>
      <c r="M40" s="131"/>
      <c r="N40" s="179"/>
      <c r="O40" s="508"/>
      <c r="P40" s="179"/>
      <c r="Q40" s="131"/>
      <c r="R40" s="489"/>
      <c r="S40" s="413"/>
      <c r="T40" s="488"/>
      <c r="U40" s="179"/>
      <c r="V40" s="131"/>
      <c r="W40" s="414"/>
      <c r="X40" s="179"/>
      <c r="Y40" s="131"/>
      <c r="Z40" s="488"/>
      <c r="AA40" s="179"/>
      <c r="AB40" s="131"/>
      <c r="AC40" s="414"/>
      <c r="AD40" s="179"/>
      <c r="AE40" s="131"/>
      <c r="AF40" s="489"/>
      <c r="AG40" s="414"/>
      <c r="AH40" s="179"/>
      <c r="AI40" s="131"/>
      <c r="AJ40" s="414"/>
      <c r="AK40" s="179"/>
      <c r="AL40" s="131"/>
      <c r="AM40" s="414"/>
      <c r="AN40" s="489"/>
      <c r="AO40" s="132"/>
      <c r="AP40" s="131"/>
      <c r="AQ40" s="414"/>
      <c r="AR40" s="179"/>
      <c r="AS40" s="131"/>
      <c r="AT40" s="414"/>
      <c r="AU40" s="179"/>
      <c r="AV40" s="34"/>
    </row>
    <row r="41" spans="1:48" s="30" customFormat="1">
      <c r="A41" s="10">
        <v>5632</v>
      </c>
      <c r="B41" s="11" t="s">
        <v>480</v>
      </c>
      <c r="C41" s="33">
        <v>1216</v>
      </c>
      <c r="D41" s="45">
        <v>503</v>
      </c>
      <c r="E41" s="68">
        <f t="shared" si="1"/>
        <v>0.41365131578947367</v>
      </c>
      <c r="F41" s="511">
        <v>264</v>
      </c>
      <c r="G41" s="500">
        <v>185</v>
      </c>
      <c r="H41" s="492">
        <v>334</v>
      </c>
      <c r="I41" s="493"/>
      <c r="J41" s="495"/>
      <c r="K41" s="495"/>
      <c r="L41" s="501"/>
      <c r="M41" s="493"/>
      <c r="N41" s="497"/>
      <c r="O41" s="508"/>
      <c r="P41" s="179"/>
      <c r="Q41" s="131"/>
      <c r="R41" s="489"/>
      <c r="S41" s="413"/>
      <c r="T41" s="488"/>
      <c r="U41" s="179"/>
      <c r="V41" s="131"/>
      <c r="W41" s="414"/>
      <c r="X41" s="179"/>
      <c r="Y41" s="131"/>
      <c r="Z41" s="488"/>
      <c r="AA41" s="179"/>
      <c r="AB41" s="131"/>
      <c r="AC41" s="414"/>
      <c r="AD41" s="179"/>
      <c r="AE41" s="131"/>
      <c r="AF41" s="489"/>
      <c r="AG41" s="414"/>
      <c r="AH41" s="179"/>
      <c r="AI41" s="131"/>
      <c r="AJ41" s="414"/>
      <c r="AK41" s="179"/>
      <c r="AL41" s="131"/>
      <c r="AM41" s="414"/>
      <c r="AN41" s="489"/>
      <c r="AO41" s="132"/>
      <c r="AP41" s="131"/>
      <c r="AQ41" s="414"/>
      <c r="AR41" s="179"/>
      <c r="AS41" s="131"/>
      <c r="AT41" s="414"/>
      <c r="AU41" s="179"/>
      <c r="AV41" s="34"/>
    </row>
    <row r="42" spans="1:48" s="30" customFormat="1">
      <c r="A42" s="10">
        <v>5901</v>
      </c>
      <c r="B42" s="11" t="s">
        <v>482</v>
      </c>
      <c r="C42" s="33">
        <v>1172</v>
      </c>
      <c r="D42" s="45">
        <v>606</v>
      </c>
      <c r="E42" s="68">
        <f t="shared" si="1"/>
        <v>0.51706484641638228</v>
      </c>
      <c r="F42" s="487"/>
      <c r="G42" s="488"/>
      <c r="H42" s="179"/>
      <c r="I42" s="490">
        <v>101</v>
      </c>
      <c r="J42" s="499">
        <v>20</v>
      </c>
      <c r="K42" s="499">
        <v>287</v>
      </c>
      <c r="L42" s="491">
        <v>142</v>
      </c>
      <c r="M42" s="490">
        <v>366</v>
      </c>
      <c r="N42" s="492">
        <v>131</v>
      </c>
      <c r="O42" s="508"/>
      <c r="P42" s="179"/>
      <c r="Q42" s="131"/>
      <c r="R42" s="489"/>
      <c r="S42" s="413"/>
      <c r="T42" s="488"/>
      <c r="U42" s="179"/>
      <c r="V42" s="131"/>
      <c r="W42" s="414"/>
      <c r="X42" s="179"/>
      <c r="Y42" s="131"/>
      <c r="Z42" s="488"/>
      <c r="AA42" s="179"/>
      <c r="AB42" s="131"/>
      <c r="AC42" s="414"/>
      <c r="AD42" s="179"/>
      <c r="AE42" s="131"/>
      <c r="AF42" s="489"/>
      <c r="AG42" s="414"/>
      <c r="AH42" s="179"/>
      <c r="AI42" s="131"/>
      <c r="AJ42" s="414"/>
      <c r="AK42" s="179"/>
      <c r="AL42" s="131"/>
      <c r="AM42" s="414"/>
      <c r="AN42" s="489"/>
      <c r="AO42" s="132"/>
      <c r="AP42" s="131"/>
      <c r="AQ42" s="414"/>
      <c r="AR42" s="179"/>
      <c r="AS42" s="131"/>
      <c r="AT42" s="414"/>
      <c r="AU42" s="179"/>
      <c r="AV42" s="34"/>
    </row>
    <row r="43" spans="1:48" s="30" customFormat="1">
      <c r="A43" s="10">
        <v>5902</v>
      </c>
      <c r="B43" s="11" t="s">
        <v>483</v>
      </c>
      <c r="C43" s="33">
        <v>1099</v>
      </c>
      <c r="D43" s="45">
        <v>369</v>
      </c>
      <c r="E43" s="68">
        <f t="shared" si="1"/>
        <v>0.33575978161965425</v>
      </c>
      <c r="F43" s="487"/>
      <c r="G43" s="488"/>
      <c r="H43" s="179"/>
      <c r="I43" s="490">
        <v>117</v>
      </c>
      <c r="J43" s="499">
        <v>34</v>
      </c>
      <c r="K43" s="499">
        <v>96</v>
      </c>
      <c r="L43" s="491">
        <v>87</v>
      </c>
      <c r="M43" s="490">
        <v>168</v>
      </c>
      <c r="N43" s="492">
        <v>149</v>
      </c>
      <c r="O43" s="508"/>
      <c r="P43" s="179"/>
      <c r="Q43" s="131"/>
      <c r="R43" s="489"/>
      <c r="S43" s="413"/>
      <c r="T43" s="488"/>
      <c r="U43" s="179"/>
      <c r="V43" s="131"/>
      <c r="W43" s="414"/>
      <c r="X43" s="179"/>
      <c r="Y43" s="131"/>
      <c r="Z43" s="488"/>
      <c r="AA43" s="179"/>
      <c r="AB43" s="131"/>
      <c r="AC43" s="414"/>
      <c r="AD43" s="179"/>
      <c r="AE43" s="131"/>
      <c r="AF43" s="489"/>
      <c r="AG43" s="414"/>
      <c r="AH43" s="179"/>
      <c r="AI43" s="131"/>
      <c r="AJ43" s="414"/>
      <c r="AK43" s="179"/>
      <c r="AL43" s="131"/>
      <c r="AM43" s="414"/>
      <c r="AN43" s="489"/>
      <c r="AO43" s="132"/>
      <c r="AP43" s="131"/>
      <c r="AQ43" s="414"/>
      <c r="AR43" s="179"/>
      <c r="AS43" s="131"/>
      <c r="AT43" s="414"/>
      <c r="AU43" s="179"/>
      <c r="AV43" s="34"/>
    </row>
    <row r="44" spans="1:48" s="30" customFormat="1">
      <c r="A44" s="10">
        <v>5903</v>
      </c>
      <c r="B44" s="11" t="s">
        <v>484</v>
      </c>
      <c r="C44" s="33">
        <v>1233</v>
      </c>
      <c r="D44" s="45">
        <v>347</v>
      </c>
      <c r="E44" s="68">
        <f t="shared" si="1"/>
        <v>0.28142741281427414</v>
      </c>
      <c r="F44" s="487"/>
      <c r="G44" s="488"/>
      <c r="H44" s="179"/>
      <c r="I44" s="490">
        <v>71</v>
      </c>
      <c r="J44" s="499">
        <v>20</v>
      </c>
      <c r="K44" s="499">
        <v>93</v>
      </c>
      <c r="L44" s="491">
        <v>118</v>
      </c>
      <c r="M44" s="490">
        <v>170</v>
      </c>
      <c r="N44" s="492">
        <v>123</v>
      </c>
      <c r="O44" s="508"/>
      <c r="P44" s="179"/>
      <c r="Q44" s="131"/>
      <c r="R44" s="489"/>
      <c r="S44" s="413"/>
      <c r="T44" s="488"/>
      <c r="U44" s="179"/>
      <c r="V44" s="131"/>
      <c r="W44" s="414"/>
      <c r="X44" s="179"/>
      <c r="Y44" s="131"/>
      <c r="Z44" s="488"/>
      <c r="AA44" s="179"/>
      <c r="AB44" s="131"/>
      <c r="AC44" s="414"/>
      <c r="AD44" s="179"/>
      <c r="AE44" s="131"/>
      <c r="AF44" s="489"/>
      <c r="AG44" s="414"/>
      <c r="AH44" s="179"/>
      <c r="AI44" s="131"/>
      <c r="AJ44" s="414"/>
      <c r="AK44" s="179"/>
      <c r="AL44" s="131"/>
      <c r="AM44" s="414"/>
      <c r="AN44" s="489"/>
      <c r="AO44" s="132"/>
      <c r="AP44" s="131"/>
      <c r="AQ44" s="414"/>
      <c r="AR44" s="179"/>
      <c r="AS44" s="131"/>
      <c r="AT44" s="414"/>
      <c r="AU44" s="179"/>
      <c r="AV44" s="34"/>
    </row>
    <row r="45" spans="1:48" s="30" customFormat="1">
      <c r="A45" s="10">
        <v>5904</v>
      </c>
      <c r="B45" s="11" t="s">
        <v>485</v>
      </c>
      <c r="C45" s="33">
        <v>1069</v>
      </c>
      <c r="D45" s="45">
        <v>174</v>
      </c>
      <c r="E45" s="68">
        <f t="shared" si="1"/>
        <v>0.16276894293732461</v>
      </c>
      <c r="F45" s="487"/>
      <c r="G45" s="488"/>
      <c r="H45" s="179"/>
      <c r="I45" s="490">
        <v>57</v>
      </c>
      <c r="J45" s="499">
        <v>20</v>
      </c>
      <c r="K45" s="499">
        <v>46</v>
      </c>
      <c r="L45" s="491">
        <v>38</v>
      </c>
      <c r="M45" s="490">
        <v>75</v>
      </c>
      <c r="N45" s="492">
        <v>77</v>
      </c>
      <c r="O45" s="508"/>
      <c r="P45" s="179"/>
      <c r="Q45" s="131"/>
      <c r="R45" s="489"/>
      <c r="S45" s="413"/>
      <c r="T45" s="488"/>
      <c r="U45" s="179"/>
      <c r="V45" s="131"/>
      <c r="W45" s="414"/>
      <c r="X45" s="179"/>
      <c r="Y45" s="131"/>
      <c r="Z45" s="488"/>
      <c r="AA45" s="179"/>
      <c r="AB45" s="131"/>
      <c r="AC45" s="414"/>
      <c r="AD45" s="179"/>
      <c r="AE45" s="131"/>
      <c r="AF45" s="489"/>
      <c r="AG45" s="414"/>
      <c r="AH45" s="179"/>
      <c r="AI45" s="131"/>
      <c r="AJ45" s="414"/>
      <c r="AK45" s="179"/>
      <c r="AL45" s="131"/>
      <c r="AM45" s="414"/>
      <c r="AN45" s="489"/>
      <c r="AO45" s="132"/>
      <c r="AP45" s="131"/>
      <c r="AQ45" s="414"/>
      <c r="AR45" s="179"/>
      <c r="AS45" s="131"/>
      <c r="AT45" s="414"/>
      <c r="AU45" s="179"/>
      <c r="AV45" s="34"/>
    </row>
    <row r="46" spans="1:48" s="30" customFormat="1">
      <c r="A46" s="10">
        <v>5905</v>
      </c>
      <c r="B46" s="11" t="s">
        <v>486</v>
      </c>
      <c r="C46" s="33">
        <v>1336</v>
      </c>
      <c r="D46" s="45">
        <v>599</v>
      </c>
      <c r="E46" s="68">
        <f t="shared" si="1"/>
        <v>0.44835329341317365</v>
      </c>
      <c r="F46" s="487"/>
      <c r="G46" s="488"/>
      <c r="H46" s="179"/>
      <c r="I46" s="490">
        <v>91</v>
      </c>
      <c r="J46" s="499">
        <v>25</v>
      </c>
      <c r="K46" s="499">
        <v>238</v>
      </c>
      <c r="L46" s="491">
        <v>166</v>
      </c>
      <c r="M46" s="490">
        <v>320</v>
      </c>
      <c r="N46" s="492">
        <v>162</v>
      </c>
      <c r="O46" s="508"/>
      <c r="P46" s="179"/>
      <c r="Q46" s="131"/>
      <c r="R46" s="489"/>
      <c r="S46" s="413"/>
      <c r="T46" s="488"/>
      <c r="U46" s="179"/>
      <c r="V46" s="131"/>
      <c r="W46" s="414"/>
      <c r="X46" s="179"/>
      <c r="Y46" s="131"/>
      <c r="Z46" s="488"/>
      <c r="AA46" s="179"/>
      <c r="AB46" s="131"/>
      <c r="AC46" s="414"/>
      <c r="AD46" s="179"/>
      <c r="AE46" s="131"/>
      <c r="AF46" s="489"/>
      <c r="AG46" s="414"/>
      <c r="AH46" s="179"/>
      <c r="AI46" s="131"/>
      <c r="AJ46" s="414"/>
      <c r="AK46" s="179"/>
      <c r="AL46" s="131"/>
      <c r="AM46" s="414"/>
      <c r="AN46" s="489"/>
      <c r="AO46" s="132"/>
      <c r="AP46" s="131"/>
      <c r="AQ46" s="414"/>
      <c r="AR46" s="179"/>
      <c r="AS46" s="131"/>
      <c r="AT46" s="414"/>
      <c r="AU46" s="179"/>
      <c r="AV46" s="34"/>
    </row>
    <row r="47" spans="1:48" s="30" customFormat="1">
      <c r="A47" s="10">
        <v>5906</v>
      </c>
      <c r="B47" s="11" t="s">
        <v>487</v>
      </c>
      <c r="C47" s="33">
        <v>1214</v>
      </c>
      <c r="D47" s="45">
        <v>542</v>
      </c>
      <c r="E47" s="68">
        <f t="shared" si="1"/>
        <v>0.44645799011532128</v>
      </c>
      <c r="F47" s="487"/>
      <c r="G47" s="488"/>
      <c r="H47" s="179"/>
      <c r="I47" s="490">
        <v>71</v>
      </c>
      <c r="J47" s="499">
        <v>23</v>
      </c>
      <c r="K47" s="499">
        <v>279</v>
      </c>
      <c r="L47" s="491">
        <v>105</v>
      </c>
      <c r="M47" s="490">
        <v>330</v>
      </c>
      <c r="N47" s="492">
        <v>114</v>
      </c>
      <c r="O47" s="508"/>
      <c r="P47" s="179"/>
      <c r="Q47" s="131"/>
      <c r="R47" s="489"/>
      <c r="S47" s="413"/>
      <c r="T47" s="488"/>
      <c r="U47" s="179"/>
      <c r="V47" s="131"/>
      <c r="W47" s="414"/>
      <c r="X47" s="179"/>
      <c r="Y47" s="131"/>
      <c r="Z47" s="488"/>
      <c r="AA47" s="179"/>
      <c r="AB47" s="131"/>
      <c r="AC47" s="414"/>
      <c r="AD47" s="179"/>
      <c r="AE47" s="131"/>
      <c r="AF47" s="489"/>
      <c r="AG47" s="414"/>
      <c r="AH47" s="179"/>
      <c r="AI47" s="131"/>
      <c r="AJ47" s="414"/>
      <c r="AK47" s="179"/>
      <c r="AL47" s="131"/>
      <c r="AM47" s="414"/>
      <c r="AN47" s="489"/>
      <c r="AO47" s="132"/>
      <c r="AP47" s="131"/>
      <c r="AQ47" s="414"/>
      <c r="AR47" s="179"/>
      <c r="AS47" s="131"/>
      <c r="AT47" s="414"/>
      <c r="AU47" s="179"/>
      <c r="AV47" s="34"/>
    </row>
    <row r="48" spans="1:48" s="30" customFormat="1">
      <c r="A48" s="10">
        <v>5907</v>
      </c>
      <c r="B48" s="11" t="s">
        <v>488</v>
      </c>
      <c r="C48" s="33">
        <v>1156</v>
      </c>
      <c r="D48" s="45">
        <v>528</v>
      </c>
      <c r="E48" s="68">
        <f t="shared" si="1"/>
        <v>0.45674740484429066</v>
      </c>
      <c r="F48" s="487"/>
      <c r="G48" s="488"/>
      <c r="H48" s="179"/>
      <c r="I48" s="490">
        <v>64</v>
      </c>
      <c r="J48" s="499">
        <v>17</v>
      </c>
      <c r="K48" s="499">
        <v>245</v>
      </c>
      <c r="L48" s="491">
        <v>138</v>
      </c>
      <c r="M48" s="490">
        <v>356</v>
      </c>
      <c r="N48" s="492">
        <v>86</v>
      </c>
      <c r="O48" s="508"/>
      <c r="P48" s="179"/>
      <c r="Q48" s="131"/>
      <c r="R48" s="489"/>
      <c r="S48" s="413"/>
      <c r="T48" s="488"/>
      <c r="U48" s="179"/>
      <c r="V48" s="131"/>
      <c r="W48" s="414"/>
      <c r="X48" s="179"/>
      <c r="Y48" s="131"/>
      <c r="Z48" s="488"/>
      <c r="AA48" s="179"/>
      <c r="AB48" s="131"/>
      <c r="AC48" s="414"/>
      <c r="AD48" s="179"/>
      <c r="AE48" s="131"/>
      <c r="AF48" s="489"/>
      <c r="AG48" s="414"/>
      <c r="AH48" s="179"/>
      <c r="AI48" s="131"/>
      <c r="AJ48" s="414"/>
      <c r="AK48" s="179"/>
      <c r="AL48" s="131"/>
      <c r="AM48" s="414"/>
      <c r="AN48" s="489"/>
      <c r="AO48" s="132"/>
      <c r="AP48" s="131"/>
      <c r="AQ48" s="414"/>
      <c r="AR48" s="179"/>
      <c r="AS48" s="131"/>
      <c r="AT48" s="414"/>
      <c r="AU48" s="179"/>
      <c r="AV48" s="34"/>
    </row>
    <row r="49" spans="1:48" s="30" customFormat="1">
      <c r="A49" s="10">
        <v>5908</v>
      </c>
      <c r="B49" s="11" t="s">
        <v>489</v>
      </c>
      <c r="C49" s="33">
        <v>1492</v>
      </c>
      <c r="D49" s="45">
        <v>583</v>
      </c>
      <c r="E49" s="68">
        <f t="shared" si="1"/>
        <v>0.39075067024128685</v>
      </c>
      <c r="F49" s="487"/>
      <c r="G49" s="488"/>
      <c r="H49" s="179"/>
      <c r="I49" s="490">
        <v>83</v>
      </c>
      <c r="J49" s="499">
        <v>42</v>
      </c>
      <c r="K49" s="499">
        <v>198</v>
      </c>
      <c r="L49" s="491">
        <v>177</v>
      </c>
      <c r="M49" s="490">
        <v>355</v>
      </c>
      <c r="N49" s="492">
        <v>151</v>
      </c>
      <c r="O49" s="508"/>
      <c r="P49" s="179"/>
      <c r="Q49" s="131"/>
      <c r="R49" s="489"/>
      <c r="S49" s="413"/>
      <c r="T49" s="488"/>
      <c r="U49" s="179"/>
      <c r="V49" s="131"/>
      <c r="W49" s="414"/>
      <c r="X49" s="179"/>
      <c r="Y49" s="131"/>
      <c r="Z49" s="488"/>
      <c r="AA49" s="179"/>
      <c r="AB49" s="131"/>
      <c r="AC49" s="414"/>
      <c r="AD49" s="179"/>
      <c r="AE49" s="131"/>
      <c r="AF49" s="489"/>
      <c r="AG49" s="414"/>
      <c r="AH49" s="179"/>
      <c r="AI49" s="131"/>
      <c r="AJ49" s="414"/>
      <c r="AK49" s="179"/>
      <c r="AL49" s="131"/>
      <c r="AM49" s="414"/>
      <c r="AN49" s="489"/>
      <c r="AO49" s="132"/>
      <c r="AP49" s="131"/>
      <c r="AQ49" s="414"/>
      <c r="AR49" s="179"/>
      <c r="AS49" s="131"/>
      <c r="AT49" s="414"/>
      <c r="AU49" s="179"/>
      <c r="AV49" s="34"/>
    </row>
    <row r="50" spans="1:48" s="30" customFormat="1">
      <c r="A50" s="10">
        <v>5909</v>
      </c>
      <c r="B50" s="11" t="s">
        <v>490</v>
      </c>
      <c r="C50" s="33">
        <v>862</v>
      </c>
      <c r="D50" s="45">
        <v>399</v>
      </c>
      <c r="E50" s="68">
        <f t="shared" si="1"/>
        <v>0.46287703016241299</v>
      </c>
      <c r="F50" s="487"/>
      <c r="G50" s="488"/>
      <c r="H50" s="179"/>
      <c r="I50" s="490">
        <v>72</v>
      </c>
      <c r="J50" s="499">
        <v>21</v>
      </c>
      <c r="K50" s="499">
        <v>161</v>
      </c>
      <c r="L50" s="491">
        <v>105</v>
      </c>
      <c r="M50" s="490">
        <v>213</v>
      </c>
      <c r="N50" s="492">
        <v>111</v>
      </c>
      <c r="O50" s="508"/>
      <c r="P50" s="179"/>
      <c r="Q50" s="131"/>
      <c r="R50" s="489"/>
      <c r="S50" s="413"/>
      <c r="T50" s="488"/>
      <c r="U50" s="179"/>
      <c r="V50" s="131"/>
      <c r="W50" s="414"/>
      <c r="X50" s="179"/>
      <c r="Y50" s="131"/>
      <c r="Z50" s="488"/>
      <c r="AA50" s="179"/>
      <c r="AB50" s="131"/>
      <c r="AC50" s="414"/>
      <c r="AD50" s="179"/>
      <c r="AE50" s="131"/>
      <c r="AF50" s="489"/>
      <c r="AG50" s="414"/>
      <c r="AH50" s="179"/>
      <c r="AI50" s="131"/>
      <c r="AJ50" s="414"/>
      <c r="AK50" s="179"/>
      <c r="AL50" s="131"/>
      <c r="AM50" s="414"/>
      <c r="AN50" s="489"/>
      <c r="AO50" s="132"/>
      <c r="AP50" s="131"/>
      <c r="AQ50" s="414"/>
      <c r="AR50" s="179"/>
      <c r="AS50" s="131"/>
      <c r="AT50" s="414"/>
      <c r="AU50" s="179"/>
      <c r="AV50" s="34"/>
    </row>
    <row r="51" spans="1:48" s="30" customFormat="1">
      <c r="A51" s="10">
        <v>5910</v>
      </c>
      <c r="B51" s="11" t="s">
        <v>491</v>
      </c>
      <c r="C51" s="33">
        <v>1288</v>
      </c>
      <c r="D51" s="45">
        <v>390</v>
      </c>
      <c r="E51" s="68">
        <f t="shared" si="1"/>
        <v>0.30279503105590061</v>
      </c>
      <c r="F51" s="487"/>
      <c r="G51" s="488"/>
      <c r="H51" s="179"/>
      <c r="I51" s="490">
        <v>111</v>
      </c>
      <c r="J51" s="499">
        <v>33</v>
      </c>
      <c r="K51" s="499">
        <v>100</v>
      </c>
      <c r="L51" s="491">
        <v>99</v>
      </c>
      <c r="M51" s="490">
        <v>183</v>
      </c>
      <c r="N51" s="492">
        <v>128</v>
      </c>
      <c r="O51" s="508"/>
      <c r="P51" s="179"/>
      <c r="Q51" s="131"/>
      <c r="R51" s="489"/>
      <c r="S51" s="413"/>
      <c r="T51" s="488"/>
      <c r="U51" s="179"/>
      <c r="V51" s="131"/>
      <c r="W51" s="414"/>
      <c r="X51" s="179"/>
      <c r="Y51" s="131"/>
      <c r="Z51" s="488"/>
      <c r="AA51" s="179"/>
      <c r="AB51" s="131"/>
      <c r="AC51" s="414"/>
      <c r="AD51" s="179"/>
      <c r="AE51" s="131"/>
      <c r="AF51" s="489"/>
      <c r="AG51" s="414"/>
      <c r="AH51" s="179"/>
      <c r="AI51" s="131"/>
      <c r="AJ51" s="414"/>
      <c r="AK51" s="179"/>
      <c r="AL51" s="131"/>
      <c r="AM51" s="414"/>
      <c r="AN51" s="489"/>
      <c r="AO51" s="132"/>
      <c r="AP51" s="131"/>
      <c r="AQ51" s="414"/>
      <c r="AR51" s="179"/>
      <c r="AS51" s="131"/>
      <c r="AT51" s="414"/>
      <c r="AU51" s="179"/>
      <c r="AV51" s="34"/>
    </row>
    <row r="52" spans="1:48" s="30" customFormat="1">
      <c r="A52" s="10">
        <v>5911</v>
      </c>
      <c r="B52" s="11" t="s">
        <v>492</v>
      </c>
      <c r="C52" s="33">
        <v>815</v>
      </c>
      <c r="D52" s="45">
        <v>262</v>
      </c>
      <c r="E52" s="68">
        <f t="shared" si="1"/>
        <v>0.32147239263803679</v>
      </c>
      <c r="F52" s="487"/>
      <c r="G52" s="488"/>
      <c r="H52" s="179"/>
      <c r="I52" s="490">
        <v>45</v>
      </c>
      <c r="J52" s="499">
        <v>14</v>
      </c>
      <c r="K52" s="499">
        <v>88</v>
      </c>
      <c r="L52" s="491">
        <v>66</v>
      </c>
      <c r="M52" s="490">
        <v>124</v>
      </c>
      <c r="N52" s="492">
        <v>83</v>
      </c>
      <c r="O52" s="508"/>
      <c r="P52" s="179"/>
      <c r="Q52" s="131"/>
      <c r="R52" s="489"/>
      <c r="S52" s="413"/>
      <c r="T52" s="488"/>
      <c r="U52" s="179"/>
      <c r="V52" s="131"/>
      <c r="W52" s="414"/>
      <c r="X52" s="179"/>
      <c r="Y52" s="131"/>
      <c r="Z52" s="488"/>
      <c r="AA52" s="179"/>
      <c r="AB52" s="131"/>
      <c r="AC52" s="414"/>
      <c r="AD52" s="179"/>
      <c r="AE52" s="131"/>
      <c r="AF52" s="489"/>
      <c r="AG52" s="414"/>
      <c r="AH52" s="179"/>
      <c r="AI52" s="131"/>
      <c r="AJ52" s="414"/>
      <c r="AK52" s="179"/>
      <c r="AL52" s="131"/>
      <c r="AM52" s="414"/>
      <c r="AN52" s="489"/>
      <c r="AO52" s="132"/>
      <c r="AP52" s="131"/>
      <c r="AQ52" s="414"/>
      <c r="AR52" s="179"/>
      <c r="AS52" s="131"/>
      <c r="AT52" s="414"/>
      <c r="AU52" s="179"/>
      <c r="AV52" s="34"/>
    </row>
    <row r="53" spans="1:48" s="30" customFormat="1">
      <c r="A53" s="10">
        <v>5912</v>
      </c>
      <c r="B53" s="11" t="s">
        <v>493</v>
      </c>
      <c r="C53" s="33">
        <v>1178</v>
      </c>
      <c r="D53" s="45">
        <v>610</v>
      </c>
      <c r="E53" s="68">
        <f t="shared" si="1"/>
        <v>0.51782682512733447</v>
      </c>
      <c r="F53" s="487"/>
      <c r="G53" s="488"/>
      <c r="H53" s="179"/>
      <c r="I53" s="490">
        <v>68</v>
      </c>
      <c r="J53" s="499">
        <v>21</v>
      </c>
      <c r="K53" s="499">
        <v>275</v>
      </c>
      <c r="L53" s="491">
        <v>193</v>
      </c>
      <c r="M53" s="490">
        <v>342</v>
      </c>
      <c r="N53" s="492">
        <v>156</v>
      </c>
      <c r="O53" s="508"/>
      <c r="P53" s="179"/>
      <c r="Q53" s="131"/>
      <c r="R53" s="489"/>
      <c r="S53" s="413"/>
      <c r="T53" s="488"/>
      <c r="U53" s="179"/>
      <c r="V53" s="131"/>
      <c r="W53" s="414"/>
      <c r="X53" s="179"/>
      <c r="Y53" s="131"/>
      <c r="Z53" s="488"/>
      <c r="AA53" s="179"/>
      <c r="AB53" s="131"/>
      <c r="AC53" s="414"/>
      <c r="AD53" s="179"/>
      <c r="AE53" s="131"/>
      <c r="AF53" s="489"/>
      <c r="AG53" s="414"/>
      <c r="AH53" s="179"/>
      <c r="AI53" s="131"/>
      <c r="AJ53" s="414"/>
      <c r="AK53" s="179"/>
      <c r="AL53" s="131"/>
      <c r="AM53" s="414"/>
      <c r="AN53" s="489"/>
      <c r="AO53" s="132"/>
      <c r="AP53" s="131"/>
      <c r="AQ53" s="414"/>
      <c r="AR53" s="179"/>
      <c r="AS53" s="131"/>
      <c r="AT53" s="414"/>
      <c r="AU53" s="179"/>
      <c r="AV53" s="34"/>
    </row>
    <row r="54" spans="1:48" s="30" customFormat="1">
      <c r="A54" s="10">
        <v>5913</v>
      </c>
      <c r="B54" s="11" t="s">
        <v>494</v>
      </c>
      <c r="C54" s="33">
        <v>1041</v>
      </c>
      <c r="D54" s="45">
        <v>263</v>
      </c>
      <c r="E54" s="68">
        <f t="shared" si="1"/>
        <v>0.25264169068203651</v>
      </c>
      <c r="F54" s="487"/>
      <c r="G54" s="488"/>
      <c r="H54" s="179"/>
      <c r="I54" s="490">
        <v>59</v>
      </c>
      <c r="J54" s="499">
        <v>20</v>
      </c>
      <c r="K54" s="499">
        <v>81</v>
      </c>
      <c r="L54" s="491">
        <v>76</v>
      </c>
      <c r="M54" s="490">
        <v>130</v>
      </c>
      <c r="N54" s="492">
        <v>103</v>
      </c>
      <c r="O54" s="508"/>
      <c r="P54" s="179"/>
      <c r="Q54" s="131"/>
      <c r="R54" s="489"/>
      <c r="S54" s="413"/>
      <c r="T54" s="488"/>
      <c r="U54" s="179"/>
      <c r="V54" s="131"/>
      <c r="W54" s="414"/>
      <c r="X54" s="179"/>
      <c r="Y54" s="131"/>
      <c r="Z54" s="488"/>
      <c r="AA54" s="179"/>
      <c r="AB54" s="131"/>
      <c r="AC54" s="414"/>
      <c r="AD54" s="179"/>
      <c r="AE54" s="131"/>
      <c r="AF54" s="489"/>
      <c r="AG54" s="414"/>
      <c r="AH54" s="179"/>
      <c r="AI54" s="131"/>
      <c r="AJ54" s="414"/>
      <c r="AK54" s="179"/>
      <c r="AL54" s="131"/>
      <c r="AM54" s="414"/>
      <c r="AN54" s="489"/>
      <c r="AO54" s="132"/>
      <c r="AP54" s="131"/>
      <c r="AQ54" s="414"/>
      <c r="AR54" s="179"/>
      <c r="AS54" s="131"/>
      <c r="AT54" s="414"/>
      <c r="AU54" s="179"/>
      <c r="AV54" s="34"/>
    </row>
    <row r="55" spans="1:48" s="30" customFormat="1">
      <c r="A55" s="10">
        <v>5914</v>
      </c>
      <c r="B55" s="11" t="s">
        <v>495</v>
      </c>
      <c r="C55" s="33">
        <v>1354</v>
      </c>
      <c r="D55" s="45">
        <v>614</v>
      </c>
      <c r="E55" s="68">
        <f t="shared" si="1"/>
        <v>0.45347119645494832</v>
      </c>
      <c r="F55" s="487"/>
      <c r="G55" s="488"/>
      <c r="H55" s="179"/>
      <c r="I55" s="490">
        <v>83</v>
      </c>
      <c r="J55" s="499">
        <v>22</v>
      </c>
      <c r="K55" s="499">
        <v>241</v>
      </c>
      <c r="L55" s="491">
        <v>198</v>
      </c>
      <c r="M55" s="490">
        <v>355</v>
      </c>
      <c r="N55" s="492">
        <v>158</v>
      </c>
      <c r="O55" s="508"/>
      <c r="P55" s="179"/>
      <c r="Q55" s="131"/>
      <c r="R55" s="489"/>
      <c r="S55" s="413"/>
      <c r="T55" s="488"/>
      <c r="U55" s="179"/>
      <c r="V55" s="131"/>
      <c r="W55" s="414"/>
      <c r="X55" s="179"/>
      <c r="Y55" s="131"/>
      <c r="Z55" s="488"/>
      <c r="AA55" s="179"/>
      <c r="AB55" s="131"/>
      <c r="AC55" s="414"/>
      <c r="AD55" s="179"/>
      <c r="AE55" s="131"/>
      <c r="AF55" s="489"/>
      <c r="AG55" s="414"/>
      <c r="AH55" s="179"/>
      <c r="AI55" s="131"/>
      <c r="AJ55" s="414"/>
      <c r="AK55" s="179"/>
      <c r="AL55" s="131"/>
      <c r="AM55" s="414"/>
      <c r="AN55" s="489"/>
      <c r="AO55" s="132"/>
      <c r="AP55" s="131"/>
      <c r="AQ55" s="414"/>
      <c r="AR55" s="179"/>
      <c r="AS55" s="131"/>
      <c r="AT55" s="414"/>
      <c r="AU55" s="179"/>
      <c r="AV55" s="34"/>
    </row>
    <row r="56" spans="1:48" s="30" customFormat="1">
      <c r="A56" s="10">
        <v>5915</v>
      </c>
      <c r="B56" s="11" t="s">
        <v>496</v>
      </c>
      <c r="C56" s="33">
        <v>592</v>
      </c>
      <c r="D56" s="45">
        <v>260</v>
      </c>
      <c r="E56" s="68">
        <f t="shared" si="1"/>
        <v>0.4391891891891892</v>
      </c>
      <c r="F56" s="487"/>
      <c r="G56" s="488"/>
      <c r="H56" s="179"/>
      <c r="I56" s="490">
        <v>55</v>
      </c>
      <c r="J56" s="499">
        <v>17</v>
      </c>
      <c r="K56" s="499">
        <v>75</v>
      </c>
      <c r="L56" s="491">
        <v>84</v>
      </c>
      <c r="M56" s="490">
        <v>127</v>
      </c>
      <c r="N56" s="492">
        <v>85</v>
      </c>
      <c r="O56" s="508"/>
      <c r="P56" s="179"/>
      <c r="Q56" s="131"/>
      <c r="R56" s="489"/>
      <c r="S56" s="413"/>
      <c r="T56" s="488"/>
      <c r="U56" s="179"/>
      <c r="V56" s="131"/>
      <c r="W56" s="414"/>
      <c r="X56" s="179"/>
      <c r="Y56" s="131"/>
      <c r="Z56" s="488"/>
      <c r="AA56" s="179"/>
      <c r="AB56" s="131"/>
      <c r="AC56" s="414"/>
      <c r="AD56" s="179"/>
      <c r="AE56" s="131"/>
      <c r="AF56" s="489"/>
      <c r="AG56" s="414"/>
      <c r="AH56" s="179"/>
      <c r="AI56" s="131"/>
      <c r="AJ56" s="414"/>
      <c r="AK56" s="179"/>
      <c r="AL56" s="131"/>
      <c r="AM56" s="414"/>
      <c r="AN56" s="489"/>
      <c r="AO56" s="132"/>
      <c r="AP56" s="131"/>
      <c r="AQ56" s="414"/>
      <c r="AR56" s="179"/>
      <c r="AS56" s="131"/>
      <c r="AT56" s="414"/>
      <c r="AU56" s="179"/>
      <c r="AV56" s="34"/>
    </row>
    <row r="57" spans="1:48" s="30" customFormat="1">
      <c r="A57" s="10">
        <v>5916</v>
      </c>
      <c r="B57" s="11" t="s">
        <v>497</v>
      </c>
      <c r="C57" s="33">
        <v>477</v>
      </c>
      <c r="D57" s="45">
        <v>162</v>
      </c>
      <c r="E57" s="68">
        <f t="shared" si="1"/>
        <v>0.33962264150943394</v>
      </c>
      <c r="F57" s="487"/>
      <c r="G57" s="488"/>
      <c r="H57" s="179"/>
      <c r="I57" s="490">
        <v>40</v>
      </c>
      <c r="J57" s="499">
        <v>13</v>
      </c>
      <c r="K57" s="499">
        <v>39</v>
      </c>
      <c r="L57" s="491">
        <v>48</v>
      </c>
      <c r="M57" s="490">
        <v>64</v>
      </c>
      <c r="N57" s="492">
        <v>69</v>
      </c>
      <c r="O57" s="508"/>
      <c r="P57" s="179"/>
      <c r="Q57" s="131"/>
      <c r="R57" s="489"/>
      <c r="S57" s="413"/>
      <c r="T57" s="488"/>
      <c r="U57" s="179"/>
      <c r="V57" s="131"/>
      <c r="W57" s="414"/>
      <c r="X57" s="179"/>
      <c r="Y57" s="131"/>
      <c r="Z57" s="488"/>
      <c r="AA57" s="179"/>
      <c r="AB57" s="131"/>
      <c r="AC57" s="414"/>
      <c r="AD57" s="179"/>
      <c r="AE57" s="131"/>
      <c r="AF57" s="489"/>
      <c r="AG57" s="414"/>
      <c r="AH57" s="179"/>
      <c r="AI57" s="131"/>
      <c r="AJ57" s="414"/>
      <c r="AK57" s="179"/>
      <c r="AL57" s="131"/>
      <c r="AM57" s="414"/>
      <c r="AN57" s="489"/>
      <c r="AO57" s="132"/>
      <c r="AP57" s="131"/>
      <c r="AQ57" s="414"/>
      <c r="AR57" s="179"/>
      <c r="AS57" s="131"/>
      <c r="AT57" s="414"/>
      <c r="AU57" s="179"/>
      <c r="AV57" s="34"/>
    </row>
    <row r="58" spans="1:48" s="30" customFormat="1">
      <c r="A58" s="10">
        <v>5917</v>
      </c>
      <c r="B58" s="11" t="s">
        <v>498</v>
      </c>
      <c r="C58" s="33">
        <v>1178</v>
      </c>
      <c r="D58" s="45">
        <v>603</v>
      </c>
      <c r="E58" s="68">
        <f t="shared" si="1"/>
        <v>0.51188455008488964</v>
      </c>
      <c r="F58" s="487"/>
      <c r="G58" s="488"/>
      <c r="H58" s="179"/>
      <c r="I58" s="490">
        <v>57</v>
      </c>
      <c r="J58" s="499">
        <v>27</v>
      </c>
      <c r="K58" s="499">
        <v>263</v>
      </c>
      <c r="L58" s="491">
        <v>172</v>
      </c>
      <c r="M58" s="490">
        <v>381</v>
      </c>
      <c r="N58" s="492">
        <v>112</v>
      </c>
      <c r="O58" s="508"/>
      <c r="P58" s="179"/>
      <c r="Q58" s="131"/>
      <c r="R58" s="489"/>
      <c r="S58" s="413"/>
      <c r="T58" s="488"/>
      <c r="U58" s="179"/>
      <c r="V58" s="131"/>
      <c r="W58" s="414"/>
      <c r="X58" s="179"/>
      <c r="Y58" s="131"/>
      <c r="Z58" s="488"/>
      <c r="AA58" s="179"/>
      <c r="AB58" s="131"/>
      <c r="AC58" s="414"/>
      <c r="AD58" s="179"/>
      <c r="AE58" s="131"/>
      <c r="AF58" s="489"/>
      <c r="AG58" s="414"/>
      <c r="AH58" s="179"/>
      <c r="AI58" s="131"/>
      <c r="AJ58" s="414"/>
      <c r="AK58" s="179"/>
      <c r="AL58" s="131"/>
      <c r="AM58" s="414"/>
      <c r="AN58" s="489"/>
      <c r="AO58" s="132"/>
      <c r="AP58" s="131"/>
      <c r="AQ58" s="414"/>
      <c r="AR58" s="179"/>
      <c r="AS58" s="131"/>
      <c r="AT58" s="414"/>
      <c r="AU58" s="179"/>
      <c r="AV58" s="34"/>
    </row>
    <row r="59" spans="1:48" s="30" customFormat="1">
      <c r="A59" s="10">
        <v>5918</v>
      </c>
      <c r="B59" s="11" t="s">
        <v>499</v>
      </c>
      <c r="C59" s="33">
        <v>1187</v>
      </c>
      <c r="D59" s="45">
        <v>389</v>
      </c>
      <c r="E59" s="68">
        <f t="shared" si="1"/>
        <v>0.32771693344566133</v>
      </c>
      <c r="F59" s="487"/>
      <c r="G59" s="488"/>
      <c r="H59" s="179"/>
      <c r="I59" s="490">
        <v>84</v>
      </c>
      <c r="J59" s="499">
        <v>27</v>
      </c>
      <c r="K59" s="499">
        <v>130</v>
      </c>
      <c r="L59" s="491">
        <v>94</v>
      </c>
      <c r="M59" s="490">
        <v>197</v>
      </c>
      <c r="N59" s="492">
        <v>129</v>
      </c>
      <c r="O59" s="508"/>
      <c r="P59" s="179"/>
      <c r="Q59" s="131"/>
      <c r="R59" s="489"/>
      <c r="S59" s="413"/>
      <c r="T59" s="488"/>
      <c r="U59" s="179"/>
      <c r="V59" s="131"/>
      <c r="W59" s="414"/>
      <c r="X59" s="179"/>
      <c r="Y59" s="131"/>
      <c r="Z59" s="488"/>
      <c r="AA59" s="179"/>
      <c r="AB59" s="131"/>
      <c r="AC59" s="414"/>
      <c r="AD59" s="179"/>
      <c r="AE59" s="131"/>
      <c r="AF59" s="489"/>
      <c r="AG59" s="414"/>
      <c r="AH59" s="179"/>
      <c r="AI59" s="131"/>
      <c r="AJ59" s="414"/>
      <c r="AK59" s="179"/>
      <c r="AL59" s="131"/>
      <c r="AM59" s="414"/>
      <c r="AN59" s="489"/>
      <c r="AO59" s="132"/>
      <c r="AP59" s="131"/>
      <c r="AQ59" s="414"/>
      <c r="AR59" s="179"/>
      <c r="AS59" s="131"/>
      <c r="AT59" s="414"/>
      <c r="AU59" s="179"/>
      <c r="AV59" s="34"/>
    </row>
    <row r="60" spans="1:48" s="30" customFormat="1">
      <c r="A60" s="10">
        <v>5919</v>
      </c>
      <c r="B60" s="11" t="s">
        <v>500</v>
      </c>
      <c r="C60" s="33">
        <v>919</v>
      </c>
      <c r="D60" s="45">
        <v>449</v>
      </c>
      <c r="E60" s="68">
        <f t="shared" si="1"/>
        <v>0.48857453754080521</v>
      </c>
      <c r="F60" s="487"/>
      <c r="G60" s="488"/>
      <c r="H60" s="179"/>
      <c r="I60" s="490">
        <v>96</v>
      </c>
      <c r="J60" s="499">
        <v>22</v>
      </c>
      <c r="K60" s="499">
        <v>171</v>
      </c>
      <c r="L60" s="491">
        <v>110</v>
      </c>
      <c r="M60" s="490">
        <v>248</v>
      </c>
      <c r="N60" s="492">
        <v>136</v>
      </c>
      <c r="O60" s="508"/>
      <c r="P60" s="179"/>
      <c r="Q60" s="131"/>
      <c r="R60" s="489"/>
      <c r="S60" s="413"/>
      <c r="T60" s="488"/>
      <c r="U60" s="179"/>
      <c r="V60" s="131"/>
      <c r="W60" s="414"/>
      <c r="X60" s="179"/>
      <c r="Y60" s="131"/>
      <c r="Z60" s="488"/>
      <c r="AA60" s="179"/>
      <c r="AB60" s="131"/>
      <c r="AC60" s="414"/>
      <c r="AD60" s="179"/>
      <c r="AE60" s="131"/>
      <c r="AF60" s="489"/>
      <c r="AG60" s="414"/>
      <c r="AH60" s="179"/>
      <c r="AI60" s="131"/>
      <c r="AJ60" s="414"/>
      <c r="AK60" s="179"/>
      <c r="AL60" s="131"/>
      <c r="AM60" s="414"/>
      <c r="AN60" s="489"/>
      <c r="AO60" s="132"/>
      <c r="AP60" s="131"/>
      <c r="AQ60" s="414"/>
      <c r="AR60" s="179"/>
      <c r="AS60" s="131"/>
      <c r="AT60" s="414"/>
      <c r="AU60" s="179"/>
      <c r="AV60" s="34"/>
    </row>
    <row r="61" spans="1:48" s="30" customFormat="1">
      <c r="A61" s="10">
        <v>5920</v>
      </c>
      <c r="B61" s="11" t="s">
        <v>501</v>
      </c>
      <c r="C61" s="33">
        <v>1173</v>
      </c>
      <c r="D61" s="45">
        <v>322</v>
      </c>
      <c r="E61" s="68">
        <f t="shared" si="1"/>
        <v>0.27450980392156865</v>
      </c>
      <c r="F61" s="487"/>
      <c r="G61" s="488"/>
      <c r="H61" s="179"/>
      <c r="I61" s="490">
        <v>108</v>
      </c>
      <c r="J61" s="499">
        <v>44</v>
      </c>
      <c r="K61" s="499">
        <v>78</v>
      </c>
      <c r="L61" s="491">
        <v>56</v>
      </c>
      <c r="M61" s="490">
        <v>147</v>
      </c>
      <c r="N61" s="492">
        <v>123</v>
      </c>
      <c r="O61" s="508"/>
      <c r="P61" s="179"/>
      <c r="Q61" s="131"/>
      <c r="R61" s="489"/>
      <c r="S61" s="413"/>
      <c r="T61" s="488"/>
      <c r="U61" s="179"/>
      <c r="V61" s="131"/>
      <c r="W61" s="414"/>
      <c r="X61" s="179"/>
      <c r="Y61" s="131"/>
      <c r="Z61" s="488"/>
      <c r="AA61" s="179"/>
      <c r="AB61" s="131"/>
      <c r="AC61" s="414"/>
      <c r="AD61" s="179"/>
      <c r="AE61" s="131"/>
      <c r="AF61" s="489"/>
      <c r="AG61" s="414"/>
      <c r="AH61" s="179"/>
      <c r="AI61" s="131"/>
      <c r="AJ61" s="414"/>
      <c r="AK61" s="179"/>
      <c r="AL61" s="131"/>
      <c r="AM61" s="414"/>
      <c r="AN61" s="489"/>
      <c r="AO61" s="132"/>
      <c r="AP61" s="131"/>
      <c r="AQ61" s="414"/>
      <c r="AR61" s="179"/>
      <c r="AS61" s="131"/>
      <c r="AT61" s="414"/>
      <c r="AU61" s="179"/>
      <c r="AV61" s="34"/>
    </row>
    <row r="62" spans="1:48" s="30" customFormat="1">
      <c r="A62" s="10">
        <v>5921</v>
      </c>
      <c r="B62" s="11" t="s">
        <v>502</v>
      </c>
      <c r="C62" s="33">
        <v>955</v>
      </c>
      <c r="D62" s="45">
        <v>346</v>
      </c>
      <c r="E62" s="68">
        <f t="shared" si="1"/>
        <v>0.36230366492146598</v>
      </c>
      <c r="F62" s="487"/>
      <c r="G62" s="488"/>
      <c r="H62" s="179"/>
      <c r="I62" s="490">
        <v>87</v>
      </c>
      <c r="J62" s="499">
        <v>32</v>
      </c>
      <c r="K62" s="499">
        <v>103</v>
      </c>
      <c r="L62" s="491">
        <v>76</v>
      </c>
      <c r="M62" s="490">
        <v>145</v>
      </c>
      <c r="N62" s="492">
        <v>131</v>
      </c>
      <c r="O62" s="508"/>
      <c r="P62" s="179"/>
      <c r="Q62" s="131"/>
      <c r="R62" s="489"/>
      <c r="S62" s="413"/>
      <c r="T62" s="488"/>
      <c r="U62" s="179"/>
      <c r="V62" s="131"/>
      <c r="W62" s="414"/>
      <c r="X62" s="179"/>
      <c r="Y62" s="131"/>
      <c r="Z62" s="488"/>
      <c r="AA62" s="179"/>
      <c r="AB62" s="131"/>
      <c r="AC62" s="414"/>
      <c r="AD62" s="179"/>
      <c r="AE62" s="131"/>
      <c r="AF62" s="489"/>
      <c r="AG62" s="414"/>
      <c r="AH62" s="179"/>
      <c r="AI62" s="131"/>
      <c r="AJ62" s="414"/>
      <c r="AK62" s="179"/>
      <c r="AL62" s="131"/>
      <c r="AM62" s="414"/>
      <c r="AN62" s="489"/>
      <c r="AO62" s="132"/>
      <c r="AP62" s="131"/>
      <c r="AQ62" s="414"/>
      <c r="AR62" s="179"/>
      <c r="AS62" s="131"/>
      <c r="AT62" s="414"/>
      <c r="AU62" s="179"/>
      <c r="AV62" s="34"/>
    </row>
    <row r="63" spans="1:48" s="30" customFormat="1">
      <c r="A63" s="10">
        <v>5922</v>
      </c>
      <c r="B63" s="11" t="s">
        <v>503</v>
      </c>
      <c r="C63" s="33">
        <v>1060</v>
      </c>
      <c r="D63" s="45">
        <v>363</v>
      </c>
      <c r="E63" s="68">
        <f t="shared" si="1"/>
        <v>0.34245283018867922</v>
      </c>
      <c r="F63" s="487"/>
      <c r="G63" s="488"/>
      <c r="H63" s="179"/>
      <c r="I63" s="490">
        <v>71</v>
      </c>
      <c r="J63" s="499">
        <v>31</v>
      </c>
      <c r="K63" s="499">
        <v>101</v>
      </c>
      <c r="L63" s="491">
        <v>112</v>
      </c>
      <c r="M63" s="490">
        <v>174</v>
      </c>
      <c r="N63" s="492">
        <v>133</v>
      </c>
      <c r="O63" s="508"/>
      <c r="P63" s="179"/>
      <c r="Q63" s="131"/>
      <c r="R63" s="489"/>
      <c r="S63" s="413"/>
      <c r="T63" s="488"/>
      <c r="U63" s="179"/>
      <c r="V63" s="131"/>
      <c r="W63" s="414"/>
      <c r="X63" s="179"/>
      <c r="Y63" s="131"/>
      <c r="Z63" s="488"/>
      <c r="AA63" s="179"/>
      <c r="AB63" s="131"/>
      <c r="AC63" s="414"/>
      <c r="AD63" s="179"/>
      <c r="AE63" s="131"/>
      <c r="AF63" s="489"/>
      <c r="AG63" s="414"/>
      <c r="AH63" s="179"/>
      <c r="AI63" s="131"/>
      <c r="AJ63" s="414"/>
      <c r="AK63" s="179"/>
      <c r="AL63" s="131"/>
      <c r="AM63" s="414"/>
      <c r="AN63" s="489"/>
      <c r="AO63" s="132"/>
      <c r="AP63" s="131"/>
      <c r="AQ63" s="414"/>
      <c r="AR63" s="179"/>
      <c r="AS63" s="131"/>
      <c r="AT63" s="414"/>
      <c r="AU63" s="179"/>
      <c r="AV63" s="34"/>
    </row>
    <row r="64" spans="1:48" s="30" customFormat="1">
      <c r="A64" s="10">
        <v>5923</v>
      </c>
      <c r="B64" s="11" t="s">
        <v>504</v>
      </c>
      <c r="C64" s="33">
        <v>707</v>
      </c>
      <c r="D64" s="45">
        <v>138</v>
      </c>
      <c r="E64" s="68">
        <f t="shared" si="1"/>
        <v>0.19519094766619519</v>
      </c>
      <c r="F64" s="487"/>
      <c r="G64" s="488"/>
      <c r="H64" s="179"/>
      <c r="I64" s="490">
        <v>40</v>
      </c>
      <c r="J64" s="499">
        <v>16</v>
      </c>
      <c r="K64" s="499">
        <v>36</v>
      </c>
      <c r="L64" s="491">
        <v>38</v>
      </c>
      <c r="M64" s="490">
        <v>57</v>
      </c>
      <c r="N64" s="492">
        <v>69</v>
      </c>
      <c r="O64" s="508"/>
      <c r="P64" s="179"/>
      <c r="Q64" s="131"/>
      <c r="R64" s="489"/>
      <c r="S64" s="413"/>
      <c r="T64" s="488"/>
      <c r="U64" s="179"/>
      <c r="V64" s="131"/>
      <c r="W64" s="414"/>
      <c r="X64" s="179"/>
      <c r="Y64" s="131"/>
      <c r="Z64" s="488"/>
      <c r="AA64" s="179"/>
      <c r="AB64" s="131"/>
      <c r="AC64" s="414"/>
      <c r="AD64" s="179"/>
      <c r="AE64" s="131"/>
      <c r="AF64" s="489"/>
      <c r="AG64" s="414"/>
      <c r="AH64" s="179"/>
      <c r="AI64" s="131"/>
      <c r="AJ64" s="414"/>
      <c r="AK64" s="179"/>
      <c r="AL64" s="131"/>
      <c r="AM64" s="414"/>
      <c r="AN64" s="489"/>
      <c r="AO64" s="132"/>
      <c r="AP64" s="131"/>
      <c r="AQ64" s="414"/>
      <c r="AR64" s="179"/>
      <c r="AS64" s="131"/>
      <c r="AT64" s="414"/>
      <c r="AU64" s="179"/>
      <c r="AV64" s="34"/>
    </row>
    <row r="65" spans="1:48" s="30" customFormat="1">
      <c r="A65" s="10">
        <v>5924</v>
      </c>
      <c r="B65" s="11" t="s">
        <v>505</v>
      </c>
      <c r="C65" s="33">
        <v>1071</v>
      </c>
      <c r="D65" s="45">
        <v>321</v>
      </c>
      <c r="E65" s="68">
        <f t="shared" si="1"/>
        <v>0.29971988795518206</v>
      </c>
      <c r="F65" s="487"/>
      <c r="G65" s="488"/>
      <c r="H65" s="179"/>
      <c r="I65" s="490">
        <v>63</v>
      </c>
      <c r="J65" s="499">
        <v>33</v>
      </c>
      <c r="K65" s="499">
        <v>104</v>
      </c>
      <c r="L65" s="491">
        <v>81</v>
      </c>
      <c r="M65" s="490">
        <v>144</v>
      </c>
      <c r="N65" s="492">
        <v>124</v>
      </c>
      <c r="O65" s="508"/>
      <c r="P65" s="179"/>
      <c r="Q65" s="131"/>
      <c r="R65" s="489"/>
      <c r="S65" s="413"/>
      <c r="T65" s="488"/>
      <c r="U65" s="179"/>
      <c r="V65" s="131"/>
      <c r="W65" s="414"/>
      <c r="X65" s="179"/>
      <c r="Y65" s="131"/>
      <c r="Z65" s="488"/>
      <c r="AA65" s="179"/>
      <c r="AB65" s="131"/>
      <c r="AC65" s="414"/>
      <c r="AD65" s="179"/>
      <c r="AE65" s="131"/>
      <c r="AF65" s="489"/>
      <c r="AG65" s="414"/>
      <c r="AH65" s="179"/>
      <c r="AI65" s="131"/>
      <c r="AJ65" s="414"/>
      <c r="AK65" s="179"/>
      <c r="AL65" s="131"/>
      <c r="AM65" s="414"/>
      <c r="AN65" s="489"/>
      <c r="AO65" s="132"/>
      <c r="AP65" s="131"/>
      <c r="AQ65" s="414"/>
      <c r="AR65" s="179"/>
      <c r="AS65" s="131"/>
      <c r="AT65" s="414"/>
      <c r="AU65" s="179"/>
      <c r="AV65" s="34"/>
    </row>
    <row r="66" spans="1:48" s="30" customFormat="1">
      <c r="A66" s="10">
        <v>5925</v>
      </c>
      <c r="B66" s="11" t="s">
        <v>506</v>
      </c>
      <c r="C66" s="33">
        <v>1206</v>
      </c>
      <c r="D66" s="45">
        <v>352</v>
      </c>
      <c r="E66" s="68">
        <f t="shared" si="1"/>
        <v>0.29187396351575456</v>
      </c>
      <c r="F66" s="487"/>
      <c r="G66" s="488"/>
      <c r="H66" s="179"/>
      <c r="I66" s="490">
        <v>96</v>
      </c>
      <c r="J66" s="499">
        <v>37</v>
      </c>
      <c r="K66" s="499">
        <v>112</v>
      </c>
      <c r="L66" s="491">
        <v>68</v>
      </c>
      <c r="M66" s="490">
        <v>140</v>
      </c>
      <c r="N66" s="492">
        <v>160</v>
      </c>
      <c r="O66" s="508"/>
      <c r="P66" s="179"/>
      <c r="Q66" s="131"/>
      <c r="R66" s="489"/>
      <c r="S66" s="413"/>
      <c r="T66" s="488"/>
      <c r="U66" s="179"/>
      <c r="V66" s="131"/>
      <c r="W66" s="414"/>
      <c r="X66" s="179"/>
      <c r="Y66" s="131"/>
      <c r="Z66" s="488"/>
      <c r="AA66" s="179"/>
      <c r="AB66" s="131"/>
      <c r="AC66" s="414"/>
      <c r="AD66" s="179"/>
      <c r="AE66" s="131"/>
      <c r="AF66" s="489"/>
      <c r="AG66" s="414"/>
      <c r="AH66" s="179"/>
      <c r="AI66" s="131"/>
      <c r="AJ66" s="414"/>
      <c r="AK66" s="179"/>
      <c r="AL66" s="131"/>
      <c r="AM66" s="414"/>
      <c r="AN66" s="489"/>
      <c r="AO66" s="132"/>
      <c r="AP66" s="131"/>
      <c r="AQ66" s="414"/>
      <c r="AR66" s="179"/>
      <c r="AS66" s="131"/>
      <c r="AT66" s="414"/>
      <c r="AU66" s="179"/>
      <c r="AV66" s="34"/>
    </row>
    <row r="67" spans="1:48" s="30" customFormat="1">
      <c r="A67" s="10">
        <v>5926</v>
      </c>
      <c r="B67" s="11" t="s">
        <v>507</v>
      </c>
      <c r="C67" s="33">
        <v>1247</v>
      </c>
      <c r="D67" s="45">
        <v>312</v>
      </c>
      <c r="E67" s="68">
        <f t="shared" si="1"/>
        <v>0.25020048115477145</v>
      </c>
      <c r="F67" s="487"/>
      <c r="G67" s="488"/>
      <c r="H67" s="179"/>
      <c r="I67" s="490">
        <v>106</v>
      </c>
      <c r="J67" s="499">
        <v>36</v>
      </c>
      <c r="K67" s="499">
        <v>69</v>
      </c>
      <c r="L67" s="491">
        <v>64</v>
      </c>
      <c r="M67" s="490">
        <v>135</v>
      </c>
      <c r="N67" s="492">
        <v>131</v>
      </c>
      <c r="O67" s="508"/>
      <c r="P67" s="179"/>
      <c r="Q67" s="131"/>
      <c r="R67" s="489"/>
      <c r="S67" s="413"/>
      <c r="T67" s="488"/>
      <c r="U67" s="179"/>
      <c r="V67" s="131"/>
      <c r="W67" s="414"/>
      <c r="X67" s="179"/>
      <c r="Y67" s="131"/>
      <c r="Z67" s="488"/>
      <c r="AA67" s="179"/>
      <c r="AB67" s="131"/>
      <c r="AC67" s="414"/>
      <c r="AD67" s="179"/>
      <c r="AE67" s="131"/>
      <c r="AF67" s="489"/>
      <c r="AG67" s="414"/>
      <c r="AH67" s="179"/>
      <c r="AI67" s="131"/>
      <c r="AJ67" s="414"/>
      <c r="AK67" s="179"/>
      <c r="AL67" s="131"/>
      <c r="AM67" s="414"/>
      <c r="AN67" s="489"/>
      <c r="AO67" s="132"/>
      <c r="AP67" s="131"/>
      <c r="AQ67" s="414"/>
      <c r="AR67" s="179"/>
      <c r="AS67" s="131"/>
      <c r="AT67" s="414"/>
      <c r="AU67" s="179"/>
      <c r="AV67" s="34"/>
    </row>
    <row r="68" spans="1:48" s="30" customFormat="1">
      <c r="A68" s="10">
        <v>5927</v>
      </c>
      <c r="B68" s="11" t="s">
        <v>508</v>
      </c>
      <c r="C68" s="33">
        <v>1158</v>
      </c>
      <c r="D68" s="45">
        <v>559</v>
      </c>
      <c r="E68" s="68">
        <f t="shared" si="1"/>
        <v>0.48272884283246975</v>
      </c>
      <c r="F68" s="487"/>
      <c r="G68" s="488"/>
      <c r="H68" s="179"/>
      <c r="I68" s="490">
        <v>44</v>
      </c>
      <c r="J68" s="499">
        <v>22</v>
      </c>
      <c r="K68" s="499">
        <v>242</v>
      </c>
      <c r="L68" s="491">
        <v>172</v>
      </c>
      <c r="M68" s="490">
        <v>326</v>
      </c>
      <c r="N68" s="492">
        <v>129</v>
      </c>
      <c r="O68" s="508"/>
      <c r="P68" s="179"/>
      <c r="Q68" s="131"/>
      <c r="R68" s="489"/>
      <c r="S68" s="413"/>
      <c r="T68" s="488"/>
      <c r="U68" s="179"/>
      <c r="V68" s="131"/>
      <c r="W68" s="414"/>
      <c r="X68" s="179"/>
      <c r="Y68" s="131"/>
      <c r="Z68" s="488"/>
      <c r="AA68" s="179"/>
      <c r="AB68" s="131"/>
      <c r="AC68" s="414"/>
      <c r="AD68" s="179"/>
      <c r="AE68" s="131"/>
      <c r="AF68" s="489"/>
      <c r="AG68" s="414"/>
      <c r="AH68" s="179"/>
      <c r="AI68" s="131"/>
      <c r="AJ68" s="414"/>
      <c r="AK68" s="179"/>
      <c r="AL68" s="131"/>
      <c r="AM68" s="414"/>
      <c r="AN68" s="489"/>
      <c r="AO68" s="132"/>
      <c r="AP68" s="131"/>
      <c r="AQ68" s="414"/>
      <c r="AR68" s="179"/>
      <c r="AS68" s="131"/>
      <c r="AT68" s="414"/>
      <c r="AU68" s="179"/>
      <c r="AV68" s="34"/>
    </row>
    <row r="69" spans="1:48" s="30" customFormat="1">
      <c r="A69" s="10">
        <v>5928</v>
      </c>
      <c r="B69" s="11" t="s">
        <v>509</v>
      </c>
      <c r="C69" s="33">
        <v>1248</v>
      </c>
      <c r="D69" s="45">
        <v>528</v>
      </c>
      <c r="E69" s="68">
        <f t="shared" si="1"/>
        <v>0.42307692307692307</v>
      </c>
      <c r="F69" s="487"/>
      <c r="G69" s="488"/>
      <c r="H69" s="179"/>
      <c r="I69" s="490">
        <v>78</v>
      </c>
      <c r="J69" s="499">
        <v>22</v>
      </c>
      <c r="K69" s="499">
        <v>237</v>
      </c>
      <c r="L69" s="491">
        <v>125</v>
      </c>
      <c r="M69" s="490">
        <v>325</v>
      </c>
      <c r="N69" s="492">
        <v>114</v>
      </c>
      <c r="O69" s="508"/>
      <c r="P69" s="179"/>
      <c r="Q69" s="131"/>
      <c r="R69" s="489"/>
      <c r="S69" s="413"/>
      <c r="T69" s="488"/>
      <c r="U69" s="179"/>
      <c r="V69" s="131"/>
      <c r="W69" s="414"/>
      <c r="X69" s="179"/>
      <c r="Y69" s="131"/>
      <c r="Z69" s="488"/>
      <c r="AA69" s="179"/>
      <c r="AB69" s="131"/>
      <c r="AC69" s="414"/>
      <c r="AD69" s="179"/>
      <c r="AE69" s="131"/>
      <c r="AF69" s="489"/>
      <c r="AG69" s="414"/>
      <c r="AH69" s="179"/>
      <c r="AI69" s="131"/>
      <c r="AJ69" s="414"/>
      <c r="AK69" s="179"/>
      <c r="AL69" s="131"/>
      <c r="AM69" s="414"/>
      <c r="AN69" s="489"/>
      <c r="AO69" s="132"/>
      <c r="AP69" s="131"/>
      <c r="AQ69" s="414"/>
      <c r="AR69" s="179"/>
      <c r="AS69" s="131"/>
      <c r="AT69" s="414"/>
      <c r="AU69" s="179"/>
      <c r="AV69" s="34"/>
    </row>
    <row r="70" spans="1:48" s="30" customFormat="1">
      <c r="A70" s="10">
        <v>5929</v>
      </c>
      <c r="B70" s="11" t="s">
        <v>510</v>
      </c>
      <c r="C70" s="33">
        <v>1154</v>
      </c>
      <c r="D70" s="45">
        <v>217</v>
      </c>
      <c r="E70" s="68">
        <f t="shared" si="1"/>
        <v>0.18804159445407279</v>
      </c>
      <c r="F70" s="487"/>
      <c r="G70" s="488"/>
      <c r="H70" s="179"/>
      <c r="I70" s="490">
        <v>59</v>
      </c>
      <c r="J70" s="499">
        <v>29</v>
      </c>
      <c r="K70" s="499">
        <v>59</v>
      </c>
      <c r="L70" s="491">
        <v>41</v>
      </c>
      <c r="M70" s="490">
        <v>81</v>
      </c>
      <c r="N70" s="492">
        <v>98</v>
      </c>
      <c r="O70" s="508"/>
      <c r="P70" s="179"/>
      <c r="Q70" s="131"/>
      <c r="R70" s="489"/>
      <c r="S70" s="413"/>
      <c r="T70" s="488"/>
      <c r="U70" s="179"/>
      <c r="V70" s="131"/>
      <c r="W70" s="414"/>
      <c r="X70" s="179"/>
      <c r="Y70" s="131"/>
      <c r="Z70" s="488"/>
      <c r="AA70" s="179"/>
      <c r="AB70" s="131"/>
      <c r="AC70" s="414"/>
      <c r="AD70" s="179"/>
      <c r="AE70" s="131"/>
      <c r="AF70" s="489"/>
      <c r="AG70" s="414"/>
      <c r="AH70" s="179"/>
      <c r="AI70" s="131"/>
      <c r="AJ70" s="414"/>
      <c r="AK70" s="179"/>
      <c r="AL70" s="131"/>
      <c r="AM70" s="414"/>
      <c r="AN70" s="489"/>
      <c r="AO70" s="132"/>
      <c r="AP70" s="131"/>
      <c r="AQ70" s="414"/>
      <c r="AR70" s="179"/>
      <c r="AS70" s="131"/>
      <c r="AT70" s="414"/>
      <c r="AU70" s="179"/>
      <c r="AV70" s="34"/>
    </row>
    <row r="71" spans="1:48" s="30" customFormat="1">
      <c r="A71" s="10">
        <v>5930</v>
      </c>
      <c r="B71" s="11" t="s">
        <v>511</v>
      </c>
      <c r="C71" s="33">
        <v>914</v>
      </c>
      <c r="D71" s="45">
        <v>206</v>
      </c>
      <c r="E71" s="68">
        <f t="shared" si="1"/>
        <v>0.22538293216630198</v>
      </c>
      <c r="F71" s="487"/>
      <c r="G71" s="488"/>
      <c r="H71" s="179"/>
      <c r="I71" s="490">
        <v>50</v>
      </c>
      <c r="J71" s="499">
        <v>30</v>
      </c>
      <c r="K71" s="499">
        <v>49</v>
      </c>
      <c r="L71" s="491">
        <v>50</v>
      </c>
      <c r="M71" s="490">
        <v>65</v>
      </c>
      <c r="N71" s="492">
        <v>113</v>
      </c>
      <c r="O71" s="508"/>
      <c r="P71" s="179"/>
      <c r="Q71" s="131"/>
      <c r="R71" s="489"/>
      <c r="S71" s="413"/>
      <c r="T71" s="488"/>
      <c r="U71" s="179"/>
      <c r="V71" s="131"/>
      <c r="W71" s="414"/>
      <c r="X71" s="179"/>
      <c r="Y71" s="131"/>
      <c r="Z71" s="488"/>
      <c r="AA71" s="179"/>
      <c r="AB71" s="131"/>
      <c r="AC71" s="414"/>
      <c r="AD71" s="179"/>
      <c r="AE71" s="131"/>
      <c r="AF71" s="489"/>
      <c r="AG71" s="414"/>
      <c r="AH71" s="179"/>
      <c r="AI71" s="131"/>
      <c r="AJ71" s="414"/>
      <c r="AK71" s="179"/>
      <c r="AL71" s="131"/>
      <c r="AM71" s="414"/>
      <c r="AN71" s="489"/>
      <c r="AO71" s="132"/>
      <c r="AP71" s="131"/>
      <c r="AQ71" s="414"/>
      <c r="AR71" s="179"/>
      <c r="AS71" s="131"/>
      <c r="AT71" s="414"/>
      <c r="AU71" s="179"/>
      <c r="AV71" s="34"/>
    </row>
    <row r="72" spans="1:48" s="30" customFormat="1">
      <c r="A72" s="10">
        <v>5931</v>
      </c>
      <c r="B72" s="11" t="s">
        <v>512</v>
      </c>
      <c r="C72" s="33">
        <v>1181</v>
      </c>
      <c r="D72" s="45">
        <v>401</v>
      </c>
      <c r="E72" s="68">
        <f t="shared" si="1"/>
        <v>0.33954276037256564</v>
      </c>
      <c r="F72" s="487"/>
      <c r="G72" s="488"/>
      <c r="H72" s="179"/>
      <c r="I72" s="490">
        <v>88</v>
      </c>
      <c r="J72" s="499">
        <v>44</v>
      </c>
      <c r="K72" s="499">
        <v>129</v>
      </c>
      <c r="L72" s="491">
        <v>86</v>
      </c>
      <c r="M72" s="490">
        <v>181</v>
      </c>
      <c r="N72" s="492">
        <v>145</v>
      </c>
      <c r="O72" s="508"/>
      <c r="P72" s="179"/>
      <c r="Q72" s="131"/>
      <c r="R72" s="489"/>
      <c r="S72" s="413"/>
      <c r="T72" s="488"/>
      <c r="U72" s="179"/>
      <c r="V72" s="131"/>
      <c r="W72" s="414"/>
      <c r="X72" s="179"/>
      <c r="Y72" s="131"/>
      <c r="Z72" s="488"/>
      <c r="AA72" s="179"/>
      <c r="AB72" s="131"/>
      <c r="AC72" s="414"/>
      <c r="AD72" s="179"/>
      <c r="AE72" s="131"/>
      <c r="AF72" s="489"/>
      <c r="AG72" s="414"/>
      <c r="AH72" s="179"/>
      <c r="AI72" s="131"/>
      <c r="AJ72" s="414"/>
      <c r="AK72" s="179"/>
      <c r="AL72" s="131"/>
      <c r="AM72" s="414"/>
      <c r="AN72" s="489"/>
      <c r="AO72" s="132"/>
      <c r="AP72" s="131"/>
      <c r="AQ72" s="414"/>
      <c r="AR72" s="179"/>
      <c r="AS72" s="131"/>
      <c r="AT72" s="414"/>
      <c r="AU72" s="179"/>
      <c r="AV72" s="34"/>
    </row>
    <row r="73" spans="1:48" s="30" customFormat="1">
      <c r="A73" s="10">
        <v>5932</v>
      </c>
      <c r="B73" s="11" t="s">
        <v>513</v>
      </c>
      <c r="C73" s="33">
        <v>489</v>
      </c>
      <c r="D73" s="45">
        <v>134</v>
      </c>
      <c r="E73" s="68">
        <f t="shared" si="1"/>
        <v>0.27402862985685073</v>
      </c>
      <c r="F73" s="487"/>
      <c r="G73" s="488"/>
      <c r="H73" s="179"/>
      <c r="I73" s="490">
        <v>21</v>
      </c>
      <c r="J73" s="499">
        <v>9</v>
      </c>
      <c r="K73" s="499">
        <v>49</v>
      </c>
      <c r="L73" s="491">
        <v>34</v>
      </c>
      <c r="M73" s="490">
        <v>70</v>
      </c>
      <c r="N73" s="492">
        <v>43</v>
      </c>
      <c r="O73" s="508"/>
      <c r="P73" s="179"/>
      <c r="Q73" s="131"/>
      <c r="R73" s="489"/>
      <c r="S73" s="413"/>
      <c r="T73" s="488"/>
      <c r="U73" s="179"/>
      <c r="V73" s="131"/>
      <c r="W73" s="414"/>
      <c r="X73" s="179"/>
      <c r="Y73" s="131"/>
      <c r="Z73" s="488"/>
      <c r="AA73" s="179"/>
      <c r="AB73" s="131"/>
      <c r="AC73" s="414"/>
      <c r="AD73" s="179"/>
      <c r="AE73" s="131"/>
      <c r="AF73" s="489"/>
      <c r="AG73" s="414"/>
      <c r="AH73" s="179"/>
      <c r="AI73" s="131"/>
      <c r="AJ73" s="414"/>
      <c r="AK73" s="179"/>
      <c r="AL73" s="131"/>
      <c r="AM73" s="414"/>
      <c r="AN73" s="489"/>
      <c r="AO73" s="132"/>
      <c r="AP73" s="131"/>
      <c r="AQ73" s="414"/>
      <c r="AR73" s="179"/>
      <c r="AS73" s="131"/>
      <c r="AT73" s="414"/>
      <c r="AU73" s="179"/>
      <c r="AV73" s="34"/>
    </row>
    <row r="74" spans="1:48" s="30" customFormat="1">
      <c r="A74" s="10">
        <v>5933</v>
      </c>
      <c r="B74" s="11" t="s">
        <v>514</v>
      </c>
      <c r="C74" s="33">
        <v>1139</v>
      </c>
      <c r="D74" s="45">
        <v>289</v>
      </c>
      <c r="E74" s="68">
        <f t="shared" ref="E74:E135" si="2">SUM(D74/C74)</f>
        <v>0.2537313432835821</v>
      </c>
      <c r="F74" s="487"/>
      <c r="G74" s="488"/>
      <c r="H74" s="179"/>
      <c r="I74" s="490">
        <v>69</v>
      </c>
      <c r="J74" s="499">
        <v>20</v>
      </c>
      <c r="K74" s="499">
        <v>96</v>
      </c>
      <c r="L74" s="491">
        <v>72</v>
      </c>
      <c r="M74" s="490">
        <v>126</v>
      </c>
      <c r="N74" s="492">
        <v>111</v>
      </c>
      <c r="O74" s="508"/>
      <c r="P74" s="179"/>
      <c r="Q74" s="131"/>
      <c r="R74" s="489"/>
      <c r="S74" s="413"/>
      <c r="T74" s="488"/>
      <c r="U74" s="179"/>
      <c r="V74" s="131"/>
      <c r="W74" s="414"/>
      <c r="X74" s="179"/>
      <c r="Y74" s="131"/>
      <c r="Z74" s="488"/>
      <c r="AA74" s="179"/>
      <c r="AB74" s="131"/>
      <c r="AC74" s="414"/>
      <c r="AD74" s="179"/>
      <c r="AE74" s="131"/>
      <c r="AF74" s="489"/>
      <c r="AG74" s="414"/>
      <c r="AH74" s="179"/>
      <c r="AI74" s="131"/>
      <c r="AJ74" s="414"/>
      <c r="AK74" s="179"/>
      <c r="AL74" s="131"/>
      <c r="AM74" s="414"/>
      <c r="AN74" s="489"/>
      <c r="AO74" s="132"/>
      <c r="AP74" s="131"/>
      <c r="AQ74" s="414"/>
      <c r="AR74" s="179"/>
      <c r="AS74" s="131"/>
      <c r="AT74" s="414"/>
      <c r="AU74" s="179"/>
      <c r="AV74" s="34"/>
    </row>
    <row r="75" spans="1:48" s="30" customFormat="1">
      <c r="A75" s="10">
        <v>5934</v>
      </c>
      <c r="B75" s="11" t="s">
        <v>515</v>
      </c>
      <c r="C75" s="33">
        <v>993</v>
      </c>
      <c r="D75" s="45">
        <v>243</v>
      </c>
      <c r="E75" s="68">
        <f t="shared" si="2"/>
        <v>0.24471299093655588</v>
      </c>
      <c r="F75" s="487"/>
      <c r="G75" s="488"/>
      <c r="H75" s="179"/>
      <c r="I75" s="490">
        <v>90</v>
      </c>
      <c r="J75" s="499">
        <v>26</v>
      </c>
      <c r="K75" s="499">
        <v>42</v>
      </c>
      <c r="L75" s="491">
        <v>59</v>
      </c>
      <c r="M75" s="490">
        <v>92</v>
      </c>
      <c r="N75" s="492">
        <v>106</v>
      </c>
      <c r="O75" s="508"/>
      <c r="P75" s="179"/>
      <c r="Q75" s="131"/>
      <c r="R75" s="489"/>
      <c r="S75" s="413"/>
      <c r="T75" s="488"/>
      <c r="U75" s="179"/>
      <c r="V75" s="131"/>
      <c r="W75" s="414"/>
      <c r="X75" s="179"/>
      <c r="Y75" s="131"/>
      <c r="Z75" s="488"/>
      <c r="AA75" s="179"/>
      <c r="AB75" s="131"/>
      <c r="AC75" s="414"/>
      <c r="AD75" s="179"/>
      <c r="AE75" s="131"/>
      <c r="AF75" s="489"/>
      <c r="AG75" s="414"/>
      <c r="AH75" s="179"/>
      <c r="AI75" s="131"/>
      <c r="AJ75" s="414"/>
      <c r="AK75" s="179"/>
      <c r="AL75" s="131"/>
      <c r="AM75" s="414"/>
      <c r="AN75" s="489"/>
      <c r="AO75" s="132"/>
      <c r="AP75" s="131"/>
      <c r="AQ75" s="414"/>
      <c r="AR75" s="179"/>
      <c r="AS75" s="131"/>
      <c r="AT75" s="414"/>
      <c r="AU75" s="179"/>
      <c r="AV75" s="34"/>
    </row>
    <row r="76" spans="1:48" s="30" customFormat="1">
      <c r="A76" s="10">
        <v>5935</v>
      </c>
      <c r="B76" s="11" t="s">
        <v>516</v>
      </c>
      <c r="C76" s="33">
        <v>490</v>
      </c>
      <c r="D76" s="45">
        <v>211</v>
      </c>
      <c r="E76" s="68">
        <f t="shared" si="2"/>
        <v>0.43061224489795918</v>
      </c>
      <c r="F76" s="487"/>
      <c r="G76" s="488"/>
      <c r="H76" s="179"/>
      <c r="I76" s="490">
        <v>43</v>
      </c>
      <c r="J76" s="499">
        <v>18</v>
      </c>
      <c r="K76" s="499">
        <v>88</v>
      </c>
      <c r="L76" s="491">
        <v>45</v>
      </c>
      <c r="M76" s="490">
        <v>111</v>
      </c>
      <c r="N76" s="492">
        <v>71</v>
      </c>
      <c r="O76" s="508"/>
      <c r="P76" s="179"/>
      <c r="Q76" s="131"/>
      <c r="R76" s="489"/>
      <c r="S76" s="413"/>
      <c r="T76" s="488"/>
      <c r="U76" s="179"/>
      <c r="V76" s="131"/>
      <c r="W76" s="414"/>
      <c r="X76" s="179"/>
      <c r="Y76" s="131"/>
      <c r="Z76" s="488"/>
      <c r="AA76" s="179"/>
      <c r="AB76" s="131"/>
      <c r="AC76" s="414"/>
      <c r="AD76" s="179"/>
      <c r="AE76" s="131"/>
      <c r="AF76" s="489"/>
      <c r="AG76" s="414"/>
      <c r="AH76" s="179"/>
      <c r="AI76" s="131"/>
      <c r="AJ76" s="414"/>
      <c r="AK76" s="179"/>
      <c r="AL76" s="131"/>
      <c r="AM76" s="414"/>
      <c r="AN76" s="489"/>
      <c r="AO76" s="132"/>
      <c r="AP76" s="131"/>
      <c r="AQ76" s="414"/>
      <c r="AR76" s="179"/>
      <c r="AS76" s="131"/>
      <c r="AT76" s="414"/>
      <c r="AU76" s="179"/>
      <c r="AV76" s="34"/>
    </row>
    <row r="77" spans="1:48" s="30" customFormat="1">
      <c r="A77" s="10">
        <v>5936</v>
      </c>
      <c r="B77" s="11" t="s">
        <v>517</v>
      </c>
      <c r="C77" s="33">
        <v>1198</v>
      </c>
      <c r="D77" s="45">
        <v>377</v>
      </c>
      <c r="E77" s="68">
        <f t="shared" si="2"/>
        <v>0.31469115191986646</v>
      </c>
      <c r="F77" s="487"/>
      <c r="G77" s="488"/>
      <c r="H77" s="179"/>
      <c r="I77" s="490">
        <v>70</v>
      </c>
      <c r="J77" s="499">
        <v>32</v>
      </c>
      <c r="K77" s="499">
        <v>144</v>
      </c>
      <c r="L77" s="491">
        <v>84</v>
      </c>
      <c r="M77" s="490">
        <v>179</v>
      </c>
      <c r="N77" s="492">
        <v>141</v>
      </c>
      <c r="O77" s="508"/>
      <c r="P77" s="179"/>
      <c r="Q77" s="131"/>
      <c r="R77" s="489"/>
      <c r="S77" s="413"/>
      <c r="T77" s="488"/>
      <c r="U77" s="179"/>
      <c r="V77" s="131"/>
      <c r="W77" s="414"/>
      <c r="X77" s="179"/>
      <c r="Y77" s="131"/>
      <c r="Z77" s="488"/>
      <c r="AA77" s="179"/>
      <c r="AB77" s="131"/>
      <c r="AC77" s="414"/>
      <c r="AD77" s="179"/>
      <c r="AE77" s="131"/>
      <c r="AF77" s="489"/>
      <c r="AG77" s="414"/>
      <c r="AH77" s="179"/>
      <c r="AI77" s="131"/>
      <c r="AJ77" s="414"/>
      <c r="AK77" s="179"/>
      <c r="AL77" s="131"/>
      <c r="AM77" s="414"/>
      <c r="AN77" s="489"/>
      <c r="AO77" s="132"/>
      <c r="AP77" s="131"/>
      <c r="AQ77" s="414"/>
      <c r="AR77" s="179"/>
      <c r="AS77" s="131"/>
      <c r="AT77" s="414"/>
      <c r="AU77" s="179"/>
      <c r="AV77" s="34"/>
    </row>
    <row r="78" spans="1:48" s="30" customFormat="1">
      <c r="A78" s="10">
        <v>5937</v>
      </c>
      <c r="B78" s="11" t="s">
        <v>518</v>
      </c>
      <c r="C78" s="33">
        <v>1309</v>
      </c>
      <c r="D78" s="45">
        <v>400</v>
      </c>
      <c r="E78" s="68">
        <f t="shared" si="2"/>
        <v>0.30557677616501144</v>
      </c>
      <c r="F78" s="487"/>
      <c r="G78" s="488"/>
      <c r="H78" s="179"/>
      <c r="I78" s="490">
        <v>104</v>
      </c>
      <c r="J78" s="499">
        <v>28</v>
      </c>
      <c r="K78" s="499">
        <v>102</v>
      </c>
      <c r="L78" s="491">
        <v>92</v>
      </c>
      <c r="M78" s="490">
        <v>164</v>
      </c>
      <c r="N78" s="492">
        <v>168</v>
      </c>
      <c r="O78" s="508"/>
      <c r="P78" s="179"/>
      <c r="Q78" s="131"/>
      <c r="R78" s="489"/>
      <c r="S78" s="413"/>
      <c r="T78" s="488"/>
      <c r="U78" s="179"/>
      <c r="V78" s="131"/>
      <c r="W78" s="414"/>
      <c r="X78" s="179"/>
      <c r="Y78" s="131"/>
      <c r="Z78" s="488"/>
      <c r="AA78" s="179"/>
      <c r="AB78" s="131"/>
      <c r="AC78" s="414"/>
      <c r="AD78" s="179"/>
      <c r="AE78" s="131"/>
      <c r="AF78" s="489"/>
      <c r="AG78" s="414"/>
      <c r="AH78" s="179"/>
      <c r="AI78" s="131"/>
      <c r="AJ78" s="414"/>
      <c r="AK78" s="179"/>
      <c r="AL78" s="131"/>
      <c r="AM78" s="414"/>
      <c r="AN78" s="489"/>
      <c r="AO78" s="132"/>
      <c r="AP78" s="131"/>
      <c r="AQ78" s="414"/>
      <c r="AR78" s="179"/>
      <c r="AS78" s="131"/>
      <c r="AT78" s="414"/>
      <c r="AU78" s="179"/>
      <c r="AV78" s="34"/>
    </row>
    <row r="79" spans="1:48" s="30" customFormat="1">
      <c r="A79" s="10">
        <v>5938</v>
      </c>
      <c r="B79" s="11" t="s">
        <v>519</v>
      </c>
      <c r="C79" s="33">
        <v>689</v>
      </c>
      <c r="D79" s="45">
        <v>269</v>
      </c>
      <c r="E79" s="68">
        <f t="shared" si="2"/>
        <v>0.39042089985486211</v>
      </c>
      <c r="F79" s="487"/>
      <c r="G79" s="488"/>
      <c r="H79" s="179"/>
      <c r="I79" s="490">
        <v>62</v>
      </c>
      <c r="J79" s="499">
        <v>23</v>
      </c>
      <c r="K79" s="499">
        <v>77</v>
      </c>
      <c r="L79" s="491">
        <v>75</v>
      </c>
      <c r="M79" s="490">
        <v>118</v>
      </c>
      <c r="N79" s="492">
        <v>117</v>
      </c>
      <c r="O79" s="509"/>
      <c r="P79" s="497"/>
      <c r="Q79" s="131"/>
      <c r="R79" s="489"/>
      <c r="S79" s="413"/>
      <c r="T79" s="488"/>
      <c r="U79" s="179"/>
      <c r="V79" s="131"/>
      <c r="W79" s="414"/>
      <c r="X79" s="179"/>
      <c r="Y79" s="131"/>
      <c r="Z79" s="488"/>
      <c r="AA79" s="179"/>
      <c r="AB79" s="131"/>
      <c r="AC79" s="414"/>
      <c r="AD79" s="179"/>
      <c r="AE79" s="131"/>
      <c r="AF79" s="489"/>
      <c r="AG79" s="414"/>
      <c r="AH79" s="179"/>
      <c r="AI79" s="131"/>
      <c r="AJ79" s="414"/>
      <c r="AK79" s="179"/>
      <c r="AL79" s="131"/>
      <c r="AM79" s="414"/>
      <c r="AN79" s="489"/>
      <c r="AO79" s="132"/>
      <c r="AP79" s="131"/>
      <c r="AQ79" s="414"/>
      <c r="AR79" s="179"/>
      <c r="AS79" s="131"/>
      <c r="AT79" s="414"/>
      <c r="AU79" s="179"/>
      <c r="AV79" s="34"/>
    </row>
    <row r="80" spans="1:48" s="30" customFormat="1">
      <c r="A80" s="10">
        <v>6201</v>
      </c>
      <c r="B80" s="11" t="s">
        <v>520</v>
      </c>
      <c r="C80" s="33">
        <v>160</v>
      </c>
      <c r="D80" s="45">
        <v>54</v>
      </c>
      <c r="E80" s="68">
        <f t="shared" si="2"/>
        <v>0.33750000000000002</v>
      </c>
      <c r="F80" s="487"/>
      <c r="G80" s="488"/>
      <c r="H80" s="179"/>
      <c r="I80" s="131"/>
      <c r="J80" s="413"/>
      <c r="K80" s="413"/>
      <c r="L80" s="414"/>
      <c r="M80" s="131"/>
      <c r="N80" s="179"/>
      <c r="O80" s="510">
        <v>34</v>
      </c>
      <c r="P80" s="492">
        <v>39</v>
      </c>
      <c r="Q80" s="131"/>
      <c r="R80" s="489"/>
      <c r="S80" s="413"/>
      <c r="T80" s="488"/>
      <c r="U80" s="179"/>
      <c r="V80" s="131"/>
      <c r="W80" s="414"/>
      <c r="X80" s="179"/>
      <c r="Y80" s="131"/>
      <c r="Z80" s="488"/>
      <c r="AA80" s="179"/>
      <c r="AB80" s="131"/>
      <c r="AC80" s="414"/>
      <c r="AD80" s="179"/>
      <c r="AE80" s="131"/>
      <c r="AF80" s="489"/>
      <c r="AG80" s="414"/>
      <c r="AH80" s="179"/>
      <c r="AI80" s="131"/>
      <c r="AJ80" s="414"/>
      <c r="AK80" s="179"/>
      <c r="AL80" s="131"/>
      <c r="AM80" s="414"/>
      <c r="AN80" s="489"/>
      <c r="AO80" s="132"/>
      <c r="AP80" s="131"/>
      <c r="AQ80" s="414"/>
      <c r="AR80" s="179"/>
      <c r="AS80" s="131"/>
      <c r="AT80" s="414"/>
      <c r="AU80" s="179"/>
      <c r="AV80" s="34"/>
    </row>
    <row r="81" spans="1:48" s="30" customFormat="1">
      <c r="A81" s="10">
        <v>6202</v>
      </c>
      <c r="B81" s="11" t="s">
        <v>521</v>
      </c>
      <c r="C81" s="33">
        <v>371</v>
      </c>
      <c r="D81" s="45">
        <v>110</v>
      </c>
      <c r="E81" s="68">
        <f t="shared" si="2"/>
        <v>0.29649595687331537</v>
      </c>
      <c r="F81" s="487"/>
      <c r="G81" s="488"/>
      <c r="H81" s="179"/>
      <c r="I81" s="131"/>
      <c r="J81" s="413"/>
      <c r="K81" s="413"/>
      <c r="L81" s="414"/>
      <c r="M81" s="131"/>
      <c r="N81" s="179"/>
      <c r="O81" s="510">
        <v>77</v>
      </c>
      <c r="P81" s="492">
        <v>81</v>
      </c>
      <c r="Q81" s="131"/>
      <c r="R81" s="489"/>
      <c r="S81" s="413"/>
      <c r="T81" s="488"/>
      <c r="U81" s="179"/>
      <c r="V81" s="131"/>
      <c r="W81" s="414"/>
      <c r="X81" s="179"/>
      <c r="Y81" s="131"/>
      <c r="Z81" s="488"/>
      <c r="AA81" s="179"/>
      <c r="AB81" s="131"/>
      <c r="AC81" s="414"/>
      <c r="AD81" s="179"/>
      <c r="AE81" s="131"/>
      <c r="AF81" s="489"/>
      <c r="AG81" s="414"/>
      <c r="AH81" s="179"/>
      <c r="AI81" s="131"/>
      <c r="AJ81" s="414"/>
      <c r="AK81" s="179"/>
      <c r="AL81" s="131"/>
      <c r="AM81" s="414"/>
      <c r="AN81" s="489"/>
      <c r="AO81" s="132"/>
      <c r="AP81" s="131"/>
      <c r="AQ81" s="414"/>
      <c r="AR81" s="179"/>
      <c r="AS81" s="131"/>
      <c r="AT81" s="414"/>
      <c r="AU81" s="179"/>
      <c r="AV81" s="34"/>
    </row>
    <row r="82" spans="1:48" s="30" customFormat="1">
      <c r="A82" s="10">
        <v>6203</v>
      </c>
      <c r="B82" s="11" t="s">
        <v>522</v>
      </c>
      <c r="C82" s="33">
        <v>425</v>
      </c>
      <c r="D82" s="45">
        <v>179</v>
      </c>
      <c r="E82" s="68">
        <f t="shared" si="2"/>
        <v>0.42117647058823532</v>
      </c>
      <c r="F82" s="487"/>
      <c r="G82" s="488"/>
      <c r="H82" s="179"/>
      <c r="I82" s="131"/>
      <c r="J82" s="413"/>
      <c r="K82" s="413"/>
      <c r="L82" s="414"/>
      <c r="M82" s="131"/>
      <c r="N82" s="179"/>
      <c r="O82" s="510">
        <v>119</v>
      </c>
      <c r="P82" s="492">
        <v>124</v>
      </c>
      <c r="Q82" s="131"/>
      <c r="R82" s="489"/>
      <c r="S82" s="413"/>
      <c r="T82" s="488"/>
      <c r="U82" s="179"/>
      <c r="V82" s="131"/>
      <c r="W82" s="414"/>
      <c r="X82" s="179"/>
      <c r="Y82" s="131"/>
      <c r="Z82" s="488"/>
      <c r="AA82" s="179"/>
      <c r="AB82" s="131"/>
      <c r="AC82" s="414"/>
      <c r="AD82" s="179"/>
      <c r="AE82" s="131"/>
      <c r="AF82" s="489"/>
      <c r="AG82" s="414"/>
      <c r="AH82" s="179"/>
      <c r="AI82" s="131"/>
      <c r="AJ82" s="414"/>
      <c r="AK82" s="179"/>
      <c r="AL82" s="131"/>
      <c r="AM82" s="414"/>
      <c r="AN82" s="489"/>
      <c r="AO82" s="132"/>
      <c r="AP82" s="131"/>
      <c r="AQ82" s="414"/>
      <c r="AR82" s="179"/>
      <c r="AS82" s="131"/>
      <c r="AT82" s="414"/>
      <c r="AU82" s="179"/>
      <c r="AV82" s="34"/>
    </row>
    <row r="83" spans="1:48" s="30" customFormat="1">
      <c r="A83" s="10">
        <v>6204</v>
      </c>
      <c r="B83" s="11" t="s">
        <v>523</v>
      </c>
      <c r="C83" s="33">
        <v>564</v>
      </c>
      <c r="D83" s="45">
        <v>107</v>
      </c>
      <c r="E83" s="68">
        <f t="shared" si="2"/>
        <v>0.18971631205673758</v>
      </c>
      <c r="F83" s="487"/>
      <c r="G83" s="488"/>
      <c r="H83" s="179"/>
      <c r="I83" s="131"/>
      <c r="J83" s="413"/>
      <c r="K83" s="413"/>
      <c r="L83" s="414"/>
      <c r="M83" s="131"/>
      <c r="N83" s="179"/>
      <c r="O83" s="510">
        <v>69</v>
      </c>
      <c r="P83" s="492">
        <v>76</v>
      </c>
      <c r="Q83" s="131"/>
      <c r="R83" s="489"/>
      <c r="S83" s="413"/>
      <c r="T83" s="488"/>
      <c r="U83" s="179"/>
      <c r="V83" s="131"/>
      <c r="W83" s="414"/>
      <c r="X83" s="179"/>
      <c r="Y83" s="131"/>
      <c r="Z83" s="488"/>
      <c r="AA83" s="179"/>
      <c r="AB83" s="131"/>
      <c r="AC83" s="414"/>
      <c r="AD83" s="179"/>
      <c r="AE83" s="131"/>
      <c r="AF83" s="489"/>
      <c r="AG83" s="414"/>
      <c r="AH83" s="179"/>
      <c r="AI83" s="131"/>
      <c r="AJ83" s="414"/>
      <c r="AK83" s="179"/>
      <c r="AL83" s="131"/>
      <c r="AM83" s="414"/>
      <c r="AN83" s="489"/>
      <c r="AO83" s="132"/>
      <c r="AP83" s="131"/>
      <c r="AQ83" s="414"/>
      <c r="AR83" s="179"/>
      <c r="AS83" s="131"/>
      <c r="AT83" s="414"/>
      <c r="AU83" s="179"/>
      <c r="AV83" s="34"/>
    </row>
    <row r="84" spans="1:48" s="30" customFormat="1">
      <c r="A84" s="10">
        <v>6205</v>
      </c>
      <c r="B84" s="11" t="s">
        <v>524</v>
      </c>
      <c r="C84" s="33">
        <v>325</v>
      </c>
      <c r="D84" s="45">
        <v>87</v>
      </c>
      <c r="E84" s="68">
        <f t="shared" si="2"/>
        <v>0.26769230769230767</v>
      </c>
      <c r="F84" s="487"/>
      <c r="G84" s="488"/>
      <c r="H84" s="179"/>
      <c r="I84" s="131"/>
      <c r="J84" s="413"/>
      <c r="K84" s="413"/>
      <c r="L84" s="414"/>
      <c r="M84" s="131"/>
      <c r="N84" s="179"/>
      <c r="O84" s="510">
        <v>61</v>
      </c>
      <c r="P84" s="492">
        <v>62</v>
      </c>
      <c r="Q84" s="131"/>
      <c r="R84" s="489"/>
      <c r="S84" s="413"/>
      <c r="T84" s="488"/>
      <c r="U84" s="179"/>
      <c r="V84" s="131"/>
      <c r="W84" s="414"/>
      <c r="X84" s="179"/>
      <c r="Y84" s="131"/>
      <c r="Z84" s="488"/>
      <c r="AA84" s="179"/>
      <c r="AB84" s="131"/>
      <c r="AC84" s="414"/>
      <c r="AD84" s="179"/>
      <c r="AE84" s="131"/>
      <c r="AF84" s="489"/>
      <c r="AG84" s="414"/>
      <c r="AH84" s="179"/>
      <c r="AI84" s="131"/>
      <c r="AJ84" s="414"/>
      <c r="AK84" s="179"/>
      <c r="AL84" s="131"/>
      <c r="AM84" s="414"/>
      <c r="AN84" s="489"/>
      <c r="AO84" s="132"/>
      <c r="AP84" s="131"/>
      <c r="AQ84" s="414"/>
      <c r="AR84" s="179"/>
      <c r="AS84" s="131"/>
      <c r="AT84" s="414"/>
      <c r="AU84" s="179"/>
      <c r="AV84" s="34"/>
    </row>
    <row r="85" spans="1:48" s="30" customFormat="1">
      <c r="A85" s="10">
        <v>6206</v>
      </c>
      <c r="B85" s="11" t="s">
        <v>525</v>
      </c>
      <c r="C85" s="33">
        <v>612</v>
      </c>
      <c r="D85" s="45">
        <v>140</v>
      </c>
      <c r="E85" s="68">
        <f t="shared" si="2"/>
        <v>0.22875816993464052</v>
      </c>
      <c r="F85" s="487"/>
      <c r="G85" s="488"/>
      <c r="H85" s="179"/>
      <c r="I85" s="131"/>
      <c r="J85" s="413"/>
      <c r="K85" s="413"/>
      <c r="L85" s="414"/>
      <c r="M85" s="131"/>
      <c r="N85" s="179"/>
      <c r="O85" s="510">
        <v>87</v>
      </c>
      <c r="P85" s="492">
        <v>95</v>
      </c>
      <c r="Q85" s="131"/>
      <c r="R85" s="489"/>
      <c r="S85" s="413"/>
      <c r="T85" s="488"/>
      <c r="U85" s="179"/>
      <c r="V85" s="131"/>
      <c r="W85" s="414"/>
      <c r="X85" s="179"/>
      <c r="Y85" s="131"/>
      <c r="Z85" s="488"/>
      <c r="AA85" s="179"/>
      <c r="AB85" s="131"/>
      <c r="AC85" s="414"/>
      <c r="AD85" s="179"/>
      <c r="AE85" s="131"/>
      <c r="AF85" s="489"/>
      <c r="AG85" s="414"/>
      <c r="AH85" s="179"/>
      <c r="AI85" s="131"/>
      <c r="AJ85" s="414"/>
      <c r="AK85" s="179"/>
      <c r="AL85" s="131"/>
      <c r="AM85" s="414"/>
      <c r="AN85" s="489"/>
      <c r="AO85" s="132"/>
      <c r="AP85" s="131"/>
      <c r="AQ85" s="414"/>
      <c r="AR85" s="179"/>
      <c r="AS85" s="131"/>
      <c r="AT85" s="414"/>
      <c r="AU85" s="179"/>
      <c r="AV85" s="34"/>
    </row>
    <row r="86" spans="1:48" s="30" customFormat="1">
      <c r="A86" s="10">
        <v>6207</v>
      </c>
      <c r="B86" s="11" t="s">
        <v>526</v>
      </c>
      <c r="C86" s="33">
        <v>758</v>
      </c>
      <c r="D86" s="45">
        <v>158</v>
      </c>
      <c r="E86" s="68">
        <f t="shared" si="2"/>
        <v>0.20844327176781002</v>
      </c>
      <c r="F86" s="487"/>
      <c r="G86" s="488"/>
      <c r="H86" s="179"/>
      <c r="I86" s="131"/>
      <c r="J86" s="413"/>
      <c r="K86" s="413"/>
      <c r="L86" s="414"/>
      <c r="M86" s="131"/>
      <c r="N86" s="179"/>
      <c r="O86" s="510">
        <v>110</v>
      </c>
      <c r="P86" s="492">
        <v>107</v>
      </c>
      <c r="Q86" s="131"/>
      <c r="R86" s="489"/>
      <c r="S86" s="413"/>
      <c r="T86" s="488"/>
      <c r="U86" s="179"/>
      <c r="V86" s="131"/>
      <c r="W86" s="414"/>
      <c r="X86" s="179"/>
      <c r="Y86" s="131"/>
      <c r="Z86" s="488"/>
      <c r="AA86" s="179"/>
      <c r="AB86" s="131"/>
      <c r="AC86" s="414"/>
      <c r="AD86" s="179"/>
      <c r="AE86" s="131"/>
      <c r="AF86" s="489"/>
      <c r="AG86" s="414"/>
      <c r="AH86" s="179"/>
      <c r="AI86" s="131"/>
      <c r="AJ86" s="414"/>
      <c r="AK86" s="179"/>
      <c r="AL86" s="131"/>
      <c r="AM86" s="414"/>
      <c r="AN86" s="489"/>
      <c r="AO86" s="132"/>
      <c r="AP86" s="131"/>
      <c r="AQ86" s="414"/>
      <c r="AR86" s="179"/>
      <c r="AS86" s="131"/>
      <c r="AT86" s="414"/>
      <c r="AU86" s="179"/>
      <c r="AV86" s="34"/>
    </row>
    <row r="87" spans="1:48" s="30" customFormat="1">
      <c r="A87" s="10">
        <v>6208</v>
      </c>
      <c r="B87" s="11" t="s">
        <v>527</v>
      </c>
      <c r="C87" s="33">
        <v>2</v>
      </c>
      <c r="D87" s="45">
        <v>1</v>
      </c>
      <c r="E87" s="68">
        <f t="shared" si="2"/>
        <v>0.5</v>
      </c>
      <c r="F87" s="487"/>
      <c r="G87" s="488"/>
      <c r="H87" s="179"/>
      <c r="I87" s="131"/>
      <c r="J87" s="413"/>
      <c r="K87" s="413"/>
      <c r="L87" s="414"/>
      <c r="M87" s="131"/>
      <c r="N87" s="179"/>
      <c r="O87" s="510">
        <v>0</v>
      </c>
      <c r="P87" s="492">
        <v>0</v>
      </c>
      <c r="Q87" s="131"/>
      <c r="R87" s="489"/>
      <c r="S87" s="413"/>
      <c r="T87" s="488"/>
      <c r="U87" s="179"/>
      <c r="V87" s="131"/>
      <c r="W87" s="414"/>
      <c r="X87" s="179"/>
      <c r="Y87" s="131"/>
      <c r="Z87" s="488"/>
      <c r="AA87" s="179"/>
      <c r="AB87" s="131"/>
      <c r="AC87" s="414"/>
      <c r="AD87" s="179"/>
      <c r="AE87" s="131"/>
      <c r="AF87" s="489"/>
      <c r="AG87" s="414"/>
      <c r="AH87" s="179"/>
      <c r="AI87" s="131"/>
      <c r="AJ87" s="414"/>
      <c r="AK87" s="179"/>
      <c r="AL87" s="131"/>
      <c r="AM87" s="414"/>
      <c r="AN87" s="489"/>
      <c r="AO87" s="132"/>
      <c r="AP87" s="131"/>
      <c r="AQ87" s="414"/>
      <c r="AR87" s="179"/>
      <c r="AS87" s="131"/>
      <c r="AT87" s="414"/>
      <c r="AU87" s="179"/>
      <c r="AV87" s="34"/>
    </row>
    <row r="88" spans="1:48" s="30" customFormat="1">
      <c r="A88" s="10">
        <v>6212</v>
      </c>
      <c r="B88" s="11" t="s">
        <v>531</v>
      </c>
      <c r="C88" s="33">
        <v>84</v>
      </c>
      <c r="D88" s="45">
        <v>16</v>
      </c>
      <c r="E88" s="68">
        <f t="shared" si="2"/>
        <v>0.19047619047619047</v>
      </c>
      <c r="F88" s="487"/>
      <c r="G88" s="488"/>
      <c r="H88" s="179"/>
      <c r="I88" s="131"/>
      <c r="J88" s="413"/>
      <c r="K88" s="413"/>
      <c r="L88" s="414"/>
      <c r="M88" s="131"/>
      <c r="N88" s="179"/>
      <c r="O88" s="510">
        <v>11</v>
      </c>
      <c r="P88" s="492">
        <v>13</v>
      </c>
      <c r="Q88" s="493"/>
      <c r="R88" s="494"/>
      <c r="S88" s="495"/>
      <c r="T88" s="496"/>
      <c r="U88" s="497"/>
      <c r="V88" s="131"/>
      <c r="W88" s="414"/>
      <c r="X88" s="179"/>
      <c r="Y88" s="131"/>
      <c r="Z88" s="488"/>
      <c r="AA88" s="179"/>
      <c r="AB88" s="131"/>
      <c r="AC88" s="414"/>
      <c r="AD88" s="179"/>
      <c r="AE88" s="131"/>
      <c r="AF88" s="489"/>
      <c r="AG88" s="414"/>
      <c r="AH88" s="179"/>
      <c r="AI88" s="131"/>
      <c r="AJ88" s="414"/>
      <c r="AK88" s="179"/>
      <c r="AL88" s="131"/>
      <c r="AM88" s="414"/>
      <c r="AN88" s="489"/>
      <c r="AO88" s="132"/>
      <c r="AP88" s="131"/>
      <c r="AQ88" s="414"/>
      <c r="AR88" s="179"/>
      <c r="AS88" s="131"/>
      <c r="AT88" s="414"/>
      <c r="AU88" s="179"/>
      <c r="AV88" s="34"/>
    </row>
    <row r="89" spans="1:48" s="30" customFormat="1">
      <c r="A89" s="10">
        <v>6401</v>
      </c>
      <c r="B89" s="11" t="s">
        <v>532</v>
      </c>
      <c r="C89" s="33">
        <v>1065</v>
      </c>
      <c r="D89" s="45">
        <v>241</v>
      </c>
      <c r="E89" s="68">
        <f t="shared" si="2"/>
        <v>0.22629107981220659</v>
      </c>
      <c r="F89" s="487"/>
      <c r="G89" s="488"/>
      <c r="H89" s="179"/>
      <c r="I89" s="131"/>
      <c r="J89" s="413"/>
      <c r="K89" s="413"/>
      <c r="L89" s="414"/>
      <c r="M89" s="131"/>
      <c r="N89" s="179"/>
      <c r="O89" s="508"/>
      <c r="P89" s="179"/>
      <c r="Q89" s="490">
        <v>51</v>
      </c>
      <c r="R89" s="498">
        <v>68</v>
      </c>
      <c r="S89" s="499">
        <v>78</v>
      </c>
      <c r="T89" s="500">
        <v>26</v>
      </c>
      <c r="U89" s="492">
        <v>172</v>
      </c>
      <c r="V89" s="131"/>
      <c r="W89" s="414"/>
      <c r="X89" s="179"/>
      <c r="Y89" s="131"/>
      <c r="Z89" s="488"/>
      <c r="AA89" s="179"/>
      <c r="AB89" s="131"/>
      <c r="AC89" s="414"/>
      <c r="AD89" s="179"/>
      <c r="AE89" s="131"/>
      <c r="AF89" s="489"/>
      <c r="AG89" s="414"/>
      <c r="AH89" s="179"/>
      <c r="AI89" s="131"/>
      <c r="AJ89" s="414"/>
      <c r="AK89" s="179"/>
      <c r="AL89" s="131"/>
      <c r="AM89" s="414"/>
      <c r="AN89" s="489"/>
      <c r="AO89" s="132"/>
      <c r="AP89" s="131"/>
      <c r="AQ89" s="414"/>
      <c r="AR89" s="179"/>
      <c r="AS89" s="131"/>
      <c r="AT89" s="414"/>
      <c r="AU89" s="179"/>
      <c r="AV89" s="34"/>
    </row>
    <row r="90" spans="1:48" s="30" customFormat="1">
      <c r="A90" s="10">
        <v>6402</v>
      </c>
      <c r="B90" s="11" t="s">
        <v>533</v>
      </c>
      <c r="C90" s="33">
        <v>1204</v>
      </c>
      <c r="D90" s="45">
        <v>421</v>
      </c>
      <c r="E90" s="68">
        <f t="shared" si="2"/>
        <v>0.34966777408637872</v>
      </c>
      <c r="F90" s="487"/>
      <c r="G90" s="488"/>
      <c r="H90" s="179"/>
      <c r="I90" s="131"/>
      <c r="J90" s="413"/>
      <c r="K90" s="413"/>
      <c r="L90" s="414"/>
      <c r="M90" s="131"/>
      <c r="N90" s="179"/>
      <c r="O90" s="508"/>
      <c r="P90" s="179"/>
      <c r="Q90" s="490">
        <v>91</v>
      </c>
      <c r="R90" s="498">
        <v>166</v>
      </c>
      <c r="S90" s="499">
        <v>38</v>
      </c>
      <c r="T90" s="500">
        <v>103</v>
      </c>
      <c r="U90" s="492">
        <v>292</v>
      </c>
      <c r="V90" s="493"/>
      <c r="W90" s="501"/>
      <c r="X90" s="497"/>
      <c r="Y90" s="131"/>
      <c r="Z90" s="488"/>
      <c r="AA90" s="179"/>
      <c r="AB90" s="131"/>
      <c r="AC90" s="414"/>
      <c r="AD90" s="179"/>
      <c r="AE90" s="131"/>
      <c r="AF90" s="489"/>
      <c r="AG90" s="414"/>
      <c r="AH90" s="179"/>
      <c r="AI90" s="131"/>
      <c r="AJ90" s="414"/>
      <c r="AK90" s="179"/>
      <c r="AL90" s="131"/>
      <c r="AM90" s="414"/>
      <c r="AN90" s="489"/>
      <c r="AO90" s="132"/>
      <c r="AP90" s="131"/>
      <c r="AQ90" s="414"/>
      <c r="AR90" s="179"/>
      <c r="AS90" s="131"/>
      <c r="AT90" s="414"/>
      <c r="AU90" s="179"/>
      <c r="AV90" s="34"/>
    </row>
    <row r="91" spans="1:48" s="30" customFormat="1">
      <c r="A91" s="10">
        <v>6501</v>
      </c>
      <c r="B91" s="11" t="s">
        <v>534</v>
      </c>
      <c r="C91" s="33">
        <v>1173</v>
      </c>
      <c r="D91" s="45">
        <v>186</v>
      </c>
      <c r="E91" s="68">
        <f t="shared" si="2"/>
        <v>0.15856777493606139</v>
      </c>
      <c r="F91" s="487"/>
      <c r="G91" s="488"/>
      <c r="H91" s="179"/>
      <c r="I91" s="131"/>
      <c r="J91" s="413"/>
      <c r="K91" s="413"/>
      <c r="L91" s="414"/>
      <c r="M91" s="131"/>
      <c r="N91" s="179"/>
      <c r="O91" s="508"/>
      <c r="P91" s="179"/>
      <c r="Q91" s="131"/>
      <c r="R91" s="489"/>
      <c r="S91" s="413"/>
      <c r="T91" s="488"/>
      <c r="U91" s="179"/>
      <c r="V91" s="490">
        <v>84</v>
      </c>
      <c r="W91" s="491">
        <v>94</v>
      </c>
      <c r="X91" s="492">
        <v>132</v>
      </c>
      <c r="Y91" s="131"/>
      <c r="Z91" s="488"/>
      <c r="AA91" s="179"/>
      <c r="AB91" s="131"/>
      <c r="AC91" s="414"/>
      <c r="AD91" s="179"/>
      <c r="AE91" s="131"/>
      <c r="AF91" s="489"/>
      <c r="AG91" s="414"/>
      <c r="AH91" s="179"/>
      <c r="AI91" s="131"/>
      <c r="AJ91" s="414"/>
      <c r="AK91" s="179"/>
      <c r="AL91" s="131"/>
      <c r="AM91" s="414"/>
      <c r="AN91" s="489"/>
      <c r="AO91" s="132"/>
      <c r="AP91" s="131"/>
      <c r="AQ91" s="414"/>
      <c r="AR91" s="179"/>
      <c r="AS91" s="131"/>
      <c r="AT91" s="414"/>
      <c r="AU91" s="179"/>
      <c r="AV91" s="34"/>
    </row>
    <row r="92" spans="1:48" s="30" customFormat="1">
      <c r="A92" s="10">
        <v>6502</v>
      </c>
      <c r="B92" s="11" t="s">
        <v>535</v>
      </c>
      <c r="C92" s="33">
        <v>1104</v>
      </c>
      <c r="D92" s="45">
        <v>223</v>
      </c>
      <c r="E92" s="68">
        <f t="shared" si="2"/>
        <v>0.20199275362318841</v>
      </c>
      <c r="F92" s="487"/>
      <c r="G92" s="488"/>
      <c r="H92" s="179"/>
      <c r="I92" s="131"/>
      <c r="J92" s="413"/>
      <c r="K92" s="413"/>
      <c r="L92" s="414"/>
      <c r="M92" s="131"/>
      <c r="N92" s="179"/>
      <c r="O92" s="508"/>
      <c r="P92" s="179"/>
      <c r="Q92" s="131"/>
      <c r="R92" s="489"/>
      <c r="S92" s="413"/>
      <c r="T92" s="488"/>
      <c r="U92" s="179"/>
      <c r="V92" s="490">
        <v>116</v>
      </c>
      <c r="W92" s="491">
        <v>97</v>
      </c>
      <c r="X92" s="492">
        <v>155</v>
      </c>
      <c r="Y92" s="131"/>
      <c r="Z92" s="488"/>
      <c r="AA92" s="179"/>
      <c r="AB92" s="131"/>
      <c r="AC92" s="414"/>
      <c r="AD92" s="179"/>
      <c r="AE92" s="131"/>
      <c r="AF92" s="489"/>
      <c r="AG92" s="414"/>
      <c r="AH92" s="179"/>
      <c r="AI92" s="131"/>
      <c r="AJ92" s="414"/>
      <c r="AK92" s="179"/>
      <c r="AL92" s="131"/>
      <c r="AM92" s="414"/>
      <c r="AN92" s="489"/>
      <c r="AO92" s="132"/>
      <c r="AP92" s="131"/>
      <c r="AQ92" s="414"/>
      <c r="AR92" s="179"/>
      <c r="AS92" s="131"/>
      <c r="AT92" s="414"/>
      <c r="AU92" s="179"/>
      <c r="AV92" s="34"/>
    </row>
    <row r="93" spans="1:48" s="30" customFormat="1">
      <c r="A93" s="10">
        <v>6503</v>
      </c>
      <c r="B93" s="11" t="s">
        <v>536</v>
      </c>
      <c r="C93" s="33">
        <v>1090</v>
      </c>
      <c r="D93" s="45">
        <v>315</v>
      </c>
      <c r="E93" s="68">
        <f t="shared" si="2"/>
        <v>0.28899082568807338</v>
      </c>
      <c r="F93" s="487"/>
      <c r="G93" s="488"/>
      <c r="H93" s="179"/>
      <c r="I93" s="131"/>
      <c r="J93" s="413"/>
      <c r="K93" s="413"/>
      <c r="L93" s="414"/>
      <c r="M93" s="131"/>
      <c r="N93" s="179"/>
      <c r="O93" s="508"/>
      <c r="P93" s="179"/>
      <c r="Q93" s="131"/>
      <c r="R93" s="489"/>
      <c r="S93" s="413"/>
      <c r="T93" s="488"/>
      <c r="U93" s="179"/>
      <c r="V93" s="490">
        <v>137</v>
      </c>
      <c r="W93" s="491">
        <v>161</v>
      </c>
      <c r="X93" s="492">
        <v>229</v>
      </c>
      <c r="Y93" s="131"/>
      <c r="Z93" s="488"/>
      <c r="AA93" s="179"/>
      <c r="AB93" s="131"/>
      <c r="AC93" s="414"/>
      <c r="AD93" s="179"/>
      <c r="AE93" s="131"/>
      <c r="AF93" s="489"/>
      <c r="AG93" s="414"/>
      <c r="AH93" s="179"/>
      <c r="AI93" s="131"/>
      <c r="AJ93" s="414"/>
      <c r="AK93" s="179"/>
      <c r="AL93" s="131"/>
      <c r="AM93" s="414"/>
      <c r="AN93" s="489"/>
      <c r="AO93" s="132"/>
      <c r="AP93" s="131"/>
      <c r="AQ93" s="414"/>
      <c r="AR93" s="179"/>
      <c r="AS93" s="131"/>
      <c r="AT93" s="414"/>
      <c r="AU93" s="179"/>
      <c r="AV93" s="34"/>
    </row>
    <row r="94" spans="1:48" s="30" customFormat="1">
      <c r="A94" s="10">
        <v>6504</v>
      </c>
      <c r="B94" s="11" t="s">
        <v>537</v>
      </c>
      <c r="C94" s="33">
        <v>899</v>
      </c>
      <c r="D94" s="45">
        <v>231</v>
      </c>
      <c r="E94" s="68">
        <f t="shared" si="2"/>
        <v>0.25695216907675195</v>
      </c>
      <c r="F94" s="487"/>
      <c r="G94" s="488"/>
      <c r="H94" s="179"/>
      <c r="I94" s="131"/>
      <c r="J94" s="413"/>
      <c r="K94" s="413"/>
      <c r="L94" s="414"/>
      <c r="M94" s="131"/>
      <c r="N94" s="179"/>
      <c r="O94" s="508"/>
      <c r="P94" s="179"/>
      <c r="Q94" s="131"/>
      <c r="R94" s="489"/>
      <c r="S94" s="413"/>
      <c r="T94" s="488"/>
      <c r="U94" s="179"/>
      <c r="V94" s="490">
        <v>107</v>
      </c>
      <c r="W94" s="491">
        <v>120</v>
      </c>
      <c r="X94" s="492">
        <v>190</v>
      </c>
      <c r="Y94" s="131"/>
      <c r="Z94" s="488"/>
      <c r="AA94" s="179"/>
      <c r="AB94" s="131"/>
      <c r="AC94" s="414"/>
      <c r="AD94" s="179"/>
      <c r="AE94" s="131"/>
      <c r="AF94" s="489"/>
      <c r="AG94" s="414"/>
      <c r="AH94" s="179"/>
      <c r="AI94" s="131"/>
      <c r="AJ94" s="414"/>
      <c r="AK94" s="179"/>
      <c r="AL94" s="131"/>
      <c r="AM94" s="414"/>
      <c r="AN94" s="489"/>
      <c r="AO94" s="132"/>
      <c r="AP94" s="131"/>
      <c r="AQ94" s="414"/>
      <c r="AR94" s="179"/>
      <c r="AS94" s="131"/>
      <c r="AT94" s="414"/>
      <c r="AU94" s="179"/>
      <c r="AV94" s="34"/>
    </row>
    <row r="95" spans="1:48" s="30" customFormat="1">
      <c r="A95" s="10">
        <v>6505</v>
      </c>
      <c r="B95" s="11" t="s">
        <v>538</v>
      </c>
      <c r="C95" s="33">
        <v>968</v>
      </c>
      <c r="D95" s="45">
        <v>308</v>
      </c>
      <c r="E95" s="68">
        <f t="shared" si="2"/>
        <v>0.31818181818181818</v>
      </c>
      <c r="F95" s="487"/>
      <c r="G95" s="488"/>
      <c r="H95" s="179"/>
      <c r="I95" s="131"/>
      <c r="J95" s="413"/>
      <c r="K95" s="413"/>
      <c r="L95" s="414"/>
      <c r="M95" s="131"/>
      <c r="N95" s="179"/>
      <c r="O95" s="508"/>
      <c r="P95" s="179"/>
      <c r="Q95" s="131"/>
      <c r="R95" s="489"/>
      <c r="S95" s="413"/>
      <c r="T95" s="488"/>
      <c r="U95" s="179"/>
      <c r="V95" s="490">
        <v>90</v>
      </c>
      <c r="W95" s="491">
        <v>196</v>
      </c>
      <c r="X95" s="492">
        <v>222</v>
      </c>
      <c r="Y95" s="131"/>
      <c r="Z95" s="488"/>
      <c r="AA95" s="179"/>
      <c r="AB95" s="131"/>
      <c r="AC95" s="414"/>
      <c r="AD95" s="179"/>
      <c r="AE95" s="131"/>
      <c r="AF95" s="489"/>
      <c r="AG95" s="414"/>
      <c r="AH95" s="179"/>
      <c r="AI95" s="131"/>
      <c r="AJ95" s="414"/>
      <c r="AK95" s="179"/>
      <c r="AL95" s="131"/>
      <c r="AM95" s="414"/>
      <c r="AN95" s="489"/>
      <c r="AO95" s="132"/>
      <c r="AP95" s="131"/>
      <c r="AQ95" s="414"/>
      <c r="AR95" s="179"/>
      <c r="AS95" s="131"/>
      <c r="AT95" s="414"/>
      <c r="AU95" s="179"/>
      <c r="AV95" s="34"/>
    </row>
    <row r="96" spans="1:48" s="30" customFormat="1">
      <c r="A96" s="10">
        <v>6506</v>
      </c>
      <c r="B96" s="11" t="s">
        <v>539</v>
      </c>
      <c r="C96" s="33">
        <v>1387</v>
      </c>
      <c r="D96" s="45">
        <v>329</v>
      </c>
      <c r="E96" s="68">
        <f t="shared" si="2"/>
        <v>0.23720259552992068</v>
      </c>
      <c r="F96" s="487"/>
      <c r="G96" s="488"/>
      <c r="H96" s="179"/>
      <c r="I96" s="131"/>
      <c r="J96" s="413"/>
      <c r="K96" s="413"/>
      <c r="L96" s="414"/>
      <c r="M96" s="131"/>
      <c r="N96" s="179"/>
      <c r="O96" s="508"/>
      <c r="P96" s="179"/>
      <c r="Q96" s="131"/>
      <c r="R96" s="489"/>
      <c r="S96" s="413"/>
      <c r="T96" s="488"/>
      <c r="U96" s="179"/>
      <c r="V96" s="490">
        <v>111</v>
      </c>
      <c r="W96" s="491">
        <v>202</v>
      </c>
      <c r="X96" s="492">
        <v>244</v>
      </c>
      <c r="Y96" s="131"/>
      <c r="Z96" s="488"/>
      <c r="AA96" s="179"/>
      <c r="AB96" s="131"/>
      <c r="AC96" s="414"/>
      <c r="AD96" s="179"/>
      <c r="AE96" s="131"/>
      <c r="AF96" s="489"/>
      <c r="AG96" s="414"/>
      <c r="AH96" s="179"/>
      <c r="AI96" s="131"/>
      <c r="AJ96" s="414"/>
      <c r="AK96" s="179"/>
      <c r="AL96" s="131"/>
      <c r="AM96" s="414"/>
      <c r="AN96" s="489"/>
      <c r="AO96" s="132"/>
      <c r="AP96" s="131"/>
      <c r="AQ96" s="414"/>
      <c r="AR96" s="179"/>
      <c r="AS96" s="131"/>
      <c r="AT96" s="414"/>
      <c r="AU96" s="179"/>
      <c r="AV96" s="34"/>
    </row>
    <row r="97" spans="1:48" s="30" customFormat="1">
      <c r="A97" s="10">
        <v>6507</v>
      </c>
      <c r="B97" s="11" t="s">
        <v>540</v>
      </c>
      <c r="C97" s="33">
        <v>1093</v>
      </c>
      <c r="D97" s="45">
        <v>325</v>
      </c>
      <c r="E97" s="68">
        <f t="shared" si="2"/>
        <v>0.29734675205855443</v>
      </c>
      <c r="F97" s="487"/>
      <c r="G97" s="488"/>
      <c r="H97" s="179"/>
      <c r="I97" s="131"/>
      <c r="J97" s="413"/>
      <c r="K97" s="413"/>
      <c r="L97" s="414"/>
      <c r="M97" s="131"/>
      <c r="N97" s="179"/>
      <c r="O97" s="508"/>
      <c r="P97" s="179"/>
      <c r="Q97" s="131"/>
      <c r="R97" s="489"/>
      <c r="S97" s="413"/>
      <c r="T97" s="488"/>
      <c r="U97" s="179"/>
      <c r="V97" s="490">
        <v>104</v>
      </c>
      <c r="W97" s="491">
        <v>198</v>
      </c>
      <c r="X97" s="492">
        <v>238</v>
      </c>
      <c r="Y97" s="131"/>
      <c r="Z97" s="488"/>
      <c r="AA97" s="179"/>
      <c r="AB97" s="131"/>
      <c r="AC97" s="414"/>
      <c r="AD97" s="179"/>
      <c r="AE97" s="131"/>
      <c r="AF97" s="489"/>
      <c r="AG97" s="414"/>
      <c r="AH97" s="179"/>
      <c r="AI97" s="131"/>
      <c r="AJ97" s="414"/>
      <c r="AK97" s="179"/>
      <c r="AL97" s="131"/>
      <c r="AM97" s="414"/>
      <c r="AN97" s="489"/>
      <c r="AO97" s="132"/>
      <c r="AP97" s="131"/>
      <c r="AQ97" s="414"/>
      <c r="AR97" s="179"/>
      <c r="AS97" s="131"/>
      <c r="AT97" s="414"/>
      <c r="AU97" s="179"/>
      <c r="AV97" s="34"/>
    </row>
    <row r="98" spans="1:48" s="30" customFormat="1">
      <c r="A98" s="10">
        <v>6508</v>
      </c>
      <c r="B98" s="11" t="s">
        <v>541</v>
      </c>
      <c r="C98" s="33">
        <v>1287</v>
      </c>
      <c r="D98" s="45">
        <v>356</v>
      </c>
      <c r="E98" s="68">
        <f t="shared" si="2"/>
        <v>0.27661227661227661</v>
      </c>
      <c r="F98" s="487"/>
      <c r="G98" s="488"/>
      <c r="H98" s="179"/>
      <c r="I98" s="131"/>
      <c r="J98" s="413"/>
      <c r="K98" s="413"/>
      <c r="L98" s="414"/>
      <c r="M98" s="131"/>
      <c r="N98" s="179"/>
      <c r="O98" s="508"/>
      <c r="P98" s="179"/>
      <c r="Q98" s="131"/>
      <c r="R98" s="489"/>
      <c r="S98" s="413"/>
      <c r="T98" s="488"/>
      <c r="U98" s="179"/>
      <c r="V98" s="490">
        <v>134</v>
      </c>
      <c r="W98" s="491">
        <v>211</v>
      </c>
      <c r="X98" s="492">
        <v>259</v>
      </c>
      <c r="Y98" s="131"/>
      <c r="Z98" s="488"/>
      <c r="AA98" s="179"/>
      <c r="AB98" s="131"/>
      <c r="AC98" s="414"/>
      <c r="AD98" s="179"/>
      <c r="AE98" s="131"/>
      <c r="AF98" s="489"/>
      <c r="AG98" s="414"/>
      <c r="AH98" s="179"/>
      <c r="AI98" s="131"/>
      <c r="AJ98" s="414"/>
      <c r="AK98" s="179"/>
      <c r="AL98" s="131"/>
      <c r="AM98" s="414"/>
      <c r="AN98" s="489"/>
      <c r="AO98" s="132"/>
      <c r="AP98" s="131"/>
      <c r="AQ98" s="414"/>
      <c r="AR98" s="179"/>
      <c r="AS98" s="131"/>
      <c r="AT98" s="414"/>
      <c r="AU98" s="179"/>
      <c r="AV98" s="34"/>
    </row>
    <row r="99" spans="1:48" s="30" customFormat="1">
      <c r="A99" s="10">
        <v>6509</v>
      </c>
      <c r="B99" s="11" t="s">
        <v>542</v>
      </c>
      <c r="C99" s="33">
        <v>598</v>
      </c>
      <c r="D99" s="45">
        <v>173</v>
      </c>
      <c r="E99" s="68">
        <f t="shared" si="2"/>
        <v>0.28929765886287623</v>
      </c>
      <c r="F99" s="487"/>
      <c r="G99" s="488"/>
      <c r="H99" s="179"/>
      <c r="I99" s="131"/>
      <c r="J99" s="413"/>
      <c r="K99" s="413"/>
      <c r="L99" s="414"/>
      <c r="M99" s="131"/>
      <c r="N99" s="179"/>
      <c r="O99" s="508"/>
      <c r="P99" s="179"/>
      <c r="Q99" s="131"/>
      <c r="R99" s="489"/>
      <c r="S99" s="413"/>
      <c r="T99" s="488"/>
      <c r="U99" s="179"/>
      <c r="V99" s="490">
        <v>77</v>
      </c>
      <c r="W99" s="491">
        <v>90</v>
      </c>
      <c r="X99" s="492">
        <v>125</v>
      </c>
      <c r="Y99" s="131"/>
      <c r="Z99" s="488"/>
      <c r="AA99" s="179"/>
      <c r="AB99" s="131"/>
      <c r="AC99" s="414"/>
      <c r="AD99" s="179"/>
      <c r="AE99" s="131"/>
      <c r="AF99" s="489"/>
      <c r="AG99" s="414"/>
      <c r="AH99" s="179"/>
      <c r="AI99" s="131"/>
      <c r="AJ99" s="414"/>
      <c r="AK99" s="179"/>
      <c r="AL99" s="131"/>
      <c r="AM99" s="414"/>
      <c r="AN99" s="489"/>
      <c r="AO99" s="132"/>
      <c r="AP99" s="131"/>
      <c r="AQ99" s="414"/>
      <c r="AR99" s="179"/>
      <c r="AS99" s="131"/>
      <c r="AT99" s="414"/>
      <c r="AU99" s="179"/>
      <c r="AV99" s="34"/>
    </row>
    <row r="100" spans="1:48" s="30" customFormat="1">
      <c r="A100" s="10">
        <v>6510</v>
      </c>
      <c r="B100" s="11" t="s">
        <v>543</v>
      </c>
      <c r="C100" s="33">
        <v>1343</v>
      </c>
      <c r="D100" s="45">
        <v>368</v>
      </c>
      <c r="E100" s="68">
        <f t="shared" si="2"/>
        <v>0.27401340282948622</v>
      </c>
      <c r="F100" s="487"/>
      <c r="G100" s="488"/>
      <c r="H100" s="179"/>
      <c r="I100" s="131"/>
      <c r="J100" s="413"/>
      <c r="K100" s="413"/>
      <c r="L100" s="414"/>
      <c r="M100" s="131"/>
      <c r="N100" s="179"/>
      <c r="O100" s="508"/>
      <c r="P100" s="179"/>
      <c r="Q100" s="131"/>
      <c r="R100" s="489"/>
      <c r="S100" s="413"/>
      <c r="T100" s="488"/>
      <c r="U100" s="179"/>
      <c r="V100" s="490">
        <v>149</v>
      </c>
      <c r="W100" s="491">
        <v>205</v>
      </c>
      <c r="X100" s="492">
        <v>270</v>
      </c>
      <c r="Y100" s="131"/>
      <c r="Z100" s="488"/>
      <c r="AA100" s="179"/>
      <c r="AB100" s="131"/>
      <c r="AC100" s="414"/>
      <c r="AD100" s="179"/>
      <c r="AE100" s="131"/>
      <c r="AF100" s="489"/>
      <c r="AG100" s="414"/>
      <c r="AH100" s="179"/>
      <c r="AI100" s="131"/>
      <c r="AJ100" s="414"/>
      <c r="AK100" s="179"/>
      <c r="AL100" s="131"/>
      <c r="AM100" s="414"/>
      <c r="AN100" s="489"/>
      <c r="AO100" s="132"/>
      <c r="AP100" s="131"/>
      <c r="AQ100" s="414"/>
      <c r="AR100" s="179"/>
      <c r="AS100" s="131"/>
      <c r="AT100" s="414"/>
      <c r="AU100" s="179"/>
      <c r="AV100" s="34"/>
    </row>
    <row r="101" spans="1:48" s="30" customFormat="1">
      <c r="A101" s="10">
        <v>6511</v>
      </c>
      <c r="B101" s="11" t="s">
        <v>544</v>
      </c>
      <c r="C101" s="33">
        <v>771</v>
      </c>
      <c r="D101" s="45">
        <v>271</v>
      </c>
      <c r="E101" s="68">
        <f t="shared" si="2"/>
        <v>0.35149156939040205</v>
      </c>
      <c r="F101" s="487"/>
      <c r="G101" s="488"/>
      <c r="H101" s="179"/>
      <c r="I101" s="131"/>
      <c r="J101" s="413"/>
      <c r="K101" s="413"/>
      <c r="L101" s="414"/>
      <c r="M101" s="131"/>
      <c r="N101" s="179"/>
      <c r="O101" s="508"/>
      <c r="P101" s="179"/>
      <c r="Q101" s="131"/>
      <c r="R101" s="489"/>
      <c r="S101" s="413"/>
      <c r="T101" s="488"/>
      <c r="U101" s="179"/>
      <c r="V101" s="490">
        <v>112</v>
      </c>
      <c r="W101" s="491">
        <v>149</v>
      </c>
      <c r="X101" s="492">
        <v>226</v>
      </c>
      <c r="Y101" s="131"/>
      <c r="Z101" s="488"/>
      <c r="AA101" s="179"/>
      <c r="AB101" s="131"/>
      <c r="AC101" s="414"/>
      <c r="AD101" s="179"/>
      <c r="AE101" s="131"/>
      <c r="AF101" s="489"/>
      <c r="AG101" s="414"/>
      <c r="AH101" s="179"/>
      <c r="AI101" s="131"/>
      <c r="AJ101" s="414"/>
      <c r="AK101" s="179"/>
      <c r="AL101" s="131"/>
      <c r="AM101" s="414"/>
      <c r="AN101" s="489"/>
      <c r="AO101" s="132"/>
      <c r="AP101" s="131"/>
      <c r="AQ101" s="414"/>
      <c r="AR101" s="179"/>
      <c r="AS101" s="131"/>
      <c r="AT101" s="414"/>
      <c r="AU101" s="179"/>
      <c r="AV101" s="34"/>
    </row>
    <row r="102" spans="1:48" s="30" customFormat="1">
      <c r="A102" s="10">
        <v>6512</v>
      </c>
      <c r="B102" s="11" t="s">
        <v>545</v>
      </c>
      <c r="C102" s="33">
        <v>771</v>
      </c>
      <c r="D102" s="45">
        <v>234</v>
      </c>
      <c r="E102" s="68">
        <f t="shared" si="2"/>
        <v>0.30350194552529181</v>
      </c>
      <c r="F102" s="487"/>
      <c r="G102" s="488"/>
      <c r="H102" s="179"/>
      <c r="I102" s="131"/>
      <c r="J102" s="413"/>
      <c r="K102" s="413"/>
      <c r="L102" s="414"/>
      <c r="M102" s="131"/>
      <c r="N102" s="179"/>
      <c r="O102" s="508"/>
      <c r="P102" s="179"/>
      <c r="Q102" s="131"/>
      <c r="R102" s="489"/>
      <c r="S102" s="413"/>
      <c r="T102" s="488"/>
      <c r="U102" s="179"/>
      <c r="V102" s="490">
        <v>60</v>
      </c>
      <c r="W102" s="491">
        <v>162</v>
      </c>
      <c r="X102" s="492">
        <v>167</v>
      </c>
      <c r="Y102" s="131"/>
      <c r="Z102" s="488"/>
      <c r="AA102" s="179"/>
      <c r="AB102" s="131"/>
      <c r="AC102" s="414"/>
      <c r="AD102" s="179"/>
      <c r="AE102" s="131"/>
      <c r="AF102" s="489"/>
      <c r="AG102" s="414"/>
      <c r="AH102" s="179"/>
      <c r="AI102" s="131"/>
      <c r="AJ102" s="414"/>
      <c r="AK102" s="179"/>
      <c r="AL102" s="131"/>
      <c r="AM102" s="414"/>
      <c r="AN102" s="489"/>
      <c r="AO102" s="132"/>
      <c r="AP102" s="131"/>
      <c r="AQ102" s="414"/>
      <c r="AR102" s="179"/>
      <c r="AS102" s="131"/>
      <c r="AT102" s="414"/>
      <c r="AU102" s="179"/>
      <c r="AV102" s="34"/>
    </row>
    <row r="103" spans="1:48" s="30" customFormat="1">
      <c r="A103" s="10">
        <v>6513</v>
      </c>
      <c r="B103" s="11" t="s">
        <v>546</v>
      </c>
      <c r="C103" s="33">
        <v>1040</v>
      </c>
      <c r="D103" s="45">
        <v>265</v>
      </c>
      <c r="E103" s="68">
        <f t="shared" si="2"/>
        <v>0.25480769230769229</v>
      </c>
      <c r="F103" s="487"/>
      <c r="G103" s="488"/>
      <c r="H103" s="179"/>
      <c r="I103" s="131"/>
      <c r="J103" s="413"/>
      <c r="K103" s="413"/>
      <c r="L103" s="414"/>
      <c r="M103" s="131"/>
      <c r="N103" s="179"/>
      <c r="O103" s="508"/>
      <c r="P103" s="179"/>
      <c r="Q103" s="131"/>
      <c r="R103" s="489"/>
      <c r="S103" s="413"/>
      <c r="T103" s="488"/>
      <c r="U103" s="179"/>
      <c r="V103" s="490">
        <v>134</v>
      </c>
      <c r="W103" s="491">
        <v>126</v>
      </c>
      <c r="X103" s="492">
        <v>200</v>
      </c>
      <c r="Y103" s="131"/>
      <c r="Z103" s="488"/>
      <c r="AA103" s="179"/>
      <c r="AB103" s="131"/>
      <c r="AC103" s="414"/>
      <c r="AD103" s="179"/>
      <c r="AE103" s="131"/>
      <c r="AF103" s="489"/>
      <c r="AG103" s="414"/>
      <c r="AH103" s="179"/>
      <c r="AI103" s="131"/>
      <c r="AJ103" s="414"/>
      <c r="AK103" s="179"/>
      <c r="AL103" s="131"/>
      <c r="AM103" s="414"/>
      <c r="AN103" s="489"/>
      <c r="AO103" s="132"/>
      <c r="AP103" s="131"/>
      <c r="AQ103" s="414"/>
      <c r="AR103" s="179"/>
      <c r="AS103" s="131"/>
      <c r="AT103" s="414"/>
      <c r="AU103" s="179"/>
      <c r="AV103" s="34"/>
    </row>
    <row r="104" spans="1:48" s="30" customFormat="1">
      <c r="A104" s="10">
        <v>6514</v>
      </c>
      <c r="B104" s="11" t="s">
        <v>547</v>
      </c>
      <c r="C104" s="33">
        <v>574</v>
      </c>
      <c r="D104" s="45">
        <v>137</v>
      </c>
      <c r="E104" s="68">
        <f t="shared" si="2"/>
        <v>0.23867595818815332</v>
      </c>
      <c r="F104" s="487"/>
      <c r="G104" s="488"/>
      <c r="H104" s="179"/>
      <c r="I104" s="131"/>
      <c r="J104" s="413"/>
      <c r="K104" s="413"/>
      <c r="L104" s="414"/>
      <c r="M104" s="131"/>
      <c r="N104" s="179"/>
      <c r="O104" s="508"/>
      <c r="P104" s="179"/>
      <c r="Q104" s="131"/>
      <c r="R104" s="489"/>
      <c r="S104" s="413"/>
      <c r="T104" s="488"/>
      <c r="U104" s="179"/>
      <c r="V104" s="490">
        <v>69</v>
      </c>
      <c r="W104" s="491">
        <v>63</v>
      </c>
      <c r="X104" s="492">
        <v>103</v>
      </c>
      <c r="Y104" s="131"/>
      <c r="Z104" s="488"/>
      <c r="AA104" s="179"/>
      <c r="AB104" s="131"/>
      <c r="AC104" s="414"/>
      <c r="AD104" s="179"/>
      <c r="AE104" s="131"/>
      <c r="AF104" s="489"/>
      <c r="AG104" s="414"/>
      <c r="AH104" s="179"/>
      <c r="AI104" s="131"/>
      <c r="AJ104" s="414"/>
      <c r="AK104" s="179"/>
      <c r="AL104" s="131"/>
      <c r="AM104" s="414"/>
      <c r="AN104" s="489"/>
      <c r="AO104" s="132"/>
      <c r="AP104" s="131"/>
      <c r="AQ104" s="414"/>
      <c r="AR104" s="179"/>
      <c r="AS104" s="131"/>
      <c r="AT104" s="414"/>
      <c r="AU104" s="179"/>
      <c r="AV104" s="34"/>
    </row>
    <row r="105" spans="1:48" s="30" customFormat="1">
      <c r="A105" s="10">
        <v>6515</v>
      </c>
      <c r="B105" s="11" t="s">
        <v>548</v>
      </c>
      <c r="C105" s="33">
        <v>1186</v>
      </c>
      <c r="D105" s="45">
        <v>335</v>
      </c>
      <c r="E105" s="68">
        <f t="shared" si="2"/>
        <v>0.28246205733558177</v>
      </c>
      <c r="F105" s="487"/>
      <c r="G105" s="488"/>
      <c r="H105" s="179"/>
      <c r="I105" s="131"/>
      <c r="J105" s="413"/>
      <c r="K105" s="413"/>
      <c r="L105" s="414"/>
      <c r="M105" s="131"/>
      <c r="N105" s="179"/>
      <c r="O105" s="508"/>
      <c r="P105" s="179"/>
      <c r="Q105" s="131"/>
      <c r="R105" s="489"/>
      <c r="S105" s="413"/>
      <c r="T105" s="488"/>
      <c r="U105" s="179"/>
      <c r="V105" s="490">
        <v>135</v>
      </c>
      <c r="W105" s="491">
        <v>188</v>
      </c>
      <c r="X105" s="492">
        <v>255</v>
      </c>
      <c r="Y105" s="131"/>
      <c r="Z105" s="488"/>
      <c r="AA105" s="179"/>
      <c r="AB105" s="131"/>
      <c r="AC105" s="414"/>
      <c r="AD105" s="179"/>
      <c r="AE105" s="131"/>
      <c r="AF105" s="489"/>
      <c r="AG105" s="414"/>
      <c r="AH105" s="179"/>
      <c r="AI105" s="131"/>
      <c r="AJ105" s="414"/>
      <c r="AK105" s="179"/>
      <c r="AL105" s="131"/>
      <c r="AM105" s="414"/>
      <c r="AN105" s="489"/>
      <c r="AO105" s="132"/>
      <c r="AP105" s="131"/>
      <c r="AQ105" s="414"/>
      <c r="AR105" s="179"/>
      <c r="AS105" s="131"/>
      <c r="AT105" s="414"/>
      <c r="AU105" s="179"/>
      <c r="AV105" s="34"/>
    </row>
    <row r="106" spans="1:48" s="30" customFormat="1">
      <c r="A106" s="10">
        <v>6516</v>
      </c>
      <c r="B106" s="11" t="s">
        <v>549</v>
      </c>
      <c r="C106" s="33">
        <v>1000</v>
      </c>
      <c r="D106" s="45">
        <v>298</v>
      </c>
      <c r="E106" s="68">
        <f t="shared" si="2"/>
        <v>0.29799999999999999</v>
      </c>
      <c r="F106" s="487"/>
      <c r="G106" s="488"/>
      <c r="H106" s="179"/>
      <c r="I106" s="131"/>
      <c r="J106" s="413"/>
      <c r="K106" s="413"/>
      <c r="L106" s="414"/>
      <c r="M106" s="131"/>
      <c r="N106" s="179"/>
      <c r="O106" s="508"/>
      <c r="P106" s="179"/>
      <c r="Q106" s="131"/>
      <c r="R106" s="489"/>
      <c r="S106" s="413"/>
      <c r="T106" s="488"/>
      <c r="U106" s="179"/>
      <c r="V106" s="490">
        <v>119</v>
      </c>
      <c r="W106" s="491">
        <v>165</v>
      </c>
      <c r="X106" s="492">
        <v>218</v>
      </c>
      <c r="Y106" s="131"/>
      <c r="Z106" s="488"/>
      <c r="AA106" s="179"/>
      <c r="AB106" s="131"/>
      <c r="AC106" s="414"/>
      <c r="AD106" s="179"/>
      <c r="AE106" s="131"/>
      <c r="AF106" s="489"/>
      <c r="AG106" s="414"/>
      <c r="AH106" s="179"/>
      <c r="AI106" s="131"/>
      <c r="AJ106" s="414"/>
      <c r="AK106" s="179"/>
      <c r="AL106" s="131"/>
      <c r="AM106" s="414"/>
      <c r="AN106" s="489"/>
      <c r="AO106" s="132"/>
      <c r="AP106" s="131"/>
      <c r="AQ106" s="414"/>
      <c r="AR106" s="179"/>
      <c r="AS106" s="131"/>
      <c r="AT106" s="414"/>
      <c r="AU106" s="179"/>
      <c r="AV106" s="34"/>
    </row>
    <row r="107" spans="1:48" s="30" customFormat="1">
      <c r="A107" s="10">
        <v>6517</v>
      </c>
      <c r="B107" s="11" t="s">
        <v>550</v>
      </c>
      <c r="C107" s="33">
        <v>1128</v>
      </c>
      <c r="D107" s="45">
        <v>353</v>
      </c>
      <c r="E107" s="68">
        <f t="shared" si="2"/>
        <v>0.31294326241134751</v>
      </c>
      <c r="F107" s="487"/>
      <c r="G107" s="488"/>
      <c r="H107" s="179"/>
      <c r="I107" s="131"/>
      <c r="J107" s="413"/>
      <c r="K107" s="413"/>
      <c r="L107" s="414"/>
      <c r="M107" s="131"/>
      <c r="N107" s="179"/>
      <c r="O107" s="508"/>
      <c r="P107" s="179"/>
      <c r="Q107" s="131"/>
      <c r="R107" s="489"/>
      <c r="S107" s="413"/>
      <c r="T107" s="488"/>
      <c r="U107" s="179"/>
      <c r="V107" s="490">
        <v>123</v>
      </c>
      <c r="W107" s="491">
        <v>215</v>
      </c>
      <c r="X107" s="492">
        <v>282</v>
      </c>
      <c r="Y107" s="131"/>
      <c r="Z107" s="488"/>
      <c r="AA107" s="179"/>
      <c r="AB107" s="131"/>
      <c r="AC107" s="414"/>
      <c r="AD107" s="179"/>
      <c r="AE107" s="131"/>
      <c r="AF107" s="489"/>
      <c r="AG107" s="414"/>
      <c r="AH107" s="179"/>
      <c r="AI107" s="131"/>
      <c r="AJ107" s="414"/>
      <c r="AK107" s="179"/>
      <c r="AL107" s="131"/>
      <c r="AM107" s="414"/>
      <c r="AN107" s="489"/>
      <c r="AO107" s="132"/>
      <c r="AP107" s="131"/>
      <c r="AQ107" s="414"/>
      <c r="AR107" s="179"/>
      <c r="AS107" s="131"/>
      <c r="AT107" s="414"/>
      <c r="AU107" s="179"/>
      <c r="AV107" s="34"/>
    </row>
    <row r="108" spans="1:48" s="30" customFormat="1">
      <c r="A108" s="10">
        <v>6518</v>
      </c>
      <c r="B108" s="11" t="s">
        <v>551</v>
      </c>
      <c r="C108" s="33">
        <v>911</v>
      </c>
      <c r="D108" s="45">
        <v>378</v>
      </c>
      <c r="E108" s="68">
        <f t="shared" si="2"/>
        <v>0.41492864983534578</v>
      </c>
      <c r="F108" s="487"/>
      <c r="G108" s="488"/>
      <c r="H108" s="179"/>
      <c r="I108" s="131"/>
      <c r="J108" s="413"/>
      <c r="K108" s="413"/>
      <c r="L108" s="414"/>
      <c r="M108" s="131"/>
      <c r="N108" s="179"/>
      <c r="O108" s="508"/>
      <c r="P108" s="179"/>
      <c r="Q108" s="131"/>
      <c r="R108" s="489"/>
      <c r="S108" s="413"/>
      <c r="T108" s="488"/>
      <c r="U108" s="179"/>
      <c r="V108" s="490">
        <v>147</v>
      </c>
      <c r="W108" s="491">
        <v>195</v>
      </c>
      <c r="X108" s="492">
        <v>306</v>
      </c>
      <c r="Y108" s="131"/>
      <c r="Z108" s="488"/>
      <c r="AA108" s="179"/>
      <c r="AB108" s="131"/>
      <c r="AC108" s="414"/>
      <c r="AD108" s="179"/>
      <c r="AE108" s="131"/>
      <c r="AF108" s="489"/>
      <c r="AG108" s="414"/>
      <c r="AH108" s="179"/>
      <c r="AI108" s="131"/>
      <c r="AJ108" s="414"/>
      <c r="AK108" s="179"/>
      <c r="AL108" s="131"/>
      <c r="AM108" s="414"/>
      <c r="AN108" s="489"/>
      <c r="AO108" s="132"/>
      <c r="AP108" s="131"/>
      <c r="AQ108" s="414"/>
      <c r="AR108" s="179"/>
      <c r="AS108" s="131"/>
      <c r="AT108" s="414"/>
      <c r="AU108" s="179"/>
      <c r="AV108" s="34"/>
    </row>
    <row r="109" spans="1:48" s="30" customFormat="1">
      <c r="A109" s="10">
        <v>6519</v>
      </c>
      <c r="B109" s="11" t="s">
        <v>552</v>
      </c>
      <c r="C109" s="33">
        <v>1117</v>
      </c>
      <c r="D109" s="45">
        <v>316</v>
      </c>
      <c r="E109" s="68">
        <f t="shared" si="2"/>
        <v>0.28290062667860338</v>
      </c>
      <c r="F109" s="487"/>
      <c r="G109" s="488"/>
      <c r="H109" s="179"/>
      <c r="I109" s="131"/>
      <c r="J109" s="413"/>
      <c r="K109" s="413"/>
      <c r="L109" s="414"/>
      <c r="M109" s="131"/>
      <c r="N109" s="179"/>
      <c r="O109" s="508"/>
      <c r="P109" s="179"/>
      <c r="Q109" s="131"/>
      <c r="R109" s="489"/>
      <c r="S109" s="413"/>
      <c r="T109" s="488"/>
      <c r="U109" s="179"/>
      <c r="V109" s="490">
        <v>147</v>
      </c>
      <c r="W109" s="491">
        <v>160</v>
      </c>
      <c r="X109" s="492">
        <v>226</v>
      </c>
      <c r="Y109" s="493"/>
      <c r="Z109" s="496"/>
      <c r="AA109" s="497"/>
      <c r="AB109" s="131"/>
      <c r="AC109" s="414"/>
      <c r="AD109" s="179"/>
      <c r="AE109" s="131"/>
      <c r="AF109" s="489"/>
      <c r="AG109" s="414"/>
      <c r="AH109" s="179"/>
      <c r="AI109" s="131"/>
      <c r="AJ109" s="414"/>
      <c r="AK109" s="179"/>
      <c r="AL109" s="131"/>
      <c r="AM109" s="414"/>
      <c r="AN109" s="489"/>
      <c r="AO109" s="132"/>
      <c r="AP109" s="131"/>
      <c r="AQ109" s="414"/>
      <c r="AR109" s="179"/>
      <c r="AS109" s="131"/>
      <c r="AT109" s="414"/>
      <c r="AU109" s="179"/>
      <c r="AV109" s="34"/>
    </row>
    <row r="110" spans="1:48" s="30" customFormat="1">
      <c r="A110" s="10">
        <v>7301</v>
      </c>
      <c r="B110" s="11" t="s">
        <v>562</v>
      </c>
      <c r="C110" s="33">
        <v>1131</v>
      </c>
      <c r="D110" s="45">
        <v>306</v>
      </c>
      <c r="E110" s="68">
        <f t="shared" si="2"/>
        <v>0.27055702917771884</v>
      </c>
      <c r="F110" s="487"/>
      <c r="G110" s="488"/>
      <c r="H110" s="179"/>
      <c r="I110" s="131"/>
      <c r="J110" s="413"/>
      <c r="K110" s="413"/>
      <c r="L110" s="414"/>
      <c r="M110" s="131"/>
      <c r="N110" s="179"/>
      <c r="O110" s="508"/>
      <c r="P110" s="179"/>
      <c r="Q110" s="131"/>
      <c r="R110" s="489"/>
      <c r="S110" s="413"/>
      <c r="T110" s="488"/>
      <c r="U110" s="179"/>
      <c r="V110" s="131"/>
      <c r="W110" s="414"/>
      <c r="X110" s="179"/>
      <c r="Y110" s="490">
        <v>105</v>
      </c>
      <c r="Z110" s="500">
        <v>184</v>
      </c>
      <c r="AA110" s="492">
        <v>238</v>
      </c>
      <c r="AB110" s="131"/>
      <c r="AC110" s="414"/>
      <c r="AD110" s="179"/>
      <c r="AE110" s="131"/>
      <c r="AF110" s="489"/>
      <c r="AG110" s="414"/>
      <c r="AH110" s="179"/>
      <c r="AI110" s="131"/>
      <c r="AJ110" s="414"/>
      <c r="AK110" s="179"/>
      <c r="AL110" s="131"/>
      <c r="AM110" s="414"/>
      <c r="AN110" s="489"/>
      <c r="AO110" s="132"/>
      <c r="AP110" s="131"/>
      <c r="AQ110" s="414"/>
      <c r="AR110" s="179"/>
      <c r="AS110" s="131"/>
      <c r="AT110" s="414"/>
      <c r="AU110" s="179"/>
      <c r="AV110" s="34"/>
    </row>
    <row r="111" spans="1:48" s="30" customFormat="1">
      <c r="A111" s="10">
        <v>7302</v>
      </c>
      <c r="B111" s="11" t="s">
        <v>563</v>
      </c>
      <c r="C111" s="33">
        <v>1162</v>
      </c>
      <c r="D111" s="45">
        <v>387</v>
      </c>
      <c r="E111" s="68">
        <f t="shared" si="2"/>
        <v>0.33304647160068845</v>
      </c>
      <c r="F111" s="487"/>
      <c r="G111" s="488"/>
      <c r="H111" s="179"/>
      <c r="I111" s="131"/>
      <c r="J111" s="413"/>
      <c r="K111" s="413"/>
      <c r="L111" s="414"/>
      <c r="M111" s="131"/>
      <c r="N111" s="179"/>
      <c r="O111" s="508"/>
      <c r="P111" s="179"/>
      <c r="Q111" s="131"/>
      <c r="R111" s="489"/>
      <c r="S111" s="413"/>
      <c r="T111" s="488"/>
      <c r="U111" s="179"/>
      <c r="V111" s="131"/>
      <c r="W111" s="414"/>
      <c r="X111" s="179"/>
      <c r="Y111" s="490">
        <v>100</v>
      </c>
      <c r="Z111" s="500">
        <v>237</v>
      </c>
      <c r="AA111" s="492">
        <v>283</v>
      </c>
      <c r="AB111" s="131"/>
      <c r="AC111" s="414"/>
      <c r="AD111" s="179"/>
      <c r="AE111" s="131"/>
      <c r="AF111" s="489"/>
      <c r="AG111" s="414"/>
      <c r="AH111" s="179"/>
      <c r="AI111" s="131"/>
      <c r="AJ111" s="414"/>
      <c r="AK111" s="179"/>
      <c r="AL111" s="131"/>
      <c r="AM111" s="414"/>
      <c r="AN111" s="489"/>
      <c r="AO111" s="132"/>
      <c r="AP111" s="131"/>
      <c r="AQ111" s="414"/>
      <c r="AR111" s="179"/>
      <c r="AS111" s="131"/>
      <c r="AT111" s="414"/>
      <c r="AU111" s="179"/>
      <c r="AV111" s="34"/>
    </row>
    <row r="112" spans="1:48" s="30" customFormat="1">
      <c r="A112" s="10">
        <v>7303</v>
      </c>
      <c r="B112" s="11" t="s">
        <v>564</v>
      </c>
      <c r="C112" s="33">
        <v>926</v>
      </c>
      <c r="D112" s="45">
        <v>395</v>
      </c>
      <c r="E112" s="68">
        <f t="shared" si="2"/>
        <v>0.42656587473002161</v>
      </c>
      <c r="F112" s="487"/>
      <c r="G112" s="488"/>
      <c r="H112" s="179"/>
      <c r="I112" s="131"/>
      <c r="J112" s="413"/>
      <c r="K112" s="413"/>
      <c r="L112" s="414"/>
      <c r="M112" s="131"/>
      <c r="N112" s="179"/>
      <c r="O112" s="508"/>
      <c r="P112" s="179"/>
      <c r="Q112" s="131"/>
      <c r="R112" s="489"/>
      <c r="S112" s="413"/>
      <c r="T112" s="488"/>
      <c r="U112" s="179"/>
      <c r="V112" s="131"/>
      <c r="W112" s="414"/>
      <c r="X112" s="179"/>
      <c r="Y112" s="490">
        <v>110</v>
      </c>
      <c r="Z112" s="500">
        <v>240</v>
      </c>
      <c r="AA112" s="492">
        <v>278</v>
      </c>
      <c r="AB112" s="131"/>
      <c r="AC112" s="414"/>
      <c r="AD112" s="179"/>
      <c r="AE112" s="131"/>
      <c r="AF112" s="489"/>
      <c r="AG112" s="414"/>
      <c r="AH112" s="179"/>
      <c r="AI112" s="131"/>
      <c r="AJ112" s="414"/>
      <c r="AK112" s="179"/>
      <c r="AL112" s="131"/>
      <c r="AM112" s="414"/>
      <c r="AN112" s="489"/>
      <c r="AO112" s="132"/>
      <c r="AP112" s="131"/>
      <c r="AQ112" s="414"/>
      <c r="AR112" s="179"/>
      <c r="AS112" s="131"/>
      <c r="AT112" s="414"/>
      <c r="AU112" s="179"/>
      <c r="AV112" s="34"/>
    </row>
    <row r="113" spans="1:48" s="30" customFormat="1">
      <c r="A113" s="10">
        <v>7304</v>
      </c>
      <c r="B113" s="11" t="s">
        <v>565</v>
      </c>
      <c r="C113" s="33">
        <v>1286</v>
      </c>
      <c r="D113" s="45">
        <v>318</v>
      </c>
      <c r="E113" s="68">
        <f t="shared" si="2"/>
        <v>0.24727838258164853</v>
      </c>
      <c r="F113" s="487"/>
      <c r="G113" s="488"/>
      <c r="H113" s="179"/>
      <c r="I113" s="131"/>
      <c r="J113" s="413"/>
      <c r="K113" s="413"/>
      <c r="L113" s="414"/>
      <c r="M113" s="131"/>
      <c r="N113" s="179"/>
      <c r="O113" s="508"/>
      <c r="P113" s="179"/>
      <c r="Q113" s="131"/>
      <c r="R113" s="489"/>
      <c r="S113" s="413"/>
      <c r="T113" s="488"/>
      <c r="U113" s="179"/>
      <c r="V113" s="131"/>
      <c r="W113" s="414"/>
      <c r="X113" s="179"/>
      <c r="Y113" s="490">
        <v>85</v>
      </c>
      <c r="Z113" s="500">
        <v>216</v>
      </c>
      <c r="AA113" s="492">
        <v>247</v>
      </c>
      <c r="AB113" s="131"/>
      <c r="AC113" s="414"/>
      <c r="AD113" s="179"/>
      <c r="AE113" s="131"/>
      <c r="AF113" s="489"/>
      <c r="AG113" s="414"/>
      <c r="AH113" s="179"/>
      <c r="AI113" s="131"/>
      <c r="AJ113" s="414"/>
      <c r="AK113" s="179"/>
      <c r="AL113" s="131"/>
      <c r="AM113" s="414"/>
      <c r="AN113" s="489"/>
      <c r="AO113" s="132"/>
      <c r="AP113" s="131"/>
      <c r="AQ113" s="414"/>
      <c r="AR113" s="179"/>
      <c r="AS113" s="131"/>
      <c r="AT113" s="414"/>
      <c r="AU113" s="179"/>
      <c r="AV113" s="34"/>
    </row>
    <row r="114" spans="1:48" s="30" customFormat="1">
      <c r="A114" s="10">
        <v>7305</v>
      </c>
      <c r="B114" s="11" t="s">
        <v>566</v>
      </c>
      <c r="C114" s="33">
        <v>1251</v>
      </c>
      <c r="D114" s="45">
        <v>377</v>
      </c>
      <c r="E114" s="68">
        <f t="shared" si="2"/>
        <v>0.30135891286970423</v>
      </c>
      <c r="F114" s="487"/>
      <c r="G114" s="488"/>
      <c r="H114" s="179"/>
      <c r="I114" s="131"/>
      <c r="J114" s="413"/>
      <c r="K114" s="413"/>
      <c r="L114" s="414"/>
      <c r="M114" s="131"/>
      <c r="N114" s="179"/>
      <c r="O114" s="508"/>
      <c r="P114" s="179"/>
      <c r="Q114" s="131"/>
      <c r="R114" s="489"/>
      <c r="S114" s="413"/>
      <c r="T114" s="488"/>
      <c r="U114" s="179"/>
      <c r="V114" s="131"/>
      <c r="W114" s="414"/>
      <c r="X114" s="179"/>
      <c r="Y114" s="490">
        <v>72</v>
      </c>
      <c r="Z114" s="500">
        <v>277</v>
      </c>
      <c r="AA114" s="492">
        <v>276</v>
      </c>
      <c r="AB114" s="131"/>
      <c r="AC114" s="414"/>
      <c r="AD114" s="179"/>
      <c r="AE114" s="131"/>
      <c r="AF114" s="489"/>
      <c r="AG114" s="414"/>
      <c r="AH114" s="179"/>
      <c r="AI114" s="131"/>
      <c r="AJ114" s="414"/>
      <c r="AK114" s="179"/>
      <c r="AL114" s="131"/>
      <c r="AM114" s="414"/>
      <c r="AN114" s="489"/>
      <c r="AO114" s="132"/>
      <c r="AP114" s="131"/>
      <c r="AQ114" s="414"/>
      <c r="AR114" s="179"/>
      <c r="AS114" s="131"/>
      <c r="AT114" s="414"/>
      <c r="AU114" s="179"/>
      <c r="AV114" s="34"/>
    </row>
    <row r="115" spans="1:48" s="30" customFormat="1">
      <c r="A115" s="10">
        <v>7306</v>
      </c>
      <c r="B115" s="11" t="s">
        <v>567</v>
      </c>
      <c r="C115" s="33">
        <v>1092</v>
      </c>
      <c r="D115" s="45">
        <v>202</v>
      </c>
      <c r="E115" s="68">
        <f t="shared" si="2"/>
        <v>0.18498168498168499</v>
      </c>
      <c r="F115" s="487"/>
      <c r="G115" s="488"/>
      <c r="H115" s="179"/>
      <c r="I115" s="131"/>
      <c r="J115" s="413"/>
      <c r="K115" s="413"/>
      <c r="L115" s="414"/>
      <c r="M115" s="131"/>
      <c r="N115" s="179"/>
      <c r="O115" s="508"/>
      <c r="P115" s="179"/>
      <c r="Q115" s="131"/>
      <c r="R115" s="489"/>
      <c r="S115" s="413"/>
      <c r="T115" s="488"/>
      <c r="U115" s="179"/>
      <c r="V115" s="131"/>
      <c r="W115" s="414"/>
      <c r="X115" s="179"/>
      <c r="Y115" s="490">
        <v>66</v>
      </c>
      <c r="Z115" s="500">
        <v>122</v>
      </c>
      <c r="AA115" s="492">
        <v>157</v>
      </c>
      <c r="AB115" s="131"/>
      <c r="AC115" s="414"/>
      <c r="AD115" s="179"/>
      <c r="AE115" s="131"/>
      <c r="AF115" s="489"/>
      <c r="AG115" s="414"/>
      <c r="AH115" s="179"/>
      <c r="AI115" s="131"/>
      <c r="AJ115" s="414"/>
      <c r="AK115" s="179"/>
      <c r="AL115" s="131"/>
      <c r="AM115" s="414"/>
      <c r="AN115" s="489"/>
      <c r="AO115" s="132"/>
      <c r="AP115" s="131"/>
      <c r="AQ115" s="414"/>
      <c r="AR115" s="179"/>
      <c r="AS115" s="131"/>
      <c r="AT115" s="414"/>
      <c r="AU115" s="179"/>
      <c r="AV115" s="34"/>
    </row>
    <row r="116" spans="1:48" s="30" customFormat="1">
      <c r="A116" s="10">
        <v>7307</v>
      </c>
      <c r="B116" s="11" t="s">
        <v>568</v>
      </c>
      <c r="C116" s="33">
        <v>816</v>
      </c>
      <c r="D116" s="45">
        <v>254</v>
      </c>
      <c r="E116" s="68">
        <f t="shared" si="2"/>
        <v>0.31127450980392157</v>
      </c>
      <c r="F116" s="487"/>
      <c r="G116" s="488"/>
      <c r="H116" s="179"/>
      <c r="I116" s="131"/>
      <c r="J116" s="413"/>
      <c r="K116" s="413"/>
      <c r="L116" s="414"/>
      <c r="M116" s="131"/>
      <c r="N116" s="179"/>
      <c r="O116" s="508"/>
      <c r="P116" s="179"/>
      <c r="Q116" s="131"/>
      <c r="R116" s="489"/>
      <c r="S116" s="413"/>
      <c r="T116" s="488"/>
      <c r="U116" s="179"/>
      <c r="V116" s="131"/>
      <c r="W116" s="414"/>
      <c r="X116" s="179"/>
      <c r="Y116" s="490">
        <v>59</v>
      </c>
      <c r="Z116" s="500">
        <v>168</v>
      </c>
      <c r="AA116" s="492">
        <v>197</v>
      </c>
      <c r="AB116" s="131"/>
      <c r="AC116" s="414"/>
      <c r="AD116" s="179"/>
      <c r="AE116" s="131"/>
      <c r="AF116" s="489"/>
      <c r="AG116" s="414"/>
      <c r="AH116" s="179"/>
      <c r="AI116" s="131"/>
      <c r="AJ116" s="414"/>
      <c r="AK116" s="179"/>
      <c r="AL116" s="131"/>
      <c r="AM116" s="414"/>
      <c r="AN116" s="489"/>
      <c r="AO116" s="132"/>
      <c r="AP116" s="131"/>
      <c r="AQ116" s="414"/>
      <c r="AR116" s="179"/>
      <c r="AS116" s="131"/>
      <c r="AT116" s="414"/>
      <c r="AU116" s="179"/>
      <c r="AV116" s="34"/>
    </row>
    <row r="117" spans="1:48" s="30" customFormat="1">
      <c r="A117" s="10">
        <v>7308</v>
      </c>
      <c r="B117" s="11" t="s">
        <v>569</v>
      </c>
      <c r="C117" s="33">
        <v>805</v>
      </c>
      <c r="D117" s="45">
        <v>182</v>
      </c>
      <c r="E117" s="68">
        <f t="shared" si="2"/>
        <v>0.22608695652173913</v>
      </c>
      <c r="F117" s="487"/>
      <c r="G117" s="488"/>
      <c r="H117" s="179"/>
      <c r="I117" s="131"/>
      <c r="J117" s="413"/>
      <c r="K117" s="413"/>
      <c r="L117" s="414"/>
      <c r="M117" s="131"/>
      <c r="N117" s="179"/>
      <c r="O117" s="508"/>
      <c r="P117" s="179"/>
      <c r="Q117" s="131"/>
      <c r="R117" s="489"/>
      <c r="S117" s="413"/>
      <c r="T117" s="488"/>
      <c r="U117" s="179"/>
      <c r="V117" s="131"/>
      <c r="W117" s="414"/>
      <c r="X117" s="179"/>
      <c r="Y117" s="490">
        <v>62</v>
      </c>
      <c r="Z117" s="500">
        <v>91</v>
      </c>
      <c r="AA117" s="492">
        <v>121</v>
      </c>
      <c r="AB117" s="131"/>
      <c r="AC117" s="414"/>
      <c r="AD117" s="179"/>
      <c r="AE117" s="131"/>
      <c r="AF117" s="489"/>
      <c r="AG117" s="414"/>
      <c r="AH117" s="179"/>
      <c r="AI117" s="131"/>
      <c r="AJ117" s="414"/>
      <c r="AK117" s="179"/>
      <c r="AL117" s="131"/>
      <c r="AM117" s="414"/>
      <c r="AN117" s="489"/>
      <c r="AO117" s="132"/>
      <c r="AP117" s="131"/>
      <c r="AQ117" s="414"/>
      <c r="AR117" s="179"/>
      <c r="AS117" s="131"/>
      <c r="AT117" s="414"/>
      <c r="AU117" s="179"/>
      <c r="AV117" s="34"/>
    </row>
    <row r="118" spans="1:48" s="30" customFormat="1">
      <c r="A118" s="10">
        <v>7309</v>
      </c>
      <c r="B118" s="11" t="s">
        <v>570</v>
      </c>
      <c r="C118" s="33">
        <v>1117</v>
      </c>
      <c r="D118" s="45">
        <v>220</v>
      </c>
      <c r="E118" s="68">
        <f t="shared" si="2"/>
        <v>0.19695613249776187</v>
      </c>
      <c r="F118" s="487"/>
      <c r="G118" s="488"/>
      <c r="H118" s="179"/>
      <c r="I118" s="131"/>
      <c r="J118" s="413"/>
      <c r="K118" s="413"/>
      <c r="L118" s="414"/>
      <c r="M118" s="131"/>
      <c r="N118" s="179"/>
      <c r="O118" s="508"/>
      <c r="P118" s="179"/>
      <c r="Q118" s="131"/>
      <c r="R118" s="489"/>
      <c r="S118" s="413"/>
      <c r="T118" s="488"/>
      <c r="U118" s="179"/>
      <c r="V118" s="131"/>
      <c r="W118" s="414"/>
      <c r="X118" s="179"/>
      <c r="Y118" s="490">
        <v>75</v>
      </c>
      <c r="Z118" s="500">
        <v>129</v>
      </c>
      <c r="AA118" s="492">
        <v>170</v>
      </c>
      <c r="AB118" s="131"/>
      <c r="AC118" s="414"/>
      <c r="AD118" s="179"/>
      <c r="AE118" s="131"/>
      <c r="AF118" s="489"/>
      <c r="AG118" s="414"/>
      <c r="AH118" s="179"/>
      <c r="AI118" s="131"/>
      <c r="AJ118" s="414"/>
      <c r="AK118" s="179"/>
      <c r="AL118" s="131"/>
      <c r="AM118" s="414"/>
      <c r="AN118" s="489"/>
      <c r="AO118" s="132"/>
      <c r="AP118" s="131"/>
      <c r="AQ118" s="414"/>
      <c r="AR118" s="179"/>
      <c r="AS118" s="131"/>
      <c r="AT118" s="414"/>
      <c r="AU118" s="179"/>
      <c r="AV118" s="34"/>
    </row>
    <row r="119" spans="1:48" s="30" customFormat="1">
      <c r="A119" s="10">
        <v>7310</v>
      </c>
      <c r="B119" s="11" t="s">
        <v>571</v>
      </c>
      <c r="C119" s="33">
        <v>908</v>
      </c>
      <c r="D119" s="45">
        <v>410</v>
      </c>
      <c r="E119" s="68">
        <f t="shared" si="2"/>
        <v>0.45154185022026433</v>
      </c>
      <c r="F119" s="487"/>
      <c r="G119" s="488"/>
      <c r="H119" s="179"/>
      <c r="I119" s="131"/>
      <c r="J119" s="413"/>
      <c r="K119" s="413"/>
      <c r="L119" s="414"/>
      <c r="M119" s="131"/>
      <c r="N119" s="179"/>
      <c r="O119" s="508"/>
      <c r="P119" s="179"/>
      <c r="Q119" s="131"/>
      <c r="R119" s="489"/>
      <c r="S119" s="413"/>
      <c r="T119" s="488"/>
      <c r="U119" s="179"/>
      <c r="V119" s="131"/>
      <c r="W119" s="414"/>
      <c r="X119" s="179"/>
      <c r="Y119" s="490">
        <v>77</v>
      </c>
      <c r="Z119" s="500">
        <v>285</v>
      </c>
      <c r="AA119" s="492">
        <v>301</v>
      </c>
      <c r="AB119" s="131"/>
      <c r="AC119" s="414"/>
      <c r="AD119" s="179"/>
      <c r="AE119" s="131"/>
      <c r="AF119" s="489"/>
      <c r="AG119" s="414"/>
      <c r="AH119" s="179"/>
      <c r="AI119" s="131"/>
      <c r="AJ119" s="414"/>
      <c r="AK119" s="179"/>
      <c r="AL119" s="131"/>
      <c r="AM119" s="414"/>
      <c r="AN119" s="489"/>
      <c r="AO119" s="132"/>
      <c r="AP119" s="131"/>
      <c r="AQ119" s="414"/>
      <c r="AR119" s="179"/>
      <c r="AS119" s="131"/>
      <c r="AT119" s="414"/>
      <c r="AU119" s="179"/>
      <c r="AV119" s="34"/>
    </row>
    <row r="120" spans="1:48" s="30" customFormat="1">
      <c r="A120" s="10">
        <v>7311</v>
      </c>
      <c r="B120" s="11" t="s">
        <v>572</v>
      </c>
      <c r="C120" s="33">
        <v>1170</v>
      </c>
      <c r="D120" s="45">
        <v>544</v>
      </c>
      <c r="E120" s="68">
        <f t="shared" si="2"/>
        <v>0.46495726495726497</v>
      </c>
      <c r="F120" s="487"/>
      <c r="G120" s="488"/>
      <c r="H120" s="179"/>
      <c r="I120" s="131"/>
      <c r="J120" s="413"/>
      <c r="K120" s="413"/>
      <c r="L120" s="414"/>
      <c r="M120" s="131"/>
      <c r="N120" s="179"/>
      <c r="O120" s="508"/>
      <c r="P120" s="179"/>
      <c r="Q120" s="131"/>
      <c r="R120" s="489"/>
      <c r="S120" s="413"/>
      <c r="T120" s="488"/>
      <c r="U120" s="179"/>
      <c r="V120" s="131"/>
      <c r="W120" s="414"/>
      <c r="X120" s="179"/>
      <c r="Y120" s="490">
        <v>102</v>
      </c>
      <c r="Z120" s="500">
        <v>368</v>
      </c>
      <c r="AA120" s="492">
        <v>405</v>
      </c>
      <c r="AB120" s="131"/>
      <c r="AC120" s="414"/>
      <c r="AD120" s="179"/>
      <c r="AE120" s="131"/>
      <c r="AF120" s="489"/>
      <c r="AG120" s="414"/>
      <c r="AH120" s="179"/>
      <c r="AI120" s="131"/>
      <c r="AJ120" s="414"/>
      <c r="AK120" s="179"/>
      <c r="AL120" s="131"/>
      <c r="AM120" s="414"/>
      <c r="AN120" s="489"/>
      <c r="AO120" s="132"/>
      <c r="AP120" s="131"/>
      <c r="AQ120" s="414"/>
      <c r="AR120" s="179"/>
      <c r="AS120" s="131"/>
      <c r="AT120" s="414"/>
      <c r="AU120" s="179"/>
      <c r="AV120" s="34"/>
    </row>
    <row r="121" spans="1:48" s="30" customFormat="1">
      <c r="A121" s="10">
        <v>7312</v>
      </c>
      <c r="B121" s="11" t="s">
        <v>573</v>
      </c>
      <c r="C121" s="33">
        <v>1306</v>
      </c>
      <c r="D121" s="45">
        <v>347</v>
      </c>
      <c r="E121" s="68">
        <f t="shared" si="2"/>
        <v>0.26569678407350689</v>
      </c>
      <c r="F121" s="487"/>
      <c r="G121" s="488"/>
      <c r="H121" s="179"/>
      <c r="I121" s="131"/>
      <c r="J121" s="413"/>
      <c r="K121" s="413"/>
      <c r="L121" s="414"/>
      <c r="M121" s="131"/>
      <c r="N121" s="179"/>
      <c r="O121" s="508"/>
      <c r="P121" s="179"/>
      <c r="Q121" s="131"/>
      <c r="R121" s="489"/>
      <c r="S121" s="413"/>
      <c r="T121" s="488"/>
      <c r="U121" s="179"/>
      <c r="V121" s="131"/>
      <c r="W121" s="414"/>
      <c r="X121" s="179"/>
      <c r="Y121" s="490">
        <v>86</v>
      </c>
      <c r="Z121" s="500">
        <v>239</v>
      </c>
      <c r="AA121" s="492">
        <v>268</v>
      </c>
      <c r="AB121" s="131"/>
      <c r="AC121" s="414"/>
      <c r="AD121" s="179"/>
      <c r="AE121" s="131"/>
      <c r="AF121" s="489"/>
      <c r="AG121" s="414"/>
      <c r="AH121" s="179"/>
      <c r="AI121" s="131"/>
      <c r="AJ121" s="414"/>
      <c r="AK121" s="179"/>
      <c r="AL121" s="131"/>
      <c r="AM121" s="414"/>
      <c r="AN121" s="489"/>
      <c r="AO121" s="132"/>
      <c r="AP121" s="131"/>
      <c r="AQ121" s="414"/>
      <c r="AR121" s="179"/>
      <c r="AS121" s="131"/>
      <c r="AT121" s="414"/>
      <c r="AU121" s="179"/>
      <c r="AV121" s="34"/>
    </row>
    <row r="122" spans="1:48" s="30" customFormat="1">
      <c r="A122" s="10">
        <v>7313</v>
      </c>
      <c r="B122" s="11" t="s">
        <v>574</v>
      </c>
      <c r="C122" s="33">
        <v>726</v>
      </c>
      <c r="D122" s="45">
        <v>242</v>
      </c>
      <c r="E122" s="68">
        <f t="shared" si="2"/>
        <v>0.33333333333333331</v>
      </c>
      <c r="F122" s="487"/>
      <c r="G122" s="488"/>
      <c r="H122" s="179"/>
      <c r="I122" s="131"/>
      <c r="J122" s="413"/>
      <c r="K122" s="413"/>
      <c r="L122" s="414"/>
      <c r="M122" s="131"/>
      <c r="N122" s="179"/>
      <c r="O122" s="508"/>
      <c r="P122" s="179"/>
      <c r="Q122" s="131"/>
      <c r="R122" s="489"/>
      <c r="S122" s="413"/>
      <c r="T122" s="488"/>
      <c r="U122" s="179"/>
      <c r="V122" s="131"/>
      <c r="W122" s="414"/>
      <c r="X122" s="179"/>
      <c r="Y122" s="490">
        <v>62</v>
      </c>
      <c r="Z122" s="500">
        <v>170</v>
      </c>
      <c r="AA122" s="492">
        <v>195</v>
      </c>
      <c r="AB122" s="131"/>
      <c r="AC122" s="414"/>
      <c r="AD122" s="179"/>
      <c r="AE122" s="131"/>
      <c r="AF122" s="489"/>
      <c r="AG122" s="414"/>
      <c r="AH122" s="179"/>
      <c r="AI122" s="131"/>
      <c r="AJ122" s="414"/>
      <c r="AK122" s="179"/>
      <c r="AL122" s="131"/>
      <c r="AM122" s="414"/>
      <c r="AN122" s="489"/>
      <c r="AO122" s="132"/>
      <c r="AP122" s="131"/>
      <c r="AQ122" s="414"/>
      <c r="AR122" s="179"/>
      <c r="AS122" s="131"/>
      <c r="AT122" s="414"/>
      <c r="AU122" s="179"/>
      <c r="AV122" s="34"/>
    </row>
    <row r="123" spans="1:48" s="30" customFormat="1">
      <c r="A123" s="10">
        <v>7314</v>
      </c>
      <c r="B123" s="11" t="s">
        <v>575</v>
      </c>
      <c r="C123" s="33">
        <v>1260</v>
      </c>
      <c r="D123" s="45">
        <v>228</v>
      </c>
      <c r="E123" s="68">
        <f t="shared" si="2"/>
        <v>0.18095238095238095</v>
      </c>
      <c r="F123" s="487"/>
      <c r="G123" s="488"/>
      <c r="H123" s="179"/>
      <c r="I123" s="131"/>
      <c r="J123" s="413"/>
      <c r="K123" s="413"/>
      <c r="L123" s="414"/>
      <c r="M123" s="131"/>
      <c r="N123" s="179"/>
      <c r="O123" s="508"/>
      <c r="P123" s="179"/>
      <c r="Q123" s="131"/>
      <c r="R123" s="489"/>
      <c r="S123" s="413"/>
      <c r="T123" s="488"/>
      <c r="U123" s="179"/>
      <c r="V123" s="131"/>
      <c r="W123" s="414"/>
      <c r="X123" s="179"/>
      <c r="Y123" s="490">
        <v>65</v>
      </c>
      <c r="Z123" s="500">
        <v>144</v>
      </c>
      <c r="AA123" s="492">
        <v>172</v>
      </c>
      <c r="AB123" s="131"/>
      <c r="AC123" s="414"/>
      <c r="AD123" s="179"/>
      <c r="AE123" s="131"/>
      <c r="AF123" s="489"/>
      <c r="AG123" s="414"/>
      <c r="AH123" s="179"/>
      <c r="AI123" s="131"/>
      <c r="AJ123" s="414"/>
      <c r="AK123" s="179"/>
      <c r="AL123" s="131"/>
      <c r="AM123" s="414"/>
      <c r="AN123" s="489"/>
      <c r="AO123" s="132"/>
      <c r="AP123" s="131"/>
      <c r="AQ123" s="414"/>
      <c r="AR123" s="179"/>
      <c r="AS123" s="131"/>
      <c r="AT123" s="414"/>
      <c r="AU123" s="179"/>
      <c r="AV123" s="34"/>
    </row>
    <row r="124" spans="1:48" s="30" customFormat="1">
      <c r="A124" s="10">
        <v>7315</v>
      </c>
      <c r="B124" s="11" t="s">
        <v>576</v>
      </c>
      <c r="C124" s="33">
        <v>1229</v>
      </c>
      <c r="D124" s="45">
        <v>476</v>
      </c>
      <c r="E124" s="68">
        <f t="shared" si="2"/>
        <v>0.38730675345809601</v>
      </c>
      <c r="F124" s="487"/>
      <c r="G124" s="488"/>
      <c r="H124" s="179"/>
      <c r="I124" s="131"/>
      <c r="J124" s="413"/>
      <c r="K124" s="413"/>
      <c r="L124" s="414"/>
      <c r="M124" s="131"/>
      <c r="N124" s="179"/>
      <c r="O124" s="508"/>
      <c r="P124" s="179"/>
      <c r="Q124" s="131"/>
      <c r="R124" s="489"/>
      <c r="S124" s="413"/>
      <c r="T124" s="488"/>
      <c r="U124" s="179"/>
      <c r="V124" s="131"/>
      <c r="W124" s="414"/>
      <c r="X124" s="179"/>
      <c r="Y124" s="490">
        <v>109</v>
      </c>
      <c r="Z124" s="500">
        <v>258</v>
      </c>
      <c r="AA124" s="492">
        <v>319</v>
      </c>
      <c r="AB124" s="131"/>
      <c r="AC124" s="414"/>
      <c r="AD124" s="179"/>
      <c r="AE124" s="131"/>
      <c r="AF124" s="489"/>
      <c r="AG124" s="414"/>
      <c r="AH124" s="179"/>
      <c r="AI124" s="131"/>
      <c r="AJ124" s="414"/>
      <c r="AK124" s="179"/>
      <c r="AL124" s="131"/>
      <c r="AM124" s="414"/>
      <c r="AN124" s="489"/>
      <c r="AO124" s="132"/>
      <c r="AP124" s="131"/>
      <c r="AQ124" s="414"/>
      <c r="AR124" s="179"/>
      <c r="AS124" s="131"/>
      <c r="AT124" s="414"/>
      <c r="AU124" s="179"/>
      <c r="AV124" s="34"/>
    </row>
    <row r="125" spans="1:48" s="30" customFormat="1">
      <c r="A125" s="10">
        <v>7316</v>
      </c>
      <c r="B125" s="11" t="s">
        <v>577</v>
      </c>
      <c r="C125" s="33">
        <v>1037</v>
      </c>
      <c r="D125" s="45">
        <v>476</v>
      </c>
      <c r="E125" s="68">
        <f t="shared" si="2"/>
        <v>0.45901639344262296</v>
      </c>
      <c r="F125" s="487"/>
      <c r="G125" s="488"/>
      <c r="H125" s="179"/>
      <c r="I125" s="131"/>
      <c r="J125" s="413"/>
      <c r="K125" s="413"/>
      <c r="L125" s="414"/>
      <c r="M125" s="131"/>
      <c r="N125" s="179"/>
      <c r="O125" s="508"/>
      <c r="P125" s="179"/>
      <c r="Q125" s="131"/>
      <c r="R125" s="489"/>
      <c r="S125" s="413"/>
      <c r="T125" s="488"/>
      <c r="U125" s="179"/>
      <c r="V125" s="131"/>
      <c r="W125" s="414"/>
      <c r="X125" s="179"/>
      <c r="Y125" s="490">
        <v>76</v>
      </c>
      <c r="Z125" s="500">
        <v>328</v>
      </c>
      <c r="AA125" s="492">
        <v>347</v>
      </c>
      <c r="AB125" s="131"/>
      <c r="AC125" s="414"/>
      <c r="AD125" s="179"/>
      <c r="AE125" s="131"/>
      <c r="AF125" s="489"/>
      <c r="AG125" s="414"/>
      <c r="AH125" s="179"/>
      <c r="AI125" s="131"/>
      <c r="AJ125" s="414"/>
      <c r="AK125" s="179"/>
      <c r="AL125" s="131"/>
      <c r="AM125" s="414"/>
      <c r="AN125" s="489"/>
      <c r="AO125" s="132"/>
      <c r="AP125" s="131"/>
      <c r="AQ125" s="414"/>
      <c r="AR125" s="179"/>
      <c r="AS125" s="131"/>
      <c r="AT125" s="414"/>
      <c r="AU125" s="179"/>
      <c r="AV125" s="34"/>
    </row>
    <row r="126" spans="1:48" s="30" customFormat="1">
      <c r="A126" s="10">
        <v>7317</v>
      </c>
      <c r="B126" s="11" t="s">
        <v>578</v>
      </c>
      <c r="C126" s="33">
        <v>1133</v>
      </c>
      <c r="D126" s="45">
        <v>377</v>
      </c>
      <c r="E126" s="68">
        <f t="shared" si="2"/>
        <v>0.33274492497793468</v>
      </c>
      <c r="F126" s="487"/>
      <c r="G126" s="488"/>
      <c r="H126" s="179"/>
      <c r="I126" s="131"/>
      <c r="J126" s="413"/>
      <c r="K126" s="413"/>
      <c r="L126" s="414"/>
      <c r="M126" s="131"/>
      <c r="N126" s="179"/>
      <c r="O126" s="508"/>
      <c r="P126" s="179"/>
      <c r="Q126" s="131"/>
      <c r="R126" s="489"/>
      <c r="S126" s="413"/>
      <c r="T126" s="488"/>
      <c r="U126" s="179"/>
      <c r="V126" s="131"/>
      <c r="W126" s="414"/>
      <c r="X126" s="179"/>
      <c r="Y126" s="490">
        <v>90</v>
      </c>
      <c r="Z126" s="500">
        <v>267</v>
      </c>
      <c r="AA126" s="492">
        <v>293</v>
      </c>
      <c r="AB126" s="131"/>
      <c r="AC126" s="414"/>
      <c r="AD126" s="179"/>
      <c r="AE126" s="131"/>
      <c r="AF126" s="489"/>
      <c r="AG126" s="414"/>
      <c r="AH126" s="179"/>
      <c r="AI126" s="131"/>
      <c r="AJ126" s="414"/>
      <c r="AK126" s="179"/>
      <c r="AL126" s="131"/>
      <c r="AM126" s="414"/>
      <c r="AN126" s="489"/>
      <c r="AO126" s="132"/>
      <c r="AP126" s="131"/>
      <c r="AQ126" s="414"/>
      <c r="AR126" s="179"/>
      <c r="AS126" s="131"/>
      <c r="AT126" s="414"/>
      <c r="AU126" s="179"/>
      <c r="AV126" s="34"/>
    </row>
    <row r="127" spans="1:48" s="30" customFormat="1">
      <c r="A127" s="10">
        <v>7318</v>
      </c>
      <c r="B127" s="11" t="s">
        <v>579</v>
      </c>
      <c r="C127" s="33">
        <v>684</v>
      </c>
      <c r="D127" s="45">
        <v>227</v>
      </c>
      <c r="E127" s="68">
        <f t="shared" si="2"/>
        <v>0.33187134502923976</v>
      </c>
      <c r="F127" s="487"/>
      <c r="G127" s="488"/>
      <c r="H127" s="179"/>
      <c r="I127" s="131"/>
      <c r="J127" s="413"/>
      <c r="K127" s="413"/>
      <c r="L127" s="414"/>
      <c r="M127" s="131"/>
      <c r="N127" s="179"/>
      <c r="O127" s="508"/>
      <c r="P127" s="179"/>
      <c r="Q127" s="131"/>
      <c r="R127" s="489"/>
      <c r="S127" s="413"/>
      <c r="T127" s="488"/>
      <c r="U127" s="179"/>
      <c r="V127" s="131"/>
      <c r="W127" s="414"/>
      <c r="X127" s="179"/>
      <c r="Y127" s="490">
        <v>63</v>
      </c>
      <c r="Z127" s="500">
        <v>148</v>
      </c>
      <c r="AA127" s="492">
        <v>167</v>
      </c>
      <c r="AB127" s="131"/>
      <c r="AC127" s="414"/>
      <c r="AD127" s="179"/>
      <c r="AE127" s="131"/>
      <c r="AF127" s="489"/>
      <c r="AG127" s="414"/>
      <c r="AH127" s="179"/>
      <c r="AI127" s="131"/>
      <c r="AJ127" s="414"/>
      <c r="AK127" s="179"/>
      <c r="AL127" s="131"/>
      <c r="AM127" s="414"/>
      <c r="AN127" s="489"/>
      <c r="AO127" s="132"/>
      <c r="AP127" s="131"/>
      <c r="AQ127" s="414"/>
      <c r="AR127" s="179"/>
      <c r="AS127" s="131"/>
      <c r="AT127" s="414"/>
      <c r="AU127" s="179"/>
      <c r="AV127" s="34"/>
    </row>
    <row r="128" spans="1:48" s="30" customFormat="1">
      <c r="A128" s="10">
        <v>7319</v>
      </c>
      <c r="B128" s="11" t="s">
        <v>580</v>
      </c>
      <c r="C128" s="33">
        <v>1195</v>
      </c>
      <c r="D128" s="45">
        <v>286</v>
      </c>
      <c r="E128" s="68">
        <f t="shared" si="2"/>
        <v>0.23933054393305439</v>
      </c>
      <c r="F128" s="487"/>
      <c r="G128" s="488"/>
      <c r="H128" s="179"/>
      <c r="I128" s="131"/>
      <c r="J128" s="413"/>
      <c r="K128" s="413"/>
      <c r="L128" s="414"/>
      <c r="M128" s="131"/>
      <c r="N128" s="179"/>
      <c r="O128" s="508"/>
      <c r="P128" s="179"/>
      <c r="Q128" s="131"/>
      <c r="R128" s="489"/>
      <c r="S128" s="413"/>
      <c r="T128" s="488"/>
      <c r="U128" s="179"/>
      <c r="V128" s="131"/>
      <c r="W128" s="414"/>
      <c r="X128" s="179"/>
      <c r="Y128" s="490">
        <v>89</v>
      </c>
      <c r="Z128" s="500">
        <v>172</v>
      </c>
      <c r="AA128" s="492">
        <v>209</v>
      </c>
      <c r="AB128" s="131"/>
      <c r="AC128" s="414"/>
      <c r="AD128" s="179"/>
      <c r="AE128" s="131"/>
      <c r="AF128" s="489"/>
      <c r="AG128" s="414"/>
      <c r="AH128" s="179"/>
      <c r="AI128" s="131"/>
      <c r="AJ128" s="414"/>
      <c r="AK128" s="179"/>
      <c r="AL128" s="131"/>
      <c r="AM128" s="414"/>
      <c r="AN128" s="489"/>
      <c r="AO128" s="132"/>
      <c r="AP128" s="131"/>
      <c r="AQ128" s="414"/>
      <c r="AR128" s="179"/>
      <c r="AS128" s="131"/>
      <c r="AT128" s="414"/>
      <c r="AU128" s="179"/>
      <c r="AV128" s="34"/>
    </row>
    <row r="129" spans="1:48" s="30" customFormat="1">
      <c r="A129" s="10">
        <v>7320</v>
      </c>
      <c r="B129" s="11" t="s">
        <v>581</v>
      </c>
      <c r="C129" s="33">
        <v>526</v>
      </c>
      <c r="D129" s="45">
        <v>102</v>
      </c>
      <c r="E129" s="68">
        <f t="shared" si="2"/>
        <v>0.19391634980988592</v>
      </c>
      <c r="F129" s="487"/>
      <c r="G129" s="488"/>
      <c r="H129" s="179"/>
      <c r="I129" s="131"/>
      <c r="J129" s="413"/>
      <c r="K129" s="413"/>
      <c r="L129" s="414"/>
      <c r="M129" s="131"/>
      <c r="N129" s="179"/>
      <c r="O129" s="508"/>
      <c r="P129" s="179"/>
      <c r="Q129" s="131"/>
      <c r="R129" s="489"/>
      <c r="S129" s="413"/>
      <c r="T129" s="488"/>
      <c r="U129" s="179"/>
      <c r="V129" s="131"/>
      <c r="W129" s="414"/>
      <c r="X129" s="179"/>
      <c r="Y129" s="490">
        <v>24</v>
      </c>
      <c r="Z129" s="500">
        <v>70</v>
      </c>
      <c r="AA129" s="492">
        <v>77</v>
      </c>
      <c r="AB129" s="131"/>
      <c r="AC129" s="414"/>
      <c r="AD129" s="179"/>
      <c r="AE129" s="131"/>
      <c r="AF129" s="489"/>
      <c r="AG129" s="414"/>
      <c r="AH129" s="179"/>
      <c r="AI129" s="131"/>
      <c r="AJ129" s="414"/>
      <c r="AK129" s="179"/>
      <c r="AL129" s="131"/>
      <c r="AM129" s="414"/>
      <c r="AN129" s="489"/>
      <c r="AO129" s="132"/>
      <c r="AP129" s="131"/>
      <c r="AQ129" s="414"/>
      <c r="AR129" s="179"/>
      <c r="AS129" s="131"/>
      <c r="AT129" s="414"/>
      <c r="AU129" s="179"/>
      <c r="AV129" s="34"/>
    </row>
    <row r="130" spans="1:48" s="30" customFormat="1">
      <c r="A130" s="10">
        <v>7321</v>
      </c>
      <c r="B130" s="11" t="s">
        <v>582</v>
      </c>
      <c r="C130" s="33">
        <v>659</v>
      </c>
      <c r="D130" s="45">
        <v>178</v>
      </c>
      <c r="E130" s="68">
        <f t="shared" si="2"/>
        <v>0.27010622154779967</v>
      </c>
      <c r="F130" s="487"/>
      <c r="G130" s="488"/>
      <c r="H130" s="179"/>
      <c r="I130" s="131"/>
      <c r="J130" s="413"/>
      <c r="K130" s="413"/>
      <c r="L130" s="414"/>
      <c r="M130" s="131"/>
      <c r="N130" s="179"/>
      <c r="O130" s="508"/>
      <c r="P130" s="179"/>
      <c r="Q130" s="131"/>
      <c r="R130" s="489"/>
      <c r="S130" s="413"/>
      <c r="T130" s="488"/>
      <c r="U130" s="179"/>
      <c r="V130" s="131"/>
      <c r="W130" s="414"/>
      <c r="X130" s="179"/>
      <c r="Y130" s="490">
        <v>42</v>
      </c>
      <c r="Z130" s="500">
        <v>123</v>
      </c>
      <c r="AA130" s="492">
        <v>136</v>
      </c>
      <c r="AB130" s="131"/>
      <c r="AC130" s="414"/>
      <c r="AD130" s="179"/>
      <c r="AE130" s="131"/>
      <c r="AF130" s="489"/>
      <c r="AG130" s="414"/>
      <c r="AH130" s="179"/>
      <c r="AI130" s="131"/>
      <c r="AJ130" s="414"/>
      <c r="AK130" s="179"/>
      <c r="AL130" s="131"/>
      <c r="AM130" s="414"/>
      <c r="AN130" s="489"/>
      <c r="AO130" s="132"/>
      <c r="AP130" s="131"/>
      <c r="AQ130" s="414"/>
      <c r="AR130" s="179"/>
      <c r="AS130" s="131"/>
      <c r="AT130" s="414"/>
      <c r="AU130" s="179"/>
      <c r="AV130" s="34"/>
    </row>
    <row r="131" spans="1:48" s="30" customFormat="1">
      <c r="A131" s="10">
        <v>7322</v>
      </c>
      <c r="B131" s="11" t="s">
        <v>583</v>
      </c>
      <c r="C131" s="33">
        <v>1072</v>
      </c>
      <c r="D131" s="45">
        <v>398</v>
      </c>
      <c r="E131" s="68">
        <f t="shared" si="2"/>
        <v>0.3712686567164179</v>
      </c>
      <c r="F131" s="487"/>
      <c r="G131" s="488"/>
      <c r="H131" s="179"/>
      <c r="I131" s="131"/>
      <c r="J131" s="413"/>
      <c r="K131" s="413"/>
      <c r="L131" s="414"/>
      <c r="M131" s="131"/>
      <c r="N131" s="179"/>
      <c r="O131" s="508"/>
      <c r="P131" s="179"/>
      <c r="Q131" s="131"/>
      <c r="R131" s="489"/>
      <c r="S131" s="413"/>
      <c r="T131" s="488"/>
      <c r="U131" s="179"/>
      <c r="V131" s="131"/>
      <c r="W131" s="414"/>
      <c r="X131" s="179"/>
      <c r="Y131" s="490">
        <v>76</v>
      </c>
      <c r="Z131" s="500">
        <v>240</v>
      </c>
      <c r="AA131" s="492">
        <v>268</v>
      </c>
      <c r="AB131" s="131"/>
      <c r="AC131" s="414"/>
      <c r="AD131" s="179"/>
      <c r="AE131" s="131"/>
      <c r="AF131" s="489"/>
      <c r="AG131" s="414"/>
      <c r="AH131" s="179"/>
      <c r="AI131" s="131"/>
      <c r="AJ131" s="414"/>
      <c r="AK131" s="179"/>
      <c r="AL131" s="131"/>
      <c r="AM131" s="414"/>
      <c r="AN131" s="489"/>
      <c r="AO131" s="132"/>
      <c r="AP131" s="131"/>
      <c r="AQ131" s="414"/>
      <c r="AR131" s="179"/>
      <c r="AS131" s="131"/>
      <c r="AT131" s="414"/>
      <c r="AU131" s="179"/>
      <c r="AV131" s="34"/>
    </row>
    <row r="132" spans="1:48" s="30" customFormat="1">
      <c r="A132" s="10">
        <v>7323</v>
      </c>
      <c r="B132" s="11" t="s">
        <v>584</v>
      </c>
      <c r="C132" s="33">
        <v>1239</v>
      </c>
      <c r="D132" s="45">
        <v>446</v>
      </c>
      <c r="E132" s="68">
        <f t="shared" si="2"/>
        <v>0.35996771589991927</v>
      </c>
      <c r="F132" s="487"/>
      <c r="G132" s="488"/>
      <c r="H132" s="179"/>
      <c r="I132" s="131"/>
      <c r="J132" s="413"/>
      <c r="K132" s="413"/>
      <c r="L132" s="414"/>
      <c r="M132" s="131"/>
      <c r="N132" s="179"/>
      <c r="O132" s="508"/>
      <c r="P132" s="179"/>
      <c r="Q132" s="131"/>
      <c r="R132" s="489"/>
      <c r="S132" s="413"/>
      <c r="T132" s="488"/>
      <c r="U132" s="179"/>
      <c r="V132" s="131"/>
      <c r="W132" s="414"/>
      <c r="X132" s="179"/>
      <c r="Y132" s="490">
        <v>72</v>
      </c>
      <c r="Z132" s="500">
        <v>355</v>
      </c>
      <c r="AA132" s="492">
        <v>348</v>
      </c>
      <c r="AB132" s="131"/>
      <c r="AC132" s="414"/>
      <c r="AD132" s="179"/>
      <c r="AE132" s="131"/>
      <c r="AF132" s="489"/>
      <c r="AG132" s="414"/>
      <c r="AH132" s="179"/>
      <c r="AI132" s="131"/>
      <c r="AJ132" s="414"/>
      <c r="AK132" s="179"/>
      <c r="AL132" s="131"/>
      <c r="AM132" s="414"/>
      <c r="AN132" s="489"/>
      <c r="AO132" s="132"/>
      <c r="AP132" s="131"/>
      <c r="AQ132" s="414"/>
      <c r="AR132" s="179"/>
      <c r="AS132" s="131"/>
      <c r="AT132" s="414"/>
      <c r="AU132" s="179"/>
      <c r="AV132" s="34"/>
    </row>
    <row r="133" spans="1:48" s="30" customFormat="1">
      <c r="A133" s="10">
        <v>7324</v>
      </c>
      <c r="B133" s="11" t="s">
        <v>585</v>
      </c>
      <c r="C133" s="33">
        <v>1322</v>
      </c>
      <c r="D133" s="45">
        <v>478</v>
      </c>
      <c r="E133" s="68">
        <f t="shared" si="2"/>
        <v>0.36157337367624809</v>
      </c>
      <c r="F133" s="487"/>
      <c r="G133" s="488"/>
      <c r="H133" s="179"/>
      <c r="I133" s="131"/>
      <c r="J133" s="413"/>
      <c r="K133" s="413"/>
      <c r="L133" s="414"/>
      <c r="M133" s="131"/>
      <c r="N133" s="179"/>
      <c r="O133" s="508"/>
      <c r="P133" s="179"/>
      <c r="Q133" s="131"/>
      <c r="R133" s="489"/>
      <c r="S133" s="413"/>
      <c r="T133" s="488"/>
      <c r="U133" s="179"/>
      <c r="V133" s="131"/>
      <c r="W133" s="414"/>
      <c r="X133" s="179"/>
      <c r="Y133" s="490">
        <v>104</v>
      </c>
      <c r="Z133" s="500">
        <v>329</v>
      </c>
      <c r="AA133" s="492">
        <v>379</v>
      </c>
      <c r="AB133" s="131"/>
      <c r="AC133" s="414"/>
      <c r="AD133" s="179"/>
      <c r="AE133" s="131"/>
      <c r="AF133" s="489"/>
      <c r="AG133" s="414"/>
      <c r="AH133" s="179"/>
      <c r="AI133" s="131"/>
      <c r="AJ133" s="414"/>
      <c r="AK133" s="179"/>
      <c r="AL133" s="131"/>
      <c r="AM133" s="414"/>
      <c r="AN133" s="489"/>
      <c r="AO133" s="132"/>
      <c r="AP133" s="131"/>
      <c r="AQ133" s="414"/>
      <c r="AR133" s="179"/>
      <c r="AS133" s="131"/>
      <c r="AT133" s="414"/>
      <c r="AU133" s="179"/>
      <c r="AV133" s="34"/>
    </row>
    <row r="134" spans="1:48" s="30" customFormat="1">
      <c r="A134" s="10">
        <v>7325</v>
      </c>
      <c r="B134" s="11" t="s">
        <v>586</v>
      </c>
      <c r="C134" s="33">
        <v>894</v>
      </c>
      <c r="D134" s="45">
        <v>427</v>
      </c>
      <c r="E134" s="68">
        <f t="shared" si="2"/>
        <v>0.47762863534675615</v>
      </c>
      <c r="F134" s="487"/>
      <c r="G134" s="488"/>
      <c r="H134" s="179"/>
      <c r="I134" s="131"/>
      <c r="J134" s="413"/>
      <c r="K134" s="413"/>
      <c r="L134" s="414"/>
      <c r="M134" s="131"/>
      <c r="N134" s="179"/>
      <c r="O134" s="508"/>
      <c r="P134" s="179"/>
      <c r="Q134" s="131"/>
      <c r="R134" s="489"/>
      <c r="S134" s="413"/>
      <c r="T134" s="488"/>
      <c r="U134" s="179"/>
      <c r="V134" s="131"/>
      <c r="W134" s="414"/>
      <c r="X134" s="179"/>
      <c r="Y134" s="490">
        <v>65</v>
      </c>
      <c r="Z134" s="500">
        <v>298</v>
      </c>
      <c r="AA134" s="492">
        <v>299</v>
      </c>
      <c r="AB134" s="131"/>
      <c r="AC134" s="414"/>
      <c r="AD134" s="179"/>
      <c r="AE134" s="131"/>
      <c r="AF134" s="489"/>
      <c r="AG134" s="414"/>
      <c r="AH134" s="179"/>
      <c r="AI134" s="131"/>
      <c r="AJ134" s="414"/>
      <c r="AK134" s="179"/>
      <c r="AL134" s="131"/>
      <c r="AM134" s="414"/>
      <c r="AN134" s="489"/>
      <c r="AO134" s="132"/>
      <c r="AP134" s="131"/>
      <c r="AQ134" s="414"/>
      <c r="AR134" s="179"/>
      <c r="AS134" s="131"/>
      <c r="AT134" s="414"/>
      <c r="AU134" s="179"/>
      <c r="AV134" s="34"/>
    </row>
    <row r="135" spans="1:48" s="30" customFormat="1">
      <c r="A135" s="10">
        <v>7326</v>
      </c>
      <c r="B135" s="11" t="s">
        <v>587</v>
      </c>
      <c r="C135" s="33">
        <v>1493</v>
      </c>
      <c r="D135" s="45">
        <v>293</v>
      </c>
      <c r="E135" s="68">
        <f t="shared" si="2"/>
        <v>0.19624916275954454</v>
      </c>
      <c r="F135" s="487"/>
      <c r="G135" s="488"/>
      <c r="H135" s="179"/>
      <c r="I135" s="131"/>
      <c r="J135" s="413"/>
      <c r="K135" s="413"/>
      <c r="L135" s="414"/>
      <c r="M135" s="131"/>
      <c r="N135" s="179"/>
      <c r="O135" s="508"/>
      <c r="P135" s="179"/>
      <c r="Q135" s="131"/>
      <c r="R135" s="489"/>
      <c r="S135" s="413"/>
      <c r="T135" s="488"/>
      <c r="U135" s="179"/>
      <c r="V135" s="131"/>
      <c r="W135" s="414"/>
      <c r="X135" s="179"/>
      <c r="Y135" s="490">
        <v>70</v>
      </c>
      <c r="Z135" s="500">
        <v>204</v>
      </c>
      <c r="AA135" s="492">
        <v>237</v>
      </c>
      <c r="AB135" s="131"/>
      <c r="AC135" s="414"/>
      <c r="AD135" s="179"/>
      <c r="AE135" s="131"/>
      <c r="AF135" s="489"/>
      <c r="AG135" s="414"/>
      <c r="AH135" s="179"/>
      <c r="AI135" s="131"/>
      <c r="AJ135" s="414"/>
      <c r="AK135" s="179"/>
      <c r="AL135" s="131"/>
      <c r="AM135" s="414"/>
      <c r="AN135" s="489"/>
      <c r="AO135" s="132"/>
      <c r="AP135" s="131"/>
      <c r="AQ135" s="414"/>
      <c r="AR135" s="179"/>
      <c r="AS135" s="131"/>
      <c r="AT135" s="414"/>
      <c r="AU135" s="179"/>
      <c r="AV135" s="34"/>
    </row>
    <row r="136" spans="1:48" s="30" customFormat="1">
      <c r="A136" s="10">
        <v>7327</v>
      </c>
      <c r="B136" s="11" t="s">
        <v>588</v>
      </c>
      <c r="C136" s="33">
        <v>950</v>
      </c>
      <c r="D136" s="45">
        <v>316</v>
      </c>
      <c r="E136" s="68">
        <f t="shared" ref="E136:E200" si="3">SUM(D136/C136)</f>
        <v>0.33263157894736844</v>
      </c>
      <c r="F136" s="487"/>
      <c r="G136" s="488"/>
      <c r="H136" s="179"/>
      <c r="I136" s="131"/>
      <c r="J136" s="413"/>
      <c r="K136" s="413"/>
      <c r="L136" s="414"/>
      <c r="M136" s="131"/>
      <c r="N136" s="179"/>
      <c r="O136" s="508"/>
      <c r="P136" s="179"/>
      <c r="Q136" s="131"/>
      <c r="R136" s="489"/>
      <c r="S136" s="413"/>
      <c r="T136" s="488"/>
      <c r="U136" s="179"/>
      <c r="V136" s="131"/>
      <c r="W136" s="414"/>
      <c r="X136" s="179"/>
      <c r="Y136" s="490">
        <v>55</v>
      </c>
      <c r="Z136" s="500">
        <v>234</v>
      </c>
      <c r="AA136" s="492">
        <v>230</v>
      </c>
      <c r="AB136" s="131"/>
      <c r="AC136" s="414"/>
      <c r="AD136" s="179"/>
      <c r="AE136" s="131"/>
      <c r="AF136" s="489"/>
      <c r="AG136" s="414"/>
      <c r="AH136" s="179"/>
      <c r="AI136" s="131"/>
      <c r="AJ136" s="414"/>
      <c r="AK136" s="179"/>
      <c r="AL136" s="131"/>
      <c r="AM136" s="414"/>
      <c r="AN136" s="489"/>
      <c r="AO136" s="132"/>
      <c r="AP136" s="131"/>
      <c r="AQ136" s="414"/>
      <c r="AR136" s="179"/>
      <c r="AS136" s="131"/>
      <c r="AT136" s="414"/>
      <c r="AU136" s="179"/>
      <c r="AV136" s="34"/>
    </row>
    <row r="137" spans="1:48" s="30" customFormat="1">
      <c r="A137" s="10">
        <v>7328</v>
      </c>
      <c r="B137" s="11" t="s">
        <v>589</v>
      </c>
      <c r="C137" s="33">
        <v>1049</v>
      </c>
      <c r="D137" s="45">
        <v>272</v>
      </c>
      <c r="E137" s="68">
        <f t="shared" si="3"/>
        <v>0.25929456625357483</v>
      </c>
      <c r="F137" s="487"/>
      <c r="G137" s="488"/>
      <c r="H137" s="179"/>
      <c r="I137" s="131"/>
      <c r="J137" s="413"/>
      <c r="K137" s="413"/>
      <c r="L137" s="414"/>
      <c r="M137" s="131"/>
      <c r="N137" s="179"/>
      <c r="O137" s="508"/>
      <c r="P137" s="179"/>
      <c r="Q137" s="131"/>
      <c r="R137" s="489"/>
      <c r="S137" s="413"/>
      <c r="T137" s="488"/>
      <c r="U137" s="179"/>
      <c r="V137" s="131"/>
      <c r="W137" s="414"/>
      <c r="X137" s="179"/>
      <c r="Y137" s="490">
        <v>67</v>
      </c>
      <c r="Z137" s="500">
        <v>183</v>
      </c>
      <c r="AA137" s="492">
        <v>200</v>
      </c>
      <c r="AB137" s="131"/>
      <c r="AC137" s="414"/>
      <c r="AD137" s="179"/>
      <c r="AE137" s="131"/>
      <c r="AF137" s="489"/>
      <c r="AG137" s="414"/>
      <c r="AH137" s="179"/>
      <c r="AI137" s="131"/>
      <c r="AJ137" s="414"/>
      <c r="AK137" s="179"/>
      <c r="AL137" s="131"/>
      <c r="AM137" s="414"/>
      <c r="AN137" s="489"/>
      <c r="AO137" s="132"/>
      <c r="AP137" s="131"/>
      <c r="AQ137" s="414"/>
      <c r="AR137" s="179"/>
      <c r="AS137" s="131"/>
      <c r="AT137" s="414"/>
      <c r="AU137" s="179"/>
      <c r="AV137" s="34"/>
    </row>
    <row r="138" spans="1:48" s="30" customFormat="1">
      <c r="A138" s="10">
        <v>7329</v>
      </c>
      <c r="B138" s="11" t="s">
        <v>590</v>
      </c>
      <c r="C138" s="33">
        <v>1111</v>
      </c>
      <c r="D138" s="45">
        <v>265</v>
      </c>
      <c r="E138" s="68">
        <f t="shared" si="3"/>
        <v>0.23852385238523852</v>
      </c>
      <c r="F138" s="487"/>
      <c r="G138" s="488"/>
      <c r="H138" s="179"/>
      <c r="I138" s="131"/>
      <c r="J138" s="413"/>
      <c r="K138" s="413"/>
      <c r="L138" s="414"/>
      <c r="M138" s="131"/>
      <c r="N138" s="179"/>
      <c r="O138" s="508"/>
      <c r="P138" s="179"/>
      <c r="Q138" s="131"/>
      <c r="R138" s="489"/>
      <c r="S138" s="413"/>
      <c r="T138" s="488"/>
      <c r="U138" s="179"/>
      <c r="V138" s="131"/>
      <c r="W138" s="414"/>
      <c r="X138" s="179"/>
      <c r="Y138" s="490">
        <v>63</v>
      </c>
      <c r="Z138" s="500">
        <v>190</v>
      </c>
      <c r="AA138" s="492">
        <v>217</v>
      </c>
      <c r="AB138" s="131"/>
      <c r="AC138" s="414"/>
      <c r="AD138" s="179"/>
      <c r="AE138" s="131"/>
      <c r="AF138" s="489"/>
      <c r="AG138" s="414"/>
      <c r="AH138" s="179"/>
      <c r="AI138" s="131"/>
      <c r="AJ138" s="414"/>
      <c r="AK138" s="179"/>
      <c r="AL138" s="131"/>
      <c r="AM138" s="414"/>
      <c r="AN138" s="489"/>
      <c r="AO138" s="132"/>
      <c r="AP138" s="131"/>
      <c r="AQ138" s="414"/>
      <c r="AR138" s="179"/>
      <c r="AS138" s="131"/>
      <c r="AT138" s="414"/>
      <c r="AU138" s="179"/>
      <c r="AV138" s="34"/>
    </row>
    <row r="139" spans="1:48" s="30" customFormat="1">
      <c r="A139" s="10">
        <v>7330</v>
      </c>
      <c r="B139" s="11" t="s">
        <v>591</v>
      </c>
      <c r="C139" s="33">
        <v>881</v>
      </c>
      <c r="D139" s="45">
        <v>266</v>
      </c>
      <c r="E139" s="68">
        <f t="shared" si="3"/>
        <v>0.30192962542565266</v>
      </c>
      <c r="F139" s="487"/>
      <c r="G139" s="488"/>
      <c r="H139" s="179"/>
      <c r="I139" s="131"/>
      <c r="J139" s="413"/>
      <c r="K139" s="413"/>
      <c r="L139" s="414"/>
      <c r="M139" s="131"/>
      <c r="N139" s="179"/>
      <c r="O139" s="508"/>
      <c r="P139" s="179"/>
      <c r="Q139" s="131"/>
      <c r="R139" s="489"/>
      <c r="S139" s="413"/>
      <c r="T139" s="488"/>
      <c r="U139" s="179"/>
      <c r="V139" s="131"/>
      <c r="W139" s="414"/>
      <c r="X139" s="179"/>
      <c r="Y139" s="490">
        <v>63</v>
      </c>
      <c r="Z139" s="500">
        <v>192</v>
      </c>
      <c r="AA139" s="492">
        <v>208</v>
      </c>
      <c r="AB139" s="131"/>
      <c r="AC139" s="414"/>
      <c r="AD139" s="179"/>
      <c r="AE139" s="131"/>
      <c r="AF139" s="489"/>
      <c r="AG139" s="414"/>
      <c r="AH139" s="179"/>
      <c r="AI139" s="131"/>
      <c r="AJ139" s="414"/>
      <c r="AK139" s="179"/>
      <c r="AL139" s="131"/>
      <c r="AM139" s="414"/>
      <c r="AN139" s="489"/>
      <c r="AO139" s="132"/>
      <c r="AP139" s="131"/>
      <c r="AQ139" s="414"/>
      <c r="AR139" s="179"/>
      <c r="AS139" s="131"/>
      <c r="AT139" s="414"/>
      <c r="AU139" s="179"/>
      <c r="AV139" s="34"/>
    </row>
    <row r="140" spans="1:48" s="30" customFormat="1">
      <c r="A140" s="10">
        <v>7331</v>
      </c>
      <c r="B140" s="11" t="s">
        <v>592</v>
      </c>
      <c r="C140" s="33">
        <v>1019</v>
      </c>
      <c r="D140" s="45">
        <v>394</v>
      </c>
      <c r="E140" s="68">
        <f t="shared" si="3"/>
        <v>0.38665358194308147</v>
      </c>
      <c r="F140" s="487"/>
      <c r="G140" s="488"/>
      <c r="H140" s="179"/>
      <c r="I140" s="131"/>
      <c r="J140" s="413"/>
      <c r="K140" s="413"/>
      <c r="L140" s="414"/>
      <c r="M140" s="131"/>
      <c r="N140" s="179"/>
      <c r="O140" s="508"/>
      <c r="P140" s="179"/>
      <c r="Q140" s="131"/>
      <c r="R140" s="489"/>
      <c r="S140" s="413"/>
      <c r="T140" s="488"/>
      <c r="U140" s="179"/>
      <c r="V140" s="131"/>
      <c r="W140" s="414"/>
      <c r="X140" s="179"/>
      <c r="Y140" s="490">
        <v>89</v>
      </c>
      <c r="Z140" s="500">
        <v>250</v>
      </c>
      <c r="AA140" s="492">
        <v>282</v>
      </c>
      <c r="AB140" s="131"/>
      <c r="AC140" s="414"/>
      <c r="AD140" s="179"/>
      <c r="AE140" s="131"/>
      <c r="AF140" s="489"/>
      <c r="AG140" s="414"/>
      <c r="AH140" s="179"/>
      <c r="AI140" s="131"/>
      <c r="AJ140" s="414"/>
      <c r="AK140" s="179"/>
      <c r="AL140" s="131"/>
      <c r="AM140" s="414"/>
      <c r="AN140" s="489"/>
      <c r="AO140" s="132"/>
      <c r="AP140" s="131"/>
      <c r="AQ140" s="414"/>
      <c r="AR140" s="179"/>
      <c r="AS140" s="131"/>
      <c r="AT140" s="414"/>
      <c r="AU140" s="179"/>
      <c r="AV140" s="34"/>
    </row>
    <row r="141" spans="1:48" s="30" customFormat="1">
      <c r="A141" s="10">
        <v>7332</v>
      </c>
      <c r="B141" s="11" t="s">
        <v>593</v>
      </c>
      <c r="C141" s="33">
        <v>916</v>
      </c>
      <c r="D141" s="45">
        <v>349</v>
      </c>
      <c r="E141" s="68">
        <f t="shared" si="3"/>
        <v>0.38100436681222705</v>
      </c>
      <c r="F141" s="487"/>
      <c r="G141" s="488"/>
      <c r="H141" s="179"/>
      <c r="I141" s="131"/>
      <c r="J141" s="413"/>
      <c r="K141" s="413"/>
      <c r="L141" s="414"/>
      <c r="M141" s="131"/>
      <c r="N141" s="179"/>
      <c r="O141" s="508"/>
      <c r="P141" s="179"/>
      <c r="Q141" s="131"/>
      <c r="R141" s="489"/>
      <c r="S141" s="413"/>
      <c r="T141" s="488"/>
      <c r="U141" s="179"/>
      <c r="V141" s="131"/>
      <c r="W141" s="414"/>
      <c r="X141" s="179"/>
      <c r="Y141" s="490">
        <v>99</v>
      </c>
      <c r="Z141" s="500">
        <v>196</v>
      </c>
      <c r="AA141" s="492">
        <v>257</v>
      </c>
      <c r="AB141" s="131"/>
      <c r="AC141" s="414"/>
      <c r="AD141" s="179"/>
      <c r="AE141" s="131"/>
      <c r="AF141" s="489"/>
      <c r="AG141" s="414"/>
      <c r="AH141" s="179"/>
      <c r="AI141" s="131"/>
      <c r="AJ141" s="414"/>
      <c r="AK141" s="179"/>
      <c r="AL141" s="131"/>
      <c r="AM141" s="414"/>
      <c r="AN141" s="489"/>
      <c r="AO141" s="132"/>
      <c r="AP141" s="131"/>
      <c r="AQ141" s="414"/>
      <c r="AR141" s="179"/>
      <c r="AS141" s="131"/>
      <c r="AT141" s="414"/>
      <c r="AU141" s="179"/>
      <c r="AV141" s="34"/>
    </row>
    <row r="142" spans="1:48" s="30" customFormat="1">
      <c r="A142" s="10">
        <v>7333</v>
      </c>
      <c r="B142" s="11" t="s">
        <v>594</v>
      </c>
      <c r="C142" s="33">
        <v>1239</v>
      </c>
      <c r="D142" s="45">
        <v>342</v>
      </c>
      <c r="E142" s="68">
        <f t="shared" si="3"/>
        <v>0.27602905569007263</v>
      </c>
      <c r="F142" s="487"/>
      <c r="G142" s="488"/>
      <c r="H142" s="179"/>
      <c r="I142" s="131"/>
      <c r="J142" s="413"/>
      <c r="K142" s="413"/>
      <c r="L142" s="414"/>
      <c r="M142" s="131"/>
      <c r="N142" s="179"/>
      <c r="O142" s="508"/>
      <c r="P142" s="179"/>
      <c r="Q142" s="131"/>
      <c r="R142" s="489"/>
      <c r="S142" s="413"/>
      <c r="T142" s="488"/>
      <c r="U142" s="179"/>
      <c r="V142" s="131"/>
      <c r="W142" s="414"/>
      <c r="X142" s="179"/>
      <c r="Y142" s="490">
        <v>70</v>
      </c>
      <c r="Z142" s="500">
        <v>263</v>
      </c>
      <c r="AA142" s="492">
        <v>285</v>
      </c>
      <c r="AB142" s="131"/>
      <c r="AC142" s="414"/>
      <c r="AD142" s="179"/>
      <c r="AE142" s="131"/>
      <c r="AF142" s="489"/>
      <c r="AG142" s="414"/>
      <c r="AH142" s="179"/>
      <c r="AI142" s="131"/>
      <c r="AJ142" s="414"/>
      <c r="AK142" s="179"/>
      <c r="AL142" s="131"/>
      <c r="AM142" s="414"/>
      <c r="AN142" s="489"/>
      <c r="AO142" s="132"/>
      <c r="AP142" s="131"/>
      <c r="AQ142" s="414"/>
      <c r="AR142" s="179"/>
      <c r="AS142" s="131"/>
      <c r="AT142" s="414"/>
      <c r="AU142" s="179"/>
      <c r="AV142" s="34"/>
    </row>
    <row r="143" spans="1:48" s="30" customFormat="1">
      <c r="A143" s="10">
        <v>7334</v>
      </c>
      <c r="B143" s="11" t="s">
        <v>595</v>
      </c>
      <c r="C143" s="33">
        <v>1153</v>
      </c>
      <c r="D143" s="45">
        <v>433</v>
      </c>
      <c r="E143" s="68">
        <f t="shared" si="3"/>
        <v>0.37554206418039898</v>
      </c>
      <c r="F143" s="487"/>
      <c r="G143" s="488"/>
      <c r="H143" s="179"/>
      <c r="I143" s="131"/>
      <c r="J143" s="413"/>
      <c r="K143" s="413"/>
      <c r="L143" s="414"/>
      <c r="M143" s="131"/>
      <c r="N143" s="179"/>
      <c r="O143" s="508"/>
      <c r="P143" s="179"/>
      <c r="Q143" s="131"/>
      <c r="R143" s="489"/>
      <c r="S143" s="413"/>
      <c r="T143" s="488"/>
      <c r="U143" s="179"/>
      <c r="V143" s="131"/>
      <c r="W143" s="414"/>
      <c r="X143" s="179"/>
      <c r="Y143" s="490">
        <v>100</v>
      </c>
      <c r="Z143" s="500">
        <v>270</v>
      </c>
      <c r="AA143" s="492">
        <v>296</v>
      </c>
      <c r="AB143" s="131"/>
      <c r="AC143" s="414"/>
      <c r="AD143" s="179"/>
      <c r="AE143" s="131"/>
      <c r="AF143" s="489"/>
      <c r="AG143" s="414"/>
      <c r="AH143" s="179"/>
      <c r="AI143" s="131"/>
      <c r="AJ143" s="414"/>
      <c r="AK143" s="179"/>
      <c r="AL143" s="131"/>
      <c r="AM143" s="414"/>
      <c r="AN143" s="489"/>
      <c r="AO143" s="132"/>
      <c r="AP143" s="131"/>
      <c r="AQ143" s="414"/>
      <c r="AR143" s="179"/>
      <c r="AS143" s="131"/>
      <c r="AT143" s="414"/>
      <c r="AU143" s="179"/>
      <c r="AV143" s="34"/>
    </row>
    <row r="144" spans="1:48" s="30" customFormat="1">
      <c r="A144" s="10">
        <v>7335</v>
      </c>
      <c r="B144" s="11" t="s">
        <v>596</v>
      </c>
      <c r="C144" s="33">
        <v>689</v>
      </c>
      <c r="D144" s="45">
        <v>210</v>
      </c>
      <c r="E144" s="68">
        <f t="shared" si="3"/>
        <v>0.30478955007256892</v>
      </c>
      <c r="F144" s="487"/>
      <c r="G144" s="488"/>
      <c r="H144" s="179"/>
      <c r="I144" s="131"/>
      <c r="J144" s="413"/>
      <c r="K144" s="413"/>
      <c r="L144" s="414"/>
      <c r="M144" s="131"/>
      <c r="N144" s="179"/>
      <c r="O144" s="508"/>
      <c r="P144" s="179"/>
      <c r="Q144" s="131"/>
      <c r="R144" s="489"/>
      <c r="S144" s="413"/>
      <c r="T144" s="488"/>
      <c r="U144" s="179"/>
      <c r="V144" s="131"/>
      <c r="W144" s="414"/>
      <c r="X144" s="179"/>
      <c r="Y144" s="490">
        <v>72</v>
      </c>
      <c r="Z144" s="500">
        <v>96</v>
      </c>
      <c r="AA144" s="492">
        <v>146</v>
      </c>
      <c r="AB144" s="131"/>
      <c r="AC144" s="414"/>
      <c r="AD144" s="179"/>
      <c r="AE144" s="131"/>
      <c r="AF144" s="489"/>
      <c r="AG144" s="414"/>
      <c r="AH144" s="179"/>
      <c r="AI144" s="131"/>
      <c r="AJ144" s="414"/>
      <c r="AK144" s="179"/>
      <c r="AL144" s="131"/>
      <c r="AM144" s="414"/>
      <c r="AN144" s="489"/>
      <c r="AO144" s="132"/>
      <c r="AP144" s="131"/>
      <c r="AQ144" s="414"/>
      <c r="AR144" s="179"/>
      <c r="AS144" s="131"/>
      <c r="AT144" s="414"/>
      <c r="AU144" s="179"/>
      <c r="AV144" s="34"/>
    </row>
    <row r="145" spans="1:48" s="30" customFormat="1">
      <c r="A145" s="10">
        <v>7336</v>
      </c>
      <c r="B145" s="11" t="s">
        <v>597</v>
      </c>
      <c r="C145" s="33">
        <v>1150</v>
      </c>
      <c r="D145" s="45">
        <v>302</v>
      </c>
      <c r="E145" s="68">
        <f t="shared" si="3"/>
        <v>0.26260869565217393</v>
      </c>
      <c r="F145" s="487"/>
      <c r="G145" s="488"/>
      <c r="H145" s="179"/>
      <c r="I145" s="131"/>
      <c r="J145" s="413"/>
      <c r="K145" s="413"/>
      <c r="L145" s="414"/>
      <c r="M145" s="131"/>
      <c r="N145" s="179"/>
      <c r="O145" s="508"/>
      <c r="P145" s="179"/>
      <c r="Q145" s="131"/>
      <c r="R145" s="489"/>
      <c r="S145" s="413"/>
      <c r="T145" s="488"/>
      <c r="U145" s="179"/>
      <c r="V145" s="131"/>
      <c r="W145" s="414"/>
      <c r="X145" s="179"/>
      <c r="Y145" s="490">
        <v>55</v>
      </c>
      <c r="Z145" s="500">
        <v>222</v>
      </c>
      <c r="AA145" s="492">
        <v>214</v>
      </c>
      <c r="AB145" s="131"/>
      <c r="AC145" s="414"/>
      <c r="AD145" s="179"/>
      <c r="AE145" s="131"/>
      <c r="AF145" s="489"/>
      <c r="AG145" s="414"/>
      <c r="AH145" s="179"/>
      <c r="AI145" s="131"/>
      <c r="AJ145" s="414"/>
      <c r="AK145" s="179"/>
      <c r="AL145" s="131"/>
      <c r="AM145" s="414"/>
      <c r="AN145" s="489"/>
      <c r="AO145" s="132"/>
      <c r="AP145" s="131"/>
      <c r="AQ145" s="414"/>
      <c r="AR145" s="179"/>
      <c r="AS145" s="131"/>
      <c r="AT145" s="414"/>
      <c r="AU145" s="179"/>
      <c r="AV145" s="34"/>
    </row>
    <row r="146" spans="1:48" s="30" customFormat="1">
      <c r="A146" s="10">
        <v>7337</v>
      </c>
      <c r="B146" s="11" t="s">
        <v>598</v>
      </c>
      <c r="C146" s="33">
        <v>1028</v>
      </c>
      <c r="D146" s="45">
        <v>285</v>
      </c>
      <c r="E146" s="68">
        <f t="shared" si="3"/>
        <v>0.27723735408560313</v>
      </c>
      <c r="F146" s="487"/>
      <c r="G146" s="488"/>
      <c r="H146" s="179"/>
      <c r="I146" s="131"/>
      <c r="J146" s="413"/>
      <c r="K146" s="413"/>
      <c r="L146" s="414"/>
      <c r="M146" s="131"/>
      <c r="N146" s="179"/>
      <c r="O146" s="508"/>
      <c r="P146" s="179"/>
      <c r="Q146" s="131"/>
      <c r="R146" s="489"/>
      <c r="S146" s="413"/>
      <c r="T146" s="488"/>
      <c r="U146" s="179"/>
      <c r="V146" s="131"/>
      <c r="W146" s="414"/>
      <c r="X146" s="179"/>
      <c r="Y146" s="490">
        <v>66</v>
      </c>
      <c r="Z146" s="500">
        <v>198</v>
      </c>
      <c r="AA146" s="492">
        <v>224</v>
      </c>
      <c r="AB146" s="131"/>
      <c r="AC146" s="414"/>
      <c r="AD146" s="179"/>
      <c r="AE146" s="131"/>
      <c r="AF146" s="489"/>
      <c r="AG146" s="414"/>
      <c r="AH146" s="179"/>
      <c r="AI146" s="131"/>
      <c r="AJ146" s="414"/>
      <c r="AK146" s="179"/>
      <c r="AL146" s="131"/>
      <c r="AM146" s="414"/>
      <c r="AN146" s="489"/>
      <c r="AO146" s="132"/>
      <c r="AP146" s="131"/>
      <c r="AQ146" s="414"/>
      <c r="AR146" s="179"/>
      <c r="AS146" s="131"/>
      <c r="AT146" s="414"/>
      <c r="AU146" s="179"/>
      <c r="AV146" s="34"/>
    </row>
    <row r="147" spans="1:48" s="30" customFormat="1">
      <c r="A147" s="10">
        <v>7338</v>
      </c>
      <c r="B147" s="11" t="s">
        <v>599</v>
      </c>
      <c r="C147" s="33">
        <v>898</v>
      </c>
      <c r="D147" s="45">
        <v>351</v>
      </c>
      <c r="E147" s="68">
        <f t="shared" si="3"/>
        <v>0.39086859688195991</v>
      </c>
      <c r="F147" s="487"/>
      <c r="G147" s="488"/>
      <c r="H147" s="179"/>
      <c r="I147" s="131"/>
      <c r="J147" s="413"/>
      <c r="K147" s="413"/>
      <c r="L147" s="414"/>
      <c r="M147" s="131"/>
      <c r="N147" s="179"/>
      <c r="O147" s="508"/>
      <c r="P147" s="179"/>
      <c r="Q147" s="131"/>
      <c r="R147" s="489"/>
      <c r="S147" s="413"/>
      <c r="T147" s="488"/>
      <c r="U147" s="179"/>
      <c r="V147" s="131"/>
      <c r="W147" s="414"/>
      <c r="X147" s="179"/>
      <c r="Y147" s="490">
        <v>73</v>
      </c>
      <c r="Z147" s="500">
        <v>240</v>
      </c>
      <c r="AA147" s="492">
        <v>276</v>
      </c>
      <c r="AB147" s="131"/>
      <c r="AC147" s="414"/>
      <c r="AD147" s="179"/>
      <c r="AE147" s="131"/>
      <c r="AF147" s="489"/>
      <c r="AG147" s="414"/>
      <c r="AH147" s="179"/>
      <c r="AI147" s="131"/>
      <c r="AJ147" s="414"/>
      <c r="AK147" s="179"/>
      <c r="AL147" s="131"/>
      <c r="AM147" s="414"/>
      <c r="AN147" s="489"/>
      <c r="AO147" s="132"/>
      <c r="AP147" s="131"/>
      <c r="AQ147" s="414"/>
      <c r="AR147" s="179"/>
      <c r="AS147" s="131"/>
      <c r="AT147" s="414"/>
      <c r="AU147" s="179"/>
      <c r="AV147" s="34"/>
    </row>
    <row r="148" spans="1:48" s="30" customFormat="1">
      <c r="A148" s="10">
        <v>7339</v>
      </c>
      <c r="B148" s="11" t="s">
        <v>600</v>
      </c>
      <c r="C148" s="33">
        <v>692</v>
      </c>
      <c r="D148" s="45">
        <v>207</v>
      </c>
      <c r="E148" s="68">
        <f t="shared" si="3"/>
        <v>0.29913294797687862</v>
      </c>
      <c r="F148" s="487"/>
      <c r="G148" s="488"/>
      <c r="H148" s="179"/>
      <c r="I148" s="131"/>
      <c r="J148" s="413"/>
      <c r="K148" s="413"/>
      <c r="L148" s="414"/>
      <c r="M148" s="131"/>
      <c r="N148" s="179"/>
      <c r="O148" s="508"/>
      <c r="P148" s="179"/>
      <c r="Q148" s="131"/>
      <c r="R148" s="489"/>
      <c r="S148" s="413"/>
      <c r="T148" s="488"/>
      <c r="U148" s="179"/>
      <c r="V148" s="131"/>
      <c r="W148" s="414"/>
      <c r="X148" s="179"/>
      <c r="Y148" s="490">
        <v>42</v>
      </c>
      <c r="Z148" s="500">
        <v>146</v>
      </c>
      <c r="AA148" s="492">
        <v>155</v>
      </c>
      <c r="AB148" s="131"/>
      <c r="AC148" s="414"/>
      <c r="AD148" s="179"/>
      <c r="AE148" s="131"/>
      <c r="AF148" s="489"/>
      <c r="AG148" s="414"/>
      <c r="AH148" s="179"/>
      <c r="AI148" s="131"/>
      <c r="AJ148" s="414"/>
      <c r="AK148" s="179"/>
      <c r="AL148" s="131"/>
      <c r="AM148" s="414"/>
      <c r="AN148" s="489"/>
      <c r="AO148" s="132"/>
      <c r="AP148" s="131"/>
      <c r="AQ148" s="414"/>
      <c r="AR148" s="179"/>
      <c r="AS148" s="131"/>
      <c r="AT148" s="414"/>
      <c r="AU148" s="179"/>
      <c r="AV148" s="34"/>
    </row>
    <row r="149" spans="1:48" s="30" customFormat="1">
      <c r="A149" s="10">
        <v>7340</v>
      </c>
      <c r="B149" s="11" t="s">
        <v>601</v>
      </c>
      <c r="C149" s="33">
        <v>695</v>
      </c>
      <c r="D149" s="45">
        <v>203</v>
      </c>
      <c r="E149" s="68">
        <f t="shared" si="3"/>
        <v>0.29208633093525183</v>
      </c>
      <c r="F149" s="487"/>
      <c r="G149" s="488"/>
      <c r="H149" s="179"/>
      <c r="I149" s="131"/>
      <c r="J149" s="413"/>
      <c r="K149" s="413"/>
      <c r="L149" s="414"/>
      <c r="M149" s="131"/>
      <c r="N149" s="179"/>
      <c r="O149" s="508"/>
      <c r="P149" s="179"/>
      <c r="Q149" s="131"/>
      <c r="R149" s="489"/>
      <c r="S149" s="413"/>
      <c r="T149" s="488"/>
      <c r="U149" s="179"/>
      <c r="V149" s="131"/>
      <c r="W149" s="414"/>
      <c r="X149" s="179"/>
      <c r="Y149" s="490">
        <v>64</v>
      </c>
      <c r="Z149" s="500">
        <v>128</v>
      </c>
      <c r="AA149" s="492">
        <v>150</v>
      </c>
      <c r="AB149" s="131"/>
      <c r="AC149" s="414"/>
      <c r="AD149" s="179"/>
      <c r="AE149" s="131"/>
      <c r="AF149" s="489"/>
      <c r="AG149" s="414"/>
      <c r="AH149" s="179"/>
      <c r="AI149" s="131"/>
      <c r="AJ149" s="414"/>
      <c r="AK149" s="179"/>
      <c r="AL149" s="131"/>
      <c r="AM149" s="414"/>
      <c r="AN149" s="489"/>
      <c r="AO149" s="132"/>
      <c r="AP149" s="131"/>
      <c r="AQ149" s="414"/>
      <c r="AR149" s="179"/>
      <c r="AS149" s="131"/>
      <c r="AT149" s="414"/>
      <c r="AU149" s="179"/>
      <c r="AV149" s="34"/>
    </row>
    <row r="150" spans="1:48" s="30" customFormat="1">
      <c r="A150" s="10">
        <v>7341</v>
      </c>
      <c r="B150" s="11" t="s">
        <v>602</v>
      </c>
      <c r="C150" s="33">
        <v>608</v>
      </c>
      <c r="D150" s="45">
        <v>171</v>
      </c>
      <c r="E150" s="68">
        <f t="shared" si="3"/>
        <v>0.28125</v>
      </c>
      <c r="F150" s="487"/>
      <c r="G150" s="488"/>
      <c r="H150" s="179"/>
      <c r="I150" s="131"/>
      <c r="J150" s="413"/>
      <c r="K150" s="413"/>
      <c r="L150" s="414"/>
      <c r="M150" s="131"/>
      <c r="N150" s="179"/>
      <c r="O150" s="508"/>
      <c r="P150" s="179"/>
      <c r="Q150" s="131"/>
      <c r="R150" s="489"/>
      <c r="S150" s="413"/>
      <c r="T150" s="488"/>
      <c r="U150" s="179"/>
      <c r="V150" s="131"/>
      <c r="W150" s="414"/>
      <c r="X150" s="179"/>
      <c r="Y150" s="490">
        <v>39</v>
      </c>
      <c r="Z150" s="500">
        <v>123</v>
      </c>
      <c r="AA150" s="492">
        <v>138</v>
      </c>
      <c r="AB150" s="131"/>
      <c r="AC150" s="414"/>
      <c r="AD150" s="179"/>
      <c r="AE150" s="131"/>
      <c r="AF150" s="489"/>
      <c r="AG150" s="414"/>
      <c r="AH150" s="179"/>
      <c r="AI150" s="131"/>
      <c r="AJ150" s="414"/>
      <c r="AK150" s="179"/>
      <c r="AL150" s="131"/>
      <c r="AM150" s="414"/>
      <c r="AN150" s="489"/>
      <c r="AO150" s="132"/>
      <c r="AP150" s="131"/>
      <c r="AQ150" s="414"/>
      <c r="AR150" s="179"/>
      <c r="AS150" s="131"/>
      <c r="AT150" s="414"/>
      <c r="AU150" s="179"/>
      <c r="AV150" s="34"/>
    </row>
    <row r="151" spans="1:48" s="30" customFormat="1">
      <c r="A151" s="10">
        <v>7342</v>
      </c>
      <c r="B151" s="11" t="s">
        <v>603</v>
      </c>
      <c r="C151" s="33">
        <v>932</v>
      </c>
      <c r="D151" s="45">
        <v>287</v>
      </c>
      <c r="E151" s="68">
        <f t="shared" si="3"/>
        <v>0.30793991416309013</v>
      </c>
      <c r="F151" s="487"/>
      <c r="G151" s="488"/>
      <c r="H151" s="179"/>
      <c r="I151" s="131"/>
      <c r="J151" s="413"/>
      <c r="K151" s="413"/>
      <c r="L151" s="414"/>
      <c r="M151" s="131"/>
      <c r="N151" s="179"/>
      <c r="O151" s="508"/>
      <c r="P151" s="179"/>
      <c r="Q151" s="131"/>
      <c r="R151" s="489"/>
      <c r="S151" s="413"/>
      <c r="T151" s="488"/>
      <c r="U151" s="179"/>
      <c r="V151" s="131"/>
      <c r="W151" s="414"/>
      <c r="X151" s="179"/>
      <c r="Y151" s="490">
        <v>73</v>
      </c>
      <c r="Z151" s="500">
        <v>196</v>
      </c>
      <c r="AA151" s="492">
        <v>222</v>
      </c>
      <c r="AB151" s="131"/>
      <c r="AC151" s="414"/>
      <c r="AD151" s="179"/>
      <c r="AE151" s="131"/>
      <c r="AF151" s="489"/>
      <c r="AG151" s="414"/>
      <c r="AH151" s="179"/>
      <c r="AI151" s="131"/>
      <c r="AJ151" s="414"/>
      <c r="AK151" s="179"/>
      <c r="AL151" s="131"/>
      <c r="AM151" s="414"/>
      <c r="AN151" s="489"/>
      <c r="AO151" s="132"/>
      <c r="AP151" s="131"/>
      <c r="AQ151" s="414"/>
      <c r="AR151" s="179"/>
      <c r="AS151" s="131"/>
      <c r="AT151" s="414"/>
      <c r="AU151" s="179"/>
      <c r="AV151" s="34"/>
    </row>
    <row r="152" spans="1:48" s="30" customFormat="1">
      <c r="A152" s="10">
        <v>7343</v>
      </c>
      <c r="B152" s="11" t="s">
        <v>604</v>
      </c>
      <c r="C152" s="33">
        <v>1107</v>
      </c>
      <c r="D152" s="45">
        <v>377</v>
      </c>
      <c r="E152" s="68">
        <f t="shared" si="3"/>
        <v>0.34056007226738932</v>
      </c>
      <c r="F152" s="487"/>
      <c r="G152" s="488"/>
      <c r="H152" s="179"/>
      <c r="I152" s="131"/>
      <c r="J152" s="413"/>
      <c r="K152" s="413"/>
      <c r="L152" s="414"/>
      <c r="M152" s="131"/>
      <c r="N152" s="179"/>
      <c r="O152" s="508"/>
      <c r="P152" s="179"/>
      <c r="Q152" s="131"/>
      <c r="R152" s="489"/>
      <c r="S152" s="413"/>
      <c r="T152" s="488"/>
      <c r="U152" s="179"/>
      <c r="V152" s="131"/>
      <c r="W152" s="414"/>
      <c r="X152" s="179"/>
      <c r="Y152" s="490">
        <v>115</v>
      </c>
      <c r="Z152" s="500">
        <v>244</v>
      </c>
      <c r="AA152" s="492">
        <v>294</v>
      </c>
      <c r="AB152" s="493"/>
      <c r="AC152" s="501"/>
      <c r="AD152" s="497"/>
      <c r="AE152" s="131"/>
      <c r="AF152" s="489"/>
      <c r="AG152" s="414"/>
      <c r="AH152" s="179"/>
      <c r="AI152" s="131"/>
      <c r="AJ152" s="414"/>
      <c r="AK152" s="179"/>
      <c r="AL152" s="131"/>
      <c r="AM152" s="414"/>
      <c r="AN152" s="489"/>
      <c r="AO152" s="132"/>
      <c r="AP152" s="131"/>
      <c r="AQ152" s="414"/>
      <c r="AR152" s="179"/>
      <c r="AS152" s="131"/>
      <c r="AT152" s="414"/>
      <c r="AU152" s="179"/>
      <c r="AV152" s="34"/>
    </row>
    <row r="153" spans="1:48" s="41" customFormat="1">
      <c r="A153" s="10">
        <v>7601</v>
      </c>
      <c r="B153" s="11" t="s">
        <v>608</v>
      </c>
      <c r="C153" s="33">
        <v>685</v>
      </c>
      <c r="D153" s="45">
        <v>258</v>
      </c>
      <c r="E153" s="68">
        <f t="shared" si="3"/>
        <v>0.37664233576642336</v>
      </c>
      <c r="F153" s="487"/>
      <c r="G153" s="488"/>
      <c r="H153" s="179"/>
      <c r="I153" s="131"/>
      <c r="J153" s="413"/>
      <c r="K153" s="413"/>
      <c r="L153" s="414"/>
      <c r="M153" s="131"/>
      <c r="N153" s="179"/>
      <c r="O153" s="508"/>
      <c r="P153" s="179"/>
      <c r="Q153" s="131"/>
      <c r="R153" s="489"/>
      <c r="S153" s="413"/>
      <c r="T153" s="488"/>
      <c r="U153" s="179"/>
      <c r="V153" s="131"/>
      <c r="W153" s="414"/>
      <c r="X153" s="179"/>
      <c r="Y153" s="131"/>
      <c r="Z153" s="488"/>
      <c r="AA153" s="179"/>
      <c r="AB153" s="490">
        <v>94</v>
      </c>
      <c r="AC153" s="491">
        <v>138</v>
      </c>
      <c r="AD153" s="492">
        <v>184</v>
      </c>
      <c r="AE153" s="131"/>
      <c r="AF153" s="489"/>
      <c r="AG153" s="414"/>
      <c r="AH153" s="179"/>
      <c r="AI153" s="131"/>
      <c r="AJ153" s="414"/>
      <c r="AK153" s="179"/>
      <c r="AL153" s="131"/>
      <c r="AM153" s="414"/>
      <c r="AN153" s="489"/>
      <c r="AO153" s="132"/>
      <c r="AP153" s="131"/>
      <c r="AQ153" s="414"/>
      <c r="AR153" s="179"/>
      <c r="AS153" s="131"/>
      <c r="AT153" s="414"/>
      <c r="AU153" s="179"/>
      <c r="AV153" s="34"/>
    </row>
    <row r="154" spans="1:48" s="30" customFormat="1">
      <c r="A154" s="10">
        <v>7602</v>
      </c>
      <c r="B154" s="11" t="s">
        <v>609</v>
      </c>
      <c r="C154" s="33">
        <v>1225</v>
      </c>
      <c r="D154" s="45">
        <v>376</v>
      </c>
      <c r="E154" s="68">
        <f t="shared" si="3"/>
        <v>0.3069387755102041</v>
      </c>
      <c r="F154" s="487"/>
      <c r="G154" s="488"/>
      <c r="H154" s="179"/>
      <c r="I154" s="131"/>
      <c r="J154" s="413"/>
      <c r="K154" s="413"/>
      <c r="L154" s="414"/>
      <c r="M154" s="131"/>
      <c r="N154" s="179"/>
      <c r="O154" s="508"/>
      <c r="P154" s="179"/>
      <c r="Q154" s="131"/>
      <c r="R154" s="489"/>
      <c r="S154" s="413"/>
      <c r="T154" s="488"/>
      <c r="U154" s="179"/>
      <c r="V154" s="131"/>
      <c r="W154" s="414"/>
      <c r="X154" s="179"/>
      <c r="Y154" s="131"/>
      <c r="Z154" s="488"/>
      <c r="AA154" s="179"/>
      <c r="AB154" s="490">
        <v>166</v>
      </c>
      <c r="AC154" s="491">
        <v>165</v>
      </c>
      <c r="AD154" s="492">
        <v>250</v>
      </c>
      <c r="AE154" s="131"/>
      <c r="AF154" s="489"/>
      <c r="AG154" s="414"/>
      <c r="AH154" s="179"/>
      <c r="AI154" s="131"/>
      <c r="AJ154" s="414"/>
      <c r="AK154" s="179"/>
      <c r="AL154" s="131"/>
      <c r="AM154" s="414"/>
      <c r="AN154" s="489"/>
      <c r="AO154" s="132"/>
      <c r="AP154" s="131"/>
      <c r="AQ154" s="414"/>
      <c r="AR154" s="179"/>
      <c r="AS154" s="131"/>
      <c r="AT154" s="414"/>
      <c r="AU154" s="179"/>
      <c r="AV154" s="34"/>
    </row>
    <row r="155" spans="1:48" s="30" customFormat="1">
      <c r="A155" s="10">
        <v>7603</v>
      </c>
      <c r="B155" s="11" t="s">
        <v>610</v>
      </c>
      <c r="C155" s="33">
        <v>834</v>
      </c>
      <c r="D155" s="45">
        <v>150</v>
      </c>
      <c r="E155" s="68">
        <f t="shared" si="3"/>
        <v>0.17985611510791366</v>
      </c>
      <c r="F155" s="487"/>
      <c r="G155" s="488"/>
      <c r="H155" s="179"/>
      <c r="I155" s="131"/>
      <c r="J155" s="413"/>
      <c r="K155" s="413"/>
      <c r="L155" s="414"/>
      <c r="M155" s="131"/>
      <c r="N155" s="179"/>
      <c r="O155" s="508"/>
      <c r="P155" s="179"/>
      <c r="Q155" s="131"/>
      <c r="R155" s="489"/>
      <c r="S155" s="413"/>
      <c r="T155" s="488"/>
      <c r="U155" s="179"/>
      <c r="V155" s="131"/>
      <c r="W155" s="414"/>
      <c r="X155" s="179"/>
      <c r="Y155" s="131"/>
      <c r="Z155" s="488"/>
      <c r="AA155" s="179"/>
      <c r="AB155" s="490">
        <v>55</v>
      </c>
      <c r="AC155" s="491">
        <v>84</v>
      </c>
      <c r="AD155" s="492">
        <v>122</v>
      </c>
      <c r="AE155" s="131"/>
      <c r="AF155" s="489"/>
      <c r="AG155" s="414"/>
      <c r="AH155" s="179"/>
      <c r="AI155" s="131"/>
      <c r="AJ155" s="414"/>
      <c r="AK155" s="179"/>
      <c r="AL155" s="131"/>
      <c r="AM155" s="414"/>
      <c r="AN155" s="489"/>
      <c r="AO155" s="132"/>
      <c r="AP155" s="131"/>
      <c r="AQ155" s="414"/>
      <c r="AR155" s="179"/>
      <c r="AS155" s="131"/>
      <c r="AT155" s="414"/>
      <c r="AU155" s="179"/>
      <c r="AV155" s="34"/>
    </row>
    <row r="156" spans="1:48" s="30" customFormat="1">
      <c r="A156" s="10">
        <v>8211</v>
      </c>
      <c r="B156" s="11" t="s">
        <v>617</v>
      </c>
      <c r="C156" s="33">
        <v>545</v>
      </c>
      <c r="D156" s="45">
        <v>133</v>
      </c>
      <c r="E156" s="68">
        <f t="shared" si="3"/>
        <v>0.24403669724770644</v>
      </c>
      <c r="F156" s="487"/>
      <c r="G156" s="488"/>
      <c r="H156" s="179"/>
      <c r="I156" s="131"/>
      <c r="J156" s="413"/>
      <c r="K156" s="413"/>
      <c r="L156" s="414"/>
      <c r="M156" s="131"/>
      <c r="N156" s="179"/>
      <c r="O156" s="508"/>
      <c r="P156" s="179"/>
      <c r="Q156" s="131"/>
      <c r="R156" s="489"/>
      <c r="S156" s="413"/>
      <c r="T156" s="488"/>
      <c r="U156" s="179"/>
      <c r="V156" s="131"/>
      <c r="W156" s="414"/>
      <c r="X156" s="179"/>
      <c r="Y156" s="131"/>
      <c r="Z156" s="488"/>
      <c r="AA156" s="179"/>
      <c r="AB156" s="131"/>
      <c r="AC156" s="414"/>
      <c r="AD156" s="179"/>
      <c r="AE156" s="490">
        <v>34</v>
      </c>
      <c r="AF156" s="498">
        <v>74</v>
      </c>
      <c r="AG156" s="491">
        <v>0</v>
      </c>
      <c r="AH156" s="492">
        <v>89</v>
      </c>
      <c r="AI156" s="131"/>
      <c r="AJ156" s="414"/>
      <c r="AK156" s="179"/>
      <c r="AL156" s="131"/>
      <c r="AM156" s="414"/>
      <c r="AN156" s="489"/>
      <c r="AO156" s="132"/>
      <c r="AP156" s="131"/>
      <c r="AQ156" s="414"/>
      <c r="AR156" s="179"/>
      <c r="AS156" s="131"/>
      <c r="AT156" s="414"/>
      <c r="AU156" s="179"/>
      <c r="AV156" s="34"/>
    </row>
    <row r="157" spans="1:48" s="30" customFormat="1">
      <c r="A157" s="10">
        <v>8221</v>
      </c>
      <c r="B157" s="11" t="s">
        <v>618</v>
      </c>
      <c r="C157" s="33">
        <v>813</v>
      </c>
      <c r="D157" s="45">
        <v>155</v>
      </c>
      <c r="E157" s="68">
        <f t="shared" si="3"/>
        <v>0.19065190651906519</v>
      </c>
      <c r="F157" s="487"/>
      <c r="G157" s="488"/>
      <c r="H157" s="179"/>
      <c r="I157" s="131"/>
      <c r="J157" s="413"/>
      <c r="K157" s="413"/>
      <c r="L157" s="414"/>
      <c r="M157" s="131"/>
      <c r="N157" s="179"/>
      <c r="O157" s="508"/>
      <c r="P157" s="179"/>
      <c r="Q157" s="131"/>
      <c r="R157" s="489"/>
      <c r="S157" s="413"/>
      <c r="T157" s="488"/>
      <c r="U157" s="179"/>
      <c r="V157" s="131"/>
      <c r="W157" s="414"/>
      <c r="X157" s="179"/>
      <c r="Y157" s="131"/>
      <c r="Z157" s="488"/>
      <c r="AA157" s="179"/>
      <c r="AB157" s="131"/>
      <c r="AC157" s="414"/>
      <c r="AD157" s="179"/>
      <c r="AE157" s="490">
        <v>47</v>
      </c>
      <c r="AF157" s="498">
        <v>97</v>
      </c>
      <c r="AG157" s="491">
        <v>0</v>
      </c>
      <c r="AH157" s="492">
        <v>125</v>
      </c>
      <c r="AI157" s="131"/>
      <c r="AJ157" s="414"/>
      <c r="AK157" s="179"/>
      <c r="AL157" s="131"/>
      <c r="AM157" s="414"/>
      <c r="AN157" s="489"/>
      <c r="AO157" s="132"/>
      <c r="AP157" s="131"/>
      <c r="AQ157" s="414"/>
      <c r="AR157" s="179"/>
      <c r="AS157" s="131"/>
      <c r="AT157" s="414"/>
      <c r="AU157" s="179"/>
      <c r="AV157" s="34"/>
    </row>
    <row r="158" spans="1:48" s="30" customFormat="1">
      <c r="A158" s="10">
        <v>8222</v>
      </c>
      <c r="B158" s="11" t="s">
        <v>619</v>
      </c>
      <c r="C158" s="33">
        <v>1292</v>
      </c>
      <c r="D158" s="45">
        <v>428</v>
      </c>
      <c r="E158" s="68">
        <f t="shared" si="3"/>
        <v>0.33126934984520123</v>
      </c>
      <c r="F158" s="487"/>
      <c r="G158" s="488"/>
      <c r="H158" s="179"/>
      <c r="I158" s="131"/>
      <c r="J158" s="413"/>
      <c r="K158" s="413"/>
      <c r="L158" s="414"/>
      <c r="M158" s="131"/>
      <c r="N158" s="179"/>
      <c r="O158" s="508"/>
      <c r="P158" s="179"/>
      <c r="Q158" s="131"/>
      <c r="R158" s="489"/>
      <c r="S158" s="413"/>
      <c r="T158" s="488"/>
      <c r="U158" s="179"/>
      <c r="V158" s="131"/>
      <c r="W158" s="414"/>
      <c r="X158" s="179"/>
      <c r="Y158" s="131"/>
      <c r="Z158" s="488"/>
      <c r="AA158" s="179"/>
      <c r="AB158" s="131"/>
      <c r="AC158" s="414"/>
      <c r="AD158" s="179"/>
      <c r="AE158" s="490">
        <v>174</v>
      </c>
      <c r="AF158" s="498">
        <v>173</v>
      </c>
      <c r="AG158" s="491">
        <v>0</v>
      </c>
      <c r="AH158" s="492">
        <v>292</v>
      </c>
      <c r="AI158" s="131"/>
      <c r="AJ158" s="414"/>
      <c r="AK158" s="179"/>
      <c r="AL158" s="131"/>
      <c r="AM158" s="414"/>
      <c r="AN158" s="489"/>
      <c r="AO158" s="132"/>
      <c r="AP158" s="131"/>
      <c r="AQ158" s="414"/>
      <c r="AR158" s="179"/>
      <c r="AS158" s="131"/>
      <c r="AT158" s="414"/>
      <c r="AU158" s="179"/>
      <c r="AV158" s="34"/>
    </row>
    <row r="159" spans="1:48" s="30" customFormat="1">
      <c r="A159" s="10">
        <v>8231</v>
      </c>
      <c r="B159" s="11" t="s">
        <v>620</v>
      </c>
      <c r="C159" s="33">
        <v>743</v>
      </c>
      <c r="D159" s="45">
        <v>310</v>
      </c>
      <c r="E159" s="68">
        <f t="shared" si="3"/>
        <v>0.41722745625841184</v>
      </c>
      <c r="F159" s="487"/>
      <c r="G159" s="488"/>
      <c r="H159" s="179"/>
      <c r="I159" s="131"/>
      <c r="J159" s="413"/>
      <c r="K159" s="413"/>
      <c r="L159" s="414"/>
      <c r="M159" s="131"/>
      <c r="N159" s="179"/>
      <c r="O159" s="508"/>
      <c r="P159" s="179"/>
      <c r="Q159" s="131"/>
      <c r="R159" s="489"/>
      <c r="S159" s="413"/>
      <c r="T159" s="488"/>
      <c r="U159" s="179"/>
      <c r="V159" s="131"/>
      <c r="W159" s="414"/>
      <c r="X159" s="179"/>
      <c r="Y159" s="131"/>
      <c r="Z159" s="488"/>
      <c r="AA159" s="179"/>
      <c r="AB159" s="131"/>
      <c r="AC159" s="414"/>
      <c r="AD159" s="179"/>
      <c r="AE159" s="490">
        <v>97</v>
      </c>
      <c r="AF159" s="498">
        <v>143</v>
      </c>
      <c r="AG159" s="491">
        <v>1</v>
      </c>
      <c r="AH159" s="492">
        <v>215</v>
      </c>
      <c r="AI159" s="131"/>
      <c r="AJ159" s="414"/>
      <c r="AK159" s="179"/>
      <c r="AL159" s="131"/>
      <c r="AM159" s="414"/>
      <c r="AN159" s="489"/>
      <c r="AO159" s="132"/>
      <c r="AP159" s="131"/>
      <c r="AQ159" s="414"/>
      <c r="AR159" s="179"/>
      <c r="AS159" s="131"/>
      <c r="AT159" s="414"/>
      <c r="AU159" s="179"/>
      <c r="AV159" s="34"/>
    </row>
    <row r="160" spans="1:48" s="30" customFormat="1">
      <c r="A160" s="10">
        <v>8301</v>
      </c>
      <c r="B160" s="11" t="s">
        <v>621</v>
      </c>
      <c r="C160" s="33">
        <v>1247</v>
      </c>
      <c r="D160" s="45">
        <v>471</v>
      </c>
      <c r="E160" s="68">
        <f t="shared" si="3"/>
        <v>0.3777064955894146</v>
      </c>
      <c r="F160" s="487"/>
      <c r="G160" s="488"/>
      <c r="H160" s="179"/>
      <c r="I160" s="131"/>
      <c r="J160" s="413"/>
      <c r="K160" s="413"/>
      <c r="L160" s="414"/>
      <c r="M160" s="131"/>
      <c r="N160" s="179"/>
      <c r="O160" s="508"/>
      <c r="P160" s="179"/>
      <c r="Q160" s="131"/>
      <c r="R160" s="489"/>
      <c r="S160" s="413"/>
      <c r="T160" s="488"/>
      <c r="U160" s="179"/>
      <c r="V160" s="131"/>
      <c r="W160" s="414"/>
      <c r="X160" s="179"/>
      <c r="Y160" s="131"/>
      <c r="Z160" s="488"/>
      <c r="AA160" s="179"/>
      <c r="AB160" s="131"/>
      <c r="AC160" s="414"/>
      <c r="AD160" s="179"/>
      <c r="AE160" s="490">
        <v>171</v>
      </c>
      <c r="AF160" s="498">
        <v>230</v>
      </c>
      <c r="AG160" s="491">
        <v>3</v>
      </c>
      <c r="AH160" s="492">
        <v>332</v>
      </c>
      <c r="AI160" s="131"/>
      <c r="AJ160" s="414"/>
      <c r="AK160" s="179"/>
      <c r="AL160" s="131"/>
      <c r="AM160" s="414"/>
      <c r="AN160" s="489"/>
      <c r="AO160" s="132"/>
      <c r="AP160" s="131"/>
      <c r="AQ160" s="414"/>
      <c r="AR160" s="179"/>
      <c r="AS160" s="131"/>
      <c r="AT160" s="414"/>
      <c r="AU160" s="179"/>
      <c r="AV160" s="34"/>
    </row>
    <row r="161" spans="1:48" s="30" customFormat="1">
      <c r="A161" s="10">
        <v>8302</v>
      </c>
      <c r="B161" s="11" t="s">
        <v>622</v>
      </c>
      <c r="C161" s="33">
        <v>1354</v>
      </c>
      <c r="D161" s="45">
        <v>500</v>
      </c>
      <c r="E161" s="68">
        <f t="shared" si="3"/>
        <v>0.36927621861152143</v>
      </c>
      <c r="F161" s="487"/>
      <c r="G161" s="488"/>
      <c r="H161" s="179"/>
      <c r="I161" s="131"/>
      <c r="J161" s="413"/>
      <c r="K161" s="413"/>
      <c r="L161" s="414"/>
      <c r="M161" s="131"/>
      <c r="N161" s="179"/>
      <c r="O161" s="508"/>
      <c r="P161" s="179"/>
      <c r="Q161" s="131"/>
      <c r="R161" s="489"/>
      <c r="S161" s="413"/>
      <c r="T161" s="488"/>
      <c r="U161" s="179"/>
      <c r="V161" s="131"/>
      <c r="W161" s="414"/>
      <c r="X161" s="179"/>
      <c r="Y161" s="131"/>
      <c r="Z161" s="488"/>
      <c r="AA161" s="179"/>
      <c r="AB161" s="131"/>
      <c r="AC161" s="414"/>
      <c r="AD161" s="179"/>
      <c r="AE161" s="490">
        <v>170</v>
      </c>
      <c r="AF161" s="498">
        <v>246</v>
      </c>
      <c r="AG161" s="491">
        <v>0</v>
      </c>
      <c r="AH161" s="492">
        <v>355</v>
      </c>
      <c r="AI161" s="131"/>
      <c r="AJ161" s="414"/>
      <c r="AK161" s="179"/>
      <c r="AL161" s="131"/>
      <c r="AM161" s="414"/>
      <c r="AN161" s="489"/>
      <c r="AO161" s="132"/>
      <c r="AP161" s="131"/>
      <c r="AQ161" s="414"/>
      <c r="AR161" s="179"/>
      <c r="AS161" s="131"/>
      <c r="AT161" s="414"/>
      <c r="AU161" s="179"/>
      <c r="AV161" s="34"/>
    </row>
    <row r="162" spans="1:48" s="30" customFormat="1">
      <c r="A162" s="10">
        <v>8303</v>
      </c>
      <c r="B162" s="11" t="s">
        <v>623</v>
      </c>
      <c r="C162" s="33">
        <v>1264</v>
      </c>
      <c r="D162" s="45">
        <v>362</v>
      </c>
      <c r="E162" s="68">
        <f t="shared" si="3"/>
        <v>0.28639240506329117</v>
      </c>
      <c r="F162" s="487"/>
      <c r="G162" s="488"/>
      <c r="H162" s="179"/>
      <c r="I162" s="131"/>
      <c r="J162" s="413"/>
      <c r="K162" s="413"/>
      <c r="L162" s="414"/>
      <c r="M162" s="131"/>
      <c r="N162" s="179"/>
      <c r="O162" s="508"/>
      <c r="P162" s="179"/>
      <c r="Q162" s="131"/>
      <c r="R162" s="489"/>
      <c r="S162" s="413"/>
      <c r="T162" s="488"/>
      <c r="U162" s="179"/>
      <c r="V162" s="131"/>
      <c r="W162" s="414"/>
      <c r="X162" s="179"/>
      <c r="Y162" s="131"/>
      <c r="Z162" s="488"/>
      <c r="AA162" s="179"/>
      <c r="AB162" s="131"/>
      <c r="AC162" s="414"/>
      <c r="AD162" s="179"/>
      <c r="AE162" s="490">
        <v>187</v>
      </c>
      <c r="AF162" s="498">
        <v>141</v>
      </c>
      <c r="AG162" s="491">
        <v>1</v>
      </c>
      <c r="AH162" s="492">
        <v>220</v>
      </c>
      <c r="AI162" s="131"/>
      <c r="AJ162" s="414"/>
      <c r="AK162" s="179"/>
      <c r="AL162" s="131"/>
      <c r="AM162" s="414"/>
      <c r="AN162" s="489"/>
      <c r="AO162" s="132"/>
      <c r="AP162" s="131"/>
      <c r="AQ162" s="414"/>
      <c r="AR162" s="179"/>
      <c r="AS162" s="131"/>
      <c r="AT162" s="414"/>
      <c r="AU162" s="179"/>
      <c r="AV162" s="34"/>
    </row>
    <row r="163" spans="1:48" s="30" customFormat="1">
      <c r="A163" s="10">
        <v>8304</v>
      </c>
      <c r="B163" s="11" t="s">
        <v>624</v>
      </c>
      <c r="C163" s="33">
        <v>1343</v>
      </c>
      <c r="D163" s="45">
        <v>568</v>
      </c>
      <c r="E163" s="68">
        <f t="shared" si="3"/>
        <v>0.42293373045420701</v>
      </c>
      <c r="F163" s="487"/>
      <c r="G163" s="488"/>
      <c r="H163" s="179"/>
      <c r="I163" s="131"/>
      <c r="J163" s="413"/>
      <c r="K163" s="413"/>
      <c r="L163" s="414"/>
      <c r="M163" s="131"/>
      <c r="N163" s="179"/>
      <c r="O163" s="508"/>
      <c r="P163" s="179"/>
      <c r="Q163" s="131"/>
      <c r="R163" s="489"/>
      <c r="S163" s="413"/>
      <c r="T163" s="488"/>
      <c r="U163" s="179"/>
      <c r="V163" s="131"/>
      <c r="W163" s="414"/>
      <c r="X163" s="179"/>
      <c r="Y163" s="131"/>
      <c r="Z163" s="488"/>
      <c r="AA163" s="179"/>
      <c r="AB163" s="131"/>
      <c r="AC163" s="414"/>
      <c r="AD163" s="179"/>
      <c r="AE163" s="490">
        <v>153</v>
      </c>
      <c r="AF163" s="498">
        <v>316</v>
      </c>
      <c r="AG163" s="491">
        <v>4</v>
      </c>
      <c r="AH163" s="492">
        <v>409</v>
      </c>
      <c r="AI163" s="131"/>
      <c r="AJ163" s="414"/>
      <c r="AK163" s="179"/>
      <c r="AL163" s="131"/>
      <c r="AM163" s="414"/>
      <c r="AN163" s="489"/>
      <c r="AO163" s="132"/>
      <c r="AP163" s="131"/>
      <c r="AQ163" s="414"/>
      <c r="AR163" s="179"/>
      <c r="AS163" s="131"/>
      <c r="AT163" s="414"/>
      <c r="AU163" s="179"/>
      <c r="AV163" s="34"/>
    </row>
    <row r="164" spans="1:48" s="30" customFormat="1">
      <c r="A164" s="10">
        <v>8305</v>
      </c>
      <c r="B164" s="11" t="s">
        <v>625</v>
      </c>
      <c r="C164" s="33">
        <v>831</v>
      </c>
      <c r="D164" s="45">
        <v>290</v>
      </c>
      <c r="E164" s="68">
        <f t="shared" si="3"/>
        <v>0.34897713598074609</v>
      </c>
      <c r="F164" s="487"/>
      <c r="G164" s="488"/>
      <c r="H164" s="179"/>
      <c r="I164" s="131"/>
      <c r="J164" s="413"/>
      <c r="K164" s="413"/>
      <c r="L164" s="414"/>
      <c r="M164" s="131"/>
      <c r="N164" s="179"/>
      <c r="O164" s="508"/>
      <c r="P164" s="179"/>
      <c r="Q164" s="131"/>
      <c r="R164" s="489"/>
      <c r="S164" s="413"/>
      <c r="T164" s="488"/>
      <c r="U164" s="179"/>
      <c r="V164" s="131"/>
      <c r="W164" s="414"/>
      <c r="X164" s="179"/>
      <c r="Y164" s="131"/>
      <c r="Z164" s="488"/>
      <c r="AA164" s="179"/>
      <c r="AB164" s="131"/>
      <c r="AC164" s="414"/>
      <c r="AD164" s="179"/>
      <c r="AE164" s="490">
        <v>82</v>
      </c>
      <c r="AF164" s="498">
        <v>168</v>
      </c>
      <c r="AG164" s="491">
        <v>0</v>
      </c>
      <c r="AH164" s="492">
        <v>204</v>
      </c>
      <c r="AI164" s="131"/>
      <c r="AJ164" s="414"/>
      <c r="AK164" s="179"/>
      <c r="AL164" s="131"/>
      <c r="AM164" s="414"/>
      <c r="AN164" s="489"/>
      <c r="AO164" s="132"/>
      <c r="AP164" s="131"/>
      <c r="AQ164" s="414"/>
      <c r="AR164" s="179"/>
      <c r="AS164" s="131"/>
      <c r="AT164" s="414"/>
      <c r="AU164" s="179"/>
      <c r="AV164" s="34"/>
    </row>
    <row r="165" spans="1:48" s="30" customFormat="1">
      <c r="A165" s="10">
        <v>8306</v>
      </c>
      <c r="B165" s="11" t="s">
        <v>626</v>
      </c>
      <c r="C165" s="33">
        <v>593</v>
      </c>
      <c r="D165" s="45">
        <v>227</v>
      </c>
      <c r="E165" s="68">
        <f t="shared" si="3"/>
        <v>0.38279932546374368</v>
      </c>
      <c r="F165" s="487"/>
      <c r="G165" s="488"/>
      <c r="H165" s="179"/>
      <c r="I165" s="131"/>
      <c r="J165" s="413"/>
      <c r="K165" s="413"/>
      <c r="L165" s="414"/>
      <c r="M165" s="131"/>
      <c r="N165" s="179"/>
      <c r="O165" s="508"/>
      <c r="P165" s="179"/>
      <c r="Q165" s="131"/>
      <c r="R165" s="489"/>
      <c r="S165" s="413"/>
      <c r="T165" s="488"/>
      <c r="U165" s="179"/>
      <c r="V165" s="131"/>
      <c r="W165" s="414"/>
      <c r="X165" s="179"/>
      <c r="Y165" s="131"/>
      <c r="Z165" s="488"/>
      <c r="AA165" s="179"/>
      <c r="AB165" s="131"/>
      <c r="AC165" s="414"/>
      <c r="AD165" s="179"/>
      <c r="AE165" s="490">
        <v>68</v>
      </c>
      <c r="AF165" s="498">
        <v>125</v>
      </c>
      <c r="AG165" s="491">
        <v>0</v>
      </c>
      <c r="AH165" s="492">
        <v>158</v>
      </c>
      <c r="AI165" s="131"/>
      <c r="AJ165" s="414"/>
      <c r="AK165" s="179"/>
      <c r="AL165" s="131"/>
      <c r="AM165" s="414"/>
      <c r="AN165" s="489"/>
      <c r="AO165" s="132"/>
      <c r="AP165" s="131"/>
      <c r="AQ165" s="414"/>
      <c r="AR165" s="179"/>
      <c r="AS165" s="131"/>
      <c r="AT165" s="414"/>
      <c r="AU165" s="179"/>
      <c r="AV165" s="34"/>
    </row>
    <row r="166" spans="1:48" s="30" customFormat="1">
      <c r="A166" s="10">
        <v>8307</v>
      </c>
      <c r="B166" s="11" t="s">
        <v>627</v>
      </c>
      <c r="C166" s="33">
        <v>980</v>
      </c>
      <c r="D166" s="45">
        <v>320</v>
      </c>
      <c r="E166" s="68">
        <f t="shared" si="3"/>
        <v>0.32653061224489793</v>
      </c>
      <c r="F166" s="487"/>
      <c r="G166" s="488"/>
      <c r="H166" s="179"/>
      <c r="I166" s="131"/>
      <c r="J166" s="413"/>
      <c r="K166" s="413"/>
      <c r="L166" s="414"/>
      <c r="M166" s="131"/>
      <c r="N166" s="179"/>
      <c r="O166" s="508"/>
      <c r="P166" s="179"/>
      <c r="Q166" s="131"/>
      <c r="R166" s="489"/>
      <c r="S166" s="413"/>
      <c r="T166" s="488"/>
      <c r="U166" s="179"/>
      <c r="V166" s="131"/>
      <c r="W166" s="414"/>
      <c r="X166" s="179"/>
      <c r="Y166" s="131"/>
      <c r="Z166" s="488"/>
      <c r="AA166" s="179"/>
      <c r="AB166" s="131"/>
      <c r="AC166" s="414"/>
      <c r="AD166" s="179"/>
      <c r="AE166" s="490">
        <v>140</v>
      </c>
      <c r="AF166" s="498">
        <v>130</v>
      </c>
      <c r="AG166" s="491">
        <v>1</v>
      </c>
      <c r="AH166" s="492">
        <v>218</v>
      </c>
      <c r="AI166" s="131"/>
      <c r="AJ166" s="414"/>
      <c r="AK166" s="179"/>
      <c r="AL166" s="131"/>
      <c r="AM166" s="414"/>
      <c r="AN166" s="489"/>
      <c r="AO166" s="132"/>
      <c r="AP166" s="131"/>
      <c r="AQ166" s="414"/>
      <c r="AR166" s="179"/>
      <c r="AS166" s="131"/>
      <c r="AT166" s="414"/>
      <c r="AU166" s="179"/>
      <c r="AV166" s="34"/>
    </row>
    <row r="167" spans="1:48" s="30" customFormat="1">
      <c r="A167" s="10">
        <v>8308</v>
      </c>
      <c r="B167" s="11" t="s">
        <v>628</v>
      </c>
      <c r="C167" s="33">
        <v>459</v>
      </c>
      <c r="D167" s="45">
        <v>186</v>
      </c>
      <c r="E167" s="68">
        <f t="shared" si="3"/>
        <v>0.40522875816993464</v>
      </c>
      <c r="F167" s="487"/>
      <c r="G167" s="488"/>
      <c r="H167" s="179"/>
      <c r="I167" s="131"/>
      <c r="J167" s="413"/>
      <c r="K167" s="413"/>
      <c r="L167" s="414"/>
      <c r="M167" s="131"/>
      <c r="N167" s="179"/>
      <c r="O167" s="508"/>
      <c r="P167" s="179"/>
      <c r="Q167" s="131"/>
      <c r="R167" s="489"/>
      <c r="S167" s="413"/>
      <c r="T167" s="488"/>
      <c r="U167" s="179"/>
      <c r="V167" s="131"/>
      <c r="W167" s="414"/>
      <c r="X167" s="179"/>
      <c r="Y167" s="131"/>
      <c r="Z167" s="488"/>
      <c r="AA167" s="179"/>
      <c r="AB167" s="131"/>
      <c r="AC167" s="414"/>
      <c r="AD167" s="179"/>
      <c r="AE167" s="490">
        <v>79</v>
      </c>
      <c r="AF167" s="498">
        <v>88</v>
      </c>
      <c r="AG167" s="491">
        <v>0</v>
      </c>
      <c r="AH167" s="492">
        <v>137</v>
      </c>
      <c r="AI167" s="131"/>
      <c r="AJ167" s="414"/>
      <c r="AK167" s="179"/>
      <c r="AL167" s="131"/>
      <c r="AM167" s="414"/>
      <c r="AN167" s="489"/>
      <c r="AO167" s="132"/>
      <c r="AP167" s="131"/>
      <c r="AQ167" s="414"/>
      <c r="AR167" s="179"/>
      <c r="AS167" s="131"/>
      <c r="AT167" s="414"/>
      <c r="AU167" s="179"/>
      <c r="AV167" s="34"/>
    </row>
    <row r="168" spans="1:48" s="30" customFormat="1">
      <c r="A168" s="10">
        <v>8701</v>
      </c>
      <c r="B168" s="11" t="s">
        <v>638</v>
      </c>
      <c r="C168" s="33">
        <v>840</v>
      </c>
      <c r="D168" s="45">
        <v>115</v>
      </c>
      <c r="E168" s="68">
        <f t="shared" si="3"/>
        <v>0.13690476190476192</v>
      </c>
      <c r="F168" s="487"/>
      <c r="G168" s="488"/>
      <c r="H168" s="179"/>
      <c r="I168" s="131"/>
      <c r="J168" s="413"/>
      <c r="K168" s="413"/>
      <c r="L168" s="414"/>
      <c r="M168" s="131"/>
      <c r="N168" s="179"/>
      <c r="O168" s="508"/>
      <c r="P168" s="179"/>
      <c r="Q168" s="131"/>
      <c r="R168" s="489"/>
      <c r="S168" s="413"/>
      <c r="T168" s="488"/>
      <c r="U168" s="179"/>
      <c r="V168" s="131"/>
      <c r="W168" s="414"/>
      <c r="X168" s="179"/>
      <c r="Y168" s="131"/>
      <c r="Z168" s="488"/>
      <c r="AA168" s="179"/>
      <c r="AB168" s="131"/>
      <c r="AC168" s="414"/>
      <c r="AD168" s="179"/>
      <c r="AE168" s="131"/>
      <c r="AF168" s="489"/>
      <c r="AG168" s="414"/>
      <c r="AH168" s="179"/>
      <c r="AI168" s="490">
        <v>66</v>
      </c>
      <c r="AJ168" s="491">
        <v>44</v>
      </c>
      <c r="AK168" s="492">
        <v>71</v>
      </c>
      <c r="AL168" s="131"/>
      <c r="AM168" s="414"/>
      <c r="AN168" s="489"/>
      <c r="AO168" s="132"/>
      <c r="AP168" s="131"/>
      <c r="AQ168" s="414"/>
      <c r="AR168" s="179"/>
      <c r="AS168" s="131"/>
      <c r="AT168" s="414"/>
      <c r="AU168" s="179"/>
      <c r="AV168" s="34"/>
    </row>
    <row r="169" spans="1:48" s="30" customFormat="1">
      <c r="A169" s="10">
        <v>8702</v>
      </c>
      <c r="B169" s="11" t="s">
        <v>639</v>
      </c>
      <c r="C169" s="33">
        <v>670</v>
      </c>
      <c r="D169" s="45">
        <v>271</v>
      </c>
      <c r="E169" s="68">
        <f t="shared" si="3"/>
        <v>0.40447761194029852</v>
      </c>
      <c r="F169" s="487"/>
      <c r="G169" s="488"/>
      <c r="H169" s="179"/>
      <c r="I169" s="131"/>
      <c r="J169" s="413"/>
      <c r="K169" s="413"/>
      <c r="L169" s="414"/>
      <c r="M169" s="131"/>
      <c r="N169" s="179"/>
      <c r="O169" s="508"/>
      <c r="P169" s="179"/>
      <c r="Q169" s="131"/>
      <c r="R169" s="489"/>
      <c r="S169" s="413"/>
      <c r="T169" s="488"/>
      <c r="U169" s="179"/>
      <c r="V169" s="131"/>
      <c r="W169" s="414"/>
      <c r="X169" s="179"/>
      <c r="Y169" s="131"/>
      <c r="Z169" s="488"/>
      <c r="AA169" s="179"/>
      <c r="AB169" s="131"/>
      <c r="AC169" s="414"/>
      <c r="AD169" s="179"/>
      <c r="AE169" s="131"/>
      <c r="AF169" s="489"/>
      <c r="AG169" s="414"/>
      <c r="AH169" s="179"/>
      <c r="AI169" s="490">
        <v>94</v>
      </c>
      <c r="AJ169" s="491">
        <v>148</v>
      </c>
      <c r="AK169" s="492">
        <v>191</v>
      </c>
      <c r="AL169" s="131"/>
      <c r="AM169" s="414"/>
      <c r="AN169" s="489"/>
      <c r="AO169" s="132"/>
      <c r="AP169" s="131"/>
      <c r="AQ169" s="414"/>
      <c r="AR169" s="179"/>
      <c r="AS169" s="131"/>
      <c r="AT169" s="414"/>
      <c r="AU169" s="179"/>
      <c r="AV169" s="34"/>
    </row>
    <row r="170" spans="1:48" s="30" customFormat="1">
      <c r="A170" s="10">
        <v>8703</v>
      </c>
      <c r="B170" s="11" t="s">
        <v>640</v>
      </c>
      <c r="C170" s="33">
        <v>1202</v>
      </c>
      <c r="D170" s="45">
        <v>413</v>
      </c>
      <c r="E170" s="68">
        <f t="shared" si="3"/>
        <v>0.34359400998336104</v>
      </c>
      <c r="F170" s="487"/>
      <c r="G170" s="488"/>
      <c r="H170" s="179"/>
      <c r="I170" s="131"/>
      <c r="J170" s="413"/>
      <c r="K170" s="413"/>
      <c r="L170" s="414"/>
      <c r="M170" s="131"/>
      <c r="N170" s="179"/>
      <c r="O170" s="508"/>
      <c r="P170" s="179"/>
      <c r="Q170" s="131"/>
      <c r="R170" s="489"/>
      <c r="S170" s="413"/>
      <c r="T170" s="488"/>
      <c r="U170" s="179"/>
      <c r="V170" s="131"/>
      <c r="W170" s="414"/>
      <c r="X170" s="179"/>
      <c r="Y170" s="131"/>
      <c r="Z170" s="488"/>
      <c r="AA170" s="179"/>
      <c r="AB170" s="131"/>
      <c r="AC170" s="414"/>
      <c r="AD170" s="179"/>
      <c r="AE170" s="131"/>
      <c r="AF170" s="489"/>
      <c r="AG170" s="414"/>
      <c r="AH170" s="179"/>
      <c r="AI170" s="490">
        <v>213</v>
      </c>
      <c r="AJ170" s="491">
        <v>168</v>
      </c>
      <c r="AK170" s="492">
        <v>262</v>
      </c>
      <c r="AL170" s="131"/>
      <c r="AM170" s="414"/>
      <c r="AN170" s="489"/>
      <c r="AO170" s="132"/>
      <c r="AP170" s="131"/>
      <c r="AQ170" s="414"/>
      <c r="AR170" s="179"/>
      <c r="AS170" s="131"/>
      <c r="AT170" s="414"/>
      <c r="AU170" s="179"/>
      <c r="AV170" s="34"/>
    </row>
    <row r="171" spans="1:48" s="30" customFormat="1">
      <c r="A171" s="10">
        <v>8704</v>
      </c>
      <c r="B171" s="11" t="s">
        <v>641</v>
      </c>
      <c r="C171" s="33">
        <v>868</v>
      </c>
      <c r="D171" s="45">
        <v>338</v>
      </c>
      <c r="E171" s="68">
        <f t="shared" si="3"/>
        <v>0.38940092165898615</v>
      </c>
      <c r="F171" s="487"/>
      <c r="G171" s="488"/>
      <c r="H171" s="179"/>
      <c r="I171" s="131"/>
      <c r="J171" s="413"/>
      <c r="K171" s="413"/>
      <c r="L171" s="414"/>
      <c r="M171" s="131"/>
      <c r="N171" s="179"/>
      <c r="O171" s="508"/>
      <c r="P171" s="179"/>
      <c r="Q171" s="131"/>
      <c r="R171" s="489"/>
      <c r="S171" s="413"/>
      <c r="T171" s="488"/>
      <c r="U171" s="179"/>
      <c r="V171" s="131"/>
      <c r="W171" s="414"/>
      <c r="X171" s="179"/>
      <c r="Y171" s="131"/>
      <c r="Z171" s="488"/>
      <c r="AA171" s="179"/>
      <c r="AB171" s="131"/>
      <c r="AC171" s="414"/>
      <c r="AD171" s="179"/>
      <c r="AE171" s="131"/>
      <c r="AF171" s="489"/>
      <c r="AG171" s="414"/>
      <c r="AH171" s="179"/>
      <c r="AI171" s="490">
        <v>150</v>
      </c>
      <c r="AJ171" s="491">
        <v>157</v>
      </c>
      <c r="AK171" s="492">
        <v>196</v>
      </c>
      <c r="AL171" s="131"/>
      <c r="AM171" s="414"/>
      <c r="AN171" s="489"/>
      <c r="AO171" s="132"/>
      <c r="AP171" s="131"/>
      <c r="AQ171" s="414"/>
      <c r="AR171" s="179"/>
      <c r="AS171" s="131"/>
      <c r="AT171" s="414"/>
      <c r="AU171" s="179"/>
      <c r="AV171" s="34"/>
    </row>
    <row r="172" spans="1:48" s="30" customFormat="1">
      <c r="A172" s="10">
        <v>8705</v>
      </c>
      <c r="B172" s="11" t="s">
        <v>642</v>
      </c>
      <c r="C172" s="33">
        <v>536</v>
      </c>
      <c r="D172" s="45">
        <v>153</v>
      </c>
      <c r="E172" s="68">
        <f t="shared" si="3"/>
        <v>0.28544776119402987</v>
      </c>
      <c r="F172" s="487"/>
      <c r="G172" s="488"/>
      <c r="H172" s="179"/>
      <c r="I172" s="131"/>
      <c r="J172" s="413"/>
      <c r="K172" s="413"/>
      <c r="L172" s="414"/>
      <c r="M172" s="131"/>
      <c r="N172" s="179"/>
      <c r="O172" s="508"/>
      <c r="P172" s="179"/>
      <c r="Q172" s="131"/>
      <c r="R172" s="489"/>
      <c r="S172" s="413"/>
      <c r="T172" s="488"/>
      <c r="U172" s="179"/>
      <c r="V172" s="131"/>
      <c r="W172" s="414"/>
      <c r="X172" s="179"/>
      <c r="Y172" s="131"/>
      <c r="Z172" s="488"/>
      <c r="AA172" s="179"/>
      <c r="AB172" s="131"/>
      <c r="AC172" s="414"/>
      <c r="AD172" s="179"/>
      <c r="AE172" s="131"/>
      <c r="AF172" s="489"/>
      <c r="AG172" s="414"/>
      <c r="AH172" s="179"/>
      <c r="AI172" s="490">
        <v>68</v>
      </c>
      <c r="AJ172" s="491">
        <v>70</v>
      </c>
      <c r="AK172" s="492">
        <v>97</v>
      </c>
      <c r="AL172" s="131"/>
      <c r="AM172" s="414"/>
      <c r="AN172" s="489"/>
      <c r="AO172" s="132"/>
      <c r="AP172" s="131"/>
      <c r="AQ172" s="414"/>
      <c r="AR172" s="179"/>
      <c r="AS172" s="131"/>
      <c r="AT172" s="414"/>
      <c r="AU172" s="179"/>
      <c r="AV172" s="34"/>
    </row>
    <row r="173" spans="1:48" s="30" customFormat="1">
      <c r="A173" s="10">
        <v>8706</v>
      </c>
      <c r="B173" s="11" t="s">
        <v>643</v>
      </c>
      <c r="C173" s="33">
        <v>649</v>
      </c>
      <c r="D173" s="45">
        <v>179</v>
      </c>
      <c r="E173" s="68">
        <f t="shared" si="3"/>
        <v>0.27580893682588598</v>
      </c>
      <c r="F173" s="487"/>
      <c r="G173" s="488"/>
      <c r="H173" s="179"/>
      <c r="I173" s="131"/>
      <c r="J173" s="413"/>
      <c r="K173" s="413"/>
      <c r="L173" s="414"/>
      <c r="M173" s="131"/>
      <c r="N173" s="179"/>
      <c r="O173" s="508"/>
      <c r="P173" s="179"/>
      <c r="Q173" s="131"/>
      <c r="R173" s="489"/>
      <c r="S173" s="413"/>
      <c r="T173" s="488"/>
      <c r="U173" s="179"/>
      <c r="V173" s="131"/>
      <c r="W173" s="414"/>
      <c r="X173" s="179"/>
      <c r="Y173" s="131"/>
      <c r="Z173" s="488"/>
      <c r="AA173" s="179"/>
      <c r="AB173" s="131"/>
      <c r="AC173" s="414"/>
      <c r="AD173" s="179"/>
      <c r="AE173" s="131"/>
      <c r="AF173" s="489"/>
      <c r="AG173" s="414"/>
      <c r="AH173" s="179"/>
      <c r="AI173" s="490">
        <v>101</v>
      </c>
      <c r="AJ173" s="491">
        <v>66</v>
      </c>
      <c r="AK173" s="492">
        <v>116</v>
      </c>
      <c r="AL173" s="131"/>
      <c r="AM173" s="414"/>
      <c r="AN173" s="489"/>
      <c r="AO173" s="132"/>
      <c r="AP173" s="131"/>
      <c r="AQ173" s="414"/>
      <c r="AR173" s="179"/>
      <c r="AS173" s="131"/>
      <c r="AT173" s="414"/>
      <c r="AU173" s="179"/>
      <c r="AV173" s="34"/>
    </row>
    <row r="174" spans="1:48" s="30" customFormat="1">
      <c r="A174" s="10">
        <v>8707</v>
      </c>
      <c r="B174" s="11" t="s">
        <v>644</v>
      </c>
      <c r="C174" s="33">
        <v>1543</v>
      </c>
      <c r="D174" s="45">
        <v>423</v>
      </c>
      <c r="E174" s="68">
        <f t="shared" si="3"/>
        <v>0.2741412832145172</v>
      </c>
      <c r="F174" s="487"/>
      <c r="G174" s="488"/>
      <c r="H174" s="179"/>
      <c r="I174" s="131"/>
      <c r="J174" s="413"/>
      <c r="K174" s="413"/>
      <c r="L174" s="414"/>
      <c r="M174" s="131"/>
      <c r="N174" s="179"/>
      <c r="O174" s="508"/>
      <c r="P174" s="179"/>
      <c r="Q174" s="131"/>
      <c r="R174" s="489"/>
      <c r="S174" s="413"/>
      <c r="T174" s="488"/>
      <c r="U174" s="179"/>
      <c r="V174" s="131"/>
      <c r="W174" s="414"/>
      <c r="X174" s="179"/>
      <c r="Y174" s="131"/>
      <c r="Z174" s="488"/>
      <c r="AA174" s="179"/>
      <c r="AB174" s="131"/>
      <c r="AC174" s="414"/>
      <c r="AD174" s="179"/>
      <c r="AE174" s="131"/>
      <c r="AF174" s="489"/>
      <c r="AG174" s="414"/>
      <c r="AH174" s="179"/>
      <c r="AI174" s="490">
        <v>209</v>
      </c>
      <c r="AJ174" s="491">
        <v>199</v>
      </c>
      <c r="AK174" s="492">
        <v>280</v>
      </c>
      <c r="AL174" s="131"/>
      <c r="AM174" s="414"/>
      <c r="AN174" s="489"/>
      <c r="AO174" s="132"/>
      <c r="AP174" s="131"/>
      <c r="AQ174" s="414"/>
      <c r="AR174" s="179"/>
      <c r="AS174" s="131"/>
      <c r="AT174" s="414"/>
      <c r="AU174" s="179"/>
      <c r="AV174" s="34"/>
    </row>
    <row r="175" spans="1:48" s="30" customFormat="1">
      <c r="A175" s="10">
        <v>8708</v>
      </c>
      <c r="B175" s="11" t="s">
        <v>645</v>
      </c>
      <c r="C175" s="33">
        <v>1034</v>
      </c>
      <c r="D175" s="45">
        <v>356</v>
      </c>
      <c r="E175" s="68">
        <f t="shared" si="3"/>
        <v>0.34429400386847198</v>
      </c>
      <c r="F175" s="487"/>
      <c r="G175" s="488"/>
      <c r="H175" s="179"/>
      <c r="I175" s="131"/>
      <c r="J175" s="413"/>
      <c r="K175" s="413"/>
      <c r="L175" s="414"/>
      <c r="M175" s="131"/>
      <c r="N175" s="179"/>
      <c r="O175" s="508"/>
      <c r="P175" s="179"/>
      <c r="Q175" s="131"/>
      <c r="R175" s="489"/>
      <c r="S175" s="413"/>
      <c r="T175" s="488"/>
      <c r="U175" s="179"/>
      <c r="V175" s="131"/>
      <c r="W175" s="414"/>
      <c r="X175" s="179"/>
      <c r="Y175" s="131"/>
      <c r="Z175" s="488"/>
      <c r="AA175" s="179"/>
      <c r="AB175" s="131"/>
      <c r="AC175" s="414"/>
      <c r="AD175" s="179"/>
      <c r="AE175" s="131"/>
      <c r="AF175" s="489"/>
      <c r="AG175" s="414"/>
      <c r="AH175" s="179"/>
      <c r="AI175" s="490">
        <v>163</v>
      </c>
      <c r="AJ175" s="491">
        <v>159</v>
      </c>
      <c r="AK175" s="492">
        <v>237</v>
      </c>
      <c r="AL175" s="131"/>
      <c r="AM175" s="414"/>
      <c r="AN175" s="489"/>
      <c r="AO175" s="132"/>
      <c r="AP175" s="131"/>
      <c r="AQ175" s="414"/>
      <c r="AR175" s="179"/>
      <c r="AS175" s="131"/>
      <c r="AT175" s="414"/>
      <c r="AU175" s="179"/>
      <c r="AV175" s="34"/>
    </row>
    <row r="176" spans="1:48" s="30" customFormat="1">
      <c r="A176" s="10">
        <v>8709</v>
      </c>
      <c r="B176" s="11" t="s">
        <v>646</v>
      </c>
      <c r="C176" s="33">
        <v>470</v>
      </c>
      <c r="D176" s="45">
        <v>105</v>
      </c>
      <c r="E176" s="68">
        <f t="shared" si="3"/>
        <v>0.22340425531914893</v>
      </c>
      <c r="F176" s="487"/>
      <c r="G176" s="488"/>
      <c r="H176" s="179"/>
      <c r="I176" s="131"/>
      <c r="J176" s="413"/>
      <c r="K176" s="413"/>
      <c r="L176" s="414"/>
      <c r="M176" s="131"/>
      <c r="N176" s="179"/>
      <c r="O176" s="508"/>
      <c r="P176" s="179"/>
      <c r="Q176" s="131"/>
      <c r="R176" s="489"/>
      <c r="S176" s="413"/>
      <c r="T176" s="488"/>
      <c r="U176" s="179"/>
      <c r="V176" s="131"/>
      <c r="W176" s="414"/>
      <c r="X176" s="179"/>
      <c r="Y176" s="131"/>
      <c r="Z176" s="488"/>
      <c r="AA176" s="179"/>
      <c r="AB176" s="131"/>
      <c r="AC176" s="414"/>
      <c r="AD176" s="179"/>
      <c r="AE176" s="131"/>
      <c r="AF176" s="489"/>
      <c r="AG176" s="414"/>
      <c r="AH176" s="179"/>
      <c r="AI176" s="490">
        <v>41</v>
      </c>
      <c r="AJ176" s="491">
        <v>54</v>
      </c>
      <c r="AK176" s="492">
        <v>72</v>
      </c>
      <c r="AL176" s="131"/>
      <c r="AM176" s="414"/>
      <c r="AN176" s="489"/>
      <c r="AO176" s="132"/>
      <c r="AP176" s="131"/>
      <c r="AQ176" s="414"/>
      <c r="AR176" s="179"/>
      <c r="AS176" s="131"/>
      <c r="AT176" s="414"/>
      <c r="AU176" s="179"/>
      <c r="AV176" s="34"/>
    </row>
    <row r="177" spans="1:48" s="30" customFormat="1">
      <c r="A177" s="10">
        <v>8710</v>
      </c>
      <c r="B177" s="11" t="s">
        <v>647</v>
      </c>
      <c r="C177" s="33">
        <v>887</v>
      </c>
      <c r="D177" s="45">
        <v>254</v>
      </c>
      <c r="E177" s="68">
        <f t="shared" si="3"/>
        <v>0.28635851183765504</v>
      </c>
      <c r="F177" s="487"/>
      <c r="G177" s="488"/>
      <c r="H177" s="179"/>
      <c r="I177" s="131"/>
      <c r="J177" s="413"/>
      <c r="K177" s="413"/>
      <c r="L177" s="414"/>
      <c r="M177" s="131"/>
      <c r="N177" s="179"/>
      <c r="O177" s="508"/>
      <c r="P177" s="179"/>
      <c r="Q177" s="131"/>
      <c r="R177" s="489"/>
      <c r="S177" s="413"/>
      <c r="T177" s="488"/>
      <c r="U177" s="179"/>
      <c r="V177" s="131"/>
      <c r="W177" s="414"/>
      <c r="X177" s="179"/>
      <c r="Y177" s="131"/>
      <c r="Z177" s="488"/>
      <c r="AA177" s="179"/>
      <c r="AB177" s="131"/>
      <c r="AC177" s="414"/>
      <c r="AD177" s="179"/>
      <c r="AE177" s="131"/>
      <c r="AF177" s="489"/>
      <c r="AG177" s="414"/>
      <c r="AH177" s="179"/>
      <c r="AI177" s="490">
        <v>127</v>
      </c>
      <c r="AJ177" s="491">
        <v>115</v>
      </c>
      <c r="AK177" s="492">
        <v>157</v>
      </c>
      <c r="AL177" s="131"/>
      <c r="AM177" s="414"/>
      <c r="AN177" s="489"/>
      <c r="AO177" s="132"/>
      <c r="AP177" s="131"/>
      <c r="AQ177" s="414"/>
      <c r="AR177" s="179"/>
      <c r="AS177" s="131"/>
      <c r="AT177" s="414"/>
      <c r="AU177" s="179"/>
      <c r="AV177" s="34"/>
    </row>
    <row r="178" spans="1:48" s="30" customFormat="1">
      <c r="A178" s="10">
        <v>8711</v>
      </c>
      <c r="B178" s="11" t="s">
        <v>648</v>
      </c>
      <c r="C178" s="33">
        <v>820</v>
      </c>
      <c r="D178" s="45">
        <v>161</v>
      </c>
      <c r="E178" s="68">
        <f t="shared" si="3"/>
        <v>0.19634146341463415</v>
      </c>
      <c r="F178" s="487"/>
      <c r="G178" s="488"/>
      <c r="H178" s="179"/>
      <c r="I178" s="131"/>
      <c r="J178" s="413"/>
      <c r="K178" s="413"/>
      <c r="L178" s="414"/>
      <c r="M178" s="131"/>
      <c r="N178" s="179"/>
      <c r="O178" s="508"/>
      <c r="P178" s="179"/>
      <c r="Q178" s="131"/>
      <c r="R178" s="489"/>
      <c r="S178" s="413"/>
      <c r="T178" s="488"/>
      <c r="U178" s="179"/>
      <c r="V178" s="131"/>
      <c r="W178" s="414"/>
      <c r="X178" s="179"/>
      <c r="Y178" s="131"/>
      <c r="Z178" s="488"/>
      <c r="AA178" s="179"/>
      <c r="AB178" s="131"/>
      <c r="AC178" s="414"/>
      <c r="AD178" s="179"/>
      <c r="AE178" s="131"/>
      <c r="AF178" s="489"/>
      <c r="AG178" s="414"/>
      <c r="AH178" s="179"/>
      <c r="AI178" s="490">
        <v>87</v>
      </c>
      <c r="AJ178" s="491">
        <v>64</v>
      </c>
      <c r="AK178" s="492">
        <v>87</v>
      </c>
      <c r="AL178" s="131"/>
      <c r="AM178" s="414"/>
      <c r="AN178" s="489"/>
      <c r="AO178" s="132"/>
      <c r="AP178" s="131"/>
      <c r="AQ178" s="414"/>
      <c r="AR178" s="179"/>
      <c r="AS178" s="131"/>
      <c r="AT178" s="414"/>
      <c r="AU178" s="179"/>
      <c r="AV178" s="34"/>
    </row>
    <row r="179" spans="1:48" s="30" customFormat="1">
      <c r="A179" s="10">
        <v>8712</v>
      </c>
      <c r="B179" s="11" t="s">
        <v>649</v>
      </c>
      <c r="C179" s="33">
        <v>292</v>
      </c>
      <c r="D179" s="45">
        <v>62</v>
      </c>
      <c r="E179" s="68">
        <f t="shared" si="3"/>
        <v>0.21232876712328766</v>
      </c>
      <c r="F179" s="487"/>
      <c r="G179" s="488"/>
      <c r="H179" s="179"/>
      <c r="I179" s="131"/>
      <c r="J179" s="413"/>
      <c r="K179" s="413"/>
      <c r="L179" s="414"/>
      <c r="M179" s="131"/>
      <c r="N179" s="179"/>
      <c r="O179" s="508"/>
      <c r="P179" s="179"/>
      <c r="Q179" s="131"/>
      <c r="R179" s="489"/>
      <c r="S179" s="413"/>
      <c r="T179" s="488"/>
      <c r="U179" s="179"/>
      <c r="V179" s="131"/>
      <c r="W179" s="414"/>
      <c r="X179" s="179"/>
      <c r="Y179" s="131"/>
      <c r="Z179" s="488"/>
      <c r="AA179" s="179"/>
      <c r="AB179" s="131"/>
      <c r="AC179" s="414"/>
      <c r="AD179" s="179"/>
      <c r="AE179" s="131"/>
      <c r="AF179" s="489"/>
      <c r="AG179" s="414"/>
      <c r="AH179" s="179"/>
      <c r="AI179" s="490">
        <v>23</v>
      </c>
      <c r="AJ179" s="491">
        <v>33</v>
      </c>
      <c r="AK179" s="492">
        <v>42</v>
      </c>
      <c r="AL179" s="131"/>
      <c r="AM179" s="414"/>
      <c r="AN179" s="489"/>
      <c r="AO179" s="132"/>
      <c r="AP179" s="131"/>
      <c r="AQ179" s="414"/>
      <c r="AR179" s="179"/>
      <c r="AS179" s="131"/>
      <c r="AT179" s="414"/>
      <c r="AU179" s="179"/>
      <c r="AV179" s="34"/>
    </row>
    <row r="180" spans="1:48" s="30" customFormat="1">
      <c r="A180" s="10">
        <v>8713</v>
      </c>
      <c r="B180" s="11" t="s">
        <v>650</v>
      </c>
      <c r="C180" s="33">
        <v>1155</v>
      </c>
      <c r="D180" s="45">
        <v>307</v>
      </c>
      <c r="E180" s="68">
        <f t="shared" si="3"/>
        <v>0.26580086580086582</v>
      </c>
      <c r="F180" s="487"/>
      <c r="G180" s="488"/>
      <c r="H180" s="179"/>
      <c r="I180" s="131"/>
      <c r="J180" s="413"/>
      <c r="K180" s="413"/>
      <c r="L180" s="414"/>
      <c r="M180" s="131"/>
      <c r="N180" s="179"/>
      <c r="O180" s="508"/>
      <c r="P180" s="179"/>
      <c r="Q180" s="131"/>
      <c r="R180" s="489"/>
      <c r="S180" s="413"/>
      <c r="T180" s="488"/>
      <c r="U180" s="179"/>
      <c r="V180" s="131"/>
      <c r="W180" s="414"/>
      <c r="X180" s="179"/>
      <c r="Y180" s="131"/>
      <c r="Z180" s="488"/>
      <c r="AA180" s="179"/>
      <c r="AB180" s="131"/>
      <c r="AC180" s="414"/>
      <c r="AD180" s="179"/>
      <c r="AE180" s="131"/>
      <c r="AF180" s="489"/>
      <c r="AG180" s="414"/>
      <c r="AH180" s="179"/>
      <c r="AI180" s="490">
        <v>176</v>
      </c>
      <c r="AJ180" s="491">
        <v>117</v>
      </c>
      <c r="AK180" s="492">
        <v>177</v>
      </c>
      <c r="AL180" s="131"/>
      <c r="AM180" s="414"/>
      <c r="AN180" s="489"/>
      <c r="AO180" s="132"/>
      <c r="AP180" s="131"/>
      <c r="AQ180" s="414"/>
      <c r="AR180" s="179"/>
      <c r="AS180" s="131"/>
      <c r="AT180" s="414"/>
      <c r="AU180" s="179"/>
      <c r="AV180" s="34"/>
    </row>
    <row r="181" spans="1:48" s="30" customFormat="1">
      <c r="A181" s="10">
        <v>8714</v>
      </c>
      <c r="B181" s="11" t="s">
        <v>651</v>
      </c>
      <c r="C181" s="33">
        <v>1078</v>
      </c>
      <c r="D181" s="45">
        <v>498</v>
      </c>
      <c r="E181" s="68">
        <f t="shared" si="3"/>
        <v>0.46196660482374768</v>
      </c>
      <c r="F181" s="487"/>
      <c r="G181" s="488"/>
      <c r="H181" s="179"/>
      <c r="I181" s="131"/>
      <c r="J181" s="413"/>
      <c r="K181" s="413"/>
      <c r="L181" s="414"/>
      <c r="M181" s="131"/>
      <c r="N181" s="179"/>
      <c r="O181" s="508"/>
      <c r="P181" s="179"/>
      <c r="Q181" s="131"/>
      <c r="R181" s="489"/>
      <c r="S181" s="413"/>
      <c r="T181" s="488"/>
      <c r="U181" s="179"/>
      <c r="V181" s="131"/>
      <c r="W181" s="414"/>
      <c r="X181" s="179"/>
      <c r="Y181" s="131"/>
      <c r="Z181" s="488"/>
      <c r="AA181" s="179"/>
      <c r="AB181" s="131"/>
      <c r="AC181" s="414"/>
      <c r="AD181" s="179"/>
      <c r="AE181" s="131"/>
      <c r="AF181" s="489"/>
      <c r="AG181" s="414"/>
      <c r="AH181" s="179"/>
      <c r="AI181" s="490">
        <v>253</v>
      </c>
      <c r="AJ181" s="491">
        <v>196</v>
      </c>
      <c r="AK181" s="492">
        <v>300</v>
      </c>
      <c r="AL181" s="131"/>
      <c r="AM181" s="414"/>
      <c r="AN181" s="489"/>
      <c r="AO181" s="132"/>
      <c r="AP181" s="131"/>
      <c r="AQ181" s="414"/>
      <c r="AR181" s="179"/>
      <c r="AS181" s="131"/>
      <c r="AT181" s="414"/>
      <c r="AU181" s="179"/>
      <c r="AV181" s="34"/>
    </row>
    <row r="182" spans="1:48" s="30" customFormat="1">
      <c r="A182" s="10">
        <v>8715</v>
      </c>
      <c r="B182" s="11" t="s">
        <v>652</v>
      </c>
      <c r="C182" s="33">
        <v>687</v>
      </c>
      <c r="D182" s="45">
        <v>151</v>
      </c>
      <c r="E182" s="68">
        <f t="shared" si="3"/>
        <v>0.2197962154294032</v>
      </c>
      <c r="F182" s="487"/>
      <c r="G182" s="488"/>
      <c r="H182" s="179"/>
      <c r="I182" s="131"/>
      <c r="J182" s="413"/>
      <c r="K182" s="413"/>
      <c r="L182" s="414"/>
      <c r="M182" s="131"/>
      <c r="N182" s="179"/>
      <c r="O182" s="508"/>
      <c r="P182" s="179"/>
      <c r="Q182" s="131"/>
      <c r="R182" s="489"/>
      <c r="S182" s="413"/>
      <c r="T182" s="488"/>
      <c r="U182" s="179"/>
      <c r="V182" s="131"/>
      <c r="W182" s="414"/>
      <c r="X182" s="179"/>
      <c r="Y182" s="131"/>
      <c r="Z182" s="488"/>
      <c r="AA182" s="179"/>
      <c r="AB182" s="131"/>
      <c r="AC182" s="414"/>
      <c r="AD182" s="179"/>
      <c r="AE182" s="131"/>
      <c r="AF182" s="489"/>
      <c r="AG182" s="414"/>
      <c r="AH182" s="179"/>
      <c r="AI182" s="490">
        <v>69</v>
      </c>
      <c r="AJ182" s="491">
        <v>68</v>
      </c>
      <c r="AK182" s="492">
        <v>91</v>
      </c>
      <c r="AL182" s="131"/>
      <c r="AM182" s="414"/>
      <c r="AN182" s="489"/>
      <c r="AO182" s="132"/>
      <c r="AP182" s="131"/>
      <c r="AQ182" s="414"/>
      <c r="AR182" s="179"/>
      <c r="AS182" s="131"/>
      <c r="AT182" s="414"/>
      <c r="AU182" s="179"/>
      <c r="AV182" s="34"/>
    </row>
    <row r="183" spans="1:48" s="30" customFormat="1">
      <c r="A183" s="10">
        <v>8716</v>
      </c>
      <c r="B183" s="11" t="s">
        <v>653</v>
      </c>
      <c r="C183" s="33">
        <v>841</v>
      </c>
      <c r="D183" s="45">
        <v>218</v>
      </c>
      <c r="E183" s="68">
        <f t="shared" si="3"/>
        <v>0.25921521997621877</v>
      </c>
      <c r="F183" s="487"/>
      <c r="G183" s="488"/>
      <c r="H183" s="179"/>
      <c r="I183" s="131"/>
      <c r="J183" s="413"/>
      <c r="K183" s="413"/>
      <c r="L183" s="414"/>
      <c r="M183" s="131"/>
      <c r="N183" s="179"/>
      <c r="O183" s="508"/>
      <c r="P183" s="179"/>
      <c r="Q183" s="131"/>
      <c r="R183" s="489"/>
      <c r="S183" s="413"/>
      <c r="T183" s="488"/>
      <c r="U183" s="179"/>
      <c r="V183" s="131"/>
      <c r="W183" s="414"/>
      <c r="X183" s="179"/>
      <c r="Y183" s="131"/>
      <c r="Z183" s="488"/>
      <c r="AA183" s="179"/>
      <c r="AB183" s="131"/>
      <c r="AC183" s="414"/>
      <c r="AD183" s="179"/>
      <c r="AE183" s="131"/>
      <c r="AF183" s="489"/>
      <c r="AG183" s="414"/>
      <c r="AH183" s="179"/>
      <c r="AI183" s="490">
        <v>117</v>
      </c>
      <c r="AJ183" s="491">
        <v>90</v>
      </c>
      <c r="AK183" s="492">
        <v>119</v>
      </c>
      <c r="AL183" s="131"/>
      <c r="AM183" s="414"/>
      <c r="AN183" s="489"/>
      <c r="AO183" s="132"/>
      <c r="AP183" s="131"/>
      <c r="AQ183" s="414"/>
      <c r="AR183" s="179"/>
      <c r="AS183" s="131"/>
      <c r="AT183" s="414"/>
      <c r="AU183" s="179"/>
      <c r="AV183" s="34"/>
    </row>
    <row r="184" spans="1:48" s="30" customFormat="1">
      <c r="A184" s="10">
        <v>8717</v>
      </c>
      <c r="B184" s="11" t="s">
        <v>654</v>
      </c>
      <c r="C184" s="33">
        <v>1302</v>
      </c>
      <c r="D184" s="45">
        <v>236</v>
      </c>
      <c r="E184" s="68">
        <f t="shared" si="3"/>
        <v>0.18125960061443933</v>
      </c>
      <c r="F184" s="487"/>
      <c r="G184" s="488"/>
      <c r="H184" s="179"/>
      <c r="I184" s="131"/>
      <c r="J184" s="413"/>
      <c r="K184" s="413"/>
      <c r="L184" s="414"/>
      <c r="M184" s="131"/>
      <c r="N184" s="179"/>
      <c r="O184" s="508"/>
      <c r="P184" s="179"/>
      <c r="Q184" s="131"/>
      <c r="R184" s="489"/>
      <c r="S184" s="413"/>
      <c r="T184" s="488"/>
      <c r="U184" s="179"/>
      <c r="V184" s="131"/>
      <c r="W184" s="414"/>
      <c r="X184" s="179"/>
      <c r="Y184" s="131"/>
      <c r="Z184" s="488"/>
      <c r="AA184" s="179"/>
      <c r="AB184" s="131"/>
      <c r="AC184" s="414"/>
      <c r="AD184" s="179"/>
      <c r="AE184" s="131"/>
      <c r="AF184" s="489"/>
      <c r="AG184" s="414"/>
      <c r="AH184" s="179"/>
      <c r="AI184" s="490">
        <v>136</v>
      </c>
      <c r="AJ184" s="491">
        <v>87</v>
      </c>
      <c r="AK184" s="492">
        <v>149</v>
      </c>
      <c r="AL184" s="131"/>
      <c r="AM184" s="414"/>
      <c r="AN184" s="489"/>
      <c r="AO184" s="132"/>
      <c r="AP184" s="131"/>
      <c r="AQ184" s="414"/>
      <c r="AR184" s="179"/>
      <c r="AS184" s="131"/>
      <c r="AT184" s="414"/>
      <c r="AU184" s="179"/>
      <c r="AV184" s="34"/>
    </row>
    <row r="185" spans="1:48" s="30" customFormat="1">
      <c r="A185" s="10">
        <v>8718</v>
      </c>
      <c r="B185" s="11" t="s">
        <v>655</v>
      </c>
      <c r="C185" s="33">
        <v>1182</v>
      </c>
      <c r="D185" s="45">
        <v>407</v>
      </c>
      <c r="E185" s="68">
        <f t="shared" si="3"/>
        <v>0.344331641285956</v>
      </c>
      <c r="F185" s="487"/>
      <c r="G185" s="488"/>
      <c r="H185" s="179"/>
      <c r="I185" s="131"/>
      <c r="J185" s="413"/>
      <c r="K185" s="413"/>
      <c r="L185" s="414"/>
      <c r="M185" s="131"/>
      <c r="N185" s="179"/>
      <c r="O185" s="508"/>
      <c r="P185" s="179"/>
      <c r="Q185" s="131"/>
      <c r="R185" s="489"/>
      <c r="S185" s="413"/>
      <c r="T185" s="488"/>
      <c r="U185" s="179"/>
      <c r="V185" s="131"/>
      <c r="W185" s="414"/>
      <c r="X185" s="179"/>
      <c r="Y185" s="131"/>
      <c r="Z185" s="488"/>
      <c r="AA185" s="179"/>
      <c r="AB185" s="131"/>
      <c r="AC185" s="414"/>
      <c r="AD185" s="179"/>
      <c r="AE185" s="131"/>
      <c r="AF185" s="489"/>
      <c r="AG185" s="414"/>
      <c r="AH185" s="179"/>
      <c r="AI185" s="490">
        <v>234</v>
      </c>
      <c r="AJ185" s="491">
        <v>142</v>
      </c>
      <c r="AK185" s="492">
        <v>263</v>
      </c>
      <c r="AL185" s="131"/>
      <c r="AM185" s="414"/>
      <c r="AN185" s="489"/>
      <c r="AO185" s="132"/>
      <c r="AP185" s="131"/>
      <c r="AQ185" s="414"/>
      <c r="AR185" s="179"/>
      <c r="AS185" s="131"/>
      <c r="AT185" s="414"/>
      <c r="AU185" s="179"/>
      <c r="AV185" s="34"/>
    </row>
    <row r="186" spans="1:48" s="30" customFormat="1">
      <c r="A186" s="10">
        <v>8719</v>
      </c>
      <c r="B186" s="11" t="s">
        <v>656</v>
      </c>
      <c r="C186" s="33">
        <v>1150</v>
      </c>
      <c r="D186" s="45">
        <v>520</v>
      </c>
      <c r="E186" s="68">
        <f t="shared" si="3"/>
        <v>0.45217391304347826</v>
      </c>
      <c r="F186" s="487"/>
      <c r="G186" s="488"/>
      <c r="H186" s="179"/>
      <c r="I186" s="131"/>
      <c r="J186" s="413"/>
      <c r="K186" s="413"/>
      <c r="L186" s="414"/>
      <c r="M186" s="131"/>
      <c r="N186" s="179"/>
      <c r="O186" s="508"/>
      <c r="P186" s="179"/>
      <c r="Q186" s="131"/>
      <c r="R186" s="489"/>
      <c r="S186" s="413"/>
      <c r="T186" s="488"/>
      <c r="U186" s="179"/>
      <c r="V186" s="131"/>
      <c r="W186" s="414"/>
      <c r="X186" s="179"/>
      <c r="Y186" s="131"/>
      <c r="Z186" s="488"/>
      <c r="AA186" s="179"/>
      <c r="AB186" s="131"/>
      <c r="AC186" s="414"/>
      <c r="AD186" s="179"/>
      <c r="AE186" s="131"/>
      <c r="AF186" s="489"/>
      <c r="AG186" s="414"/>
      <c r="AH186" s="179"/>
      <c r="AI186" s="490">
        <v>224</v>
      </c>
      <c r="AJ186" s="491">
        <v>253</v>
      </c>
      <c r="AK186" s="492">
        <v>322</v>
      </c>
      <c r="AL186" s="131"/>
      <c r="AM186" s="414"/>
      <c r="AN186" s="489"/>
      <c r="AO186" s="132"/>
      <c r="AP186" s="131"/>
      <c r="AQ186" s="414"/>
      <c r="AR186" s="179"/>
      <c r="AS186" s="131"/>
      <c r="AT186" s="414"/>
      <c r="AU186" s="179"/>
      <c r="AV186" s="34"/>
    </row>
    <row r="187" spans="1:48" s="30" customFormat="1">
      <c r="A187" s="10">
        <v>8720</v>
      </c>
      <c r="B187" s="11" t="s">
        <v>657</v>
      </c>
      <c r="C187" s="33">
        <v>1384</v>
      </c>
      <c r="D187" s="45">
        <v>501</v>
      </c>
      <c r="E187" s="68">
        <f t="shared" si="3"/>
        <v>0.36199421965317918</v>
      </c>
      <c r="F187" s="487"/>
      <c r="G187" s="488"/>
      <c r="H187" s="179"/>
      <c r="I187" s="131"/>
      <c r="J187" s="413"/>
      <c r="K187" s="413"/>
      <c r="L187" s="414"/>
      <c r="M187" s="131"/>
      <c r="N187" s="179"/>
      <c r="O187" s="508"/>
      <c r="P187" s="179"/>
      <c r="Q187" s="131"/>
      <c r="R187" s="489"/>
      <c r="S187" s="413"/>
      <c r="T187" s="488"/>
      <c r="U187" s="179"/>
      <c r="V187" s="131"/>
      <c r="W187" s="414"/>
      <c r="X187" s="179"/>
      <c r="Y187" s="131"/>
      <c r="Z187" s="488"/>
      <c r="AA187" s="179"/>
      <c r="AB187" s="131"/>
      <c r="AC187" s="414"/>
      <c r="AD187" s="179"/>
      <c r="AE187" s="131"/>
      <c r="AF187" s="489"/>
      <c r="AG187" s="414"/>
      <c r="AH187" s="179"/>
      <c r="AI187" s="490">
        <v>306</v>
      </c>
      <c r="AJ187" s="491">
        <v>150</v>
      </c>
      <c r="AK187" s="492">
        <v>301</v>
      </c>
      <c r="AL187" s="131"/>
      <c r="AM187" s="414"/>
      <c r="AN187" s="489"/>
      <c r="AO187" s="132"/>
      <c r="AP187" s="131"/>
      <c r="AQ187" s="414"/>
      <c r="AR187" s="179"/>
      <c r="AS187" s="131"/>
      <c r="AT187" s="414"/>
      <c r="AU187" s="179"/>
      <c r="AV187" s="34"/>
    </row>
    <row r="188" spans="1:48" s="30" customFormat="1">
      <c r="A188" s="10">
        <v>8721</v>
      </c>
      <c r="B188" s="11" t="s">
        <v>658</v>
      </c>
      <c r="C188" s="33">
        <v>1232</v>
      </c>
      <c r="D188" s="45">
        <v>638</v>
      </c>
      <c r="E188" s="68">
        <f t="shared" si="3"/>
        <v>0.5178571428571429</v>
      </c>
      <c r="F188" s="487"/>
      <c r="G188" s="488"/>
      <c r="H188" s="179"/>
      <c r="I188" s="131"/>
      <c r="J188" s="413"/>
      <c r="K188" s="413"/>
      <c r="L188" s="414"/>
      <c r="M188" s="131"/>
      <c r="N188" s="179"/>
      <c r="O188" s="508"/>
      <c r="P188" s="179"/>
      <c r="Q188" s="131"/>
      <c r="R188" s="489"/>
      <c r="S188" s="413"/>
      <c r="T188" s="488"/>
      <c r="U188" s="179"/>
      <c r="V188" s="131"/>
      <c r="W188" s="414"/>
      <c r="X188" s="179"/>
      <c r="Y188" s="131"/>
      <c r="Z188" s="488"/>
      <c r="AA188" s="179"/>
      <c r="AB188" s="131"/>
      <c r="AC188" s="414"/>
      <c r="AD188" s="179"/>
      <c r="AE188" s="131"/>
      <c r="AF188" s="489"/>
      <c r="AG188" s="414"/>
      <c r="AH188" s="179"/>
      <c r="AI188" s="490">
        <v>260</v>
      </c>
      <c r="AJ188" s="491">
        <v>328</v>
      </c>
      <c r="AK188" s="492">
        <v>405</v>
      </c>
      <c r="AL188" s="131"/>
      <c r="AM188" s="414"/>
      <c r="AN188" s="489"/>
      <c r="AO188" s="132"/>
      <c r="AP188" s="131"/>
      <c r="AQ188" s="414"/>
      <c r="AR188" s="179"/>
      <c r="AS188" s="131"/>
      <c r="AT188" s="414"/>
      <c r="AU188" s="179"/>
      <c r="AV188" s="34"/>
    </row>
    <row r="189" spans="1:48" s="30" customFormat="1">
      <c r="A189" s="10">
        <v>8722</v>
      </c>
      <c r="B189" s="11" t="s">
        <v>659</v>
      </c>
      <c r="C189" s="33">
        <v>1053</v>
      </c>
      <c r="D189" s="45">
        <v>368</v>
      </c>
      <c r="E189" s="68">
        <f t="shared" si="3"/>
        <v>0.34947768281101615</v>
      </c>
      <c r="F189" s="487"/>
      <c r="G189" s="488"/>
      <c r="H189" s="179"/>
      <c r="I189" s="131"/>
      <c r="J189" s="413"/>
      <c r="K189" s="413"/>
      <c r="L189" s="414"/>
      <c r="M189" s="131"/>
      <c r="N189" s="179"/>
      <c r="O189" s="508"/>
      <c r="P189" s="179"/>
      <c r="Q189" s="131"/>
      <c r="R189" s="489"/>
      <c r="S189" s="413"/>
      <c r="T189" s="488"/>
      <c r="U189" s="179"/>
      <c r="V189" s="131"/>
      <c r="W189" s="414"/>
      <c r="X189" s="179"/>
      <c r="Y189" s="131"/>
      <c r="Z189" s="488"/>
      <c r="AA189" s="179"/>
      <c r="AB189" s="131"/>
      <c r="AC189" s="414"/>
      <c r="AD189" s="179"/>
      <c r="AE189" s="131"/>
      <c r="AF189" s="489"/>
      <c r="AG189" s="414"/>
      <c r="AH189" s="179"/>
      <c r="AI189" s="490">
        <v>198</v>
      </c>
      <c r="AJ189" s="491">
        <v>143</v>
      </c>
      <c r="AK189" s="492">
        <v>232</v>
      </c>
      <c r="AL189" s="131"/>
      <c r="AM189" s="414"/>
      <c r="AN189" s="489"/>
      <c r="AO189" s="132"/>
      <c r="AP189" s="131"/>
      <c r="AQ189" s="414"/>
      <c r="AR189" s="179"/>
      <c r="AS189" s="131"/>
      <c r="AT189" s="414"/>
      <c r="AU189" s="179"/>
      <c r="AV189" s="34"/>
    </row>
    <row r="190" spans="1:48" s="30" customFormat="1">
      <c r="A190" s="10">
        <v>8723</v>
      </c>
      <c r="B190" s="11" t="s">
        <v>660</v>
      </c>
      <c r="C190" s="33">
        <v>1302</v>
      </c>
      <c r="D190" s="45">
        <v>567</v>
      </c>
      <c r="E190" s="68">
        <f t="shared" si="3"/>
        <v>0.43548387096774194</v>
      </c>
      <c r="F190" s="487"/>
      <c r="G190" s="488"/>
      <c r="H190" s="179"/>
      <c r="I190" s="131"/>
      <c r="J190" s="413"/>
      <c r="K190" s="413"/>
      <c r="L190" s="414"/>
      <c r="M190" s="131"/>
      <c r="N190" s="179"/>
      <c r="O190" s="508"/>
      <c r="P190" s="179"/>
      <c r="Q190" s="131"/>
      <c r="R190" s="489"/>
      <c r="S190" s="413"/>
      <c r="T190" s="488"/>
      <c r="U190" s="179"/>
      <c r="V190" s="131"/>
      <c r="W190" s="414"/>
      <c r="X190" s="179"/>
      <c r="Y190" s="131"/>
      <c r="Z190" s="488"/>
      <c r="AA190" s="179"/>
      <c r="AB190" s="131"/>
      <c r="AC190" s="414"/>
      <c r="AD190" s="179"/>
      <c r="AE190" s="131"/>
      <c r="AF190" s="489"/>
      <c r="AG190" s="414"/>
      <c r="AH190" s="179"/>
      <c r="AI190" s="490">
        <v>325</v>
      </c>
      <c r="AJ190" s="491">
        <v>172</v>
      </c>
      <c r="AK190" s="492">
        <v>388</v>
      </c>
      <c r="AL190" s="131"/>
      <c r="AM190" s="414"/>
      <c r="AN190" s="489"/>
      <c r="AO190" s="132"/>
      <c r="AP190" s="131"/>
      <c r="AQ190" s="414"/>
      <c r="AR190" s="179"/>
      <c r="AS190" s="131"/>
      <c r="AT190" s="414"/>
      <c r="AU190" s="179"/>
      <c r="AV190" s="34"/>
    </row>
    <row r="191" spans="1:48" s="30" customFormat="1">
      <c r="A191" s="10">
        <v>8724</v>
      </c>
      <c r="B191" s="11" t="s">
        <v>661</v>
      </c>
      <c r="C191" s="33">
        <v>706</v>
      </c>
      <c r="D191" s="45">
        <v>218</v>
      </c>
      <c r="E191" s="68">
        <f t="shared" si="3"/>
        <v>0.30878186968838528</v>
      </c>
      <c r="F191" s="487"/>
      <c r="G191" s="488"/>
      <c r="H191" s="179"/>
      <c r="I191" s="131"/>
      <c r="J191" s="413"/>
      <c r="K191" s="413"/>
      <c r="L191" s="414"/>
      <c r="M191" s="131"/>
      <c r="N191" s="179"/>
      <c r="O191" s="508"/>
      <c r="P191" s="179"/>
      <c r="Q191" s="131"/>
      <c r="R191" s="489"/>
      <c r="S191" s="413"/>
      <c r="T191" s="488"/>
      <c r="U191" s="179"/>
      <c r="V191" s="131"/>
      <c r="W191" s="414"/>
      <c r="X191" s="179"/>
      <c r="Y191" s="131"/>
      <c r="Z191" s="488"/>
      <c r="AA191" s="179"/>
      <c r="AB191" s="131"/>
      <c r="AC191" s="414"/>
      <c r="AD191" s="179"/>
      <c r="AE191" s="131"/>
      <c r="AF191" s="489"/>
      <c r="AG191" s="414"/>
      <c r="AH191" s="179"/>
      <c r="AI191" s="490">
        <v>109</v>
      </c>
      <c r="AJ191" s="491">
        <v>92</v>
      </c>
      <c r="AK191" s="492">
        <v>132</v>
      </c>
      <c r="AL191" s="131"/>
      <c r="AM191" s="414"/>
      <c r="AN191" s="489"/>
      <c r="AO191" s="132"/>
      <c r="AP191" s="131"/>
      <c r="AQ191" s="414"/>
      <c r="AR191" s="179"/>
      <c r="AS191" s="131"/>
      <c r="AT191" s="414"/>
      <c r="AU191" s="179"/>
      <c r="AV191" s="34"/>
    </row>
    <row r="192" spans="1:48" s="30" customFormat="1">
      <c r="A192" s="10">
        <v>8725</v>
      </c>
      <c r="B192" s="11" t="s">
        <v>662</v>
      </c>
      <c r="C192" s="33">
        <v>925</v>
      </c>
      <c r="D192" s="45">
        <v>215</v>
      </c>
      <c r="E192" s="68">
        <f t="shared" si="3"/>
        <v>0.23243243243243245</v>
      </c>
      <c r="F192" s="487"/>
      <c r="G192" s="488"/>
      <c r="H192" s="179"/>
      <c r="I192" s="131"/>
      <c r="J192" s="413"/>
      <c r="K192" s="413"/>
      <c r="L192" s="414"/>
      <c r="M192" s="131"/>
      <c r="N192" s="179"/>
      <c r="O192" s="508"/>
      <c r="P192" s="179"/>
      <c r="Q192" s="131"/>
      <c r="R192" s="489"/>
      <c r="S192" s="413"/>
      <c r="T192" s="488"/>
      <c r="U192" s="179"/>
      <c r="V192" s="131"/>
      <c r="W192" s="414"/>
      <c r="X192" s="179"/>
      <c r="Y192" s="131"/>
      <c r="Z192" s="488"/>
      <c r="AA192" s="179"/>
      <c r="AB192" s="131"/>
      <c r="AC192" s="414"/>
      <c r="AD192" s="179"/>
      <c r="AE192" s="131"/>
      <c r="AF192" s="489"/>
      <c r="AG192" s="414"/>
      <c r="AH192" s="179"/>
      <c r="AI192" s="490">
        <v>117</v>
      </c>
      <c r="AJ192" s="491">
        <v>83</v>
      </c>
      <c r="AK192" s="492">
        <v>125</v>
      </c>
      <c r="AL192" s="131"/>
      <c r="AM192" s="414"/>
      <c r="AN192" s="489"/>
      <c r="AO192" s="132"/>
      <c r="AP192" s="131"/>
      <c r="AQ192" s="414"/>
      <c r="AR192" s="179"/>
      <c r="AS192" s="131"/>
      <c r="AT192" s="414"/>
      <c r="AU192" s="179"/>
      <c r="AV192" s="34"/>
    </row>
    <row r="193" spans="1:48" s="30" customFormat="1">
      <c r="A193" s="10">
        <v>8726</v>
      </c>
      <c r="B193" s="11" t="s">
        <v>663</v>
      </c>
      <c r="C193" s="33">
        <v>581</v>
      </c>
      <c r="D193" s="45">
        <v>284</v>
      </c>
      <c r="E193" s="68">
        <f t="shared" si="3"/>
        <v>0.48881239242685026</v>
      </c>
      <c r="F193" s="487"/>
      <c r="G193" s="488"/>
      <c r="H193" s="179"/>
      <c r="I193" s="131"/>
      <c r="J193" s="413"/>
      <c r="K193" s="413"/>
      <c r="L193" s="414"/>
      <c r="M193" s="131"/>
      <c r="N193" s="179"/>
      <c r="O193" s="508"/>
      <c r="P193" s="179"/>
      <c r="Q193" s="131"/>
      <c r="R193" s="489"/>
      <c r="S193" s="413"/>
      <c r="T193" s="488"/>
      <c r="U193" s="179"/>
      <c r="V193" s="131"/>
      <c r="W193" s="414"/>
      <c r="X193" s="179"/>
      <c r="Y193" s="131"/>
      <c r="Z193" s="488"/>
      <c r="AA193" s="179"/>
      <c r="AB193" s="131"/>
      <c r="AC193" s="414"/>
      <c r="AD193" s="179"/>
      <c r="AE193" s="131"/>
      <c r="AF193" s="489"/>
      <c r="AG193" s="414"/>
      <c r="AH193" s="179"/>
      <c r="AI193" s="490">
        <v>119</v>
      </c>
      <c r="AJ193" s="491">
        <v>133</v>
      </c>
      <c r="AK193" s="492">
        <v>162</v>
      </c>
      <c r="AL193" s="131"/>
      <c r="AM193" s="414"/>
      <c r="AN193" s="489"/>
      <c r="AO193" s="132"/>
      <c r="AP193" s="131"/>
      <c r="AQ193" s="414"/>
      <c r="AR193" s="179"/>
      <c r="AS193" s="131"/>
      <c r="AT193" s="414"/>
      <c r="AU193" s="179"/>
      <c r="AV193" s="34"/>
    </row>
    <row r="194" spans="1:48" s="30" customFormat="1">
      <c r="A194" s="10">
        <v>8727</v>
      </c>
      <c r="B194" s="11" t="s">
        <v>664</v>
      </c>
      <c r="C194" s="33">
        <v>1096</v>
      </c>
      <c r="D194" s="45">
        <v>370</v>
      </c>
      <c r="E194" s="68">
        <f t="shared" si="3"/>
        <v>0.33759124087591241</v>
      </c>
      <c r="F194" s="487"/>
      <c r="G194" s="488"/>
      <c r="H194" s="179"/>
      <c r="I194" s="131"/>
      <c r="J194" s="413"/>
      <c r="K194" s="413"/>
      <c r="L194" s="414"/>
      <c r="M194" s="131"/>
      <c r="N194" s="179"/>
      <c r="O194" s="508"/>
      <c r="P194" s="179"/>
      <c r="Q194" s="131"/>
      <c r="R194" s="489"/>
      <c r="S194" s="413"/>
      <c r="T194" s="488"/>
      <c r="U194" s="179"/>
      <c r="V194" s="131"/>
      <c r="W194" s="414"/>
      <c r="X194" s="179"/>
      <c r="Y194" s="131"/>
      <c r="Z194" s="488"/>
      <c r="AA194" s="179"/>
      <c r="AB194" s="131"/>
      <c r="AC194" s="414"/>
      <c r="AD194" s="179"/>
      <c r="AE194" s="131"/>
      <c r="AF194" s="489"/>
      <c r="AG194" s="414"/>
      <c r="AH194" s="179"/>
      <c r="AI194" s="490">
        <v>171</v>
      </c>
      <c r="AJ194" s="491">
        <v>162</v>
      </c>
      <c r="AK194" s="492">
        <v>225</v>
      </c>
      <c r="AL194" s="131"/>
      <c r="AM194" s="414"/>
      <c r="AN194" s="489"/>
      <c r="AO194" s="132"/>
      <c r="AP194" s="131"/>
      <c r="AQ194" s="414"/>
      <c r="AR194" s="179"/>
      <c r="AS194" s="131"/>
      <c r="AT194" s="414"/>
      <c r="AU194" s="179"/>
      <c r="AV194" s="34"/>
    </row>
    <row r="195" spans="1:48" s="30" customFormat="1">
      <c r="A195" s="10">
        <v>8728</v>
      </c>
      <c r="B195" s="11" t="s">
        <v>665</v>
      </c>
      <c r="C195" s="33">
        <v>659</v>
      </c>
      <c r="D195" s="45">
        <v>229</v>
      </c>
      <c r="E195" s="68">
        <f t="shared" si="3"/>
        <v>0.34749620637329287</v>
      </c>
      <c r="F195" s="487"/>
      <c r="G195" s="488"/>
      <c r="H195" s="179"/>
      <c r="I195" s="131"/>
      <c r="J195" s="413"/>
      <c r="K195" s="413"/>
      <c r="L195" s="414"/>
      <c r="M195" s="131"/>
      <c r="N195" s="179"/>
      <c r="O195" s="508"/>
      <c r="P195" s="179"/>
      <c r="Q195" s="131"/>
      <c r="R195" s="489"/>
      <c r="S195" s="413"/>
      <c r="T195" s="488"/>
      <c r="U195" s="179"/>
      <c r="V195" s="131"/>
      <c r="W195" s="414"/>
      <c r="X195" s="179"/>
      <c r="Y195" s="131"/>
      <c r="Z195" s="488"/>
      <c r="AA195" s="179"/>
      <c r="AB195" s="131"/>
      <c r="AC195" s="414"/>
      <c r="AD195" s="179"/>
      <c r="AE195" s="131"/>
      <c r="AF195" s="489"/>
      <c r="AG195" s="414"/>
      <c r="AH195" s="179"/>
      <c r="AI195" s="490">
        <v>120</v>
      </c>
      <c r="AJ195" s="491">
        <v>91</v>
      </c>
      <c r="AK195" s="492">
        <v>145</v>
      </c>
      <c r="AL195" s="131"/>
      <c r="AM195" s="414"/>
      <c r="AN195" s="489"/>
      <c r="AO195" s="132"/>
      <c r="AP195" s="131"/>
      <c r="AQ195" s="414"/>
      <c r="AR195" s="179"/>
      <c r="AS195" s="131"/>
      <c r="AT195" s="414"/>
      <c r="AU195" s="179"/>
      <c r="AV195" s="34"/>
    </row>
    <row r="196" spans="1:48" s="30" customFormat="1">
      <c r="A196" s="10">
        <v>8901</v>
      </c>
      <c r="B196" s="11" t="s">
        <v>666</v>
      </c>
      <c r="C196" s="33">
        <v>117</v>
      </c>
      <c r="D196" s="45">
        <v>33</v>
      </c>
      <c r="E196" s="68">
        <f t="shared" si="3"/>
        <v>0.28205128205128205</v>
      </c>
      <c r="F196" s="487"/>
      <c r="G196" s="488"/>
      <c r="H196" s="179"/>
      <c r="I196" s="131"/>
      <c r="J196" s="413"/>
      <c r="K196" s="413"/>
      <c r="L196" s="414"/>
      <c r="M196" s="131"/>
      <c r="N196" s="179"/>
      <c r="O196" s="508"/>
      <c r="P196" s="179"/>
      <c r="Q196" s="131"/>
      <c r="R196" s="489"/>
      <c r="S196" s="413"/>
      <c r="T196" s="488"/>
      <c r="U196" s="179"/>
      <c r="V196" s="131"/>
      <c r="W196" s="414"/>
      <c r="X196" s="179"/>
      <c r="Y196" s="131"/>
      <c r="Z196" s="488"/>
      <c r="AA196" s="179"/>
      <c r="AB196" s="131"/>
      <c r="AC196" s="414"/>
      <c r="AD196" s="179"/>
      <c r="AE196" s="131"/>
      <c r="AF196" s="489"/>
      <c r="AG196" s="414"/>
      <c r="AH196" s="179"/>
      <c r="AI196" s="131"/>
      <c r="AJ196" s="414"/>
      <c r="AK196" s="179"/>
      <c r="AL196" s="490">
        <v>17</v>
      </c>
      <c r="AM196" s="491">
        <v>14</v>
      </c>
      <c r="AN196" s="498">
        <v>13</v>
      </c>
      <c r="AO196" s="502">
        <v>16</v>
      </c>
      <c r="AP196" s="131"/>
      <c r="AQ196" s="414"/>
      <c r="AR196" s="179"/>
      <c r="AS196" s="131"/>
      <c r="AT196" s="414"/>
      <c r="AU196" s="179"/>
      <c r="AV196" s="34"/>
    </row>
    <row r="197" spans="1:48" s="30" customFormat="1">
      <c r="A197" s="10">
        <v>8902</v>
      </c>
      <c r="B197" s="11" t="s">
        <v>667</v>
      </c>
      <c r="C197" s="33">
        <v>1271</v>
      </c>
      <c r="D197" s="45">
        <v>390</v>
      </c>
      <c r="E197" s="68">
        <f t="shared" si="3"/>
        <v>0.30684500393391029</v>
      </c>
      <c r="F197" s="487"/>
      <c r="G197" s="488"/>
      <c r="H197" s="179"/>
      <c r="I197" s="131"/>
      <c r="J197" s="413"/>
      <c r="K197" s="413"/>
      <c r="L197" s="414"/>
      <c r="M197" s="131"/>
      <c r="N197" s="179"/>
      <c r="O197" s="508"/>
      <c r="P197" s="179"/>
      <c r="Q197" s="131"/>
      <c r="R197" s="489"/>
      <c r="S197" s="413"/>
      <c r="T197" s="488"/>
      <c r="U197" s="179"/>
      <c r="V197" s="131"/>
      <c r="W197" s="414"/>
      <c r="X197" s="179"/>
      <c r="Y197" s="131"/>
      <c r="Z197" s="488"/>
      <c r="AA197" s="179"/>
      <c r="AB197" s="131"/>
      <c r="AC197" s="414"/>
      <c r="AD197" s="179"/>
      <c r="AE197" s="131"/>
      <c r="AF197" s="489"/>
      <c r="AG197" s="414"/>
      <c r="AH197" s="179"/>
      <c r="AI197" s="131"/>
      <c r="AJ197" s="414"/>
      <c r="AK197" s="179"/>
      <c r="AL197" s="490">
        <v>179</v>
      </c>
      <c r="AM197" s="491">
        <v>178</v>
      </c>
      <c r="AN197" s="498">
        <v>156</v>
      </c>
      <c r="AO197" s="502">
        <v>186</v>
      </c>
      <c r="AP197" s="131"/>
      <c r="AQ197" s="414"/>
      <c r="AR197" s="179"/>
      <c r="AS197" s="131"/>
      <c r="AT197" s="414"/>
      <c r="AU197" s="179"/>
      <c r="AV197" s="34"/>
    </row>
    <row r="198" spans="1:48" s="30" customFormat="1">
      <c r="A198" s="10">
        <v>8903</v>
      </c>
      <c r="B198" s="11" t="s">
        <v>668</v>
      </c>
      <c r="C198" s="33">
        <v>1423</v>
      </c>
      <c r="D198" s="45">
        <v>325</v>
      </c>
      <c r="E198" s="68">
        <f t="shared" si="3"/>
        <v>0.22839072382290934</v>
      </c>
      <c r="F198" s="487"/>
      <c r="G198" s="488"/>
      <c r="H198" s="179"/>
      <c r="I198" s="131"/>
      <c r="J198" s="413"/>
      <c r="K198" s="413"/>
      <c r="L198" s="414"/>
      <c r="M198" s="131"/>
      <c r="N198" s="179"/>
      <c r="O198" s="508"/>
      <c r="P198" s="179"/>
      <c r="Q198" s="131"/>
      <c r="R198" s="489"/>
      <c r="S198" s="413"/>
      <c r="T198" s="488"/>
      <c r="U198" s="179"/>
      <c r="V198" s="131"/>
      <c r="W198" s="414"/>
      <c r="X198" s="179"/>
      <c r="Y198" s="131"/>
      <c r="Z198" s="488"/>
      <c r="AA198" s="179"/>
      <c r="AB198" s="131"/>
      <c r="AC198" s="414"/>
      <c r="AD198" s="179"/>
      <c r="AE198" s="131"/>
      <c r="AF198" s="489"/>
      <c r="AG198" s="414"/>
      <c r="AH198" s="179"/>
      <c r="AI198" s="131"/>
      <c r="AJ198" s="414"/>
      <c r="AK198" s="179"/>
      <c r="AL198" s="490">
        <v>179</v>
      </c>
      <c r="AM198" s="491">
        <v>133</v>
      </c>
      <c r="AN198" s="498">
        <v>119</v>
      </c>
      <c r="AO198" s="502">
        <v>190</v>
      </c>
      <c r="AP198" s="131"/>
      <c r="AQ198" s="414"/>
      <c r="AR198" s="179"/>
      <c r="AS198" s="131"/>
      <c r="AT198" s="414"/>
      <c r="AU198" s="179"/>
      <c r="AV198" s="34"/>
    </row>
    <row r="199" spans="1:48" s="30" customFormat="1">
      <c r="A199" s="10">
        <v>8904</v>
      </c>
      <c r="B199" s="11" t="s">
        <v>669</v>
      </c>
      <c r="C199" s="33">
        <v>730</v>
      </c>
      <c r="D199" s="45">
        <v>348</v>
      </c>
      <c r="E199" s="68">
        <f t="shared" si="3"/>
        <v>0.47671232876712327</v>
      </c>
      <c r="F199" s="487"/>
      <c r="G199" s="488"/>
      <c r="H199" s="179"/>
      <c r="I199" s="131"/>
      <c r="J199" s="413"/>
      <c r="K199" s="413"/>
      <c r="L199" s="414"/>
      <c r="M199" s="131"/>
      <c r="N199" s="179"/>
      <c r="O199" s="508"/>
      <c r="P199" s="179"/>
      <c r="Q199" s="131"/>
      <c r="R199" s="489"/>
      <c r="S199" s="413"/>
      <c r="T199" s="488"/>
      <c r="U199" s="179"/>
      <c r="V199" s="131"/>
      <c r="W199" s="414"/>
      <c r="X199" s="179"/>
      <c r="Y199" s="131"/>
      <c r="Z199" s="488"/>
      <c r="AA199" s="179"/>
      <c r="AB199" s="131"/>
      <c r="AC199" s="414"/>
      <c r="AD199" s="179"/>
      <c r="AE199" s="131"/>
      <c r="AF199" s="489"/>
      <c r="AG199" s="414"/>
      <c r="AH199" s="179"/>
      <c r="AI199" s="131"/>
      <c r="AJ199" s="414"/>
      <c r="AK199" s="179"/>
      <c r="AL199" s="490">
        <v>201</v>
      </c>
      <c r="AM199" s="491">
        <v>130</v>
      </c>
      <c r="AN199" s="498">
        <v>98</v>
      </c>
      <c r="AO199" s="502">
        <v>212</v>
      </c>
      <c r="AP199" s="131"/>
      <c r="AQ199" s="414"/>
      <c r="AR199" s="179"/>
      <c r="AS199" s="131"/>
      <c r="AT199" s="414"/>
      <c r="AU199" s="179"/>
      <c r="AV199" s="34"/>
    </row>
    <row r="200" spans="1:48" s="30" customFormat="1">
      <c r="A200" s="10">
        <v>8905</v>
      </c>
      <c r="B200" s="11" t="s">
        <v>670</v>
      </c>
      <c r="C200" s="33">
        <v>1282</v>
      </c>
      <c r="D200" s="45">
        <v>564</v>
      </c>
      <c r="E200" s="68">
        <f t="shared" si="3"/>
        <v>0.43993759750390016</v>
      </c>
      <c r="F200" s="487"/>
      <c r="G200" s="488"/>
      <c r="H200" s="179"/>
      <c r="I200" s="131"/>
      <c r="J200" s="413"/>
      <c r="K200" s="413"/>
      <c r="L200" s="414"/>
      <c r="M200" s="131"/>
      <c r="N200" s="179"/>
      <c r="O200" s="508"/>
      <c r="P200" s="179"/>
      <c r="Q200" s="131"/>
      <c r="R200" s="489"/>
      <c r="S200" s="413"/>
      <c r="T200" s="488"/>
      <c r="U200" s="179"/>
      <c r="V200" s="131"/>
      <c r="W200" s="414"/>
      <c r="X200" s="179"/>
      <c r="Y200" s="131"/>
      <c r="Z200" s="488"/>
      <c r="AA200" s="179"/>
      <c r="AB200" s="131"/>
      <c r="AC200" s="414"/>
      <c r="AD200" s="179"/>
      <c r="AE200" s="131"/>
      <c r="AF200" s="489"/>
      <c r="AG200" s="414"/>
      <c r="AH200" s="179"/>
      <c r="AI200" s="131"/>
      <c r="AJ200" s="414"/>
      <c r="AK200" s="179"/>
      <c r="AL200" s="490">
        <v>125</v>
      </c>
      <c r="AM200" s="491">
        <v>416</v>
      </c>
      <c r="AN200" s="498">
        <v>247</v>
      </c>
      <c r="AO200" s="502">
        <v>207</v>
      </c>
      <c r="AP200" s="131"/>
      <c r="AQ200" s="414"/>
      <c r="AR200" s="179"/>
      <c r="AS200" s="131"/>
      <c r="AT200" s="414"/>
      <c r="AU200" s="179"/>
      <c r="AV200" s="34"/>
    </row>
    <row r="201" spans="1:48" s="30" customFormat="1">
      <c r="A201" s="10">
        <v>8906</v>
      </c>
      <c r="B201" s="11" t="s">
        <v>671</v>
      </c>
      <c r="C201" s="33">
        <v>858</v>
      </c>
      <c r="D201" s="45">
        <v>341</v>
      </c>
      <c r="E201" s="68">
        <f t="shared" ref="E201:E224" si="4">SUM(D201/C201)</f>
        <v>0.39743589743589741</v>
      </c>
      <c r="F201" s="487"/>
      <c r="G201" s="488"/>
      <c r="H201" s="179"/>
      <c r="I201" s="131"/>
      <c r="J201" s="413"/>
      <c r="K201" s="413"/>
      <c r="L201" s="414"/>
      <c r="M201" s="131"/>
      <c r="N201" s="179"/>
      <c r="O201" s="508"/>
      <c r="P201" s="179"/>
      <c r="Q201" s="131"/>
      <c r="R201" s="489"/>
      <c r="S201" s="413"/>
      <c r="T201" s="488"/>
      <c r="U201" s="179"/>
      <c r="V201" s="131"/>
      <c r="W201" s="414"/>
      <c r="X201" s="179"/>
      <c r="Y201" s="131"/>
      <c r="Z201" s="488"/>
      <c r="AA201" s="179"/>
      <c r="AB201" s="131"/>
      <c r="AC201" s="414"/>
      <c r="AD201" s="179"/>
      <c r="AE201" s="131"/>
      <c r="AF201" s="489"/>
      <c r="AG201" s="414"/>
      <c r="AH201" s="179"/>
      <c r="AI201" s="131"/>
      <c r="AJ201" s="414"/>
      <c r="AK201" s="179"/>
      <c r="AL201" s="490">
        <v>140</v>
      </c>
      <c r="AM201" s="491">
        <v>190</v>
      </c>
      <c r="AN201" s="498">
        <v>116</v>
      </c>
      <c r="AO201" s="502">
        <v>192</v>
      </c>
      <c r="AP201" s="131"/>
      <c r="AQ201" s="414"/>
      <c r="AR201" s="179"/>
      <c r="AS201" s="131"/>
      <c r="AT201" s="414"/>
      <c r="AU201" s="179"/>
      <c r="AV201" s="34"/>
    </row>
    <row r="202" spans="1:48" s="30" customFormat="1">
      <c r="A202" s="10">
        <v>8907</v>
      </c>
      <c r="B202" s="11" t="s">
        <v>672</v>
      </c>
      <c r="C202" s="33">
        <v>1089</v>
      </c>
      <c r="D202" s="45">
        <v>489</v>
      </c>
      <c r="E202" s="68">
        <f t="shared" si="4"/>
        <v>0.44903581267217629</v>
      </c>
      <c r="F202" s="487"/>
      <c r="G202" s="488"/>
      <c r="H202" s="179"/>
      <c r="I202" s="131"/>
      <c r="J202" s="413"/>
      <c r="K202" s="413"/>
      <c r="L202" s="414"/>
      <c r="M202" s="131"/>
      <c r="N202" s="179"/>
      <c r="O202" s="508"/>
      <c r="P202" s="179"/>
      <c r="Q202" s="131"/>
      <c r="R202" s="489"/>
      <c r="S202" s="413"/>
      <c r="T202" s="488"/>
      <c r="U202" s="179"/>
      <c r="V202" s="131"/>
      <c r="W202" s="414"/>
      <c r="X202" s="179"/>
      <c r="Y202" s="131"/>
      <c r="Z202" s="488"/>
      <c r="AA202" s="179"/>
      <c r="AB202" s="131"/>
      <c r="AC202" s="414"/>
      <c r="AD202" s="179"/>
      <c r="AE202" s="131"/>
      <c r="AF202" s="489"/>
      <c r="AG202" s="414"/>
      <c r="AH202" s="179"/>
      <c r="AI202" s="131"/>
      <c r="AJ202" s="414"/>
      <c r="AK202" s="179"/>
      <c r="AL202" s="490">
        <v>180</v>
      </c>
      <c r="AM202" s="491">
        <v>284</v>
      </c>
      <c r="AN202" s="498">
        <v>184</v>
      </c>
      <c r="AO202" s="502">
        <v>223</v>
      </c>
      <c r="AP202" s="131"/>
      <c r="AQ202" s="414"/>
      <c r="AR202" s="179"/>
      <c r="AS202" s="131"/>
      <c r="AT202" s="414"/>
      <c r="AU202" s="179"/>
      <c r="AV202" s="34"/>
    </row>
    <row r="203" spans="1:48" s="30" customFormat="1">
      <c r="A203" s="10">
        <v>8908</v>
      </c>
      <c r="B203" s="11" t="s">
        <v>673</v>
      </c>
      <c r="C203" s="33">
        <v>889</v>
      </c>
      <c r="D203" s="45">
        <v>281</v>
      </c>
      <c r="E203" s="68">
        <f t="shared" si="4"/>
        <v>0.31608548931383579</v>
      </c>
      <c r="F203" s="487"/>
      <c r="G203" s="488"/>
      <c r="H203" s="179"/>
      <c r="I203" s="131"/>
      <c r="J203" s="413"/>
      <c r="K203" s="413"/>
      <c r="L203" s="414"/>
      <c r="M203" s="131"/>
      <c r="N203" s="179"/>
      <c r="O203" s="508"/>
      <c r="P203" s="179"/>
      <c r="Q203" s="131"/>
      <c r="R203" s="489"/>
      <c r="S203" s="413"/>
      <c r="T203" s="488"/>
      <c r="U203" s="179"/>
      <c r="V203" s="131"/>
      <c r="W203" s="414"/>
      <c r="X203" s="179"/>
      <c r="Y203" s="131"/>
      <c r="Z203" s="488"/>
      <c r="AA203" s="179"/>
      <c r="AB203" s="131"/>
      <c r="AC203" s="414"/>
      <c r="AD203" s="179"/>
      <c r="AE203" s="131"/>
      <c r="AF203" s="489"/>
      <c r="AG203" s="414"/>
      <c r="AH203" s="179"/>
      <c r="AI203" s="131"/>
      <c r="AJ203" s="414"/>
      <c r="AK203" s="179"/>
      <c r="AL203" s="490">
        <v>123</v>
      </c>
      <c r="AM203" s="491">
        <v>133</v>
      </c>
      <c r="AN203" s="498">
        <v>108</v>
      </c>
      <c r="AO203" s="502">
        <v>131</v>
      </c>
      <c r="AP203" s="131"/>
      <c r="AQ203" s="414"/>
      <c r="AR203" s="179"/>
      <c r="AS203" s="131"/>
      <c r="AT203" s="414"/>
      <c r="AU203" s="179"/>
      <c r="AV203" s="34"/>
    </row>
    <row r="204" spans="1:48" s="30" customFormat="1">
      <c r="A204" s="10">
        <v>8909</v>
      </c>
      <c r="B204" s="11" t="s">
        <v>674</v>
      </c>
      <c r="C204" s="33">
        <v>1189</v>
      </c>
      <c r="D204" s="45">
        <v>395</v>
      </c>
      <c r="E204" s="68">
        <f t="shared" si="4"/>
        <v>0.33221194280908328</v>
      </c>
      <c r="F204" s="487"/>
      <c r="G204" s="488"/>
      <c r="H204" s="179"/>
      <c r="I204" s="131"/>
      <c r="J204" s="413"/>
      <c r="K204" s="413"/>
      <c r="L204" s="414"/>
      <c r="M204" s="131"/>
      <c r="N204" s="179"/>
      <c r="O204" s="508"/>
      <c r="P204" s="179"/>
      <c r="Q204" s="131"/>
      <c r="R204" s="489"/>
      <c r="S204" s="413"/>
      <c r="T204" s="488"/>
      <c r="U204" s="179"/>
      <c r="V204" s="131"/>
      <c r="W204" s="414"/>
      <c r="X204" s="179"/>
      <c r="Y204" s="131"/>
      <c r="Z204" s="488"/>
      <c r="AA204" s="179"/>
      <c r="AB204" s="131"/>
      <c r="AC204" s="414"/>
      <c r="AD204" s="179"/>
      <c r="AE204" s="131"/>
      <c r="AF204" s="489"/>
      <c r="AG204" s="414"/>
      <c r="AH204" s="179"/>
      <c r="AI204" s="131"/>
      <c r="AJ204" s="414"/>
      <c r="AK204" s="179"/>
      <c r="AL204" s="490">
        <v>235</v>
      </c>
      <c r="AM204" s="491">
        <v>141</v>
      </c>
      <c r="AN204" s="498">
        <v>111</v>
      </c>
      <c r="AO204" s="502">
        <v>244</v>
      </c>
      <c r="AP204" s="131"/>
      <c r="AQ204" s="414"/>
      <c r="AR204" s="179"/>
      <c r="AS204" s="131"/>
      <c r="AT204" s="414"/>
      <c r="AU204" s="179"/>
      <c r="AV204" s="34"/>
    </row>
    <row r="205" spans="1:48" s="30" customFormat="1">
      <c r="A205" s="10">
        <v>8910</v>
      </c>
      <c r="B205" s="11" t="s">
        <v>675</v>
      </c>
      <c r="C205" s="33">
        <v>838</v>
      </c>
      <c r="D205" s="45">
        <v>205</v>
      </c>
      <c r="E205" s="68">
        <f t="shared" si="4"/>
        <v>0.24463007159904535</v>
      </c>
      <c r="F205" s="487"/>
      <c r="G205" s="488"/>
      <c r="H205" s="179"/>
      <c r="I205" s="131"/>
      <c r="J205" s="413"/>
      <c r="K205" s="413"/>
      <c r="L205" s="414"/>
      <c r="M205" s="131"/>
      <c r="N205" s="179"/>
      <c r="O205" s="508"/>
      <c r="P205" s="179"/>
      <c r="Q205" s="131"/>
      <c r="R205" s="489"/>
      <c r="S205" s="413"/>
      <c r="T205" s="488"/>
      <c r="U205" s="179"/>
      <c r="V205" s="131"/>
      <c r="W205" s="414"/>
      <c r="X205" s="179"/>
      <c r="Y205" s="131"/>
      <c r="Z205" s="488"/>
      <c r="AA205" s="179"/>
      <c r="AB205" s="131"/>
      <c r="AC205" s="414"/>
      <c r="AD205" s="179"/>
      <c r="AE205" s="131"/>
      <c r="AF205" s="489"/>
      <c r="AG205" s="414"/>
      <c r="AH205" s="179"/>
      <c r="AI205" s="131"/>
      <c r="AJ205" s="414"/>
      <c r="AK205" s="179"/>
      <c r="AL205" s="490">
        <v>102</v>
      </c>
      <c r="AM205" s="491">
        <v>65</v>
      </c>
      <c r="AN205" s="498">
        <v>71</v>
      </c>
      <c r="AO205" s="502">
        <v>96</v>
      </c>
      <c r="AP205" s="131"/>
      <c r="AQ205" s="414"/>
      <c r="AR205" s="179"/>
      <c r="AS205" s="131"/>
      <c r="AT205" s="414"/>
      <c r="AU205" s="179"/>
      <c r="AV205" s="34"/>
    </row>
    <row r="206" spans="1:48" s="30" customFormat="1">
      <c r="A206" s="10">
        <v>8911</v>
      </c>
      <c r="B206" s="11" t="s">
        <v>676</v>
      </c>
      <c r="C206" s="33">
        <v>1100</v>
      </c>
      <c r="D206" s="45">
        <v>332</v>
      </c>
      <c r="E206" s="68">
        <f t="shared" si="4"/>
        <v>0.30181818181818182</v>
      </c>
      <c r="F206" s="487"/>
      <c r="G206" s="488"/>
      <c r="H206" s="179"/>
      <c r="I206" s="131"/>
      <c r="J206" s="413"/>
      <c r="K206" s="413"/>
      <c r="L206" s="414"/>
      <c r="M206" s="131"/>
      <c r="N206" s="179"/>
      <c r="O206" s="508"/>
      <c r="P206" s="179"/>
      <c r="Q206" s="131"/>
      <c r="R206" s="489"/>
      <c r="S206" s="413"/>
      <c r="T206" s="488"/>
      <c r="U206" s="179"/>
      <c r="V206" s="131"/>
      <c r="W206" s="414"/>
      <c r="X206" s="179"/>
      <c r="Y206" s="131"/>
      <c r="Z206" s="488"/>
      <c r="AA206" s="179"/>
      <c r="AB206" s="131"/>
      <c r="AC206" s="414"/>
      <c r="AD206" s="179"/>
      <c r="AE206" s="131"/>
      <c r="AF206" s="489"/>
      <c r="AG206" s="414"/>
      <c r="AH206" s="179"/>
      <c r="AI206" s="131"/>
      <c r="AJ206" s="414"/>
      <c r="AK206" s="179"/>
      <c r="AL206" s="490">
        <v>102</v>
      </c>
      <c r="AM206" s="491">
        <v>205</v>
      </c>
      <c r="AN206" s="498">
        <v>166</v>
      </c>
      <c r="AO206" s="502">
        <v>116</v>
      </c>
      <c r="AP206" s="131"/>
      <c r="AQ206" s="414"/>
      <c r="AR206" s="179"/>
      <c r="AS206" s="131"/>
      <c r="AT206" s="414"/>
      <c r="AU206" s="179"/>
      <c r="AV206" s="34"/>
    </row>
    <row r="207" spans="1:48" s="30" customFormat="1">
      <c r="A207" s="10">
        <v>8912</v>
      </c>
      <c r="B207" s="11" t="s">
        <v>677</v>
      </c>
      <c r="C207" s="33">
        <v>1206</v>
      </c>
      <c r="D207" s="45">
        <v>311</v>
      </c>
      <c r="E207" s="68">
        <f t="shared" si="4"/>
        <v>0.25787728026533996</v>
      </c>
      <c r="F207" s="487"/>
      <c r="G207" s="488"/>
      <c r="H207" s="179"/>
      <c r="I207" s="131"/>
      <c r="J207" s="413"/>
      <c r="K207" s="413"/>
      <c r="L207" s="414"/>
      <c r="M207" s="131"/>
      <c r="N207" s="179"/>
      <c r="O207" s="508"/>
      <c r="P207" s="179"/>
      <c r="Q207" s="131"/>
      <c r="R207" s="489"/>
      <c r="S207" s="413"/>
      <c r="T207" s="488"/>
      <c r="U207" s="179"/>
      <c r="V207" s="131"/>
      <c r="W207" s="414"/>
      <c r="X207" s="179"/>
      <c r="Y207" s="131"/>
      <c r="Z207" s="488"/>
      <c r="AA207" s="179"/>
      <c r="AB207" s="131"/>
      <c r="AC207" s="414"/>
      <c r="AD207" s="179"/>
      <c r="AE207" s="131"/>
      <c r="AF207" s="489"/>
      <c r="AG207" s="414"/>
      <c r="AH207" s="179"/>
      <c r="AI207" s="131"/>
      <c r="AJ207" s="414"/>
      <c r="AK207" s="179"/>
      <c r="AL207" s="490">
        <v>163</v>
      </c>
      <c r="AM207" s="491">
        <v>140</v>
      </c>
      <c r="AN207" s="498">
        <v>136</v>
      </c>
      <c r="AO207" s="502">
        <v>161</v>
      </c>
      <c r="AP207" s="131"/>
      <c r="AQ207" s="414"/>
      <c r="AR207" s="179"/>
      <c r="AS207" s="131"/>
      <c r="AT207" s="414"/>
      <c r="AU207" s="179"/>
      <c r="AV207" s="34"/>
    </row>
    <row r="208" spans="1:48" s="30" customFormat="1">
      <c r="A208" s="10">
        <v>8913</v>
      </c>
      <c r="B208" s="11" t="s">
        <v>678</v>
      </c>
      <c r="C208" s="33">
        <v>676</v>
      </c>
      <c r="D208" s="45">
        <v>241</v>
      </c>
      <c r="E208" s="68">
        <f t="shared" si="4"/>
        <v>0.35650887573964496</v>
      </c>
      <c r="F208" s="487"/>
      <c r="G208" s="488"/>
      <c r="H208" s="179"/>
      <c r="I208" s="131"/>
      <c r="J208" s="413"/>
      <c r="K208" s="413"/>
      <c r="L208" s="414"/>
      <c r="M208" s="131"/>
      <c r="N208" s="179"/>
      <c r="O208" s="508"/>
      <c r="P208" s="179"/>
      <c r="Q208" s="131"/>
      <c r="R208" s="489"/>
      <c r="S208" s="413"/>
      <c r="T208" s="488"/>
      <c r="U208" s="179"/>
      <c r="V208" s="131"/>
      <c r="W208" s="414"/>
      <c r="X208" s="179"/>
      <c r="Y208" s="131"/>
      <c r="Z208" s="488"/>
      <c r="AA208" s="179"/>
      <c r="AB208" s="131"/>
      <c r="AC208" s="414"/>
      <c r="AD208" s="179"/>
      <c r="AE208" s="131"/>
      <c r="AF208" s="489"/>
      <c r="AG208" s="414"/>
      <c r="AH208" s="179"/>
      <c r="AI208" s="131"/>
      <c r="AJ208" s="414"/>
      <c r="AK208" s="179"/>
      <c r="AL208" s="490">
        <v>103</v>
      </c>
      <c r="AM208" s="491">
        <v>122</v>
      </c>
      <c r="AN208" s="498">
        <v>64</v>
      </c>
      <c r="AO208" s="502">
        <v>130</v>
      </c>
      <c r="AP208" s="131"/>
      <c r="AQ208" s="414"/>
      <c r="AR208" s="179"/>
      <c r="AS208" s="131"/>
      <c r="AT208" s="414"/>
      <c r="AU208" s="179"/>
      <c r="AV208" s="34"/>
    </row>
    <row r="209" spans="1:48" s="30" customFormat="1">
      <c r="A209" s="10">
        <v>8914</v>
      </c>
      <c r="B209" s="11" t="s">
        <v>679</v>
      </c>
      <c r="C209" s="33">
        <v>1223</v>
      </c>
      <c r="D209" s="45">
        <v>390</v>
      </c>
      <c r="E209" s="68">
        <f t="shared" si="4"/>
        <v>0.31888798037612426</v>
      </c>
      <c r="F209" s="487"/>
      <c r="G209" s="488"/>
      <c r="H209" s="179"/>
      <c r="I209" s="131"/>
      <c r="J209" s="413"/>
      <c r="K209" s="413"/>
      <c r="L209" s="414"/>
      <c r="M209" s="131"/>
      <c r="N209" s="179"/>
      <c r="O209" s="508"/>
      <c r="P209" s="179"/>
      <c r="Q209" s="131"/>
      <c r="R209" s="489"/>
      <c r="S209" s="413"/>
      <c r="T209" s="488"/>
      <c r="U209" s="179"/>
      <c r="V209" s="131"/>
      <c r="W209" s="414"/>
      <c r="X209" s="179"/>
      <c r="Y209" s="131"/>
      <c r="Z209" s="488"/>
      <c r="AA209" s="179"/>
      <c r="AB209" s="131"/>
      <c r="AC209" s="414"/>
      <c r="AD209" s="179"/>
      <c r="AE209" s="131"/>
      <c r="AF209" s="489"/>
      <c r="AG209" s="414"/>
      <c r="AH209" s="179"/>
      <c r="AI209" s="131"/>
      <c r="AJ209" s="414"/>
      <c r="AK209" s="179"/>
      <c r="AL209" s="490">
        <v>198</v>
      </c>
      <c r="AM209" s="491">
        <v>177</v>
      </c>
      <c r="AN209" s="498">
        <v>150</v>
      </c>
      <c r="AO209" s="502">
        <v>212</v>
      </c>
      <c r="AP209" s="131"/>
      <c r="AQ209" s="414"/>
      <c r="AR209" s="179"/>
      <c r="AS209" s="131"/>
      <c r="AT209" s="414"/>
      <c r="AU209" s="179"/>
      <c r="AV209" s="34"/>
    </row>
    <row r="210" spans="1:48" s="30" customFormat="1">
      <c r="A210" s="10">
        <v>9101</v>
      </c>
      <c r="B210" s="11" t="s">
        <v>680</v>
      </c>
      <c r="C210" s="33">
        <v>295</v>
      </c>
      <c r="D210" s="45">
        <v>102</v>
      </c>
      <c r="E210" s="68">
        <f t="shared" si="4"/>
        <v>0.34576271186440677</v>
      </c>
      <c r="F210" s="487"/>
      <c r="G210" s="488"/>
      <c r="H210" s="179"/>
      <c r="I210" s="131"/>
      <c r="J210" s="413"/>
      <c r="K210" s="413"/>
      <c r="L210" s="414"/>
      <c r="M210" s="131"/>
      <c r="N210" s="179"/>
      <c r="O210" s="508"/>
      <c r="P210" s="179"/>
      <c r="Q210" s="131"/>
      <c r="R210" s="489"/>
      <c r="S210" s="413"/>
      <c r="T210" s="488"/>
      <c r="U210" s="179"/>
      <c r="V210" s="131"/>
      <c r="W210" s="414"/>
      <c r="X210" s="179"/>
      <c r="Y210" s="131"/>
      <c r="Z210" s="488"/>
      <c r="AA210" s="179"/>
      <c r="AB210" s="131"/>
      <c r="AC210" s="414"/>
      <c r="AD210" s="179"/>
      <c r="AE210" s="131"/>
      <c r="AF210" s="489"/>
      <c r="AG210" s="414"/>
      <c r="AH210" s="179"/>
      <c r="AI210" s="131"/>
      <c r="AJ210" s="414"/>
      <c r="AK210" s="179"/>
      <c r="AL210" s="131"/>
      <c r="AM210" s="414"/>
      <c r="AN210" s="489"/>
      <c r="AO210" s="132"/>
      <c r="AP210" s="490">
        <v>46</v>
      </c>
      <c r="AQ210" s="491">
        <v>52</v>
      </c>
      <c r="AR210" s="492">
        <v>62</v>
      </c>
      <c r="AS210" s="131"/>
      <c r="AT210" s="414"/>
      <c r="AU210" s="179"/>
      <c r="AV210" s="34"/>
    </row>
    <row r="211" spans="1:48" s="30" customFormat="1">
      <c r="A211" s="10">
        <v>9102</v>
      </c>
      <c r="B211" s="11" t="s">
        <v>681</v>
      </c>
      <c r="C211" s="33">
        <v>1054</v>
      </c>
      <c r="D211" s="45">
        <v>428</v>
      </c>
      <c r="E211" s="68">
        <f t="shared" si="4"/>
        <v>0.40607210626185958</v>
      </c>
      <c r="F211" s="487"/>
      <c r="G211" s="488"/>
      <c r="H211" s="179"/>
      <c r="I211" s="131"/>
      <c r="J211" s="413"/>
      <c r="K211" s="413"/>
      <c r="L211" s="414"/>
      <c r="M211" s="131"/>
      <c r="N211" s="179"/>
      <c r="O211" s="508"/>
      <c r="P211" s="179"/>
      <c r="Q211" s="131"/>
      <c r="R211" s="489"/>
      <c r="S211" s="413"/>
      <c r="T211" s="488"/>
      <c r="U211" s="179"/>
      <c r="V211" s="131"/>
      <c r="W211" s="414"/>
      <c r="X211" s="179"/>
      <c r="Y211" s="131"/>
      <c r="Z211" s="488"/>
      <c r="AA211" s="179"/>
      <c r="AB211" s="131"/>
      <c r="AC211" s="414"/>
      <c r="AD211" s="179"/>
      <c r="AE211" s="131"/>
      <c r="AF211" s="489"/>
      <c r="AG211" s="414"/>
      <c r="AH211" s="179"/>
      <c r="AI211" s="131"/>
      <c r="AJ211" s="414"/>
      <c r="AK211" s="179"/>
      <c r="AL211" s="131"/>
      <c r="AM211" s="414"/>
      <c r="AN211" s="489"/>
      <c r="AO211" s="132"/>
      <c r="AP211" s="490">
        <v>270</v>
      </c>
      <c r="AQ211" s="491">
        <v>128</v>
      </c>
      <c r="AR211" s="492">
        <v>274</v>
      </c>
      <c r="AS211" s="131"/>
      <c r="AT211" s="414"/>
      <c r="AU211" s="179"/>
      <c r="AV211" s="34"/>
    </row>
    <row r="212" spans="1:48" s="30" customFormat="1">
      <c r="A212" s="10">
        <v>9103</v>
      </c>
      <c r="B212" s="11" t="s">
        <v>682</v>
      </c>
      <c r="C212" s="33">
        <v>1293</v>
      </c>
      <c r="D212" s="45">
        <v>826</v>
      </c>
      <c r="E212" s="68">
        <f t="shared" si="4"/>
        <v>0.63882443928847643</v>
      </c>
      <c r="F212" s="487"/>
      <c r="G212" s="488"/>
      <c r="H212" s="179"/>
      <c r="I212" s="131"/>
      <c r="J212" s="413"/>
      <c r="K212" s="413"/>
      <c r="L212" s="414"/>
      <c r="M212" s="131"/>
      <c r="N212" s="179"/>
      <c r="O212" s="508"/>
      <c r="P212" s="179"/>
      <c r="Q212" s="131"/>
      <c r="R212" s="489"/>
      <c r="S212" s="413"/>
      <c r="T212" s="488"/>
      <c r="U212" s="179"/>
      <c r="V212" s="131"/>
      <c r="W212" s="414"/>
      <c r="X212" s="179"/>
      <c r="Y212" s="131"/>
      <c r="Z212" s="488"/>
      <c r="AA212" s="179"/>
      <c r="AB212" s="131"/>
      <c r="AC212" s="414"/>
      <c r="AD212" s="179"/>
      <c r="AE212" s="131"/>
      <c r="AF212" s="489"/>
      <c r="AG212" s="414"/>
      <c r="AH212" s="179"/>
      <c r="AI212" s="131"/>
      <c r="AJ212" s="414"/>
      <c r="AK212" s="179"/>
      <c r="AL212" s="131"/>
      <c r="AM212" s="414"/>
      <c r="AN212" s="489"/>
      <c r="AO212" s="132"/>
      <c r="AP212" s="490">
        <v>470</v>
      </c>
      <c r="AQ212" s="491">
        <v>269</v>
      </c>
      <c r="AR212" s="492">
        <v>506</v>
      </c>
      <c r="AS212" s="131"/>
      <c r="AT212" s="414"/>
      <c r="AU212" s="179"/>
      <c r="AV212" s="34"/>
    </row>
    <row r="213" spans="1:48" s="30" customFormat="1">
      <c r="A213" s="10">
        <v>9104</v>
      </c>
      <c r="B213" s="11" t="s">
        <v>683</v>
      </c>
      <c r="C213" s="33">
        <v>1022</v>
      </c>
      <c r="D213" s="45">
        <v>374</v>
      </c>
      <c r="E213" s="68">
        <f t="shared" si="4"/>
        <v>0.36594911937377689</v>
      </c>
      <c r="F213" s="487"/>
      <c r="G213" s="488"/>
      <c r="H213" s="179"/>
      <c r="I213" s="131"/>
      <c r="J213" s="413"/>
      <c r="K213" s="413"/>
      <c r="L213" s="414"/>
      <c r="M213" s="131"/>
      <c r="N213" s="179"/>
      <c r="O213" s="508"/>
      <c r="P213" s="179"/>
      <c r="Q213" s="131"/>
      <c r="R213" s="489"/>
      <c r="S213" s="413"/>
      <c r="T213" s="488"/>
      <c r="U213" s="179"/>
      <c r="V213" s="131"/>
      <c r="W213" s="414"/>
      <c r="X213" s="179"/>
      <c r="Y213" s="131"/>
      <c r="Z213" s="488"/>
      <c r="AA213" s="179"/>
      <c r="AB213" s="131"/>
      <c r="AC213" s="414"/>
      <c r="AD213" s="179"/>
      <c r="AE213" s="131"/>
      <c r="AF213" s="489"/>
      <c r="AG213" s="414"/>
      <c r="AH213" s="179"/>
      <c r="AI213" s="131"/>
      <c r="AJ213" s="414"/>
      <c r="AK213" s="179"/>
      <c r="AL213" s="131"/>
      <c r="AM213" s="414"/>
      <c r="AN213" s="489"/>
      <c r="AO213" s="132"/>
      <c r="AP213" s="490">
        <v>209</v>
      </c>
      <c r="AQ213" s="491">
        <v>129</v>
      </c>
      <c r="AR213" s="492">
        <v>251</v>
      </c>
      <c r="AS213" s="131"/>
      <c r="AT213" s="414"/>
      <c r="AU213" s="179"/>
      <c r="AV213" s="34"/>
    </row>
    <row r="214" spans="1:48" s="30" customFormat="1">
      <c r="A214" s="10">
        <v>9105</v>
      </c>
      <c r="B214" s="11" t="s">
        <v>684</v>
      </c>
      <c r="C214" s="33">
        <v>1066</v>
      </c>
      <c r="D214" s="45">
        <v>559</v>
      </c>
      <c r="E214" s="68">
        <f t="shared" si="4"/>
        <v>0.52439024390243905</v>
      </c>
      <c r="F214" s="487"/>
      <c r="G214" s="488"/>
      <c r="H214" s="179"/>
      <c r="I214" s="131"/>
      <c r="J214" s="413"/>
      <c r="K214" s="413"/>
      <c r="L214" s="414"/>
      <c r="M214" s="131"/>
      <c r="N214" s="179"/>
      <c r="O214" s="508"/>
      <c r="P214" s="179"/>
      <c r="Q214" s="131"/>
      <c r="R214" s="489"/>
      <c r="S214" s="413"/>
      <c r="T214" s="488"/>
      <c r="U214" s="179"/>
      <c r="V214" s="131"/>
      <c r="W214" s="414"/>
      <c r="X214" s="179"/>
      <c r="Y214" s="131"/>
      <c r="Z214" s="488"/>
      <c r="AA214" s="179"/>
      <c r="AB214" s="131"/>
      <c r="AC214" s="414"/>
      <c r="AD214" s="179"/>
      <c r="AE214" s="131"/>
      <c r="AF214" s="489"/>
      <c r="AG214" s="414"/>
      <c r="AH214" s="179"/>
      <c r="AI214" s="131"/>
      <c r="AJ214" s="414"/>
      <c r="AK214" s="179"/>
      <c r="AL214" s="131"/>
      <c r="AM214" s="414"/>
      <c r="AN214" s="489"/>
      <c r="AO214" s="132"/>
      <c r="AP214" s="490">
        <v>237</v>
      </c>
      <c r="AQ214" s="491">
        <v>244</v>
      </c>
      <c r="AR214" s="492">
        <v>312</v>
      </c>
      <c r="AS214" s="131"/>
      <c r="AT214" s="414"/>
      <c r="AU214" s="179"/>
      <c r="AV214" s="34"/>
    </row>
    <row r="215" spans="1:48" s="30" customFormat="1">
      <c r="A215" s="10">
        <v>9106</v>
      </c>
      <c r="B215" s="11" t="s">
        <v>685</v>
      </c>
      <c r="C215" s="33">
        <v>1329</v>
      </c>
      <c r="D215" s="45">
        <v>383</v>
      </c>
      <c r="E215" s="68">
        <f t="shared" si="4"/>
        <v>0.28818660647103084</v>
      </c>
      <c r="F215" s="487"/>
      <c r="G215" s="488"/>
      <c r="H215" s="179"/>
      <c r="I215" s="131"/>
      <c r="J215" s="413"/>
      <c r="K215" s="413"/>
      <c r="L215" s="414"/>
      <c r="M215" s="131"/>
      <c r="N215" s="179"/>
      <c r="O215" s="508"/>
      <c r="P215" s="179"/>
      <c r="Q215" s="131"/>
      <c r="R215" s="489"/>
      <c r="S215" s="413"/>
      <c r="T215" s="488"/>
      <c r="U215" s="179"/>
      <c r="V215" s="131"/>
      <c r="W215" s="414"/>
      <c r="X215" s="179"/>
      <c r="Y215" s="131"/>
      <c r="Z215" s="488"/>
      <c r="AA215" s="179"/>
      <c r="AB215" s="131"/>
      <c r="AC215" s="414"/>
      <c r="AD215" s="179"/>
      <c r="AE215" s="131"/>
      <c r="AF215" s="489"/>
      <c r="AG215" s="414"/>
      <c r="AH215" s="179"/>
      <c r="AI215" s="131"/>
      <c r="AJ215" s="414"/>
      <c r="AK215" s="179"/>
      <c r="AL215" s="131"/>
      <c r="AM215" s="414"/>
      <c r="AN215" s="489"/>
      <c r="AO215" s="132"/>
      <c r="AP215" s="490">
        <v>198</v>
      </c>
      <c r="AQ215" s="491">
        <v>118</v>
      </c>
      <c r="AR215" s="492">
        <v>253</v>
      </c>
      <c r="AS215" s="131"/>
      <c r="AT215" s="414"/>
      <c r="AU215" s="179"/>
      <c r="AV215" s="34"/>
    </row>
    <row r="216" spans="1:48" s="30" customFormat="1">
      <c r="A216" s="10">
        <v>9107</v>
      </c>
      <c r="B216" s="11" t="s">
        <v>686</v>
      </c>
      <c r="C216" s="33">
        <v>646</v>
      </c>
      <c r="D216" s="45">
        <v>286</v>
      </c>
      <c r="E216" s="68">
        <f t="shared" si="4"/>
        <v>0.44272445820433437</v>
      </c>
      <c r="F216" s="487"/>
      <c r="G216" s="488"/>
      <c r="H216" s="179"/>
      <c r="I216" s="131"/>
      <c r="J216" s="413"/>
      <c r="K216" s="413"/>
      <c r="L216" s="414"/>
      <c r="M216" s="131"/>
      <c r="N216" s="179"/>
      <c r="O216" s="508"/>
      <c r="P216" s="179"/>
      <c r="Q216" s="131"/>
      <c r="R216" s="489"/>
      <c r="S216" s="413"/>
      <c r="T216" s="488"/>
      <c r="U216" s="179"/>
      <c r="V216" s="131"/>
      <c r="W216" s="414"/>
      <c r="X216" s="179"/>
      <c r="Y216" s="131"/>
      <c r="Z216" s="488"/>
      <c r="AA216" s="179"/>
      <c r="AB216" s="131"/>
      <c r="AC216" s="414"/>
      <c r="AD216" s="179"/>
      <c r="AE216" s="131"/>
      <c r="AF216" s="489"/>
      <c r="AG216" s="414"/>
      <c r="AH216" s="179"/>
      <c r="AI216" s="131"/>
      <c r="AJ216" s="414"/>
      <c r="AK216" s="179"/>
      <c r="AL216" s="131"/>
      <c r="AM216" s="414"/>
      <c r="AN216" s="489"/>
      <c r="AO216" s="132"/>
      <c r="AP216" s="490">
        <v>163</v>
      </c>
      <c r="AQ216" s="491">
        <v>90</v>
      </c>
      <c r="AR216" s="492">
        <v>179</v>
      </c>
      <c r="AS216" s="131"/>
      <c r="AT216" s="414"/>
      <c r="AU216" s="179"/>
      <c r="AV216" s="34"/>
    </row>
    <row r="217" spans="1:48" s="30" customFormat="1">
      <c r="A217" s="10">
        <v>9108</v>
      </c>
      <c r="B217" s="11" t="s">
        <v>687</v>
      </c>
      <c r="C217" s="33">
        <v>477</v>
      </c>
      <c r="D217" s="45">
        <v>298</v>
      </c>
      <c r="E217" s="68">
        <f t="shared" si="4"/>
        <v>0.62473794549266248</v>
      </c>
      <c r="F217" s="487"/>
      <c r="G217" s="488"/>
      <c r="H217" s="179"/>
      <c r="I217" s="131"/>
      <c r="J217" s="413"/>
      <c r="K217" s="413"/>
      <c r="L217" s="414"/>
      <c r="M217" s="131"/>
      <c r="N217" s="179"/>
      <c r="O217" s="508"/>
      <c r="P217" s="179"/>
      <c r="Q217" s="131"/>
      <c r="R217" s="489"/>
      <c r="S217" s="413"/>
      <c r="T217" s="488"/>
      <c r="U217" s="179"/>
      <c r="V217" s="131"/>
      <c r="W217" s="414"/>
      <c r="X217" s="179"/>
      <c r="Y217" s="131"/>
      <c r="Z217" s="488"/>
      <c r="AA217" s="179"/>
      <c r="AB217" s="131"/>
      <c r="AC217" s="414"/>
      <c r="AD217" s="179"/>
      <c r="AE217" s="131"/>
      <c r="AF217" s="489"/>
      <c r="AG217" s="414"/>
      <c r="AH217" s="179"/>
      <c r="AI217" s="131"/>
      <c r="AJ217" s="414"/>
      <c r="AK217" s="179"/>
      <c r="AL217" s="131"/>
      <c r="AM217" s="414"/>
      <c r="AN217" s="489"/>
      <c r="AO217" s="132"/>
      <c r="AP217" s="490">
        <v>114</v>
      </c>
      <c r="AQ217" s="491">
        <v>155</v>
      </c>
      <c r="AR217" s="492">
        <v>178</v>
      </c>
      <c r="AS217" s="131"/>
      <c r="AT217" s="414"/>
      <c r="AU217" s="179"/>
      <c r="AV217" s="34"/>
    </row>
    <row r="218" spans="1:48" s="30" customFormat="1">
      <c r="A218" s="10">
        <v>9109</v>
      </c>
      <c r="B218" s="11" t="s">
        <v>688</v>
      </c>
      <c r="C218" s="33">
        <v>926</v>
      </c>
      <c r="D218" s="45">
        <v>239</v>
      </c>
      <c r="E218" s="68">
        <f t="shared" si="4"/>
        <v>0.25809935205183587</v>
      </c>
      <c r="F218" s="487"/>
      <c r="G218" s="488"/>
      <c r="H218" s="179"/>
      <c r="I218" s="131"/>
      <c r="J218" s="413"/>
      <c r="K218" s="413"/>
      <c r="L218" s="414"/>
      <c r="M218" s="131"/>
      <c r="N218" s="179"/>
      <c r="O218" s="508"/>
      <c r="P218" s="179"/>
      <c r="Q218" s="131"/>
      <c r="R218" s="489"/>
      <c r="S218" s="413"/>
      <c r="T218" s="488"/>
      <c r="U218" s="179"/>
      <c r="V218" s="131"/>
      <c r="W218" s="414"/>
      <c r="X218" s="179"/>
      <c r="Y218" s="131"/>
      <c r="Z218" s="488"/>
      <c r="AA218" s="179"/>
      <c r="AB218" s="131"/>
      <c r="AC218" s="414"/>
      <c r="AD218" s="179"/>
      <c r="AE218" s="131"/>
      <c r="AF218" s="489"/>
      <c r="AG218" s="414"/>
      <c r="AH218" s="179"/>
      <c r="AI218" s="131"/>
      <c r="AJ218" s="414"/>
      <c r="AK218" s="179"/>
      <c r="AL218" s="131"/>
      <c r="AM218" s="414"/>
      <c r="AN218" s="489"/>
      <c r="AO218" s="132"/>
      <c r="AP218" s="490">
        <v>137</v>
      </c>
      <c r="AQ218" s="491">
        <v>87</v>
      </c>
      <c r="AR218" s="492">
        <v>174</v>
      </c>
      <c r="AS218" s="131"/>
      <c r="AT218" s="414"/>
      <c r="AU218" s="179"/>
      <c r="AV218" s="34"/>
    </row>
    <row r="219" spans="1:48" s="30" customFormat="1">
      <c r="A219" s="10">
        <v>9110</v>
      </c>
      <c r="B219" s="11" t="s">
        <v>689</v>
      </c>
      <c r="C219" s="33">
        <v>1236</v>
      </c>
      <c r="D219" s="45">
        <v>512</v>
      </c>
      <c r="E219" s="68">
        <f t="shared" si="4"/>
        <v>0.41423948220064727</v>
      </c>
      <c r="F219" s="487"/>
      <c r="G219" s="488"/>
      <c r="H219" s="179"/>
      <c r="I219" s="131"/>
      <c r="J219" s="413"/>
      <c r="K219" s="413"/>
      <c r="L219" s="414"/>
      <c r="M219" s="131"/>
      <c r="N219" s="179"/>
      <c r="O219" s="508"/>
      <c r="P219" s="179"/>
      <c r="Q219" s="131"/>
      <c r="R219" s="489"/>
      <c r="S219" s="413"/>
      <c r="T219" s="488"/>
      <c r="U219" s="179"/>
      <c r="V219" s="131"/>
      <c r="W219" s="414"/>
      <c r="X219" s="179"/>
      <c r="Y219" s="131"/>
      <c r="Z219" s="488"/>
      <c r="AA219" s="179"/>
      <c r="AB219" s="131"/>
      <c r="AC219" s="414"/>
      <c r="AD219" s="179"/>
      <c r="AE219" s="131"/>
      <c r="AF219" s="489"/>
      <c r="AG219" s="414"/>
      <c r="AH219" s="179"/>
      <c r="AI219" s="131"/>
      <c r="AJ219" s="414"/>
      <c r="AK219" s="179"/>
      <c r="AL219" s="131"/>
      <c r="AM219" s="414"/>
      <c r="AN219" s="489"/>
      <c r="AO219" s="132"/>
      <c r="AP219" s="490">
        <v>261</v>
      </c>
      <c r="AQ219" s="491">
        <v>188</v>
      </c>
      <c r="AR219" s="492">
        <v>317</v>
      </c>
      <c r="AS219" s="131"/>
      <c r="AT219" s="414"/>
      <c r="AU219" s="179"/>
      <c r="AV219" s="34"/>
    </row>
    <row r="220" spans="1:48" s="30" customFormat="1">
      <c r="A220" s="10">
        <v>9111</v>
      </c>
      <c r="B220" s="11" t="s">
        <v>690</v>
      </c>
      <c r="C220" s="33">
        <v>411</v>
      </c>
      <c r="D220" s="45">
        <v>250</v>
      </c>
      <c r="E220" s="68">
        <f t="shared" si="4"/>
        <v>0.6082725060827251</v>
      </c>
      <c r="F220" s="487"/>
      <c r="G220" s="488"/>
      <c r="H220" s="179"/>
      <c r="I220" s="131"/>
      <c r="J220" s="413"/>
      <c r="K220" s="413"/>
      <c r="L220" s="414"/>
      <c r="M220" s="131"/>
      <c r="N220" s="179"/>
      <c r="O220" s="508"/>
      <c r="P220" s="179"/>
      <c r="Q220" s="131"/>
      <c r="R220" s="489"/>
      <c r="S220" s="413"/>
      <c r="T220" s="488"/>
      <c r="U220" s="179"/>
      <c r="V220" s="131"/>
      <c r="W220" s="414"/>
      <c r="X220" s="179"/>
      <c r="Y220" s="131"/>
      <c r="Z220" s="488"/>
      <c r="AA220" s="179"/>
      <c r="AB220" s="131"/>
      <c r="AC220" s="414"/>
      <c r="AD220" s="179"/>
      <c r="AE220" s="131"/>
      <c r="AF220" s="489"/>
      <c r="AG220" s="414"/>
      <c r="AH220" s="179"/>
      <c r="AI220" s="131"/>
      <c r="AJ220" s="414"/>
      <c r="AK220" s="179"/>
      <c r="AL220" s="131"/>
      <c r="AM220" s="414"/>
      <c r="AN220" s="489"/>
      <c r="AO220" s="132"/>
      <c r="AP220" s="490">
        <v>98</v>
      </c>
      <c r="AQ220" s="491">
        <v>127</v>
      </c>
      <c r="AR220" s="492">
        <v>151</v>
      </c>
      <c r="AS220" s="131"/>
      <c r="AT220" s="414"/>
      <c r="AU220" s="179"/>
      <c r="AV220" s="34"/>
    </row>
    <row r="221" spans="1:48" s="30" customFormat="1">
      <c r="A221" s="10">
        <v>9112</v>
      </c>
      <c r="B221" s="11" t="s">
        <v>691</v>
      </c>
      <c r="C221" s="33">
        <v>1010</v>
      </c>
      <c r="D221" s="45">
        <v>565</v>
      </c>
      <c r="E221" s="68">
        <f t="shared" si="4"/>
        <v>0.55940594059405946</v>
      </c>
      <c r="F221" s="487"/>
      <c r="G221" s="488"/>
      <c r="H221" s="179"/>
      <c r="I221" s="131"/>
      <c r="J221" s="413"/>
      <c r="K221" s="413"/>
      <c r="L221" s="414"/>
      <c r="M221" s="131"/>
      <c r="N221" s="179"/>
      <c r="O221" s="508"/>
      <c r="P221" s="179"/>
      <c r="Q221" s="131"/>
      <c r="R221" s="489"/>
      <c r="S221" s="413"/>
      <c r="T221" s="488"/>
      <c r="U221" s="179"/>
      <c r="V221" s="131"/>
      <c r="W221" s="414"/>
      <c r="X221" s="179"/>
      <c r="Y221" s="131"/>
      <c r="Z221" s="488"/>
      <c r="AA221" s="179"/>
      <c r="AB221" s="131"/>
      <c r="AC221" s="414"/>
      <c r="AD221" s="179"/>
      <c r="AE221" s="131"/>
      <c r="AF221" s="489"/>
      <c r="AG221" s="414"/>
      <c r="AH221" s="179"/>
      <c r="AI221" s="131"/>
      <c r="AJ221" s="414"/>
      <c r="AK221" s="179"/>
      <c r="AL221" s="131"/>
      <c r="AM221" s="414"/>
      <c r="AN221" s="489"/>
      <c r="AO221" s="132"/>
      <c r="AP221" s="490">
        <v>297</v>
      </c>
      <c r="AQ221" s="491">
        <v>186</v>
      </c>
      <c r="AR221" s="492">
        <v>356</v>
      </c>
      <c r="AS221" s="131"/>
      <c r="AT221" s="414"/>
      <c r="AU221" s="179"/>
      <c r="AV221" s="34"/>
    </row>
    <row r="222" spans="1:48" s="30" customFormat="1">
      <c r="A222" s="10">
        <v>9501</v>
      </c>
      <c r="B222" s="11" t="s">
        <v>694</v>
      </c>
      <c r="C222" s="33">
        <v>1287</v>
      </c>
      <c r="D222" s="45">
        <v>268</v>
      </c>
      <c r="E222" s="68">
        <f t="shared" si="4"/>
        <v>0.20823620823620823</v>
      </c>
      <c r="F222" s="487"/>
      <c r="G222" s="488"/>
      <c r="H222" s="179"/>
      <c r="I222" s="131"/>
      <c r="J222" s="413"/>
      <c r="K222" s="413"/>
      <c r="L222" s="414"/>
      <c r="M222" s="131"/>
      <c r="N222" s="179"/>
      <c r="O222" s="508"/>
      <c r="P222" s="179"/>
      <c r="Q222" s="131"/>
      <c r="R222" s="489"/>
      <c r="S222" s="413"/>
      <c r="T222" s="488"/>
      <c r="U222" s="179"/>
      <c r="V222" s="131"/>
      <c r="W222" s="414"/>
      <c r="X222" s="179"/>
      <c r="Y222" s="131"/>
      <c r="Z222" s="488"/>
      <c r="AA222" s="179"/>
      <c r="AB222" s="131"/>
      <c r="AC222" s="414"/>
      <c r="AD222" s="179"/>
      <c r="AE222" s="131"/>
      <c r="AF222" s="489"/>
      <c r="AG222" s="414"/>
      <c r="AH222" s="179"/>
      <c r="AI222" s="131"/>
      <c r="AJ222" s="414"/>
      <c r="AK222" s="179"/>
      <c r="AL222" s="131"/>
      <c r="AM222" s="414"/>
      <c r="AN222" s="489"/>
      <c r="AO222" s="132"/>
      <c r="AP222" s="131"/>
      <c r="AQ222" s="414"/>
      <c r="AR222" s="179"/>
      <c r="AS222" s="490">
        <v>157</v>
      </c>
      <c r="AT222" s="491">
        <v>104</v>
      </c>
      <c r="AU222" s="492">
        <v>188</v>
      </c>
      <c r="AV222" s="34"/>
    </row>
    <row r="223" spans="1:48" s="30" customFormat="1">
      <c r="A223" s="10">
        <v>9502</v>
      </c>
      <c r="B223" s="11" t="s">
        <v>695</v>
      </c>
      <c r="C223" s="33">
        <v>1348</v>
      </c>
      <c r="D223" s="45">
        <v>296</v>
      </c>
      <c r="E223" s="68">
        <f t="shared" si="4"/>
        <v>0.21958456973293769</v>
      </c>
      <c r="F223" s="487"/>
      <c r="G223" s="488"/>
      <c r="H223" s="179"/>
      <c r="I223" s="131"/>
      <c r="J223" s="413"/>
      <c r="K223" s="413"/>
      <c r="L223" s="414"/>
      <c r="M223" s="131"/>
      <c r="N223" s="179"/>
      <c r="O223" s="508"/>
      <c r="P223" s="179"/>
      <c r="Q223" s="131"/>
      <c r="R223" s="489"/>
      <c r="S223" s="413"/>
      <c r="T223" s="488"/>
      <c r="U223" s="179"/>
      <c r="V223" s="131"/>
      <c r="W223" s="414"/>
      <c r="X223" s="179"/>
      <c r="Y223" s="131"/>
      <c r="Z223" s="488"/>
      <c r="AA223" s="179"/>
      <c r="AB223" s="131"/>
      <c r="AC223" s="414"/>
      <c r="AD223" s="179"/>
      <c r="AE223" s="131"/>
      <c r="AF223" s="489"/>
      <c r="AG223" s="414"/>
      <c r="AH223" s="179"/>
      <c r="AI223" s="131"/>
      <c r="AJ223" s="414"/>
      <c r="AK223" s="179"/>
      <c r="AL223" s="131"/>
      <c r="AM223" s="414"/>
      <c r="AN223" s="489"/>
      <c r="AO223" s="132"/>
      <c r="AP223" s="131"/>
      <c r="AQ223" s="414"/>
      <c r="AR223" s="179"/>
      <c r="AS223" s="490">
        <v>84</v>
      </c>
      <c r="AT223" s="491">
        <v>201</v>
      </c>
      <c r="AU223" s="492">
        <v>196</v>
      </c>
      <c r="AV223" s="34"/>
    </row>
    <row r="224" spans="1:48" s="30" customFormat="1">
      <c r="A224" s="10">
        <v>9503</v>
      </c>
      <c r="B224" s="11" t="s">
        <v>696</v>
      </c>
      <c r="C224" s="33">
        <v>1039</v>
      </c>
      <c r="D224" s="45">
        <v>142</v>
      </c>
      <c r="E224" s="68">
        <f t="shared" si="4"/>
        <v>0.13666987487969201</v>
      </c>
      <c r="F224" s="487"/>
      <c r="G224" s="488"/>
      <c r="H224" s="179"/>
      <c r="I224" s="131"/>
      <c r="J224" s="413"/>
      <c r="K224" s="413"/>
      <c r="L224" s="414"/>
      <c r="M224" s="131"/>
      <c r="N224" s="179"/>
      <c r="O224" s="508"/>
      <c r="P224" s="179"/>
      <c r="Q224" s="131"/>
      <c r="R224" s="489"/>
      <c r="S224" s="413"/>
      <c r="T224" s="488"/>
      <c r="U224" s="179"/>
      <c r="V224" s="131"/>
      <c r="W224" s="414"/>
      <c r="X224" s="179"/>
      <c r="Y224" s="131"/>
      <c r="Z224" s="488"/>
      <c r="AA224" s="179"/>
      <c r="AB224" s="131"/>
      <c r="AC224" s="414"/>
      <c r="AD224" s="179"/>
      <c r="AE224" s="131"/>
      <c r="AF224" s="489"/>
      <c r="AG224" s="414"/>
      <c r="AH224" s="179"/>
      <c r="AI224" s="131"/>
      <c r="AJ224" s="414"/>
      <c r="AK224" s="179"/>
      <c r="AL224" s="131"/>
      <c r="AM224" s="414"/>
      <c r="AN224" s="489"/>
      <c r="AO224" s="132"/>
      <c r="AP224" s="131"/>
      <c r="AQ224" s="414"/>
      <c r="AR224" s="179"/>
      <c r="AS224" s="490">
        <v>55</v>
      </c>
      <c r="AT224" s="491">
        <v>83</v>
      </c>
      <c r="AU224" s="492">
        <v>102</v>
      </c>
      <c r="AV224" s="34"/>
    </row>
    <row r="225" spans="1:48" s="14" customFormat="1">
      <c r="B225" s="14" t="s">
        <v>4</v>
      </c>
      <c r="C225" s="15">
        <f>SUM(C4:C224)</f>
        <v>217842</v>
      </c>
      <c r="D225" s="15">
        <f>SUM(D4:D224)</f>
        <v>75353</v>
      </c>
      <c r="E225" s="69">
        <f>SUM(D225/C225)</f>
        <v>0.34590666629942801</v>
      </c>
      <c r="F225" s="97">
        <f>SUM(F4:F224)</f>
        <v>7750</v>
      </c>
      <c r="G225" s="460">
        <f>SUM(G4:G224)</f>
        <v>5533</v>
      </c>
      <c r="H225" s="159">
        <f t="shared" ref="H225:AU225" si="5">SUM(H4:H224)</f>
        <v>9846</v>
      </c>
      <c r="I225" s="97">
        <f t="shared" si="5"/>
        <v>2774</v>
      </c>
      <c r="J225" s="402">
        <f t="shared" si="5"/>
        <v>970</v>
      </c>
      <c r="K225" s="402">
        <f t="shared" si="5"/>
        <v>5023</v>
      </c>
      <c r="L225" s="404">
        <f>SUM(L4:L224)</f>
        <v>3646</v>
      </c>
      <c r="M225" s="97">
        <f>SUM(M4:M224)</f>
        <v>7284</v>
      </c>
      <c r="N225" s="159">
        <f t="shared" si="5"/>
        <v>4490</v>
      </c>
      <c r="O225" s="401">
        <f t="shared" si="5"/>
        <v>568</v>
      </c>
      <c r="P225" s="159">
        <f t="shared" si="5"/>
        <v>597</v>
      </c>
      <c r="Q225" s="97">
        <f t="shared" si="5"/>
        <v>177</v>
      </c>
      <c r="R225" s="402">
        <f>SUM(R4:R224)</f>
        <v>367</v>
      </c>
      <c r="S225" s="402">
        <f>SUM(S4:S224)</f>
        <v>148</v>
      </c>
      <c r="T225" s="404">
        <f>SUM(T4:T224)</f>
        <v>176</v>
      </c>
      <c r="U225" s="159">
        <f t="shared" si="5"/>
        <v>672</v>
      </c>
      <c r="V225" s="97">
        <f t="shared" si="5"/>
        <v>2155</v>
      </c>
      <c r="W225" s="404">
        <f>SUM(W4:W224)</f>
        <v>2997</v>
      </c>
      <c r="X225" s="159">
        <f t="shared" si="5"/>
        <v>4047</v>
      </c>
      <c r="Y225" s="97">
        <f t="shared" si="5"/>
        <v>3211</v>
      </c>
      <c r="Z225" s="404">
        <f>SUM(Z4:Z224)</f>
        <v>9033</v>
      </c>
      <c r="AA225" s="159">
        <f t="shared" si="5"/>
        <v>10181</v>
      </c>
      <c r="AB225" s="97">
        <f t="shared" si="5"/>
        <v>1044</v>
      </c>
      <c r="AC225" s="404">
        <f>SUM(AC4:AC224)</f>
        <v>1235</v>
      </c>
      <c r="AD225" s="159">
        <f t="shared" si="5"/>
        <v>1790</v>
      </c>
      <c r="AE225" s="97">
        <f t="shared" si="5"/>
        <v>1402</v>
      </c>
      <c r="AF225" s="402">
        <f>SUM(AF4:AF224)</f>
        <v>1931</v>
      </c>
      <c r="AG225" s="404">
        <f>SUM(AG4:AG224)</f>
        <v>10</v>
      </c>
      <c r="AH225" s="159">
        <f t="shared" si="5"/>
        <v>2754</v>
      </c>
      <c r="AI225" s="97">
        <f t="shared" si="5"/>
        <v>4276</v>
      </c>
      <c r="AJ225" s="404">
        <f>SUM(AJ4:AJ224)</f>
        <v>3584</v>
      </c>
      <c r="AK225" s="159">
        <f t="shared" si="5"/>
        <v>5344</v>
      </c>
      <c r="AL225" s="97">
        <f t="shared" si="5"/>
        <v>2047</v>
      </c>
      <c r="AM225" s="404">
        <f>SUM(AM4:AM224)</f>
        <v>2328</v>
      </c>
      <c r="AN225" s="97">
        <f>SUM(AN4:AN224)</f>
        <v>1739</v>
      </c>
      <c r="AO225" s="159">
        <f t="shared" si="5"/>
        <v>2316</v>
      </c>
      <c r="AP225" s="97">
        <f t="shared" si="5"/>
        <v>2500</v>
      </c>
      <c r="AQ225" s="404">
        <f>SUM(AQ4:AQ224)</f>
        <v>1773</v>
      </c>
      <c r="AR225" s="159">
        <f t="shared" si="5"/>
        <v>3013</v>
      </c>
      <c r="AS225" s="97">
        <f t="shared" si="5"/>
        <v>296</v>
      </c>
      <c r="AT225" s="404">
        <f>SUM(AT4:AT224)</f>
        <v>388</v>
      </c>
      <c r="AU225" s="159">
        <f t="shared" si="5"/>
        <v>486</v>
      </c>
      <c r="AV225" s="39"/>
    </row>
    <row r="226" spans="1:48" s="14" customFormat="1">
      <c r="B226" s="17" t="s">
        <v>5</v>
      </c>
      <c r="C226" s="15"/>
      <c r="D226" s="18">
        <f>SUM(D225-D227)</f>
        <v>66455</v>
      </c>
      <c r="E226" s="69">
        <f>SUM(D226/C225)</f>
        <v>0.30506054847091013</v>
      </c>
      <c r="F226" s="97">
        <f>SUM(F225-F227)</f>
        <v>6644</v>
      </c>
      <c r="G226" s="460">
        <f>SUM(G225-G227)</f>
        <v>4978</v>
      </c>
      <c r="H226" s="159">
        <f t="shared" ref="H226:AU226" si="6">SUM(H225-H227)</f>
        <v>8694</v>
      </c>
      <c r="I226" s="97">
        <f t="shared" si="6"/>
        <v>2481</v>
      </c>
      <c r="J226" s="402">
        <f t="shared" si="6"/>
        <v>923</v>
      </c>
      <c r="K226" s="402">
        <f t="shared" si="6"/>
        <v>4539</v>
      </c>
      <c r="L226" s="404">
        <f>SUM(L225-L227)</f>
        <v>3246</v>
      </c>
      <c r="M226" s="97">
        <f>SUM(M225-M227)</f>
        <v>6582</v>
      </c>
      <c r="N226" s="159">
        <f t="shared" si="6"/>
        <v>4048</v>
      </c>
      <c r="O226" s="401">
        <f t="shared" si="6"/>
        <v>0</v>
      </c>
      <c r="P226" s="159">
        <f t="shared" si="6"/>
        <v>515</v>
      </c>
      <c r="Q226" s="97">
        <f t="shared" si="6"/>
        <v>150</v>
      </c>
      <c r="R226" s="402">
        <f>SUM(R225-R227)</f>
        <v>340</v>
      </c>
      <c r="S226" s="402">
        <f>SUM(S225-S227)</f>
        <v>138</v>
      </c>
      <c r="T226" s="404">
        <f>SUM(T225-T227)</f>
        <v>160</v>
      </c>
      <c r="U226" s="159">
        <f t="shared" si="6"/>
        <v>610</v>
      </c>
      <c r="V226" s="97">
        <f t="shared" si="6"/>
        <v>1940</v>
      </c>
      <c r="W226" s="404">
        <f>SUM(W225-W227)</f>
        <v>2624</v>
      </c>
      <c r="X226" s="159">
        <f t="shared" si="6"/>
        <v>3584</v>
      </c>
      <c r="Y226" s="97">
        <f t="shared" si="6"/>
        <v>2792</v>
      </c>
      <c r="Z226" s="404">
        <f>SUM(Z225-Z227)</f>
        <v>7885</v>
      </c>
      <c r="AA226" s="159">
        <f t="shared" si="6"/>
        <v>8932</v>
      </c>
      <c r="AB226" s="97">
        <f t="shared" si="6"/>
        <v>939</v>
      </c>
      <c r="AC226" s="404">
        <f>SUM(AC225-AC227)</f>
        <v>1122</v>
      </c>
      <c r="AD226" s="159">
        <f t="shared" si="6"/>
        <v>1627</v>
      </c>
      <c r="AE226" s="97">
        <f t="shared" si="6"/>
        <v>1242</v>
      </c>
      <c r="AF226" s="402">
        <f>SUM(AF225-AF227)</f>
        <v>1699</v>
      </c>
      <c r="AG226" s="404">
        <f>SUM(AG225-AG227)</f>
        <v>10</v>
      </c>
      <c r="AH226" s="159">
        <f t="shared" si="6"/>
        <v>2442</v>
      </c>
      <c r="AI226" s="97">
        <f t="shared" si="6"/>
        <v>3892</v>
      </c>
      <c r="AJ226" s="404">
        <f>SUM(AJ225-AJ227)</f>
        <v>3005</v>
      </c>
      <c r="AK226" s="159">
        <f t="shared" si="6"/>
        <v>4673</v>
      </c>
      <c r="AL226" s="97">
        <f t="shared" si="6"/>
        <v>1745</v>
      </c>
      <c r="AM226" s="404">
        <f>SUM(AM225-AM227)</f>
        <v>1955</v>
      </c>
      <c r="AN226" s="97">
        <f>SUM(AN225-AN227)</f>
        <v>1501</v>
      </c>
      <c r="AO226" s="159">
        <f t="shared" si="6"/>
        <v>1953</v>
      </c>
      <c r="AP226" s="97">
        <f t="shared" si="6"/>
        <v>2132</v>
      </c>
      <c r="AQ226" s="404">
        <f>SUM(AQ225-AQ227)</f>
        <v>1525</v>
      </c>
      <c r="AR226" s="159">
        <f t="shared" si="6"/>
        <v>2572</v>
      </c>
      <c r="AS226" s="97">
        <f t="shared" si="6"/>
        <v>280</v>
      </c>
      <c r="AT226" s="404">
        <f>SUM(AT225-AT227)</f>
        <v>354</v>
      </c>
      <c r="AU226" s="159">
        <f t="shared" si="6"/>
        <v>447</v>
      </c>
      <c r="AV226" s="39"/>
    </row>
    <row r="227" spans="1:48" s="14" customFormat="1">
      <c r="B227" s="17" t="s">
        <v>6</v>
      </c>
      <c r="C227" s="15"/>
      <c r="D227" s="18">
        <v>8898</v>
      </c>
      <c r="E227" s="69">
        <f>SUM(D227/C225)</f>
        <v>4.0846117828517915E-2</v>
      </c>
      <c r="F227" s="97">
        <v>1106</v>
      </c>
      <c r="G227" s="460">
        <v>555</v>
      </c>
      <c r="H227" s="159">
        <v>1152</v>
      </c>
      <c r="I227" s="97">
        <v>293</v>
      </c>
      <c r="J227" s="402">
        <v>47</v>
      </c>
      <c r="K227" s="402">
        <v>484</v>
      </c>
      <c r="L227" s="404">
        <v>400</v>
      </c>
      <c r="M227" s="97">
        <v>702</v>
      </c>
      <c r="N227" s="159">
        <v>442</v>
      </c>
      <c r="O227" s="401">
        <v>568</v>
      </c>
      <c r="P227" s="159">
        <v>82</v>
      </c>
      <c r="Q227" s="97">
        <v>27</v>
      </c>
      <c r="R227" s="402">
        <v>27</v>
      </c>
      <c r="S227" s="402">
        <v>10</v>
      </c>
      <c r="T227" s="404">
        <v>16</v>
      </c>
      <c r="U227" s="159">
        <v>62</v>
      </c>
      <c r="V227" s="97">
        <v>215</v>
      </c>
      <c r="W227" s="404">
        <v>373</v>
      </c>
      <c r="X227" s="159">
        <v>463</v>
      </c>
      <c r="Y227" s="97">
        <v>419</v>
      </c>
      <c r="Z227" s="404">
        <v>1148</v>
      </c>
      <c r="AA227" s="159">
        <v>1249</v>
      </c>
      <c r="AB227" s="97">
        <v>105</v>
      </c>
      <c r="AC227" s="404">
        <v>113</v>
      </c>
      <c r="AD227" s="159">
        <v>163</v>
      </c>
      <c r="AE227" s="97">
        <v>160</v>
      </c>
      <c r="AF227" s="503">
        <v>232</v>
      </c>
      <c r="AG227" s="504">
        <v>0</v>
      </c>
      <c r="AH227" s="159">
        <v>312</v>
      </c>
      <c r="AI227" s="97">
        <v>384</v>
      </c>
      <c r="AJ227" s="404">
        <v>579</v>
      </c>
      <c r="AK227" s="159">
        <v>671</v>
      </c>
      <c r="AL227" s="97">
        <v>302</v>
      </c>
      <c r="AM227" s="404">
        <v>373</v>
      </c>
      <c r="AN227" s="97">
        <v>238</v>
      </c>
      <c r="AO227" s="159">
        <v>363</v>
      </c>
      <c r="AP227" s="97">
        <v>368</v>
      </c>
      <c r="AQ227" s="404">
        <v>248</v>
      </c>
      <c r="AR227" s="159">
        <v>441</v>
      </c>
      <c r="AS227" s="97">
        <v>16</v>
      </c>
      <c r="AT227" s="404">
        <v>34</v>
      </c>
      <c r="AU227" s="159">
        <v>39</v>
      </c>
      <c r="AV227" s="39"/>
    </row>
    <row r="228" spans="1:48" s="30" customFormat="1">
      <c r="B228" s="19"/>
      <c r="C228" s="20"/>
      <c r="D228" s="20"/>
      <c r="E228" s="68"/>
      <c r="F228" s="99"/>
      <c r="G228" s="407"/>
      <c r="H228" s="170"/>
      <c r="I228" s="99"/>
      <c r="J228" s="412"/>
      <c r="K228" s="412"/>
      <c r="L228" s="406"/>
      <c r="M228" s="99"/>
      <c r="N228" s="170"/>
      <c r="O228" s="403"/>
      <c r="P228" s="170"/>
      <c r="Q228" s="99"/>
      <c r="R228" s="412"/>
      <c r="S228" s="412"/>
      <c r="T228" s="406"/>
      <c r="U228" s="170"/>
      <c r="V228" s="99"/>
      <c r="W228" s="406"/>
      <c r="X228" s="170"/>
      <c r="Y228" s="99"/>
      <c r="Z228" s="406"/>
      <c r="AA228" s="170"/>
      <c r="AB228" s="99"/>
      <c r="AC228" s="406"/>
      <c r="AD228" s="170"/>
      <c r="AE228" s="99"/>
      <c r="AF228" s="412"/>
      <c r="AG228" s="406"/>
      <c r="AH228" s="170"/>
      <c r="AI228" s="97"/>
      <c r="AJ228" s="404"/>
      <c r="AK228" s="159"/>
      <c r="AL228" s="97"/>
      <c r="AM228" s="404"/>
      <c r="AN228" s="97"/>
      <c r="AO228" s="159"/>
      <c r="AP228" s="97"/>
      <c r="AQ228" s="404"/>
      <c r="AR228" s="159"/>
      <c r="AS228" s="97"/>
      <c r="AT228" s="404"/>
      <c r="AU228" s="159"/>
      <c r="AV228" s="34"/>
    </row>
    <row r="229" spans="1:48" s="30" customFormat="1">
      <c r="B229" s="23" t="s">
        <v>720</v>
      </c>
      <c r="C229" s="22">
        <f>SUM(C10:C41)</f>
        <v>32604</v>
      </c>
      <c r="D229" s="22">
        <f>SUM(D10:D41)</f>
        <v>15008</v>
      </c>
      <c r="E229" s="68">
        <f t="shared" ref="E229:E240" si="7">SUM(D229/C229)</f>
        <v>0.46031161820635502</v>
      </c>
      <c r="F229" s="99">
        <f>SUM(F10:F41)</f>
        <v>7750</v>
      </c>
      <c r="G229" s="407">
        <f>SUM(G10:G41)</f>
        <v>5533</v>
      </c>
      <c r="H229" s="170">
        <f t="shared" ref="H229:AH229" si="8">SUM(H10:H41)</f>
        <v>9846</v>
      </c>
      <c r="I229" s="99">
        <f t="shared" si="8"/>
        <v>0</v>
      </c>
      <c r="J229" s="412">
        <f t="shared" si="8"/>
        <v>0</v>
      </c>
      <c r="K229" s="412">
        <f t="shared" si="8"/>
        <v>0</v>
      </c>
      <c r="L229" s="406">
        <f>SUM(L10:L41)</f>
        <v>0</v>
      </c>
      <c r="M229" s="99">
        <f>SUM(M10:M41)</f>
        <v>0</v>
      </c>
      <c r="N229" s="170">
        <f t="shared" si="8"/>
        <v>0</v>
      </c>
      <c r="O229" s="403">
        <f t="shared" si="8"/>
        <v>0</v>
      </c>
      <c r="P229" s="170">
        <f>SUM(P10:P41)</f>
        <v>0</v>
      </c>
      <c r="Q229" s="99">
        <f>SUM(Q10:Q41)</f>
        <v>0</v>
      </c>
      <c r="R229" s="412">
        <f>SUM(R10:R41)</f>
        <v>0</v>
      </c>
      <c r="S229" s="412">
        <f>SUM(S10:S41)</f>
        <v>0</v>
      </c>
      <c r="T229" s="406">
        <f>SUM(T10:T41)</f>
        <v>0</v>
      </c>
      <c r="U229" s="170">
        <f t="shared" si="8"/>
        <v>0</v>
      </c>
      <c r="V229" s="99">
        <f t="shared" si="8"/>
        <v>0</v>
      </c>
      <c r="W229" s="406">
        <f>SUM(W10:W41)</f>
        <v>0</v>
      </c>
      <c r="X229" s="170">
        <f t="shared" si="8"/>
        <v>0</v>
      </c>
      <c r="Y229" s="99">
        <f t="shared" si="8"/>
        <v>0</v>
      </c>
      <c r="Z229" s="406">
        <f>SUM(Z10:Z41)</f>
        <v>0</v>
      </c>
      <c r="AA229" s="170">
        <f t="shared" si="8"/>
        <v>0</v>
      </c>
      <c r="AB229" s="99">
        <f t="shared" si="8"/>
        <v>0</v>
      </c>
      <c r="AC229" s="406">
        <f>SUM(AC10:AC41)</f>
        <v>0</v>
      </c>
      <c r="AD229" s="170">
        <f t="shared" si="8"/>
        <v>0</v>
      </c>
      <c r="AE229" s="99">
        <f t="shared" si="8"/>
        <v>0</v>
      </c>
      <c r="AF229" s="412">
        <f>SUM(AF10:AF41)</f>
        <v>0</v>
      </c>
      <c r="AG229" s="406">
        <f>SUM(AG10:AG41)</f>
        <v>0</v>
      </c>
      <c r="AH229" s="170">
        <f t="shared" si="8"/>
        <v>0</v>
      </c>
      <c r="AI229" s="99">
        <f t="shared" ref="AI229:AU229" si="9">SUM(AI10:AI41)</f>
        <v>0</v>
      </c>
      <c r="AJ229" s="406">
        <f>SUM(AJ10:AJ41)</f>
        <v>0</v>
      </c>
      <c r="AK229" s="170">
        <f t="shared" si="9"/>
        <v>0</v>
      </c>
      <c r="AL229" s="99">
        <f t="shared" si="9"/>
        <v>0</v>
      </c>
      <c r="AM229" s="406">
        <f>SUM(AM10:AM41)</f>
        <v>0</v>
      </c>
      <c r="AN229" s="99">
        <f>SUM(AN10:AN41)</f>
        <v>0</v>
      </c>
      <c r="AO229" s="170">
        <f t="shared" si="9"/>
        <v>0</v>
      </c>
      <c r="AP229" s="99">
        <f t="shared" si="9"/>
        <v>0</v>
      </c>
      <c r="AQ229" s="406">
        <f>SUM(AQ10:AQ41)</f>
        <v>0</v>
      </c>
      <c r="AR229" s="170">
        <f t="shared" si="9"/>
        <v>0</v>
      </c>
      <c r="AS229" s="99">
        <f t="shared" si="9"/>
        <v>0</v>
      </c>
      <c r="AT229" s="406">
        <f>SUM(AT10:AT41)</f>
        <v>0</v>
      </c>
      <c r="AU229" s="170">
        <f t="shared" si="9"/>
        <v>0</v>
      </c>
      <c r="AV229" s="34"/>
    </row>
    <row r="230" spans="1:48" s="30" customFormat="1">
      <c r="B230" s="23" t="s">
        <v>721</v>
      </c>
      <c r="C230" s="22">
        <f>SUM(C42:C79)</f>
        <v>40043</v>
      </c>
      <c r="D230" s="22">
        <f>SUM(D42:D79)</f>
        <v>14137</v>
      </c>
      <c r="E230" s="68">
        <f t="shared" si="7"/>
        <v>0.35304547611317832</v>
      </c>
      <c r="F230" s="99">
        <f>SUM(F42:F79)</f>
        <v>0</v>
      </c>
      <c r="G230" s="407">
        <f>SUM(G42:G79)</f>
        <v>0</v>
      </c>
      <c r="H230" s="170">
        <f t="shared" ref="H230:AH230" si="10">SUM(H42:H79)</f>
        <v>0</v>
      </c>
      <c r="I230" s="99">
        <f t="shared" si="10"/>
        <v>2774</v>
      </c>
      <c r="J230" s="412">
        <f t="shared" si="10"/>
        <v>970</v>
      </c>
      <c r="K230" s="412">
        <f t="shared" si="10"/>
        <v>5023</v>
      </c>
      <c r="L230" s="406">
        <f>SUM(L42:L79)</f>
        <v>3646</v>
      </c>
      <c r="M230" s="99">
        <f>SUM(M42:M79)</f>
        <v>7284</v>
      </c>
      <c r="N230" s="170">
        <f t="shared" si="10"/>
        <v>4490</v>
      </c>
      <c r="O230" s="403">
        <f t="shared" si="10"/>
        <v>0</v>
      </c>
      <c r="P230" s="170">
        <f>SUM(P42:P79)</f>
        <v>0</v>
      </c>
      <c r="Q230" s="99">
        <f>SUM(Q42:Q79)</f>
        <v>0</v>
      </c>
      <c r="R230" s="412">
        <f>SUM(R42:R79)</f>
        <v>0</v>
      </c>
      <c r="S230" s="412">
        <f>SUM(S42:S79)</f>
        <v>0</v>
      </c>
      <c r="T230" s="406">
        <f>SUM(T42:T79)</f>
        <v>0</v>
      </c>
      <c r="U230" s="170">
        <f t="shared" si="10"/>
        <v>0</v>
      </c>
      <c r="V230" s="99">
        <f t="shared" si="10"/>
        <v>0</v>
      </c>
      <c r="W230" s="406">
        <f>SUM(W42:W79)</f>
        <v>0</v>
      </c>
      <c r="X230" s="170">
        <f t="shared" si="10"/>
        <v>0</v>
      </c>
      <c r="Y230" s="99">
        <f t="shared" si="10"/>
        <v>0</v>
      </c>
      <c r="Z230" s="406">
        <f>SUM(Z42:Z79)</f>
        <v>0</v>
      </c>
      <c r="AA230" s="170">
        <f t="shared" si="10"/>
        <v>0</v>
      </c>
      <c r="AB230" s="99">
        <f t="shared" si="10"/>
        <v>0</v>
      </c>
      <c r="AC230" s="406">
        <f>SUM(AC42:AC79)</f>
        <v>0</v>
      </c>
      <c r="AD230" s="170">
        <f t="shared" si="10"/>
        <v>0</v>
      </c>
      <c r="AE230" s="99">
        <f t="shared" si="10"/>
        <v>0</v>
      </c>
      <c r="AF230" s="412">
        <f>SUM(AF42:AF79)</f>
        <v>0</v>
      </c>
      <c r="AG230" s="406">
        <f>SUM(AG42:AG79)</f>
        <v>0</v>
      </c>
      <c r="AH230" s="170">
        <f t="shared" si="10"/>
        <v>0</v>
      </c>
      <c r="AI230" s="99">
        <f t="shared" ref="AI230:AU230" si="11">SUM(AI42:AI79)</f>
        <v>0</v>
      </c>
      <c r="AJ230" s="406">
        <f>SUM(AJ42:AJ79)</f>
        <v>0</v>
      </c>
      <c r="AK230" s="170">
        <f t="shared" si="11"/>
        <v>0</v>
      </c>
      <c r="AL230" s="99">
        <f t="shared" si="11"/>
        <v>0</v>
      </c>
      <c r="AM230" s="406">
        <f>SUM(AM42:AM79)</f>
        <v>0</v>
      </c>
      <c r="AN230" s="99">
        <f>SUM(AN42:AN79)</f>
        <v>0</v>
      </c>
      <c r="AO230" s="170">
        <f t="shared" si="11"/>
        <v>0</v>
      </c>
      <c r="AP230" s="99">
        <f t="shared" si="11"/>
        <v>0</v>
      </c>
      <c r="AQ230" s="406">
        <f>SUM(AQ42:AQ79)</f>
        <v>0</v>
      </c>
      <c r="AR230" s="170">
        <f t="shared" si="11"/>
        <v>0</v>
      </c>
      <c r="AS230" s="99">
        <f t="shared" si="11"/>
        <v>0</v>
      </c>
      <c r="AT230" s="406">
        <f>SUM(AT42:AT79)</f>
        <v>0</v>
      </c>
      <c r="AU230" s="170">
        <f t="shared" si="11"/>
        <v>0</v>
      </c>
      <c r="AV230" s="34"/>
    </row>
    <row r="231" spans="1:48" s="30" customFormat="1">
      <c r="B231" s="23" t="s">
        <v>722</v>
      </c>
      <c r="C231" s="22">
        <f>SUM(C80:C88)</f>
        <v>3301</v>
      </c>
      <c r="D231" s="22">
        <f>SUM(D80:D88)</f>
        <v>852</v>
      </c>
      <c r="E231" s="68">
        <f t="shared" si="7"/>
        <v>0.25810360496819146</v>
      </c>
      <c r="F231" s="99">
        <f>SUM(F80:F88)</f>
        <v>0</v>
      </c>
      <c r="G231" s="407">
        <f>SUM(G80:G88)</f>
        <v>0</v>
      </c>
      <c r="H231" s="170">
        <f t="shared" ref="H231:AH231" si="12">SUM(H80:H88)</f>
        <v>0</v>
      </c>
      <c r="I231" s="99">
        <f t="shared" si="12"/>
        <v>0</v>
      </c>
      <c r="J231" s="412">
        <f t="shared" si="12"/>
        <v>0</v>
      </c>
      <c r="K231" s="412">
        <f t="shared" si="12"/>
        <v>0</v>
      </c>
      <c r="L231" s="406">
        <f>SUM(L80:L88)</f>
        <v>0</v>
      </c>
      <c r="M231" s="99">
        <f>SUM(M80:M88)</f>
        <v>0</v>
      </c>
      <c r="N231" s="170">
        <f t="shared" si="12"/>
        <v>0</v>
      </c>
      <c r="O231" s="403">
        <f t="shared" si="12"/>
        <v>568</v>
      </c>
      <c r="P231" s="170">
        <f>SUM(P80:P88)</f>
        <v>597</v>
      </c>
      <c r="Q231" s="99">
        <f>SUM(Q80:Q88)</f>
        <v>0</v>
      </c>
      <c r="R231" s="412">
        <f>SUM(R80:R88)</f>
        <v>0</v>
      </c>
      <c r="S231" s="412">
        <f>SUM(S80:S88)</f>
        <v>0</v>
      </c>
      <c r="T231" s="406">
        <f>SUM(T80:T88)</f>
        <v>0</v>
      </c>
      <c r="U231" s="170">
        <f t="shared" si="12"/>
        <v>0</v>
      </c>
      <c r="V231" s="99">
        <f t="shared" si="12"/>
        <v>0</v>
      </c>
      <c r="W231" s="406">
        <f>SUM(W80:W88)</f>
        <v>0</v>
      </c>
      <c r="X231" s="170">
        <f t="shared" si="12"/>
        <v>0</v>
      </c>
      <c r="Y231" s="99">
        <f t="shared" si="12"/>
        <v>0</v>
      </c>
      <c r="Z231" s="406">
        <f>SUM(Z80:Z88)</f>
        <v>0</v>
      </c>
      <c r="AA231" s="170">
        <f t="shared" si="12"/>
        <v>0</v>
      </c>
      <c r="AB231" s="99">
        <f t="shared" si="12"/>
        <v>0</v>
      </c>
      <c r="AC231" s="406">
        <f>SUM(AC80:AC88)</f>
        <v>0</v>
      </c>
      <c r="AD231" s="170">
        <f t="shared" si="12"/>
        <v>0</v>
      </c>
      <c r="AE231" s="99">
        <f t="shared" si="12"/>
        <v>0</v>
      </c>
      <c r="AF231" s="412">
        <f>SUM(AF80:AF88)</f>
        <v>0</v>
      </c>
      <c r="AG231" s="406">
        <f>SUM(AG80:AG88)</f>
        <v>0</v>
      </c>
      <c r="AH231" s="170">
        <f t="shared" si="12"/>
        <v>0</v>
      </c>
      <c r="AI231" s="99">
        <f t="shared" ref="AI231:AU231" si="13">SUM(AI80:AI88)</f>
        <v>0</v>
      </c>
      <c r="AJ231" s="406">
        <f>SUM(AJ80:AJ88)</f>
        <v>0</v>
      </c>
      <c r="AK231" s="170">
        <f t="shared" si="13"/>
        <v>0</v>
      </c>
      <c r="AL231" s="99">
        <f t="shared" si="13"/>
        <v>0</v>
      </c>
      <c r="AM231" s="406">
        <f>SUM(AM80:AM88)</f>
        <v>0</v>
      </c>
      <c r="AN231" s="99">
        <f>SUM(AN80:AN88)</f>
        <v>0</v>
      </c>
      <c r="AO231" s="170">
        <f t="shared" si="13"/>
        <v>0</v>
      </c>
      <c r="AP231" s="99">
        <f t="shared" si="13"/>
        <v>0</v>
      </c>
      <c r="AQ231" s="406">
        <f>SUM(AQ80:AQ88)</f>
        <v>0</v>
      </c>
      <c r="AR231" s="170">
        <f t="shared" si="13"/>
        <v>0</v>
      </c>
      <c r="AS231" s="99">
        <f t="shared" si="13"/>
        <v>0</v>
      </c>
      <c r="AT231" s="406">
        <f>SUM(AT80:AT88)</f>
        <v>0</v>
      </c>
      <c r="AU231" s="170">
        <f t="shared" si="13"/>
        <v>0</v>
      </c>
      <c r="AV231" s="34"/>
    </row>
    <row r="232" spans="1:48" s="30" customFormat="1">
      <c r="B232" s="23" t="s">
        <v>748</v>
      </c>
      <c r="C232" s="22">
        <f>SUM(C9)+SUM(C89:C90)</f>
        <v>3345</v>
      </c>
      <c r="D232" s="22">
        <f>SUM(D9)+SUM(D89:D90)</f>
        <v>1007</v>
      </c>
      <c r="E232" s="68">
        <f t="shared" si="7"/>
        <v>0.30104633781763829</v>
      </c>
      <c r="F232" s="99">
        <f>SUM(F9)+SUM(F89:F90)</f>
        <v>0</v>
      </c>
      <c r="G232" s="407">
        <f>SUM(G9)+SUM(G89:G90)</f>
        <v>0</v>
      </c>
      <c r="H232" s="170">
        <f t="shared" ref="H232:AH232" si="14">SUM(H9)+SUM(H89:H90)</f>
        <v>0</v>
      </c>
      <c r="I232" s="99">
        <f t="shared" si="14"/>
        <v>0</v>
      </c>
      <c r="J232" s="412">
        <f>SUM(J9)+SUM(J89:J90)</f>
        <v>0</v>
      </c>
      <c r="K232" s="412">
        <f>SUM(K9)+SUM(K89:K90)</f>
        <v>0</v>
      </c>
      <c r="L232" s="406">
        <f>SUM(L9)+SUM(L89:L90)</f>
        <v>0</v>
      </c>
      <c r="M232" s="99">
        <f>SUM(M9)+SUM(M89:M90)</f>
        <v>0</v>
      </c>
      <c r="N232" s="170">
        <f t="shared" si="14"/>
        <v>0</v>
      </c>
      <c r="O232" s="403">
        <f t="shared" si="14"/>
        <v>0</v>
      </c>
      <c r="P232" s="170">
        <f>SUM(P9)+SUM(P89:P90)</f>
        <v>0</v>
      </c>
      <c r="Q232" s="99">
        <f>SUM(Q9)+SUM(Q89:Q90)</f>
        <v>177</v>
      </c>
      <c r="R232" s="412">
        <f>SUM(R9)+SUM(R89:R90)</f>
        <v>367</v>
      </c>
      <c r="S232" s="412">
        <f>SUM(S9)+SUM(S89:S90)</f>
        <v>148</v>
      </c>
      <c r="T232" s="406">
        <f>SUM(T9)+SUM(T89:T90)</f>
        <v>176</v>
      </c>
      <c r="U232" s="170">
        <f t="shared" si="14"/>
        <v>672</v>
      </c>
      <c r="V232" s="99">
        <f t="shared" si="14"/>
        <v>0</v>
      </c>
      <c r="W232" s="406">
        <f>SUM(W9)+SUM(W89:W90)</f>
        <v>0</v>
      </c>
      <c r="X232" s="170">
        <f t="shared" si="14"/>
        <v>0</v>
      </c>
      <c r="Y232" s="99">
        <f t="shared" si="14"/>
        <v>0</v>
      </c>
      <c r="Z232" s="406">
        <f>SUM(Z9)+SUM(Z89:Z90)</f>
        <v>0</v>
      </c>
      <c r="AA232" s="170">
        <f t="shared" si="14"/>
        <v>0</v>
      </c>
      <c r="AB232" s="99">
        <f t="shared" si="14"/>
        <v>0</v>
      </c>
      <c r="AC232" s="406">
        <f>SUM(AC9)+SUM(AC89:AC90)</f>
        <v>0</v>
      </c>
      <c r="AD232" s="170">
        <f t="shared" si="14"/>
        <v>0</v>
      </c>
      <c r="AE232" s="99">
        <f t="shared" si="14"/>
        <v>0</v>
      </c>
      <c r="AF232" s="412">
        <f>SUM(AF9)+SUM(AF89:AF90)</f>
        <v>0</v>
      </c>
      <c r="AG232" s="406">
        <f>SUM(AG9)+SUM(AG89:AG90)</f>
        <v>0</v>
      </c>
      <c r="AH232" s="170">
        <f t="shared" si="14"/>
        <v>0</v>
      </c>
      <c r="AI232" s="99">
        <f t="shared" ref="AI232:AU232" si="15">SUM(AI9)+SUM(AI89:AI90)</f>
        <v>0</v>
      </c>
      <c r="AJ232" s="406">
        <f>SUM(AJ9)+SUM(AJ89:AJ90)</f>
        <v>0</v>
      </c>
      <c r="AK232" s="170">
        <f t="shared" si="15"/>
        <v>0</v>
      </c>
      <c r="AL232" s="99">
        <f t="shared" si="15"/>
        <v>0</v>
      </c>
      <c r="AM232" s="406">
        <f>SUM(AM9)+SUM(AM89:AM90)</f>
        <v>0</v>
      </c>
      <c r="AN232" s="99">
        <f>SUM(AN9)+SUM(AN89:AN90)</f>
        <v>0</v>
      </c>
      <c r="AO232" s="170">
        <f t="shared" si="15"/>
        <v>0</v>
      </c>
      <c r="AP232" s="99">
        <f t="shared" si="15"/>
        <v>0</v>
      </c>
      <c r="AQ232" s="406">
        <f>SUM(AQ9)+SUM(AQ89:AQ90)</f>
        <v>0</v>
      </c>
      <c r="AR232" s="170">
        <f t="shared" si="15"/>
        <v>0</v>
      </c>
      <c r="AS232" s="99">
        <f t="shared" si="15"/>
        <v>0</v>
      </c>
      <c r="AT232" s="406">
        <f>SUM(AT9)+SUM(AT89:AT90)</f>
        <v>0</v>
      </c>
      <c r="AU232" s="170">
        <f t="shared" si="15"/>
        <v>0</v>
      </c>
      <c r="AV232" s="34"/>
    </row>
    <row r="233" spans="1:48" s="30" customFormat="1">
      <c r="B233" s="23" t="s">
        <v>21</v>
      </c>
      <c r="C233" s="22">
        <f>SUM(C91:C109)</f>
        <v>19440</v>
      </c>
      <c r="D233" s="22">
        <f>SUM(D91:D109)</f>
        <v>5401</v>
      </c>
      <c r="E233" s="68">
        <f t="shared" si="7"/>
        <v>0.2778292181069959</v>
      </c>
      <c r="F233" s="99">
        <f>SUM(F91:F109)</f>
        <v>0</v>
      </c>
      <c r="G233" s="407">
        <f>SUM(G91:G109)</f>
        <v>0</v>
      </c>
      <c r="H233" s="170">
        <f t="shared" ref="H233:AH233" si="16">SUM(H91:H109)</f>
        <v>0</v>
      </c>
      <c r="I233" s="99">
        <f t="shared" si="16"/>
        <v>0</v>
      </c>
      <c r="J233" s="412">
        <f t="shared" si="16"/>
        <v>0</v>
      </c>
      <c r="K233" s="412">
        <f t="shared" si="16"/>
        <v>0</v>
      </c>
      <c r="L233" s="406">
        <f>SUM(L91:L109)</f>
        <v>0</v>
      </c>
      <c r="M233" s="99">
        <f>SUM(M91:M109)</f>
        <v>0</v>
      </c>
      <c r="N233" s="170">
        <f t="shared" si="16"/>
        <v>0</v>
      </c>
      <c r="O233" s="403">
        <f t="shared" si="16"/>
        <v>0</v>
      </c>
      <c r="P233" s="170">
        <f>SUM(P91:P109)</f>
        <v>0</v>
      </c>
      <c r="Q233" s="99">
        <f>SUM(Q91:Q109)</f>
        <v>0</v>
      </c>
      <c r="R233" s="412">
        <f>SUM(R91:R109)</f>
        <v>0</v>
      </c>
      <c r="S233" s="412">
        <f>SUM(S91:S109)</f>
        <v>0</v>
      </c>
      <c r="T233" s="406">
        <f>SUM(T91:T109)</f>
        <v>0</v>
      </c>
      <c r="U233" s="170">
        <f t="shared" si="16"/>
        <v>0</v>
      </c>
      <c r="V233" s="99">
        <f t="shared" si="16"/>
        <v>2155</v>
      </c>
      <c r="W233" s="406">
        <f>SUM(W91:W109)</f>
        <v>2997</v>
      </c>
      <c r="X233" s="170">
        <f t="shared" si="16"/>
        <v>4047</v>
      </c>
      <c r="Y233" s="99">
        <f t="shared" si="16"/>
        <v>0</v>
      </c>
      <c r="Z233" s="406">
        <f>SUM(Z91:Z109)</f>
        <v>0</v>
      </c>
      <c r="AA233" s="170">
        <f t="shared" si="16"/>
        <v>0</v>
      </c>
      <c r="AB233" s="99">
        <f t="shared" si="16"/>
        <v>0</v>
      </c>
      <c r="AC233" s="406">
        <f>SUM(AC91:AC109)</f>
        <v>0</v>
      </c>
      <c r="AD233" s="170">
        <f t="shared" si="16"/>
        <v>0</v>
      </c>
      <c r="AE233" s="99">
        <f t="shared" si="16"/>
        <v>0</v>
      </c>
      <c r="AF233" s="412">
        <f>SUM(AF91:AF109)</f>
        <v>0</v>
      </c>
      <c r="AG233" s="406">
        <f>SUM(AG91:AG109)</f>
        <v>0</v>
      </c>
      <c r="AH233" s="170">
        <f t="shared" si="16"/>
        <v>0</v>
      </c>
      <c r="AI233" s="99">
        <f t="shared" ref="AI233:AU233" si="17">SUM(AI91:AI109)</f>
        <v>0</v>
      </c>
      <c r="AJ233" s="406">
        <f>SUM(AJ91:AJ109)</f>
        <v>0</v>
      </c>
      <c r="AK233" s="170">
        <f t="shared" si="17"/>
        <v>0</v>
      </c>
      <c r="AL233" s="99">
        <f t="shared" si="17"/>
        <v>0</v>
      </c>
      <c r="AM233" s="406">
        <f>SUM(AM91:AM109)</f>
        <v>0</v>
      </c>
      <c r="AN233" s="99">
        <f>SUM(AN91:AN109)</f>
        <v>0</v>
      </c>
      <c r="AO233" s="170">
        <f t="shared" si="17"/>
        <v>0</v>
      </c>
      <c r="AP233" s="99">
        <f t="shared" si="17"/>
        <v>0</v>
      </c>
      <c r="AQ233" s="406">
        <f>SUM(AQ91:AQ109)</f>
        <v>0</v>
      </c>
      <c r="AR233" s="170">
        <f t="shared" si="17"/>
        <v>0</v>
      </c>
      <c r="AS233" s="99">
        <f t="shared" si="17"/>
        <v>0</v>
      </c>
      <c r="AT233" s="406">
        <f>SUM(AT91:AT109)</f>
        <v>0</v>
      </c>
      <c r="AU233" s="170">
        <f t="shared" si="17"/>
        <v>0</v>
      </c>
      <c r="AV233" s="34"/>
    </row>
    <row r="234" spans="1:48" s="30" customFormat="1">
      <c r="B234" s="23" t="s">
        <v>22</v>
      </c>
      <c r="C234" s="22">
        <f>SUM(C110:C152)</f>
        <v>43556</v>
      </c>
      <c r="D234" s="22">
        <f>SUM(D110:D152)</f>
        <v>13606</v>
      </c>
      <c r="E234" s="68">
        <f t="shared" si="7"/>
        <v>0.31237946551565798</v>
      </c>
      <c r="F234" s="99">
        <f>SUM(F110:F152)</f>
        <v>0</v>
      </c>
      <c r="G234" s="407">
        <f>SUM(G110:G152)</f>
        <v>0</v>
      </c>
      <c r="H234" s="170">
        <f t="shared" ref="H234:AH234" si="18">SUM(H110:H152)</f>
        <v>0</v>
      </c>
      <c r="I234" s="99">
        <f t="shared" si="18"/>
        <v>0</v>
      </c>
      <c r="J234" s="412">
        <f t="shared" si="18"/>
        <v>0</v>
      </c>
      <c r="K234" s="412">
        <f t="shared" si="18"/>
        <v>0</v>
      </c>
      <c r="L234" s="406">
        <f>SUM(L110:L152)</f>
        <v>0</v>
      </c>
      <c r="M234" s="99">
        <f>SUM(M110:M152)</f>
        <v>0</v>
      </c>
      <c r="N234" s="170">
        <f t="shared" si="18"/>
        <v>0</v>
      </c>
      <c r="O234" s="403">
        <f t="shared" si="18"/>
        <v>0</v>
      </c>
      <c r="P234" s="170">
        <f>SUM(P110:P152)</f>
        <v>0</v>
      </c>
      <c r="Q234" s="99">
        <f>SUM(Q110:Q152)</f>
        <v>0</v>
      </c>
      <c r="R234" s="412">
        <f>SUM(R110:R152)</f>
        <v>0</v>
      </c>
      <c r="S234" s="412">
        <f>SUM(S110:S152)</f>
        <v>0</v>
      </c>
      <c r="T234" s="406">
        <f>SUM(T110:T152)</f>
        <v>0</v>
      </c>
      <c r="U234" s="170">
        <f t="shared" si="18"/>
        <v>0</v>
      </c>
      <c r="V234" s="99">
        <f t="shared" si="18"/>
        <v>0</v>
      </c>
      <c r="W234" s="406">
        <f>SUM(W110:W152)</f>
        <v>0</v>
      </c>
      <c r="X234" s="170">
        <f t="shared" si="18"/>
        <v>0</v>
      </c>
      <c r="Y234" s="99">
        <f t="shared" si="18"/>
        <v>3211</v>
      </c>
      <c r="Z234" s="406">
        <f>SUM(Z110:Z152)</f>
        <v>9033</v>
      </c>
      <c r="AA234" s="170">
        <f t="shared" si="18"/>
        <v>10181</v>
      </c>
      <c r="AB234" s="99">
        <f t="shared" si="18"/>
        <v>0</v>
      </c>
      <c r="AC234" s="406">
        <f>SUM(AC110:AC152)</f>
        <v>0</v>
      </c>
      <c r="AD234" s="170">
        <f t="shared" si="18"/>
        <v>0</v>
      </c>
      <c r="AE234" s="99">
        <f t="shared" si="18"/>
        <v>0</v>
      </c>
      <c r="AF234" s="412">
        <f>SUM(AF110:AF152)</f>
        <v>0</v>
      </c>
      <c r="AG234" s="406">
        <f>SUM(AG110:AG152)</f>
        <v>0</v>
      </c>
      <c r="AH234" s="170">
        <f t="shared" si="18"/>
        <v>0</v>
      </c>
      <c r="AI234" s="99">
        <f t="shared" ref="AI234:AU234" si="19">SUM(AI110:AI152)</f>
        <v>0</v>
      </c>
      <c r="AJ234" s="406">
        <f>SUM(AJ110:AJ152)</f>
        <v>0</v>
      </c>
      <c r="AK234" s="170">
        <f t="shared" si="19"/>
        <v>0</v>
      </c>
      <c r="AL234" s="99">
        <f t="shared" si="19"/>
        <v>0</v>
      </c>
      <c r="AM234" s="406">
        <f>SUM(AM110:AM152)</f>
        <v>0</v>
      </c>
      <c r="AN234" s="99">
        <f>SUM(AN110:AN152)</f>
        <v>0</v>
      </c>
      <c r="AO234" s="170">
        <f t="shared" si="19"/>
        <v>0</v>
      </c>
      <c r="AP234" s="99">
        <f t="shared" si="19"/>
        <v>0</v>
      </c>
      <c r="AQ234" s="406">
        <f>SUM(AQ110:AQ152)</f>
        <v>0</v>
      </c>
      <c r="AR234" s="170">
        <f t="shared" si="19"/>
        <v>0</v>
      </c>
      <c r="AS234" s="99">
        <f t="shared" si="19"/>
        <v>0</v>
      </c>
      <c r="AT234" s="406">
        <f>SUM(AT110:AT152)</f>
        <v>0</v>
      </c>
      <c r="AU234" s="170">
        <f t="shared" si="19"/>
        <v>0</v>
      </c>
      <c r="AV234" s="34"/>
    </row>
    <row r="235" spans="1:48" s="30" customFormat="1">
      <c r="B235" s="23" t="s">
        <v>23</v>
      </c>
      <c r="C235" s="22">
        <f>SUM(C4:C8)+SUM(C153:C155)</f>
        <v>9615</v>
      </c>
      <c r="D235" s="22">
        <f>SUM(D4:D8)+SUM(D153:D155)</f>
        <v>2662</v>
      </c>
      <c r="E235" s="68">
        <f t="shared" si="7"/>
        <v>0.27685907436297452</v>
      </c>
      <c r="F235" s="99">
        <f>SUM(F4:F8)+SUM(F153:F155)</f>
        <v>0</v>
      </c>
      <c r="G235" s="407">
        <f>SUM(G4:G8)+SUM(G153:G155)</f>
        <v>0</v>
      </c>
      <c r="H235" s="170">
        <f t="shared" ref="H235:AH235" si="20">SUM(H4:H8)+SUM(H153:H155)</f>
        <v>0</v>
      </c>
      <c r="I235" s="99">
        <f t="shared" si="20"/>
        <v>0</v>
      </c>
      <c r="J235" s="412">
        <f>SUM(J4:J8)+SUM(J153:J155)</f>
        <v>0</v>
      </c>
      <c r="K235" s="412">
        <f>SUM(K4:K8)+SUM(K153:K155)</f>
        <v>0</v>
      </c>
      <c r="L235" s="406">
        <f>SUM(L4:L8)+SUM(L153:L155)</f>
        <v>0</v>
      </c>
      <c r="M235" s="99">
        <f>SUM(M4:M8)+SUM(M153:M155)</f>
        <v>0</v>
      </c>
      <c r="N235" s="170">
        <f t="shared" si="20"/>
        <v>0</v>
      </c>
      <c r="O235" s="403">
        <f t="shared" si="20"/>
        <v>0</v>
      </c>
      <c r="P235" s="170">
        <f>SUM(P4:P8)+SUM(P153:P155)</f>
        <v>0</v>
      </c>
      <c r="Q235" s="99">
        <f>SUM(Q4:Q8)+SUM(Q153:Q155)</f>
        <v>0</v>
      </c>
      <c r="R235" s="412">
        <f>SUM(R4:R8)+SUM(R153:R155)</f>
        <v>0</v>
      </c>
      <c r="S235" s="412">
        <f>SUM(S4:S8)+SUM(S153:S155)</f>
        <v>0</v>
      </c>
      <c r="T235" s="406">
        <f>SUM(T4:T8)+SUM(T153:T155)</f>
        <v>0</v>
      </c>
      <c r="U235" s="170">
        <f t="shared" si="20"/>
        <v>0</v>
      </c>
      <c r="V235" s="99">
        <f t="shared" si="20"/>
        <v>0</v>
      </c>
      <c r="W235" s="406">
        <f>SUM(W4:W8)+SUM(W153:W155)</f>
        <v>0</v>
      </c>
      <c r="X235" s="170">
        <f t="shared" si="20"/>
        <v>0</v>
      </c>
      <c r="Y235" s="99">
        <f t="shared" si="20"/>
        <v>0</v>
      </c>
      <c r="Z235" s="406">
        <f>SUM(Z4:Z8)+SUM(Z153:Z155)</f>
        <v>0</v>
      </c>
      <c r="AA235" s="170">
        <f t="shared" si="20"/>
        <v>0</v>
      </c>
      <c r="AB235" s="99">
        <f t="shared" si="20"/>
        <v>1044</v>
      </c>
      <c r="AC235" s="406">
        <f>SUM(AC4:AC8)+SUM(AC153:AC155)</f>
        <v>1235</v>
      </c>
      <c r="AD235" s="170">
        <f t="shared" si="20"/>
        <v>1790</v>
      </c>
      <c r="AE235" s="99">
        <f t="shared" si="20"/>
        <v>0</v>
      </c>
      <c r="AF235" s="412">
        <f>SUM(AF4:AF8)+SUM(AF153:AF155)</f>
        <v>0</v>
      </c>
      <c r="AG235" s="406">
        <f>SUM(AG4:AG8)+SUM(AG153:AG155)</f>
        <v>0</v>
      </c>
      <c r="AH235" s="170">
        <f t="shared" si="20"/>
        <v>0</v>
      </c>
      <c r="AI235" s="99">
        <f t="shared" ref="AI235:AU235" si="21">SUM(AI4:AI8)+SUM(AI153:AI155)</f>
        <v>0</v>
      </c>
      <c r="AJ235" s="406">
        <f>SUM(AJ4:AJ8)+SUM(AJ153:AJ155)</f>
        <v>0</v>
      </c>
      <c r="AK235" s="170">
        <f t="shared" si="21"/>
        <v>0</v>
      </c>
      <c r="AL235" s="99">
        <f t="shared" si="21"/>
        <v>0</v>
      </c>
      <c r="AM235" s="406">
        <f>SUM(AM4:AM8)+SUM(AM153:AM155)</f>
        <v>0</v>
      </c>
      <c r="AN235" s="99">
        <f>SUM(AN4:AN8)+SUM(AN153:AN155)</f>
        <v>0</v>
      </c>
      <c r="AO235" s="170">
        <f t="shared" si="21"/>
        <v>0</v>
      </c>
      <c r="AP235" s="99">
        <f t="shared" si="21"/>
        <v>0</v>
      </c>
      <c r="AQ235" s="406">
        <f>SUM(AQ4:AQ8)+SUM(AQ153:AQ155)</f>
        <v>0</v>
      </c>
      <c r="AR235" s="170">
        <f t="shared" si="21"/>
        <v>0</v>
      </c>
      <c r="AS235" s="99">
        <f t="shared" si="21"/>
        <v>0</v>
      </c>
      <c r="AT235" s="406">
        <f>SUM(AT4:AT8)+SUM(AT153:AT155)</f>
        <v>0</v>
      </c>
      <c r="AU235" s="170">
        <f t="shared" si="21"/>
        <v>0</v>
      </c>
      <c r="AV235" s="34"/>
    </row>
    <row r="236" spans="1:48" s="30" customFormat="1">
      <c r="B236" s="23" t="s">
        <v>24</v>
      </c>
      <c r="C236" s="22">
        <f>SUM(C156:C167)</f>
        <v>11464</v>
      </c>
      <c r="D236" s="22">
        <f>SUM(D156:D167)</f>
        <v>3950</v>
      </c>
      <c r="E236" s="68">
        <f t="shared" si="7"/>
        <v>0.34455687369155619</v>
      </c>
      <c r="F236" s="99">
        <f>SUM(F156:F167)</f>
        <v>0</v>
      </c>
      <c r="G236" s="407">
        <f>SUM(G156:G167)</f>
        <v>0</v>
      </c>
      <c r="H236" s="170">
        <f t="shared" ref="H236:AH236" si="22">SUM(H156:H167)</f>
        <v>0</v>
      </c>
      <c r="I236" s="99">
        <f t="shared" si="22"/>
        <v>0</v>
      </c>
      <c r="J236" s="412">
        <f t="shared" si="22"/>
        <v>0</v>
      </c>
      <c r="K236" s="412">
        <f t="shared" si="22"/>
        <v>0</v>
      </c>
      <c r="L236" s="406">
        <f>SUM(L156:L167)</f>
        <v>0</v>
      </c>
      <c r="M236" s="99">
        <f>SUM(M156:M167)</f>
        <v>0</v>
      </c>
      <c r="N236" s="170">
        <f t="shared" si="22"/>
        <v>0</v>
      </c>
      <c r="O236" s="403">
        <f t="shared" si="22"/>
        <v>0</v>
      </c>
      <c r="P236" s="170">
        <f>SUM(P156:P167)</f>
        <v>0</v>
      </c>
      <c r="Q236" s="99">
        <f>SUM(Q156:Q167)</f>
        <v>0</v>
      </c>
      <c r="R236" s="412">
        <f>SUM(R156:R167)</f>
        <v>0</v>
      </c>
      <c r="S236" s="412">
        <f>SUM(S156:S167)</f>
        <v>0</v>
      </c>
      <c r="T236" s="406">
        <f>SUM(T156:T167)</f>
        <v>0</v>
      </c>
      <c r="U236" s="170">
        <f t="shared" si="22"/>
        <v>0</v>
      </c>
      <c r="V236" s="99">
        <f t="shared" si="22"/>
        <v>0</v>
      </c>
      <c r="W236" s="406">
        <f>SUM(W156:W167)</f>
        <v>0</v>
      </c>
      <c r="X236" s="170">
        <f t="shared" si="22"/>
        <v>0</v>
      </c>
      <c r="Y236" s="99">
        <f t="shared" si="22"/>
        <v>0</v>
      </c>
      <c r="Z236" s="406">
        <f>SUM(Z156:Z167)</f>
        <v>0</v>
      </c>
      <c r="AA236" s="170">
        <f t="shared" si="22"/>
        <v>0</v>
      </c>
      <c r="AB236" s="99">
        <f t="shared" si="22"/>
        <v>0</v>
      </c>
      <c r="AC236" s="406">
        <f>SUM(AC156:AC167)</f>
        <v>0</v>
      </c>
      <c r="AD236" s="170">
        <f t="shared" si="22"/>
        <v>0</v>
      </c>
      <c r="AE236" s="99">
        <f t="shared" si="22"/>
        <v>1402</v>
      </c>
      <c r="AF236" s="412">
        <f>SUM(AF156:AF167)</f>
        <v>1931</v>
      </c>
      <c r="AG236" s="406">
        <f>SUM(AG156:AG167)</f>
        <v>10</v>
      </c>
      <c r="AH236" s="170">
        <f t="shared" si="22"/>
        <v>2754</v>
      </c>
      <c r="AI236" s="99">
        <f t="shared" ref="AI236:AU236" si="23">SUM(AI156:AI167)</f>
        <v>0</v>
      </c>
      <c r="AJ236" s="406">
        <f>SUM(AJ156:AJ167)</f>
        <v>0</v>
      </c>
      <c r="AK236" s="170">
        <f t="shared" si="23"/>
        <v>0</v>
      </c>
      <c r="AL236" s="99">
        <f t="shared" si="23"/>
        <v>0</v>
      </c>
      <c r="AM236" s="406">
        <f>SUM(AM156:AM167)</f>
        <v>0</v>
      </c>
      <c r="AN236" s="99">
        <f>SUM(AN156:AN167)</f>
        <v>0</v>
      </c>
      <c r="AO236" s="170">
        <f t="shared" si="23"/>
        <v>0</v>
      </c>
      <c r="AP236" s="99">
        <f t="shared" si="23"/>
        <v>0</v>
      </c>
      <c r="AQ236" s="406">
        <f>SUM(AQ156:AQ167)</f>
        <v>0</v>
      </c>
      <c r="AR236" s="170">
        <f t="shared" si="23"/>
        <v>0</v>
      </c>
      <c r="AS236" s="99">
        <f t="shared" si="23"/>
        <v>0</v>
      </c>
      <c r="AT236" s="406">
        <f>SUM(AT156:AT167)</f>
        <v>0</v>
      </c>
      <c r="AU236" s="170">
        <f t="shared" si="23"/>
        <v>0</v>
      </c>
      <c r="AV236" s="34"/>
    </row>
    <row r="237" spans="1:48" s="30" customFormat="1">
      <c r="B237" s="23" t="s">
        <v>25</v>
      </c>
      <c r="C237" s="22">
        <f>SUM(C168:C195)</f>
        <v>26144</v>
      </c>
      <c r="D237" s="22">
        <f>SUM(D168:D195)</f>
        <v>8557</v>
      </c>
      <c r="E237" s="68">
        <f t="shared" si="7"/>
        <v>0.32730263157894735</v>
      </c>
      <c r="F237" s="99">
        <f>SUM(F168:F195)</f>
        <v>0</v>
      </c>
      <c r="G237" s="407">
        <f>SUM(G168:G195)</f>
        <v>0</v>
      </c>
      <c r="H237" s="170">
        <f t="shared" ref="H237:AH237" si="24">SUM(H168:H195)</f>
        <v>0</v>
      </c>
      <c r="I237" s="99">
        <f t="shared" si="24"/>
        <v>0</v>
      </c>
      <c r="J237" s="412">
        <f t="shared" si="24"/>
        <v>0</v>
      </c>
      <c r="K237" s="412">
        <f t="shared" si="24"/>
        <v>0</v>
      </c>
      <c r="L237" s="406">
        <f>SUM(L168:L195)</f>
        <v>0</v>
      </c>
      <c r="M237" s="99">
        <f>SUM(M168:M195)</f>
        <v>0</v>
      </c>
      <c r="N237" s="170">
        <f t="shared" si="24"/>
        <v>0</v>
      </c>
      <c r="O237" s="403">
        <f t="shared" si="24"/>
        <v>0</v>
      </c>
      <c r="P237" s="170">
        <f>SUM(P168:P195)</f>
        <v>0</v>
      </c>
      <c r="Q237" s="99">
        <f>SUM(Q168:Q195)</f>
        <v>0</v>
      </c>
      <c r="R237" s="412">
        <f>SUM(R168:R195)</f>
        <v>0</v>
      </c>
      <c r="S237" s="412">
        <f>SUM(S168:S195)</f>
        <v>0</v>
      </c>
      <c r="T237" s="406">
        <f>SUM(T168:T195)</f>
        <v>0</v>
      </c>
      <c r="U237" s="170">
        <f t="shared" si="24"/>
        <v>0</v>
      </c>
      <c r="V237" s="99">
        <f t="shared" si="24"/>
        <v>0</v>
      </c>
      <c r="W237" s="406">
        <f>SUM(W168:W195)</f>
        <v>0</v>
      </c>
      <c r="X237" s="170">
        <f t="shared" si="24"/>
        <v>0</v>
      </c>
      <c r="Y237" s="99">
        <f t="shared" si="24"/>
        <v>0</v>
      </c>
      <c r="Z237" s="406">
        <f>SUM(Z168:Z195)</f>
        <v>0</v>
      </c>
      <c r="AA237" s="170">
        <f t="shared" si="24"/>
        <v>0</v>
      </c>
      <c r="AB237" s="99">
        <f t="shared" si="24"/>
        <v>0</v>
      </c>
      <c r="AC237" s="406">
        <f>SUM(AC168:AC195)</f>
        <v>0</v>
      </c>
      <c r="AD237" s="170">
        <f t="shared" si="24"/>
        <v>0</v>
      </c>
      <c r="AE237" s="99">
        <f t="shared" si="24"/>
        <v>0</v>
      </c>
      <c r="AF237" s="412">
        <f>SUM(AF168:AF195)</f>
        <v>0</v>
      </c>
      <c r="AG237" s="406">
        <f>SUM(AG168:AG195)</f>
        <v>0</v>
      </c>
      <c r="AH237" s="170">
        <f t="shared" si="24"/>
        <v>0</v>
      </c>
      <c r="AI237" s="99">
        <f t="shared" ref="AI237:AU237" si="25">SUM(AI168:AI195)</f>
        <v>4276</v>
      </c>
      <c r="AJ237" s="406">
        <f>SUM(AJ168:AJ195)</f>
        <v>3584</v>
      </c>
      <c r="AK237" s="170">
        <f t="shared" si="25"/>
        <v>5344</v>
      </c>
      <c r="AL237" s="99">
        <f t="shared" si="25"/>
        <v>0</v>
      </c>
      <c r="AM237" s="406">
        <f>SUM(AM168:AM195)</f>
        <v>0</v>
      </c>
      <c r="AN237" s="99">
        <f>SUM(AN168:AN195)</f>
        <v>0</v>
      </c>
      <c r="AO237" s="170">
        <f t="shared" si="25"/>
        <v>0</v>
      </c>
      <c r="AP237" s="99">
        <f t="shared" si="25"/>
        <v>0</v>
      </c>
      <c r="AQ237" s="406">
        <f>SUM(AQ168:AQ195)</f>
        <v>0</v>
      </c>
      <c r="AR237" s="170">
        <f t="shared" si="25"/>
        <v>0</v>
      </c>
      <c r="AS237" s="99">
        <f t="shared" si="25"/>
        <v>0</v>
      </c>
      <c r="AT237" s="406">
        <f>SUM(AT168:AT195)</f>
        <v>0</v>
      </c>
      <c r="AU237" s="170">
        <f t="shared" si="25"/>
        <v>0</v>
      </c>
      <c r="AV237" s="34"/>
    </row>
    <row r="238" spans="1:48" s="30" customFormat="1">
      <c r="B238" s="23" t="s">
        <v>723</v>
      </c>
      <c r="C238" s="22">
        <f>SUM(C196:C209)</f>
        <v>13891</v>
      </c>
      <c r="D238" s="22">
        <f>SUM(D196:D209)</f>
        <v>4645</v>
      </c>
      <c r="E238" s="68">
        <f t="shared" si="7"/>
        <v>0.33438917284572744</v>
      </c>
      <c r="F238" s="99">
        <f>SUM(F196:F209)</f>
        <v>0</v>
      </c>
      <c r="G238" s="407">
        <f>SUM(G196:G209)</f>
        <v>0</v>
      </c>
      <c r="H238" s="170">
        <f t="shared" ref="H238:AH238" si="26">SUM(H196:H209)</f>
        <v>0</v>
      </c>
      <c r="I238" s="99">
        <f t="shared" si="26"/>
        <v>0</v>
      </c>
      <c r="J238" s="412">
        <f t="shared" si="26"/>
        <v>0</v>
      </c>
      <c r="K238" s="412">
        <f t="shared" si="26"/>
        <v>0</v>
      </c>
      <c r="L238" s="406">
        <f>SUM(L196:L209)</f>
        <v>0</v>
      </c>
      <c r="M238" s="99">
        <f>SUM(M196:M209)</f>
        <v>0</v>
      </c>
      <c r="N238" s="170">
        <f t="shared" si="26"/>
        <v>0</v>
      </c>
      <c r="O238" s="403">
        <f t="shared" si="26"/>
        <v>0</v>
      </c>
      <c r="P238" s="170">
        <f>SUM(P196:P209)</f>
        <v>0</v>
      </c>
      <c r="Q238" s="99">
        <f>SUM(Q196:Q209)</f>
        <v>0</v>
      </c>
      <c r="R238" s="412">
        <f>SUM(R196:R209)</f>
        <v>0</v>
      </c>
      <c r="S238" s="412">
        <f>SUM(S196:S209)</f>
        <v>0</v>
      </c>
      <c r="T238" s="406">
        <f>SUM(T196:T209)</f>
        <v>0</v>
      </c>
      <c r="U238" s="170">
        <f t="shared" si="26"/>
        <v>0</v>
      </c>
      <c r="V238" s="99">
        <f t="shared" si="26"/>
        <v>0</v>
      </c>
      <c r="W238" s="406">
        <f>SUM(W196:W209)</f>
        <v>0</v>
      </c>
      <c r="X238" s="170">
        <f t="shared" si="26"/>
        <v>0</v>
      </c>
      <c r="Y238" s="99">
        <f t="shared" si="26"/>
        <v>0</v>
      </c>
      <c r="Z238" s="406">
        <f>SUM(Z196:Z209)</f>
        <v>0</v>
      </c>
      <c r="AA238" s="170">
        <f t="shared" si="26"/>
        <v>0</v>
      </c>
      <c r="AB238" s="99">
        <f t="shared" si="26"/>
        <v>0</v>
      </c>
      <c r="AC238" s="406">
        <f>SUM(AC196:AC209)</f>
        <v>0</v>
      </c>
      <c r="AD238" s="170">
        <f t="shared" si="26"/>
        <v>0</v>
      </c>
      <c r="AE238" s="99">
        <f t="shared" si="26"/>
        <v>0</v>
      </c>
      <c r="AF238" s="412">
        <f>SUM(AF196:AF209)</f>
        <v>0</v>
      </c>
      <c r="AG238" s="406">
        <f>SUM(AG196:AG209)</f>
        <v>0</v>
      </c>
      <c r="AH238" s="170">
        <f t="shared" si="26"/>
        <v>0</v>
      </c>
      <c r="AI238" s="99">
        <f t="shared" ref="AI238:AU238" si="27">SUM(AI196:AI209)</f>
        <v>0</v>
      </c>
      <c r="AJ238" s="406">
        <f>SUM(AJ196:AJ209)</f>
        <v>0</v>
      </c>
      <c r="AK238" s="170">
        <f t="shared" si="27"/>
        <v>0</v>
      </c>
      <c r="AL238" s="99">
        <f t="shared" si="27"/>
        <v>2047</v>
      </c>
      <c r="AM238" s="406">
        <f>SUM(AM196:AM209)</f>
        <v>2328</v>
      </c>
      <c r="AN238" s="99">
        <f>SUM(AN196:AN209)</f>
        <v>1739</v>
      </c>
      <c r="AO238" s="170">
        <f t="shared" si="27"/>
        <v>2316</v>
      </c>
      <c r="AP238" s="99">
        <f t="shared" si="27"/>
        <v>0</v>
      </c>
      <c r="AQ238" s="406">
        <f>SUM(AQ196:AQ209)</f>
        <v>0</v>
      </c>
      <c r="AR238" s="170">
        <f t="shared" si="27"/>
        <v>0</v>
      </c>
      <c r="AS238" s="99">
        <f t="shared" si="27"/>
        <v>0</v>
      </c>
      <c r="AT238" s="406">
        <f>SUM(AT196:AT209)</f>
        <v>0</v>
      </c>
      <c r="AU238" s="170">
        <f t="shared" si="27"/>
        <v>0</v>
      </c>
      <c r="AV238" s="34"/>
    </row>
    <row r="239" spans="1:48" s="30" customFormat="1">
      <c r="B239" s="23" t="s">
        <v>724</v>
      </c>
      <c r="C239" s="22">
        <f>SUM(C210:C221)</f>
        <v>10765</v>
      </c>
      <c r="D239" s="22">
        <f>SUM(D210:D221)</f>
        <v>4822</v>
      </c>
      <c r="E239" s="68">
        <f t="shared" si="7"/>
        <v>0.44793311658151419</v>
      </c>
      <c r="F239" s="99">
        <f>SUM(F210:F221)</f>
        <v>0</v>
      </c>
      <c r="G239" s="407">
        <f>SUM(G210:G221)</f>
        <v>0</v>
      </c>
      <c r="H239" s="170">
        <f t="shared" ref="H239:AH239" si="28">SUM(H210:H221)</f>
        <v>0</v>
      </c>
      <c r="I239" s="99">
        <f t="shared" si="28"/>
        <v>0</v>
      </c>
      <c r="J239" s="412">
        <f t="shared" si="28"/>
        <v>0</v>
      </c>
      <c r="K239" s="412">
        <f t="shared" si="28"/>
        <v>0</v>
      </c>
      <c r="L239" s="406">
        <f>SUM(L210:L221)</f>
        <v>0</v>
      </c>
      <c r="M239" s="99">
        <f>SUM(M210:M221)</f>
        <v>0</v>
      </c>
      <c r="N239" s="170">
        <f t="shared" si="28"/>
        <v>0</v>
      </c>
      <c r="O239" s="403">
        <f t="shared" si="28"/>
        <v>0</v>
      </c>
      <c r="P239" s="170">
        <f>SUM(P210:P221)</f>
        <v>0</v>
      </c>
      <c r="Q239" s="99">
        <f>SUM(Q210:Q221)</f>
        <v>0</v>
      </c>
      <c r="R239" s="412">
        <f>SUM(R210:R221)</f>
        <v>0</v>
      </c>
      <c r="S239" s="412">
        <f>SUM(S210:S221)</f>
        <v>0</v>
      </c>
      <c r="T239" s="406">
        <f>SUM(T210:T221)</f>
        <v>0</v>
      </c>
      <c r="U239" s="170">
        <f t="shared" si="28"/>
        <v>0</v>
      </c>
      <c r="V239" s="99">
        <f t="shared" si="28"/>
        <v>0</v>
      </c>
      <c r="W239" s="406">
        <f>SUM(W210:W221)</f>
        <v>0</v>
      </c>
      <c r="X239" s="170">
        <f t="shared" si="28"/>
        <v>0</v>
      </c>
      <c r="Y239" s="99">
        <f t="shared" si="28"/>
        <v>0</v>
      </c>
      <c r="Z239" s="406">
        <f>SUM(Z210:Z221)</f>
        <v>0</v>
      </c>
      <c r="AA239" s="170">
        <f t="shared" si="28"/>
        <v>0</v>
      </c>
      <c r="AB239" s="99">
        <f t="shared" si="28"/>
        <v>0</v>
      </c>
      <c r="AC239" s="406">
        <f>SUM(AC210:AC221)</f>
        <v>0</v>
      </c>
      <c r="AD239" s="170">
        <f t="shared" si="28"/>
        <v>0</v>
      </c>
      <c r="AE239" s="99">
        <f t="shared" si="28"/>
        <v>0</v>
      </c>
      <c r="AF239" s="412">
        <f>SUM(AF210:AF221)</f>
        <v>0</v>
      </c>
      <c r="AG239" s="406">
        <f>SUM(AG210:AG221)</f>
        <v>0</v>
      </c>
      <c r="AH239" s="170">
        <f t="shared" si="28"/>
        <v>0</v>
      </c>
      <c r="AI239" s="99">
        <f t="shared" ref="AI239:AU239" si="29">SUM(AI210:AI221)</f>
        <v>0</v>
      </c>
      <c r="AJ239" s="406">
        <f>SUM(AJ210:AJ221)</f>
        <v>0</v>
      </c>
      <c r="AK239" s="170">
        <f t="shared" si="29"/>
        <v>0</v>
      </c>
      <c r="AL239" s="99">
        <f t="shared" si="29"/>
        <v>0</v>
      </c>
      <c r="AM239" s="406">
        <f>SUM(AM210:AM221)</f>
        <v>0</v>
      </c>
      <c r="AN239" s="99">
        <f>SUM(AN210:AN221)</f>
        <v>0</v>
      </c>
      <c r="AO239" s="170">
        <f t="shared" si="29"/>
        <v>0</v>
      </c>
      <c r="AP239" s="99">
        <f t="shared" si="29"/>
        <v>2500</v>
      </c>
      <c r="AQ239" s="406">
        <f>SUM(AQ210:AQ221)</f>
        <v>1773</v>
      </c>
      <c r="AR239" s="170">
        <f t="shared" si="29"/>
        <v>3013</v>
      </c>
      <c r="AS239" s="99">
        <f t="shared" si="29"/>
        <v>0</v>
      </c>
      <c r="AT239" s="406">
        <f>SUM(AT210:AT221)</f>
        <v>0</v>
      </c>
      <c r="AU239" s="170">
        <f t="shared" si="29"/>
        <v>0</v>
      </c>
      <c r="AV239" s="34"/>
    </row>
    <row r="240" spans="1:48" s="30" customFormat="1" ht="13.5" thickBot="1">
      <c r="A240" s="63"/>
      <c r="B240" s="64" t="s">
        <v>725</v>
      </c>
      <c r="C240" s="80">
        <f>SUM(C222:C224)</f>
        <v>3674</v>
      </c>
      <c r="D240" s="80">
        <f>SUM(D222:D224)</f>
        <v>706</v>
      </c>
      <c r="E240" s="70">
        <f t="shared" si="7"/>
        <v>0.19216113228089277</v>
      </c>
      <c r="F240" s="451">
        <f>SUM(F222:F224)</f>
        <v>0</v>
      </c>
      <c r="G240" s="505">
        <f>SUM(G222:G224)</f>
        <v>0</v>
      </c>
      <c r="H240" s="453">
        <f t="shared" ref="H240:AH240" si="30">SUM(H222:H224)</f>
        <v>0</v>
      </c>
      <c r="I240" s="451">
        <f t="shared" si="30"/>
        <v>0</v>
      </c>
      <c r="J240" s="506">
        <f t="shared" si="30"/>
        <v>0</v>
      </c>
      <c r="K240" s="506">
        <f t="shared" si="30"/>
        <v>0</v>
      </c>
      <c r="L240" s="452">
        <f>SUM(L222:L224)</f>
        <v>0</v>
      </c>
      <c r="M240" s="451">
        <f>SUM(M222:M224)</f>
        <v>0</v>
      </c>
      <c r="N240" s="453">
        <f t="shared" si="30"/>
        <v>0</v>
      </c>
      <c r="O240" s="449">
        <f t="shared" si="30"/>
        <v>0</v>
      </c>
      <c r="P240" s="453">
        <f>SUM(P222:P224)</f>
        <v>0</v>
      </c>
      <c r="Q240" s="451">
        <f>SUM(Q222:Q224)</f>
        <v>0</v>
      </c>
      <c r="R240" s="506">
        <f>SUM(R222:R224)</f>
        <v>0</v>
      </c>
      <c r="S240" s="506">
        <f>SUM(S222:S224)</f>
        <v>0</v>
      </c>
      <c r="T240" s="452">
        <f>SUM(T222:T224)</f>
        <v>0</v>
      </c>
      <c r="U240" s="453">
        <f t="shared" si="30"/>
        <v>0</v>
      </c>
      <c r="V240" s="451">
        <f t="shared" si="30"/>
        <v>0</v>
      </c>
      <c r="W240" s="452">
        <f>SUM(W222:W224)</f>
        <v>0</v>
      </c>
      <c r="X240" s="453">
        <f t="shared" si="30"/>
        <v>0</v>
      </c>
      <c r="Y240" s="451">
        <f t="shared" si="30"/>
        <v>0</v>
      </c>
      <c r="Z240" s="452">
        <f>SUM(Z222:Z224)</f>
        <v>0</v>
      </c>
      <c r="AA240" s="453">
        <f t="shared" si="30"/>
        <v>0</v>
      </c>
      <c r="AB240" s="451">
        <f t="shared" si="30"/>
        <v>0</v>
      </c>
      <c r="AC240" s="452">
        <f>SUM(AC222:AC224)</f>
        <v>0</v>
      </c>
      <c r="AD240" s="453">
        <f t="shared" si="30"/>
        <v>0</v>
      </c>
      <c r="AE240" s="451">
        <f t="shared" si="30"/>
        <v>0</v>
      </c>
      <c r="AF240" s="506">
        <f>SUM(AF222:AF224)</f>
        <v>0</v>
      </c>
      <c r="AG240" s="452">
        <f>SUM(AG222:AG224)</f>
        <v>0</v>
      </c>
      <c r="AH240" s="453">
        <f t="shared" si="30"/>
        <v>0</v>
      </c>
      <c r="AI240" s="451">
        <f t="shared" ref="AI240:AU240" si="31">SUM(AI222:AI224)</f>
        <v>0</v>
      </c>
      <c r="AJ240" s="452">
        <f>SUM(AJ222:AJ224)</f>
        <v>0</v>
      </c>
      <c r="AK240" s="453">
        <f t="shared" si="31"/>
        <v>0</v>
      </c>
      <c r="AL240" s="451">
        <f t="shared" si="31"/>
        <v>0</v>
      </c>
      <c r="AM240" s="452">
        <f>SUM(AM222:AM224)</f>
        <v>0</v>
      </c>
      <c r="AN240" s="451">
        <f>SUM(AN222:AN224)</f>
        <v>0</v>
      </c>
      <c r="AO240" s="453">
        <f t="shared" si="31"/>
        <v>0</v>
      </c>
      <c r="AP240" s="451">
        <f t="shared" si="31"/>
        <v>0</v>
      </c>
      <c r="AQ240" s="452">
        <f>SUM(AQ222:AQ224)</f>
        <v>0</v>
      </c>
      <c r="AR240" s="453">
        <f t="shared" si="31"/>
        <v>0</v>
      </c>
      <c r="AS240" s="451">
        <f t="shared" si="31"/>
        <v>296</v>
      </c>
      <c r="AT240" s="452">
        <f>SUM(AT222:AT224)</f>
        <v>388</v>
      </c>
      <c r="AU240" s="453">
        <f t="shared" si="31"/>
        <v>486</v>
      </c>
      <c r="AV240" s="34"/>
    </row>
    <row r="241" spans="1:47" ht="13.5" thickTop="1">
      <c r="A241" s="37"/>
      <c r="B241" s="37"/>
      <c r="C241" s="37"/>
      <c r="D241" s="37"/>
      <c r="E241" s="37"/>
      <c r="F241" s="37"/>
      <c r="G241" s="198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</row>
  </sheetData>
  <mergeCells count="26">
    <mergeCell ref="F2:G2"/>
    <mergeCell ref="F1:H1"/>
    <mergeCell ref="Q2:T2"/>
    <mergeCell ref="M2:N2"/>
    <mergeCell ref="I2:L2"/>
    <mergeCell ref="AE2:AG2"/>
    <mergeCell ref="AL2:AM2"/>
    <mergeCell ref="AN2:AO2"/>
    <mergeCell ref="O1:P1"/>
    <mergeCell ref="AB2:AC2"/>
    <mergeCell ref="AS2:AT2"/>
    <mergeCell ref="AS1:AU1"/>
    <mergeCell ref="AP2:AQ2"/>
    <mergeCell ref="AP1:AR1"/>
    <mergeCell ref="A1:E2"/>
    <mergeCell ref="AI1:AK1"/>
    <mergeCell ref="AL1:AO1"/>
    <mergeCell ref="I1:N1"/>
    <mergeCell ref="Q1:U1"/>
    <mergeCell ref="V1:X1"/>
    <mergeCell ref="Y1:AA1"/>
    <mergeCell ref="AB1:AD1"/>
    <mergeCell ref="AE1:AH1"/>
    <mergeCell ref="Y2:Z2"/>
    <mergeCell ref="V2:W2"/>
    <mergeCell ref="AI2:AJ2"/>
  </mergeCells>
  <phoneticPr fontId="11" type="noConversion"/>
  <pageMargins left="0.75" right="0.75" top="1" bottom="1" header="0.5" footer="0.5"/>
  <pageSetup orientation="landscape" r:id="rId1"/>
  <headerFooter alignWithMargins="0">
    <oddFooter>&amp;C&amp;"Californian FB,Italic"(Pg. &amp;P of &amp;N)</oddFooter>
  </headerFooter>
  <colBreaks count="1" manualBreakCount="1">
    <brk id="41" max="1048575" man="1"/>
  </colBreaks>
  <ignoredErrors>
    <ignoredError sqref="E225 AG232:AG233 Z232" formula="1"/>
    <ignoredError sqref="C229:D240 F230 J229:L231 M229:M231 R229:T235 AT239 AC234:AC236 W239 W236 AF236:AG236 AF234:AF235 W237:W238 AM237:AN238 AM236:AN236 AQ237 W240 AQ240 AQ239 AQ238 AJ236 AJ237:AJ238 AF239:AG239 AF237:AH238 AF240:AG240 AM239:AN239 AC239 AC237:AC238 AC240 Z239 Z236 Z237:Z238 Z240 AJ239 AJ240 AQ234:AQ235 AQ236 AJ234:AJ235 AM234:AN235 AM240:AN240" formulaRange="1"/>
    <ignoredError sqref="E229:E240 Z233 W234:W235 AG234:AG235 Z234:Z235 W232:W233" formula="1" formulaRange="1"/>
    <ignoredError sqref="P230:P232 Q229:Q235 N232:O240 AH229:AH231 AR238 AR240 AU239 X229:Y231 U229:V233 G232:I240 AD229:AE233 AA229:AB233 AR239:AS239 G229:H231 I229:I231 O229:O231 N229:N231 AH236 X236:Y240 AA234:AB240 AL237:AL239 AD234:AE240 AI236:AI238 U234:V240 AP238 AO239:AP239 AP240 AO237:AO238 AK236:AK238 AK240:AL240 AK234:AL235 AL236 AI234:AI235 AO234:AP236 AO240 AI239:AI240 AK239 AP237 AH239:AH240" formulaRange="1" emptyCellReference="1"/>
    <ignoredError sqref="E227 P229 P236:Q240 P233:P235 AH228 AO229:AP233 AU240 AU225 AU229:AU238 AO225:AP225 X225:Y225 X228:Y228 U228:V228 U225:V225 AH225:AI225 AI229:AI233 G225:I225 G228:I228 P225:Q225 P228:Q228 AD225:AE225 AD228:AE228 AK225:AL225 AK229:AL233 N228:O228 N225:O225 AA228:AB228 AA225:AB225 AS238 AR225:AS225 AR229:AS237 AS240" emptyCellReference="1"/>
    <ignoredError sqref="E226" formula="1" emptyCellReference="1"/>
    <ignoredError sqref="X232:Y233 AH232:AH233 AH234:AH235 X234:Y235" formula="1" formulaRange="1" emptyCellReference="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E690"/>
  <sheetViews>
    <sheetView zoomScaleNormal="100" workbookViewId="0">
      <selection sqref="A1:E2"/>
    </sheetView>
  </sheetViews>
  <sheetFormatPr defaultRowHeight="12.75"/>
  <cols>
    <col min="1" max="1" width="5.5703125" style="13" bestFit="1" customWidth="1"/>
    <col min="2" max="2" width="24.28515625" style="13" bestFit="1" customWidth="1"/>
    <col min="3" max="4" width="10.85546875" style="13" customWidth="1"/>
    <col min="5" max="5" width="9.140625" style="13"/>
    <col min="6" max="6" width="11.42578125" style="13" customWidth="1"/>
    <col min="7" max="9" width="11.42578125" style="48" customWidth="1"/>
    <col min="10" max="11" width="11.42578125" style="13" customWidth="1"/>
    <col min="12" max="14" width="11.42578125" style="48" customWidth="1"/>
    <col min="15" max="17" width="11.42578125" style="13" customWidth="1"/>
    <col min="18" max="19" width="11.42578125" style="48" customWidth="1"/>
    <col min="20" max="27" width="11.42578125" style="13" customWidth="1"/>
    <col min="28" max="29" width="11.42578125" style="48" customWidth="1"/>
    <col min="30" max="31" width="11.42578125" style="13" customWidth="1"/>
    <col min="32" max="34" width="11.42578125" style="48" customWidth="1"/>
    <col min="35" max="36" width="11.42578125" style="13" customWidth="1"/>
    <col min="37" max="37" width="11.42578125" style="48" customWidth="1"/>
    <col min="38" max="39" width="11.42578125" style="13" customWidth="1"/>
    <col min="40" max="42" width="11.42578125" style="48" customWidth="1"/>
    <col min="43" max="43" width="11.42578125" style="13" customWidth="1"/>
    <col min="44" max="44" width="8.85546875" style="13" customWidth="1"/>
    <col min="45" max="45" width="8.85546875" style="48" customWidth="1"/>
    <col min="46" max="46" width="8.85546875" style="13" customWidth="1"/>
    <col min="47" max="49" width="11.42578125" style="13" customWidth="1"/>
    <col min="50" max="51" width="11.42578125" style="48" customWidth="1"/>
    <col min="52" max="53" width="11.42578125" style="13" customWidth="1"/>
    <col min="54" max="54" width="11.42578125" style="48" customWidth="1"/>
    <col min="55" max="56" width="11.42578125" style="13" customWidth="1"/>
    <col min="57" max="57" width="11.42578125" style="48" customWidth="1"/>
    <col min="58" max="64" width="11.42578125" style="13" customWidth="1"/>
    <col min="65" max="65" width="11.42578125" style="48" customWidth="1"/>
    <col min="66" max="69" width="11.42578125" style="13" customWidth="1"/>
    <col min="70" max="72" width="11.42578125" style="48" customWidth="1"/>
    <col min="73" max="76" width="11.42578125" style="13" customWidth="1"/>
    <col min="77" max="77" width="11.42578125" style="48" customWidth="1"/>
    <col min="78" max="78" width="11.42578125" style="41" customWidth="1"/>
    <col min="79" max="80" width="11.42578125" style="13" customWidth="1"/>
    <col min="81" max="83" width="11.42578125" style="27" customWidth="1"/>
    <col min="84" max="16384" width="9.140625" style="8"/>
  </cols>
  <sheetData>
    <row r="1" spans="1:83" ht="59.25" customHeight="1" thickTop="1" thickBot="1">
      <c r="A1" s="566" t="s">
        <v>856</v>
      </c>
      <c r="B1" s="741"/>
      <c r="C1" s="741"/>
      <c r="D1" s="741"/>
      <c r="E1" s="742"/>
      <c r="F1" s="735" t="s">
        <v>85</v>
      </c>
      <c r="G1" s="730"/>
      <c r="H1" s="730"/>
      <c r="I1" s="730"/>
      <c r="J1" s="730"/>
      <c r="K1" s="730"/>
      <c r="L1" s="730"/>
      <c r="M1" s="730"/>
      <c r="N1" s="736"/>
      <c r="O1" s="735" t="s">
        <v>86</v>
      </c>
      <c r="P1" s="736"/>
      <c r="Q1" s="729" t="s">
        <v>87</v>
      </c>
      <c r="R1" s="730"/>
      <c r="S1" s="730"/>
      <c r="T1" s="747"/>
      <c r="U1" s="739" t="s">
        <v>88</v>
      </c>
      <c r="V1" s="732"/>
      <c r="W1" s="739" t="s">
        <v>89</v>
      </c>
      <c r="X1" s="732"/>
      <c r="Y1" s="729" t="s">
        <v>90</v>
      </c>
      <c r="Z1" s="732"/>
      <c r="AA1" s="739" t="s">
        <v>91</v>
      </c>
      <c r="AB1" s="730"/>
      <c r="AC1" s="730"/>
      <c r="AD1" s="732"/>
      <c r="AE1" s="739" t="s">
        <v>92</v>
      </c>
      <c r="AF1" s="730"/>
      <c r="AG1" s="730"/>
      <c r="AH1" s="730"/>
      <c r="AI1" s="732"/>
      <c r="AJ1" s="730" t="s">
        <v>93</v>
      </c>
      <c r="AK1" s="730"/>
      <c r="AL1" s="736"/>
      <c r="AM1" s="729" t="s">
        <v>94</v>
      </c>
      <c r="AN1" s="730"/>
      <c r="AO1" s="730"/>
      <c r="AP1" s="730"/>
      <c r="AQ1" s="740"/>
      <c r="AR1" s="729" t="s">
        <v>95</v>
      </c>
      <c r="AS1" s="746"/>
      <c r="AT1" s="732"/>
      <c r="AU1" s="735" t="s">
        <v>96</v>
      </c>
      <c r="AV1" s="736"/>
      <c r="AW1" s="729" t="s">
        <v>97</v>
      </c>
      <c r="AX1" s="746"/>
      <c r="AY1" s="750"/>
      <c r="AZ1" s="731"/>
      <c r="BA1" s="729" t="s">
        <v>98</v>
      </c>
      <c r="BB1" s="730"/>
      <c r="BC1" s="740"/>
      <c r="BD1" s="729" t="s">
        <v>99</v>
      </c>
      <c r="BE1" s="732"/>
      <c r="BF1" s="729" t="s">
        <v>100</v>
      </c>
      <c r="BG1" s="732"/>
      <c r="BH1" s="735" t="s">
        <v>101</v>
      </c>
      <c r="BI1" s="736"/>
      <c r="BJ1" s="729" t="s">
        <v>102</v>
      </c>
      <c r="BK1" s="732"/>
      <c r="BL1" s="739" t="s">
        <v>103</v>
      </c>
      <c r="BM1" s="730"/>
      <c r="BN1" s="731"/>
      <c r="BO1" s="729" t="s">
        <v>146</v>
      </c>
      <c r="BP1" s="740"/>
      <c r="BQ1" s="729" t="s">
        <v>104</v>
      </c>
      <c r="BR1" s="730"/>
      <c r="BS1" s="730"/>
      <c r="BT1" s="730"/>
      <c r="BU1" s="731"/>
      <c r="BV1" s="729" t="s">
        <v>105</v>
      </c>
      <c r="BW1" s="732"/>
      <c r="BX1" s="735" t="s">
        <v>106</v>
      </c>
      <c r="BY1" s="730"/>
      <c r="BZ1" s="730"/>
      <c r="CA1" s="736"/>
      <c r="CB1" s="729" t="s">
        <v>107</v>
      </c>
      <c r="CC1" s="730"/>
      <c r="CD1" s="730"/>
      <c r="CE1" s="731"/>
    </row>
    <row r="2" spans="1:83" ht="54" customHeight="1" thickTop="1" thickBot="1">
      <c r="A2" s="743"/>
      <c r="B2" s="744"/>
      <c r="C2" s="744"/>
      <c r="D2" s="744"/>
      <c r="E2" s="745"/>
      <c r="F2" s="721" t="s">
        <v>1242</v>
      </c>
      <c r="G2" s="721"/>
      <c r="H2" s="721"/>
      <c r="I2" s="721"/>
      <c r="J2" s="733"/>
      <c r="K2" s="748"/>
      <c r="L2" s="723" t="s">
        <v>884</v>
      </c>
      <c r="M2" s="719"/>
      <c r="N2" s="724"/>
      <c r="O2" s="737" t="s">
        <v>885</v>
      </c>
      <c r="P2" s="728"/>
      <c r="Q2" s="721" t="s">
        <v>1246</v>
      </c>
      <c r="R2" s="722"/>
      <c r="S2" s="722"/>
      <c r="T2" s="749"/>
      <c r="U2" s="716" t="s">
        <v>885</v>
      </c>
      <c r="V2" s="717"/>
      <c r="W2" s="727" t="s">
        <v>885</v>
      </c>
      <c r="X2" s="728"/>
      <c r="Y2" s="721" t="s">
        <v>1247</v>
      </c>
      <c r="Z2" s="749"/>
      <c r="AA2" s="725" t="s">
        <v>1300</v>
      </c>
      <c r="AB2" s="719"/>
      <c r="AC2" s="719"/>
      <c r="AD2" s="726"/>
      <c r="AE2" s="721" t="s">
        <v>1248</v>
      </c>
      <c r="AF2" s="722"/>
      <c r="AG2" s="722"/>
      <c r="AH2" s="722"/>
      <c r="AI2" s="717"/>
      <c r="AJ2" s="721" t="s">
        <v>1147</v>
      </c>
      <c r="AK2" s="722"/>
      <c r="AL2" s="717"/>
      <c r="AM2" s="718" t="s">
        <v>1254</v>
      </c>
      <c r="AN2" s="719"/>
      <c r="AO2" s="720"/>
      <c r="AP2" s="723" t="s">
        <v>884</v>
      </c>
      <c r="AQ2" s="724"/>
      <c r="AR2" s="721" t="s">
        <v>886</v>
      </c>
      <c r="AS2" s="733"/>
      <c r="AT2" s="734"/>
      <c r="AU2" s="721" t="s">
        <v>885</v>
      </c>
      <c r="AV2" s="717"/>
      <c r="AW2" s="721" t="s">
        <v>885</v>
      </c>
      <c r="AX2" s="751"/>
      <c r="AY2" s="723" t="s">
        <v>884</v>
      </c>
      <c r="AZ2" s="724"/>
      <c r="BA2" s="721" t="s">
        <v>1160</v>
      </c>
      <c r="BB2" s="722"/>
      <c r="BC2" s="717"/>
      <c r="BD2" s="202" t="s">
        <v>885</v>
      </c>
      <c r="BE2" s="216" t="s">
        <v>884</v>
      </c>
      <c r="BF2" s="737" t="s">
        <v>885</v>
      </c>
      <c r="BG2" s="728"/>
      <c r="BH2" s="737" t="s">
        <v>887</v>
      </c>
      <c r="BI2" s="728"/>
      <c r="BJ2" s="721" t="s">
        <v>885</v>
      </c>
      <c r="BK2" s="717"/>
      <c r="BL2" s="721" t="s">
        <v>1261</v>
      </c>
      <c r="BM2" s="722"/>
      <c r="BN2" s="717"/>
      <c r="BO2" s="721" t="s">
        <v>885</v>
      </c>
      <c r="BP2" s="717"/>
      <c r="BQ2" s="737" t="s">
        <v>1264</v>
      </c>
      <c r="BR2" s="738"/>
      <c r="BS2" s="738"/>
      <c r="BT2" s="738"/>
      <c r="BU2" s="728"/>
      <c r="BV2" s="721" t="s">
        <v>885</v>
      </c>
      <c r="BW2" s="717"/>
      <c r="BX2" s="721" t="s">
        <v>1177</v>
      </c>
      <c r="BY2" s="721"/>
      <c r="BZ2" s="733"/>
      <c r="CA2" s="734"/>
      <c r="CB2" s="721" t="s">
        <v>1265</v>
      </c>
      <c r="CC2" s="722"/>
      <c r="CD2" s="722"/>
      <c r="CE2" s="717"/>
    </row>
    <row r="3" spans="1:83" s="9" customFormat="1" ht="39.75" thickTop="1" thickBot="1">
      <c r="A3" s="76" t="s">
        <v>108</v>
      </c>
      <c r="B3" s="192" t="s">
        <v>109</v>
      </c>
      <c r="C3" s="76" t="s">
        <v>110</v>
      </c>
      <c r="D3" s="192" t="s">
        <v>111</v>
      </c>
      <c r="E3" s="66" t="s">
        <v>112</v>
      </c>
      <c r="F3" s="221" t="s">
        <v>1012</v>
      </c>
      <c r="G3" s="222" t="s">
        <v>1013</v>
      </c>
      <c r="H3" s="222" t="s">
        <v>1240</v>
      </c>
      <c r="I3" s="222" t="s">
        <v>1299</v>
      </c>
      <c r="J3" s="222" t="s">
        <v>1014</v>
      </c>
      <c r="K3" s="222" t="s">
        <v>1241</v>
      </c>
      <c r="L3" s="221" t="s">
        <v>1134</v>
      </c>
      <c r="M3" s="223" t="s">
        <v>1243</v>
      </c>
      <c r="N3" s="224" t="s">
        <v>1244</v>
      </c>
      <c r="O3" s="225" t="s">
        <v>1135</v>
      </c>
      <c r="P3" s="226" t="s">
        <v>1136</v>
      </c>
      <c r="Q3" s="221" t="s">
        <v>1137</v>
      </c>
      <c r="R3" s="222" t="s">
        <v>1015</v>
      </c>
      <c r="S3" s="222" t="s">
        <v>1138</v>
      </c>
      <c r="T3" s="223" t="s">
        <v>1245</v>
      </c>
      <c r="U3" s="227" t="s">
        <v>1139</v>
      </c>
      <c r="V3" s="226" t="s">
        <v>1140</v>
      </c>
      <c r="W3" s="228" t="s">
        <v>1141</v>
      </c>
      <c r="X3" s="224" t="s">
        <v>1142</v>
      </c>
      <c r="Y3" s="221" t="s">
        <v>1143</v>
      </c>
      <c r="Z3" s="223" t="s">
        <v>1144</v>
      </c>
      <c r="AA3" s="229" t="s">
        <v>1347</v>
      </c>
      <c r="AB3" s="222" t="s">
        <v>1348</v>
      </c>
      <c r="AC3" s="221" t="s">
        <v>1349</v>
      </c>
      <c r="AD3" s="224" t="s">
        <v>1350</v>
      </c>
      <c r="AE3" s="225" t="s">
        <v>1249</v>
      </c>
      <c r="AF3" s="221" t="s">
        <v>1250</v>
      </c>
      <c r="AG3" s="223" t="s">
        <v>1145</v>
      </c>
      <c r="AH3" s="222" t="s">
        <v>1251</v>
      </c>
      <c r="AI3" s="224" t="s">
        <v>1146</v>
      </c>
      <c r="AJ3" s="221" t="s">
        <v>1148</v>
      </c>
      <c r="AK3" s="222" t="s">
        <v>1149</v>
      </c>
      <c r="AL3" s="224" t="s">
        <v>1150</v>
      </c>
      <c r="AM3" s="225" t="s">
        <v>1151</v>
      </c>
      <c r="AN3" s="221" t="s">
        <v>1252</v>
      </c>
      <c r="AO3" s="222" t="s">
        <v>1253</v>
      </c>
      <c r="AP3" s="223" t="s">
        <v>1255</v>
      </c>
      <c r="AQ3" s="224" t="s">
        <v>1256</v>
      </c>
      <c r="AR3" s="225" t="s">
        <v>1152</v>
      </c>
      <c r="AS3" s="221" t="s">
        <v>1153</v>
      </c>
      <c r="AT3" s="224" t="s">
        <v>1154</v>
      </c>
      <c r="AU3" s="225" t="s">
        <v>1155</v>
      </c>
      <c r="AV3" s="226" t="s">
        <v>1257</v>
      </c>
      <c r="AW3" s="221" t="s">
        <v>1156</v>
      </c>
      <c r="AX3" s="222" t="s">
        <v>1157</v>
      </c>
      <c r="AY3" s="223" t="s">
        <v>1158</v>
      </c>
      <c r="AZ3" s="224" t="s">
        <v>1159</v>
      </c>
      <c r="BA3" s="221" t="s">
        <v>928</v>
      </c>
      <c r="BB3" s="222" t="s">
        <v>1161</v>
      </c>
      <c r="BC3" s="224" t="s">
        <v>1162</v>
      </c>
      <c r="BD3" s="228" t="s">
        <v>1163</v>
      </c>
      <c r="BE3" s="224" t="s">
        <v>1164</v>
      </c>
      <c r="BF3" s="221" t="s">
        <v>1165</v>
      </c>
      <c r="BG3" s="224" t="s">
        <v>1166</v>
      </c>
      <c r="BH3" s="221" t="s">
        <v>1167</v>
      </c>
      <c r="BI3" s="224" t="s">
        <v>1258</v>
      </c>
      <c r="BJ3" s="221" t="s">
        <v>1168</v>
      </c>
      <c r="BK3" s="224" t="s">
        <v>1259</v>
      </c>
      <c r="BL3" s="221" t="s">
        <v>1260</v>
      </c>
      <c r="BM3" s="222" t="s">
        <v>1016</v>
      </c>
      <c r="BN3" s="224" t="s">
        <v>1169</v>
      </c>
      <c r="BO3" s="221" t="s">
        <v>1170</v>
      </c>
      <c r="BP3" s="224" t="s">
        <v>1262</v>
      </c>
      <c r="BQ3" s="221" t="s">
        <v>1171</v>
      </c>
      <c r="BR3" s="222" t="s">
        <v>1172</v>
      </c>
      <c r="BS3" s="221" t="s">
        <v>1173</v>
      </c>
      <c r="BT3" s="222" t="s">
        <v>1263</v>
      </c>
      <c r="BU3" s="224" t="s">
        <v>1174</v>
      </c>
      <c r="BV3" s="221" t="s">
        <v>1175</v>
      </c>
      <c r="BW3" s="224" t="s">
        <v>1176</v>
      </c>
      <c r="BX3" s="225" t="s">
        <v>1178</v>
      </c>
      <c r="BY3" s="225" t="s">
        <v>1179</v>
      </c>
      <c r="BZ3" s="225" t="s">
        <v>1180</v>
      </c>
      <c r="CA3" s="226" t="s">
        <v>1181</v>
      </c>
      <c r="CB3" s="225" t="s">
        <v>1266</v>
      </c>
      <c r="CC3" s="221" t="s">
        <v>1182</v>
      </c>
      <c r="CD3" s="223" t="s">
        <v>1267</v>
      </c>
      <c r="CE3" s="224" t="s">
        <v>1183</v>
      </c>
    </row>
    <row r="4" spans="1:83" ht="13.5" thickTop="1">
      <c r="A4" s="54">
        <v>101</v>
      </c>
      <c r="B4" s="55" t="s">
        <v>147</v>
      </c>
      <c r="C4" s="56">
        <v>279</v>
      </c>
      <c r="D4" s="53">
        <v>70</v>
      </c>
      <c r="E4" s="67">
        <f>SUM(D4/C4)</f>
        <v>0.25089605734767023</v>
      </c>
      <c r="F4" s="101">
        <v>23</v>
      </c>
      <c r="G4" s="101">
        <v>13</v>
      </c>
      <c r="H4" s="101">
        <v>20</v>
      </c>
      <c r="I4" s="101">
        <v>5</v>
      </c>
      <c r="J4" s="107">
        <v>13</v>
      </c>
      <c r="K4" s="195">
        <v>34</v>
      </c>
      <c r="L4" s="200">
        <v>19</v>
      </c>
      <c r="M4" s="193">
        <v>23</v>
      </c>
      <c r="N4" s="102">
        <v>13</v>
      </c>
      <c r="O4" s="349"/>
      <c r="P4" s="350"/>
      <c r="Q4" s="349"/>
      <c r="R4" s="351"/>
      <c r="S4" s="352"/>
      <c r="T4" s="353"/>
      <c r="U4" s="354"/>
      <c r="V4" s="350"/>
      <c r="W4" s="354"/>
      <c r="X4" s="350"/>
      <c r="Y4" s="349"/>
      <c r="Z4" s="353"/>
      <c r="AA4" s="354"/>
      <c r="AB4" s="351"/>
      <c r="AC4" s="352"/>
      <c r="AD4" s="350"/>
      <c r="AE4" s="349"/>
      <c r="AF4" s="351"/>
      <c r="AG4" s="351"/>
      <c r="AH4" s="352"/>
      <c r="AI4" s="350"/>
      <c r="AJ4" s="349"/>
      <c r="AK4" s="352"/>
      <c r="AL4" s="350"/>
      <c r="AM4" s="349"/>
      <c r="AN4" s="351"/>
      <c r="AO4" s="355"/>
      <c r="AP4" s="352"/>
      <c r="AQ4" s="350"/>
      <c r="AR4" s="349"/>
      <c r="AS4" s="351"/>
      <c r="AT4" s="350"/>
      <c r="AU4" s="349"/>
      <c r="AV4" s="350"/>
      <c r="AW4" s="349"/>
      <c r="AX4" s="355"/>
      <c r="AY4" s="352"/>
      <c r="AZ4" s="350"/>
      <c r="BA4" s="349"/>
      <c r="BB4" s="352"/>
      <c r="BC4" s="350"/>
      <c r="BD4" s="349"/>
      <c r="BE4" s="356"/>
      <c r="BF4" s="349"/>
      <c r="BG4" s="350"/>
      <c r="BH4" s="349"/>
      <c r="BI4" s="350"/>
      <c r="BJ4" s="349"/>
      <c r="BK4" s="350"/>
      <c r="BL4" s="349"/>
      <c r="BM4" s="352"/>
      <c r="BN4" s="350"/>
      <c r="BO4" s="349"/>
      <c r="BP4" s="350"/>
      <c r="BQ4" s="349"/>
      <c r="BR4" s="351"/>
      <c r="BS4" s="351"/>
      <c r="BT4" s="352"/>
      <c r="BU4" s="350"/>
      <c r="BV4" s="349"/>
      <c r="BW4" s="350"/>
      <c r="BX4" s="349"/>
      <c r="BY4" s="349"/>
      <c r="BZ4" s="351"/>
      <c r="CA4" s="350"/>
      <c r="CB4" s="349"/>
      <c r="CC4" s="351"/>
      <c r="CD4" s="351"/>
      <c r="CE4" s="350"/>
    </row>
    <row r="5" spans="1:83">
      <c r="A5" s="10">
        <v>102</v>
      </c>
      <c r="B5" s="11" t="s">
        <v>148</v>
      </c>
      <c r="C5" s="33">
        <v>1239</v>
      </c>
      <c r="D5" s="45">
        <v>457</v>
      </c>
      <c r="E5" s="68">
        <f t="shared" ref="E5:E70" si="0">SUM(D5/C5)</f>
        <v>0.36884584342211463</v>
      </c>
      <c r="F5" s="95">
        <v>217</v>
      </c>
      <c r="G5" s="95">
        <v>88</v>
      </c>
      <c r="H5" s="95">
        <v>122</v>
      </c>
      <c r="I5" s="95">
        <v>80</v>
      </c>
      <c r="J5" s="104">
        <v>196</v>
      </c>
      <c r="K5" s="109">
        <v>223</v>
      </c>
      <c r="L5" s="103">
        <v>199</v>
      </c>
      <c r="M5" s="108">
        <v>93</v>
      </c>
      <c r="N5" s="96">
        <v>84</v>
      </c>
      <c r="O5" s="302"/>
      <c r="P5" s="304"/>
      <c r="Q5" s="302"/>
      <c r="R5" s="311"/>
      <c r="S5" s="344"/>
      <c r="T5" s="303"/>
      <c r="U5" s="307"/>
      <c r="V5" s="304"/>
      <c r="W5" s="307"/>
      <c r="X5" s="304"/>
      <c r="Y5" s="302"/>
      <c r="Z5" s="303"/>
      <c r="AA5" s="307"/>
      <c r="AB5" s="311"/>
      <c r="AC5" s="344"/>
      <c r="AD5" s="304"/>
      <c r="AE5" s="302"/>
      <c r="AF5" s="311"/>
      <c r="AG5" s="311"/>
      <c r="AH5" s="344"/>
      <c r="AI5" s="304"/>
      <c r="AJ5" s="302"/>
      <c r="AK5" s="344"/>
      <c r="AL5" s="304"/>
      <c r="AM5" s="302"/>
      <c r="AN5" s="311"/>
      <c r="AO5" s="308"/>
      <c r="AP5" s="344"/>
      <c r="AQ5" s="304"/>
      <c r="AR5" s="302"/>
      <c r="AS5" s="311"/>
      <c r="AT5" s="304"/>
      <c r="AU5" s="302"/>
      <c r="AV5" s="304"/>
      <c r="AW5" s="302"/>
      <c r="AX5" s="308"/>
      <c r="AY5" s="344"/>
      <c r="AZ5" s="304"/>
      <c r="BA5" s="302"/>
      <c r="BB5" s="344"/>
      <c r="BC5" s="304"/>
      <c r="BD5" s="302"/>
      <c r="BE5" s="306"/>
      <c r="BF5" s="302"/>
      <c r="BG5" s="304"/>
      <c r="BH5" s="302"/>
      <c r="BI5" s="304"/>
      <c r="BJ5" s="302"/>
      <c r="BK5" s="304"/>
      <c r="BL5" s="302"/>
      <c r="BM5" s="344"/>
      <c r="BN5" s="304"/>
      <c r="BO5" s="302"/>
      <c r="BP5" s="304"/>
      <c r="BQ5" s="302"/>
      <c r="BR5" s="311"/>
      <c r="BS5" s="311"/>
      <c r="BT5" s="344"/>
      <c r="BU5" s="304"/>
      <c r="BV5" s="302"/>
      <c r="BW5" s="304"/>
      <c r="BX5" s="302"/>
      <c r="BY5" s="302"/>
      <c r="BZ5" s="311"/>
      <c r="CA5" s="304"/>
      <c r="CB5" s="302"/>
      <c r="CC5" s="311"/>
      <c r="CD5" s="311"/>
      <c r="CE5" s="304"/>
    </row>
    <row r="6" spans="1:83">
      <c r="A6" s="10">
        <v>103</v>
      </c>
      <c r="B6" s="11" t="s">
        <v>149</v>
      </c>
      <c r="C6" s="33">
        <v>1459</v>
      </c>
      <c r="D6" s="45">
        <v>412</v>
      </c>
      <c r="E6" s="68">
        <f t="shared" si="0"/>
        <v>0.28238519533927348</v>
      </c>
      <c r="F6" s="95">
        <v>211</v>
      </c>
      <c r="G6" s="95">
        <v>89</v>
      </c>
      <c r="H6" s="95">
        <v>100</v>
      </c>
      <c r="I6" s="95">
        <v>64</v>
      </c>
      <c r="J6" s="104">
        <v>184</v>
      </c>
      <c r="K6" s="109">
        <v>180</v>
      </c>
      <c r="L6" s="103">
        <v>173</v>
      </c>
      <c r="M6" s="108">
        <v>96</v>
      </c>
      <c r="N6" s="96">
        <v>72</v>
      </c>
      <c r="O6" s="302"/>
      <c r="P6" s="304"/>
      <c r="Q6" s="302"/>
      <c r="R6" s="311"/>
      <c r="S6" s="344"/>
      <c r="T6" s="303"/>
      <c r="U6" s="307"/>
      <c r="V6" s="304"/>
      <c r="W6" s="307"/>
      <c r="X6" s="304"/>
      <c r="Y6" s="302"/>
      <c r="Z6" s="303"/>
      <c r="AA6" s="307"/>
      <c r="AB6" s="311"/>
      <c r="AC6" s="344"/>
      <c r="AD6" s="304"/>
      <c r="AE6" s="302"/>
      <c r="AF6" s="311"/>
      <c r="AG6" s="311"/>
      <c r="AH6" s="344"/>
      <c r="AI6" s="304"/>
      <c r="AJ6" s="302"/>
      <c r="AK6" s="344"/>
      <c r="AL6" s="304"/>
      <c r="AM6" s="302"/>
      <c r="AN6" s="311"/>
      <c r="AO6" s="308"/>
      <c r="AP6" s="344"/>
      <c r="AQ6" s="304"/>
      <c r="AR6" s="302"/>
      <c r="AS6" s="311"/>
      <c r="AT6" s="304"/>
      <c r="AU6" s="302"/>
      <c r="AV6" s="304"/>
      <c r="AW6" s="302"/>
      <c r="AX6" s="308"/>
      <c r="AY6" s="344"/>
      <c r="AZ6" s="304"/>
      <c r="BA6" s="302"/>
      <c r="BB6" s="344"/>
      <c r="BC6" s="304"/>
      <c r="BD6" s="302"/>
      <c r="BE6" s="306"/>
      <c r="BF6" s="302"/>
      <c r="BG6" s="304"/>
      <c r="BH6" s="302"/>
      <c r="BI6" s="304"/>
      <c r="BJ6" s="302"/>
      <c r="BK6" s="304"/>
      <c r="BL6" s="302"/>
      <c r="BM6" s="344"/>
      <c r="BN6" s="304"/>
      <c r="BO6" s="302"/>
      <c r="BP6" s="304"/>
      <c r="BQ6" s="302"/>
      <c r="BR6" s="311"/>
      <c r="BS6" s="311"/>
      <c r="BT6" s="344"/>
      <c r="BU6" s="304"/>
      <c r="BV6" s="302"/>
      <c r="BW6" s="304"/>
      <c r="BX6" s="302"/>
      <c r="BY6" s="302"/>
      <c r="BZ6" s="311"/>
      <c r="CA6" s="304"/>
      <c r="CB6" s="302"/>
      <c r="CC6" s="311"/>
      <c r="CD6" s="311"/>
      <c r="CE6" s="304"/>
    </row>
    <row r="7" spans="1:83">
      <c r="A7" s="10">
        <v>104</v>
      </c>
      <c r="B7" s="11" t="s">
        <v>150</v>
      </c>
      <c r="C7" s="33">
        <v>755</v>
      </c>
      <c r="D7" s="45">
        <v>152</v>
      </c>
      <c r="E7" s="68">
        <f t="shared" si="0"/>
        <v>0.20132450331125828</v>
      </c>
      <c r="F7" s="95">
        <v>73</v>
      </c>
      <c r="G7" s="95">
        <v>27</v>
      </c>
      <c r="H7" s="95">
        <v>42</v>
      </c>
      <c r="I7" s="95">
        <v>32</v>
      </c>
      <c r="J7" s="104">
        <v>77</v>
      </c>
      <c r="K7" s="109">
        <v>57</v>
      </c>
      <c r="L7" s="103">
        <v>61</v>
      </c>
      <c r="M7" s="108">
        <v>49</v>
      </c>
      <c r="N7" s="96">
        <v>20</v>
      </c>
      <c r="O7" s="302"/>
      <c r="P7" s="304"/>
      <c r="Q7" s="302"/>
      <c r="R7" s="311"/>
      <c r="S7" s="344"/>
      <c r="T7" s="303"/>
      <c r="U7" s="307"/>
      <c r="V7" s="304"/>
      <c r="W7" s="307"/>
      <c r="X7" s="304"/>
      <c r="Y7" s="302"/>
      <c r="Z7" s="303"/>
      <c r="AA7" s="307"/>
      <c r="AB7" s="311"/>
      <c r="AC7" s="344"/>
      <c r="AD7" s="304"/>
      <c r="AE7" s="302"/>
      <c r="AF7" s="311"/>
      <c r="AG7" s="311"/>
      <c r="AH7" s="344"/>
      <c r="AI7" s="304"/>
      <c r="AJ7" s="302"/>
      <c r="AK7" s="344"/>
      <c r="AL7" s="304"/>
      <c r="AM7" s="302"/>
      <c r="AN7" s="311"/>
      <c r="AO7" s="308"/>
      <c r="AP7" s="344"/>
      <c r="AQ7" s="304"/>
      <c r="AR7" s="302"/>
      <c r="AS7" s="311"/>
      <c r="AT7" s="304"/>
      <c r="AU7" s="302"/>
      <c r="AV7" s="304"/>
      <c r="AW7" s="302"/>
      <c r="AX7" s="308"/>
      <c r="AY7" s="344"/>
      <c r="AZ7" s="304"/>
      <c r="BA7" s="302"/>
      <c r="BB7" s="344"/>
      <c r="BC7" s="304"/>
      <c r="BD7" s="302"/>
      <c r="BE7" s="306"/>
      <c r="BF7" s="302"/>
      <c r="BG7" s="304"/>
      <c r="BH7" s="302"/>
      <c r="BI7" s="304"/>
      <c r="BJ7" s="302"/>
      <c r="BK7" s="304"/>
      <c r="BL7" s="302"/>
      <c r="BM7" s="344"/>
      <c r="BN7" s="304"/>
      <c r="BO7" s="302"/>
      <c r="BP7" s="304"/>
      <c r="BQ7" s="302"/>
      <c r="BR7" s="311"/>
      <c r="BS7" s="311"/>
      <c r="BT7" s="344"/>
      <c r="BU7" s="304"/>
      <c r="BV7" s="302"/>
      <c r="BW7" s="304"/>
      <c r="BX7" s="302"/>
      <c r="BY7" s="302"/>
      <c r="BZ7" s="311"/>
      <c r="CA7" s="304"/>
      <c r="CB7" s="302"/>
      <c r="CC7" s="311"/>
      <c r="CD7" s="311"/>
      <c r="CE7" s="304"/>
    </row>
    <row r="8" spans="1:83">
      <c r="A8" s="10">
        <v>105</v>
      </c>
      <c r="B8" s="11" t="s">
        <v>151</v>
      </c>
      <c r="C8" s="33">
        <v>1199</v>
      </c>
      <c r="D8" s="45">
        <v>267</v>
      </c>
      <c r="E8" s="68">
        <f t="shared" si="0"/>
        <v>0.22268557130942451</v>
      </c>
      <c r="F8" s="95">
        <v>137</v>
      </c>
      <c r="G8" s="95">
        <v>53</v>
      </c>
      <c r="H8" s="95">
        <v>72</v>
      </c>
      <c r="I8" s="95">
        <v>46</v>
      </c>
      <c r="J8" s="104">
        <v>131</v>
      </c>
      <c r="K8" s="109">
        <v>128</v>
      </c>
      <c r="L8" s="103">
        <v>105</v>
      </c>
      <c r="M8" s="108">
        <v>88</v>
      </c>
      <c r="N8" s="96">
        <v>38</v>
      </c>
      <c r="O8" s="302"/>
      <c r="P8" s="304"/>
      <c r="Q8" s="302"/>
      <c r="R8" s="311"/>
      <c r="S8" s="344"/>
      <c r="T8" s="303"/>
      <c r="U8" s="307"/>
      <c r="V8" s="304"/>
      <c r="W8" s="307"/>
      <c r="X8" s="304"/>
      <c r="Y8" s="302"/>
      <c r="Z8" s="303"/>
      <c r="AA8" s="307"/>
      <c r="AB8" s="311"/>
      <c r="AC8" s="344"/>
      <c r="AD8" s="304"/>
      <c r="AE8" s="302"/>
      <c r="AF8" s="311"/>
      <c r="AG8" s="311"/>
      <c r="AH8" s="344"/>
      <c r="AI8" s="304"/>
      <c r="AJ8" s="302"/>
      <c r="AK8" s="344"/>
      <c r="AL8" s="304"/>
      <c r="AM8" s="302"/>
      <c r="AN8" s="311"/>
      <c r="AO8" s="308"/>
      <c r="AP8" s="344"/>
      <c r="AQ8" s="304"/>
      <c r="AR8" s="302"/>
      <c r="AS8" s="311"/>
      <c r="AT8" s="304"/>
      <c r="AU8" s="302"/>
      <c r="AV8" s="304"/>
      <c r="AW8" s="302"/>
      <c r="AX8" s="308"/>
      <c r="AY8" s="344"/>
      <c r="AZ8" s="304"/>
      <c r="BA8" s="302"/>
      <c r="BB8" s="344"/>
      <c r="BC8" s="304"/>
      <c r="BD8" s="302"/>
      <c r="BE8" s="306"/>
      <c r="BF8" s="302"/>
      <c r="BG8" s="304"/>
      <c r="BH8" s="302"/>
      <c r="BI8" s="304"/>
      <c r="BJ8" s="302"/>
      <c r="BK8" s="304"/>
      <c r="BL8" s="302"/>
      <c r="BM8" s="344"/>
      <c r="BN8" s="304"/>
      <c r="BO8" s="302"/>
      <c r="BP8" s="304"/>
      <c r="BQ8" s="302"/>
      <c r="BR8" s="311"/>
      <c r="BS8" s="311"/>
      <c r="BT8" s="344"/>
      <c r="BU8" s="304"/>
      <c r="BV8" s="302"/>
      <c r="BW8" s="304"/>
      <c r="BX8" s="302"/>
      <c r="BY8" s="302"/>
      <c r="BZ8" s="311"/>
      <c r="CA8" s="304"/>
      <c r="CB8" s="302"/>
      <c r="CC8" s="311"/>
      <c r="CD8" s="311"/>
      <c r="CE8" s="304"/>
    </row>
    <row r="9" spans="1:83">
      <c r="A9" s="10">
        <v>106</v>
      </c>
      <c r="B9" s="11" t="s">
        <v>152</v>
      </c>
      <c r="C9" s="33">
        <v>1126</v>
      </c>
      <c r="D9" s="45">
        <v>387</v>
      </c>
      <c r="E9" s="68">
        <f t="shared" si="0"/>
        <v>0.34369449378330375</v>
      </c>
      <c r="F9" s="95">
        <v>170</v>
      </c>
      <c r="G9" s="95">
        <v>81</v>
      </c>
      <c r="H9" s="95">
        <v>109</v>
      </c>
      <c r="I9" s="95">
        <v>56</v>
      </c>
      <c r="J9" s="104">
        <v>159</v>
      </c>
      <c r="K9" s="109">
        <v>179</v>
      </c>
      <c r="L9" s="103">
        <v>151</v>
      </c>
      <c r="M9" s="108">
        <v>105</v>
      </c>
      <c r="N9" s="96">
        <v>53</v>
      </c>
      <c r="O9" s="302"/>
      <c r="P9" s="304"/>
      <c r="Q9" s="302"/>
      <c r="R9" s="311"/>
      <c r="S9" s="344"/>
      <c r="T9" s="303"/>
      <c r="U9" s="307"/>
      <c r="V9" s="304"/>
      <c r="W9" s="307"/>
      <c r="X9" s="304"/>
      <c r="Y9" s="302"/>
      <c r="Z9" s="303"/>
      <c r="AA9" s="307"/>
      <c r="AB9" s="311"/>
      <c r="AC9" s="344"/>
      <c r="AD9" s="304"/>
      <c r="AE9" s="302"/>
      <c r="AF9" s="311"/>
      <c r="AG9" s="311"/>
      <c r="AH9" s="344"/>
      <c r="AI9" s="304"/>
      <c r="AJ9" s="302"/>
      <c r="AK9" s="344"/>
      <c r="AL9" s="304"/>
      <c r="AM9" s="302"/>
      <c r="AN9" s="311"/>
      <c r="AO9" s="308"/>
      <c r="AP9" s="344"/>
      <c r="AQ9" s="304"/>
      <c r="AR9" s="302"/>
      <c r="AS9" s="311"/>
      <c r="AT9" s="304"/>
      <c r="AU9" s="302"/>
      <c r="AV9" s="304"/>
      <c r="AW9" s="302"/>
      <c r="AX9" s="308"/>
      <c r="AY9" s="344"/>
      <c r="AZ9" s="304"/>
      <c r="BA9" s="302"/>
      <c r="BB9" s="344"/>
      <c r="BC9" s="304"/>
      <c r="BD9" s="302"/>
      <c r="BE9" s="306"/>
      <c r="BF9" s="302"/>
      <c r="BG9" s="304"/>
      <c r="BH9" s="302"/>
      <c r="BI9" s="304"/>
      <c r="BJ9" s="302"/>
      <c r="BK9" s="304"/>
      <c r="BL9" s="302"/>
      <c r="BM9" s="344"/>
      <c r="BN9" s="304"/>
      <c r="BO9" s="302"/>
      <c r="BP9" s="304"/>
      <c r="BQ9" s="302"/>
      <c r="BR9" s="311"/>
      <c r="BS9" s="311"/>
      <c r="BT9" s="344"/>
      <c r="BU9" s="304"/>
      <c r="BV9" s="302"/>
      <c r="BW9" s="304"/>
      <c r="BX9" s="302"/>
      <c r="BY9" s="302"/>
      <c r="BZ9" s="311"/>
      <c r="CA9" s="304"/>
      <c r="CB9" s="302"/>
      <c r="CC9" s="311"/>
      <c r="CD9" s="311"/>
      <c r="CE9" s="304"/>
    </row>
    <row r="10" spans="1:83">
      <c r="A10" s="10">
        <v>107</v>
      </c>
      <c r="B10" s="11" t="s">
        <v>153</v>
      </c>
      <c r="C10" s="33">
        <v>644</v>
      </c>
      <c r="D10" s="45">
        <v>177</v>
      </c>
      <c r="E10" s="68">
        <f t="shared" si="0"/>
        <v>0.2748447204968944</v>
      </c>
      <c r="F10" s="95">
        <v>96</v>
      </c>
      <c r="G10" s="95">
        <v>34</v>
      </c>
      <c r="H10" s="95">
        <v>48</v>
      </c>
      <c r="I10" s="95">
        <v>35</v>
      </c>
      <c r="J10" s="104">
        <v>71</v>
      </c>
      <c r="K10" s="109">
        <v>62</v>
      </c>
      <c r="L10" s="103">
        <v>88</v>
      </c>
      <c r="M10" s="108">
        <v>42</v>
      </c>
      <c r="N10" s="96">
        <v>24</v>
      </c>
      <c r="O10" s="302"/>
      <c r="P10" s="304"/>
      <c r="Q10" s="302"/>
      <c r="R10" s="311"/>
      <c r="S10" s="344"/>
      <c r="T10" s="303"/>
      <c r="U10" s="307"/>
      <c r="V10" s="304"/>
      <c r="W10" s="307"/>
      <c r="X10" s="304"/>
      <c r="Y10" s="302"/>
      <c r="Z10" s="303"/>
      <c r="AA10" s="307"/>
      <c r="AB10" s="311"/>
      <c r="AC10" s="344"/>
      <c r="AD10" s="304"/>
      <c r="AE10" s="302"/>
      <c r="AF10" s="311"/>
      <c r="AG10" s="311"/>
      <c r="AH10" s="344"/>
      <c r="AI10" s="304"/>
      <c r="AJ10" s="302"/>
      <c r="AK10" s="344"/>
      <c r="AL10" s="304"/>
      <c r="AM10" s="302"/>
      <c r="AN10" s="311"/>
      <c r="AO10" s="308"/>
      <c r="AP10" s="344"/>
      <c r="AQ10" s="304"/>
      <c r="AR10" s="302"/>
      <c r="AS10" s="311"/>
      <c r="AT10" s="304"/>
      <c r="AU10" s="302"/>
      <c r="AV10" s="304"/>
      <c r="AW10" s="302"/>
      <c r="AX10" s="308"/>
      <c r="AY10" s="344"/>
      <c r="AZ10" s="304"/>
      <c r="BA10" s="302"/>
      <c r="BB10" s="344"/>
      <c r="BC10" s="304"/>
      <c r="BD10" s="302"/>
      <c r="BE10" s="306"/>
      <c r="BF10" s="302"/>
      <c r="BG10" s="304"/>
      <c r="BH10" s="302"/>
      <c r="BI10" s="304"/>
      <c r="BJ10" s="302"/>
      <c r="BK10" s="304"/>
      <c r="BL10" s="302"/>
      <c r="BM10" s="344"/>
      <c r="BN10" s="304"/>
      <c r="BO10" s="302"/>
      <c r="BP10" s="304"/>
      <c r="BQ10" s="302"/>
      <c r="BR10" s="311"/>
      <c r="BS10" s="311"/>
      <c r="BT10" s="344"/>
      <c r="BU10" s="304"/>
      <c r="BV10" s="302"/>
      <c r="BW10" s="304"/>
      <c r="BX10" s="302"/>
      <c r="BY10" s="302"/>
      <c r="BZ10" s="311"/>
      <c r="CA10" s="304"/>
      <c r="CB10" s="302"/>
      <c r="CC10" s="311"/>
      <c r="CD10" s="311"/>
      <c r="CE10" s="304"/>
    </row>
    <row r="11" spans="1:83">
      <c r="A11" s="10">
        <v>108</v>
      </c>
      <c r="B11" s="11" t="s">
        <v>154</v>
      </c>
      <c r="C11" s="33">
        <v>673</v>
      </c>
      <c r="D11" s="45">
        <v>171</v>
      </c>
      <c r="E11" s="68">
        <f t="shared" si="0"/>
        <v>0.25408618127786031</v>
      </c>
      <c r="F11" s="95">
        <v>84</v>
      </c>
      <c r="G11" s="95">
        <v>23</v>
      </c>
      <c r="H11" s="95">
        <v>54</v>
      </c>
      <c r="I11" s="95">
        <v>41</v>
      </c>
      <c r="J11" s="104">
        <v>88</v>
      </c>
      <c r="K11" s="109">
        <v>66</v>
      </c>
      <c r="L11" s="103">
        <v>68</v>
      </c>
      <c r="M11" s="108">
        <v>50</v>
      </c>
      <c r="N11" s="96">
        <v>23</v>
      </c>
      <c r="O11" s="302"/>
      <c r="P11" s="304"/>
      <c r="Q11" s="302"/>
      <c r="R11" s="311"/>
      <c r="S11" s="344"/>
      <c r="T11" s="303"/>
      <c r="U11" s="307"/>
      <c r="V11" s="304"/>
      <c r="W11" s="307"/>
      <c r="X11" s="304"/>
      <c r="Y11" s="302"/>
      <c r="Z11" s="303"/>
      <c r="AA11" s="307"/>
      <c r="AB11" s="311"/>
      <c r="AC11" s="344"/>
      <c r="AD11" s="304"/>
      <c r="AE11" s="302"/>
      <c r="AF11" s="311"/>
      <c r="AG11" s="311"/>
      <c r="AH11" s="344"/>
      <c r="AI11" s="304"/>
      <c r="AJ11" s="302"/>
      <c r="AK11" s="344"/>
      <c r="AL11" s="304"/>
      <c r="AM11" s="302"/>
      <c r="AN11" s="311"/>
      <c r="AO11" s="308"/>
      <c r="AP11" s="344"/>
      <c r="AQ11" s="304"/>
      <c r="AR11" s="302"/>
      <c r="AS11" s="311"/>
      <c r="AT11" s="304"/>
      <c r="AU11" s="302"/>
      <c r="AV11" s="304"/>
      <c r="AW11" s="302"/>
      <c r="AX11" s="308"/>
      <c r="AY11" s="344"/>
      <c r="AZ11" s="304"/>
      <c r="BA11" s="302"/>
      <c r="BB11" s="344"/>
      <c r="BC11" s="304"/>
      <c r="BD11" s="302"/>
      <c r="BE11" s="306"/>
      <c r="BF11" s="302"/>
      <c r="BG11" s="304"/>
      <c r="BH11" s="302"/>
      <c r="BI11" s="304"/>
      <c r="BJ11" s="302"/>
      <c r="BK11" s="304"/>
      <c r="BL11" s="302"/>
      <c r="BM11" s="344"/>
      <c r="BN11" s="304"/>
      <c r="BO11" s="302"/>
      <c r="BP11" s="304"/>
      <c r="BQ11" s="302"/>
      <c r="BR11" s="311"/>
      <c r="BS11" s="311"/>
      <c r="BT11" s="344"/>
      <c r="BU11" s="304"/>
      <c r="BV11" s="302"/>
      <c r="BW11" s="304"/>
      <c r="BX11" s="302"/>
      <c r="BY11" s="302"/>
      <c r="BZ11" s="311"/>
      <c r="CA11" s="304"/>
      <c r="CB11" s="302"/>
      <c r="CC11" s="311"/>
      <c r="CD11" s="311"/>
      <c r="CE11" s="304"/>
    </row>
    <row r="12" spans="1:83">
      <c r="A12" s="10">
        <v>109</v>
      </c>
      <c r="B12" s="11" t="s">
        <v>155</v>
      </c>
      <c r="C12" s="33">
        <v>1102</v>
      </c>
      <c r="D12" s="45">
        <v>363</v>
      </c>
      <c r="E12" s="68">
        <f t="shared" si="0"/>
        <v>0.3294010889292196</v>
      </c>
      <c r="F12" s="95">
        <v>181</v>
      </c>
      <c r="G12" s="95">
        <v>56</v>
      </c>
      <c r="H12" s="95">
        <v>109</v>
      </c>
      <c r="I12" s="95">
        <v>72</v>
      </c>
      <c r="J12" s="104">
        <v>164</v>
      </c>
      <c r="K12" s="109">
        <v>165</v>
      </c>
      <c r="L12" s="103">
        <v>137</v>
      </c>
      <c r="M12" s="108">
        <v>92</v>
      </c>
      <c r="N12" s="96">
        <v>81</v>
      </c>
      <c r="O12" s="302"/>
      <c r="P12" s="304"/>
      <c r="Q12" s="302"/>
      <c r="R12" s="311"/>
      <c r="S12" s="344"/>
      <c r="T12" s="303"/>
      <c r="U12" s="307"/>
      <c r="V12" s="304"/>
      <c r="W12" s="307"/>
      <c r="X12" s="304"/>
      <c r="Y12" s="302"/>
      <c r="Z12" s="303"/>
      <c r="AA12" s="307"/>
      <c r="AB12" s="311"/>
      <c r="AC12" s="344"/>
      <c r="AD12" s="304"/>
      <c r="AE12" s="302"/>
      <c r="AF12" s="311"/>
      <c r="AG12" s="311"/>
      <c r="AH12" s="344"/>
      <c r="AI12" s="304"/>
      <c r="AJ12" s="302"/>
      <c r="AK12" s="344"/>
      <c r="AL12" s="304"/>
      <c r="AM12" s="302"/>
      <c r="AN12" s="311"/>
      <c r="AO12" s="308"/>
      <c r="AP12" s="344"/>
      <c r="AQ12" s="304"/>
      <c r="AR12" s="302"/>
      <c r="AS12" s="311"/>
      <c r="AT12" s="304"/>
      <c r="AU12" s="302"/>
      <c r="AV12" s="304"/>
      <c r="AW12" s="302"/>
      <c r="AX12" s="308"/>
      <c r="AY12" s="344"/>
      <c r="AZ12" s="304"/>
      <c r="BA12" s="302"/>
      <c r="BB12" s="344"/>
      <c r="BC12" s="304"/>
      <c r="BD12" s="302"/>
      <c r="BE12" s="306"/>
      <c r="BF12" s="302"/>
      <c r="BG12" s="304"/>
      <c r="BH12" s="302"/>
      <c r="BI12" s="304"/>
      <c r="BJ12" s="302"/>
      <c r="BK12" s="304"/>
      <c r="BL12" s="302"/>
      <c r="BM12" s="344"/>
      <c r="BN12" s="304"/>
      <c r="BO12" s="302"/>
      <c r="BP12" s="304"/>
      <c r="BQ12" s="302"/>
      <c r="BR12" s="311"/>
      <c r="BS12" s="311"/>
      <c r="BT12" s="344"/>
      <c r="BU12" s="304"/>
      <c r="BV12" s="302"/>
      <c r="BW12" s="304"/>
      <c r="BX12" s="302"/>
      <c r="BY12" s="302"/>
      <c r="BZ12" s="311"/>
      <c r="CA12" s="304"/>
      <c r="CB12" s="302"/>
      <c r="CC12" s="311"/>
      <c r="CD12" s="311"/>
      <c r="CE12" s="304"/>
    </row>
    <row r="13" spans="1:83">
      <c r="A13" s="10">
        <v>110</v>
      </c>
      <c r="B13" s="11" t="s">
        <v>156</v>
      </c>
      <c r="C13" s="33">
        <v>1120</v>
      </c>
      <c r="D13" s="45">
        <v>295</v>
      </c>
      <c r="E13" s="68">
        <f t="shared" si="0"/>
        <v>0.26339285714285715</v>
      </c>
      <c r="F13" s="95">
        <v>123</v>
      </c>
      <c r="G13" s="95">
        <v>58</v>
      </c>
      <c r="H13" s="95">
        <v>79</v>
      </c>
      <c r="I13" s="95">
        <v>40</v>
      </c>
      <c r="J13" s="104">
        <v>116</v>
      </c>
      <c r="K13" s="109">
        <v>138</v>
      </c>
      <c r="L13" s="103">
        <v>101</v>
      </c>
      <c r="M13" s="108">
        <v>89</v>
      </c>
      <c r="N13" s="96">
        <v>47</v>
      </c>
      <c r="O13" s="302"/>
      <c r="P13" s="304"/>
      <c r="Q13" s="302"/>
      <c r="R13" s="311"/>
      <c r="S13" s="344"/>
      <c r="T13" s="303"/>
      <c r="U13" s="307"/>
      <c r="V13" s="304"/>
      <c r="W13" s="307"/>
      <c r="X13" s="304"/>
      <c r="Y13" s="302"/>
      <c r="Z13" s="303"/>
      <c r="AA13" s="307"/>
      <c r="AB13" s="311"/>
      <c r="AC13" s="344"/>
      <c r="AD13" s="304"/>
      <c r="AE13" s="302"/>
      <c r="AF13" s="311"/>
      <c r="AG13" s="311"/>
      <c r="AH13" s="344"/>
      <c r="AI13" s="304"/>
      <c r="AJ13" s="302"/>
      <c r="AK13" s="344"/>
      <c r="AL13" s="304"/>
      <c r="AM13" s="302"/>
      <c r="AN13" s="311"/>
      <c r="AO13" s="308"/>
      <c r="AP13" s="344"/>
      <c r="AQ13" s="304"/>
      <c r="AR13" s="302"/>
      <c r="AS13" s="311"/>
      <c r="AT13" s="304"/>
      <c r="AU13" s="302"/>
      <c r="AV13" s="304"/>
      <c r="AW13" s="302"/>
      <c r="AX13" s="308"/>
      <c r="AY13" s="344"/>
      <c r="AZ13" s="304"/>
      <c r="BA13" s="302"/>
      <c r="BB13" s="344"/>
      <c r="BC13" s="304"/>
      <c r="BD13" s="302"/>
      <c r="BE13" s="306"/>
      <c r="BF13" s="302"/>
      <c r="BG13" s="304"/>
      <c r="BH13" s="302"/>
      <c r="BI13" s="304"/>
      <c r="BJ13" s="302"/>
      <c r="BK13" s="304"/>
      <c r="BL13" s="302"/>
      <c r="BM13" s="344"/>
      <c r="BN13" s="304"/>
      <c r="BO13" s="302"/>
      <c r="BP13" s="304"/>
      <c r="BQ13" s="302"/>
      <c r="BR13" s="311"/>
      <c r="BS13" s="311"/>
      <c r="BT13" s="344"/>
      <c r="BU13" s="304"/>
      <c r="BV13" s="302"/>
      <c r="BW13" s="304"/>
      <c r="BX13" s="302"/>
      <c r="BY13" s="302"/>
      <c r="BZ13" s="311"/>
      <c r="CA13" s="304"/>
      <c r="CB13" s="302"/>
      <c r="CC13" s="311"/>
      <c r="CD13" s="311"/>
      <c r="CE13" s="304"/>
    </row>
    <row r="14" spans="1:83">
      <c r="A14" s="10">
        <v>111</v>
      </c>
      <c r="B14" s="11" t="s">
        <v>157</v>
      </c>
      <c r="C14" s="33">
        <v>1095</v>
      </c>
      <c r="D14" s="45">
        <v>244</v>
      </c>
      <c r="E14" s="68">
        <f t="shared" si="0"/>
        <v>0.22283105022831051</v>
      </c>
      <c r="F14" s="95">
        <v>128</v>
      </c>
      <c r="G14" s="95">
        <v>50</v>
      </c>
      <c r="H14" s="95">
        <v>65</v>
      </c>
      <c r="I14" s="95">
        <v>47</v>
      </c>
      <c r="J14" s="104">
        <v>122</v>
      </c>
      <c r="K14" s="109">
        <v>110</v>
      </c>
      <c r="L14" s="103">
        <v>106</v>
      </c>
      <c r="M14" s="108">
        <v>64</v>
      </c>
      <c r="N14" s="96">
        <v>39</v>
      </c>
      <c r="O14" s="302"/>
      <c r="P14" s="304"/>
      <c r="Q14" s="302"/>
      <c r="R14" s="311"/>
      <c r="S14" s="344"/>
      <c r="T14" s="303"/>
      <c r="U14" s="307"/>
      <c r="V14" s="304"/>
      <c r="W14" s="307"/>
      <c r="X14" s="304"/>
      <c r="Y14" s="302"/>
      <c r="Z14" s="303"/>
      <c r="AA14" s="307"/>
      <c r="AB14" s="311"/>
      <c r="AC14" s="344"/>
      <c r="AD14" s="304"/>
      <c r="AE14" s="302"/>
      <c r="AF14" s="311"/>
      <c r="AG14" s="311"/>
      <c r="AH14" s="344"/>
      <c r="AI14" s="304"/>
      <c r="AJ14" s="302"/>
      <c r="AK14" s="344"/>
      <c r="AL14" s="304"/>
      <c r="AM14" s="302"/>
      <c r="AN14" s="311"/>
      <c r="AO14" s="308"/>
      <c r="AP14" s="344"/>
      <c r="AQ14" s="304"/>
      <c r="AR14" s="302"/>
      <c r="AS14" s="311"/>
      <c r="AT14" s="304"/>
      <c r="AU14" s="302"/>
      <c r="AV14" s="304"/>
      <c r="AW14" s="302"/>
      <c r="AX14" s="308"/>
      <c r="AY14" s="344"/>
      <c r="AZ14" s="304"/>
      <c r="BA14" s="302"/>
      <c r="BB14" s="344"/>
      <c r="BC14" s="304"/>
      <c r="BD14" s="302"/>
      <c r="BE14" s="306"/>
      <c r="BF14" s="302"/>
      <c r="BG14" s="304"/>
      <c r="BH14" s="302"/>
      <c r="BI14" s="304"/>
      <c r="BJ14" s="302"/>
      <c r="BK14" s="304"/>
      <c r="BL14" s="302"/>
      <c r="BM14" s="344"/>
      <c r="BN14" s="304"/>
      <c r="BO14" s="302"/>
      <c r="BP14" s="304"/>
      <c r="BQ14" s="302"/>
      <c r="BR14" s="311"/>
      <c r="BS14" s="311"/>
      <c r="BT14" s="344"/>
      <c r="BU14" s="304"/>
      <c r="BV14" s="302"/>
      <c r="BW14" s="304"/>
      <c r="BX14" s="302"/>
      <c r="BY14" s="302"/>
      <c r="BZ14" s="311"/>
      <c r="CA14" s="304"/>
      <c r="CB14" s="302"/>
      <c r="CC14" s="311"/>
      <c r="CD14" s="311"/>
      <c r="CE14" s="304"/>
    </row>
    <row r="15" spans="1:83">
      <c r="A15" s="10">
        <v>112</v>
      </c>
      <c r="B15" s="11" t="s">
        <v>158</v>
      </c>
      <c r="C15" s="33">
        <v>657</v>
      </c>
      <c r="D15" s="45">
        <v>214</v>
      </c>
      <c r="E15" s="68">
        <f t="shared" si="0"/>
        <v>0.32572298325722981</v>
      </c>
      <c r="F15" s="95">
        <v>108</v>
      </c>
      <c r="G15" s="95">
        <v>32</v>
      </c>
      <c r="H15" s="95">
        <v>53</v>
      </c>
      <c r="I15" s="95">
        <v>42</v>
      </c>
      <c r="J15" s="104">
        <v>82</v>
      </c>
      <c r="K15" s="109">
        <v>98</v>
      </c>
      <c r="L15" s="103">
        <v>78</v>
      </c>
      <c r="M15" s="108">
        <v>65</v>
      </c>
      <c r="N15" s="96">
        <v>30</v>
      </c>
      <c r="O15" s="302"/>
      <c r="P15" s="304"/>
      <c r="Q15" s="302"/>
      <c r="R15" s="311"/>
      <c r="S15" s="344"/>
      <c r="T15" s="303"/>
      <c r="U15" s="307"/>
      <c r="V15" s="304"/>
      <c r="W15" s="307"/>
      <c r="X15" s="304"/>
      <c r="Y15" s="302"/>
      <c r="Z15" s="303"/>
      <c r="AA15" s="307"/>
      <c r="AB15" s="311"/>
      <c r="AC15" s="344"/>
      <c r="AD15" s="304"/>
      <c r="AE15" s="302"/>
      <c r="AF15" s="311"/>
      <c r="AG15" s="311"/>
      <c r="AH15" s="344"/>
      <c r="AI15" s="304"/>
      <c r="AJ15" s="302"/>
      <c r="AK15" s="344"/>
      <c r="AL15" s="304"/>
      <c r="AM15" s="302"/>
      <c r="AN15" s="311"/>
      <c r="AO15" s="308"/>
      <c r="AP15" s="344"/>
      <c r="AQ15" s="304"/>
      <c r="AR15" s="302"/>
      <c r="AS15" s="311"/>
      <c r="AT15" s="304"/>
      <c r="AU15" s="302"/>
      <c r="AV15" s="304"/>
      <c r="AW15" s="302"/>
      <c r="AX15" s="308"/>
      <c r="AY15" s="344"/>
      <c r="AZ15" s="304"/>
      <c r="BA15" s="302"/>
      <c r="BB15" s="344"/>
      <c r="BC15" s="304"/>
      <c r="BD15" s="302"/>
      <c r="BE15" s="306"/>
      <c r="BF15" s="302"/>
      <c r="BG15" s="304"/>
      <c r="BH15" s="302"/>
      <c r="BI15" s="304"/>
      <c r="BJ15" s="302"/>
      <c r="BK15" s="304"/>
      <c r="BL15" s="302"/>
      <c r="BM15" s="344"/>
      <c r="BN15" s="304"/>
      <c r="BO15" s="302"/>
      <c r="BP15" s="304"/>
      <c r="BQ15" s="302"/>
      <c r="BR15" s="311"/>
      <c r="BS15" s="311"/>
      <c r="BT15" s="344"/>
      <c r="BU15" s="304"/>
      <c r="BV15" s="302"/>
      <c r="BW15" s="304"/>
      <c r="BX15" s="302"/>
      <c r="BY15" s="302"/>
      <c r="BZ15" s="311"/>
      <c r="CA15" s="304"/>
      <c r="CB15" s="302"/>
      <c r="CC15" s="311"/>
      <c r="CD15" s="311"/>
      <c r="CE15" s="304"/>
    </row>
    <row r="16" spans="1:83">
      <c r="A16" s="10">
        <v>113</v>
      </c>
      <c r="B16" s="11" t="s">
        <v>159</v>
      </c>
      <c r="C16" s="33">
        <v>968</v>
      </c>
      <c r="D16" s="45">
        <v>303</v>
      </c>
      <c r="E16" s="68">
        <f t="shared" si="0"/>
        <v>0.31301652892561982</v>
      </c>
      <c r="F16" s="95">
        <v>141</v>
      </c>
      <c r="G16" s="95">
        <v>47</v>
      </c>
      <c r="H16" s="95">
        <v>103</v>
      </c>
      <c r="I16" s="95">
        <v>42</v>
      </c>
      <c r="J16" s="104">
        <v>118</v>
      </c>
      <c r="K16" s="109">
        <v>147</v>
      </c>
      <c r="L16" s="103">
        <v>109</v>
      </c>
      <c r="M16" s="108">
        <v>86</v>
      </c>
      <c r="N16" s="96">
        <v>47</v>
      </c>
      <c r="O16" s="302"/>
      <c r="P16" s="304"/>
      <c r="Q16" s="302"/>
      <c r="R16" s="311"/>
      <c r="S16" s="344"/>
      <c r="T16" s="303"/>
      <c r="U16" s="307"/>
      <c r="V16" s="304"/>
      <c r="W16" s="307"/>
      <c r="X16" s="304"/>
      <c r="Y16" s="302"/>
      <c r="Z16" s="303"/>
      <c r="AA16" s="307"/>
      <c r="AB16" s="311"/>
      <c r="AC16" s="344"/>
      <c r="AD16" s="304"/>
      <c r="AE16" s="302"/>
      <c r="AF16" s="311"/>
      <c r="AG16" s="311"/>
      <c r="AH16" s="344"/>
      <c r="AI16" s="304"/>
      <c r="AJ16" s="302"/>
      <c r="AK16" s="344"/>
      <c r="AL16" s="304"/>
      <c r="AM16" s="302"/>
      <c r="AN16" s="311"/>
      <c r="AO16" s="308"/>
      <c r="AP16" s="344"/>
      <c r="AQ16" s="304"/>
      <c r="AR16" s="302"/>
      <c r="AS16" s="311"/>
      <c r="AT16" s="304"/>
      <c r="AU16" s="302"/>
      <c r="AV16" s="304"/>
      <c r="AW16" s="302"/>
      <c r="AX16" s="308"/>
      <c r="AY16" s="344"/>
      <c r="AZ16" s="304"/>
      <c r="BA16" s="302"/>
      <c r="BB16" s="344"/>
      <c r="BC16" s="304"/>
      <c r="BD16" s="302"/>
      <c r="BE16" s="306"/>
      <c r="BF16" s="302"/>
      <c r="BG16" s="304"/>
      <c r="BH16" s="302"/>
      <c r="BI16" s="304"/>
      <c r="BJ16" s="302"/>
      <c r="BK16" s="304"/>
      <c r="BL16" s="302"/>
      <c r="BM16" s="344"/>
      <c r="BN16" s="304"/>
      <c r="BO16" s="302"/>
      <c r="BP16" s="304"/>
      <c r="BQ16" s="302"/>
      <c r="BR16" s="311"/>
      <c r="BS16" s="311"/>
      <c r="BT16" s="344"/>
      <c r="BU16" s="304"/>
      <c r="BV16" s="302"/>
      <c r="BW16" s="304"/>
      <c r="BX16" s="302"/>
      <c r="BY16" s="302"/>
      <c r="BZ16" s="311"/>
      <c r="CA16" s="304"/>
      <c r="CB16" s="302"/>
      <c r="CC16" s="311"/>
      <c r="CD16" s="311"/>
      <c r="CE16" s="304"/>
    </row>
    <row r="17" spans="1:83">
      <c r="A17" s="10">
        <v>201</v>
      </c>
      <c r="B17" s="11" t="s">
        <v>160</v>
      </c>
      <c r="C17" s="33">
        <v>1252</v>
      </c>
      <c r="D17" s="45">
        <v>314</v>
      </c>
      <c r="E17" s="68">
        <f t="shared" si="0"/>
        <v>0.25079872204472842</v>
      </c>
      <c r="F17" s="95">
        <v>179</v>
      </c>
      <c r="G17" s="95">
        <v>56</v>
      </c>
      <c r="H17" s="95">
        <v>66</v>
      </c>
      <c r="I17" s="95">
        <v>71</v>
      </c>
      <c r="J17" s="104">
        <v>177</v>
      </c>
      <c r="K17" s="109">
        <v>109</v>
      </c>
      <c r="L17" s="103">
        <v>131</v>
      </c>
      <c r="M17" s="108">
        <v>105</v>
      </c>
      <c r="N17" s="96">
        <v>35</v>
      </c>
      <c r="O17" s="302"/>
      <c r="P17" s="304"/>
      <c r="Q17" s="302"/>
      <c r="R17" s="311"/>
      <c r="S17" s="344"/>
      <c r="T17" s="303"/>
      <c r="U17" s="307"/>
      <c r="V17" s="304"/>
      <c r="W17" s="307"/>
      <c r="X17" s="304"/>
      <c r="Y17" s="302"/>
      <c r="Z17" s="303"/>
      <c r="AA17" s="307"/>
      <c r="AB17" s="311"/>
      <c r="AC17" s="344"/>
      <c r="AD17" s="304"/>
      <c r="AE17" s="302"/>
      <c r="AF17" s="311"/>
      <c r="AG17" s="311"/>
      <c r="AH17" s="344"/>
      <c r="AI17" s="304"/>
      <c r="AJ17" s="302"/>
      <c r="AK17" s="344"/>
      <c r="AL17" s="304"/>
      <c r="AM17" s="302"/>
      <c r="AN17" s="311"/>
      <c r="AO17" s="308"/>
      <c r="AP17" s="344"/>
      <c r="AQ17" s="304"/>
      <c r="AR17" s="302"/>
      <c r="AS17" s="311"/>
      <c r="AT17" s="304"/>
      <c r="AU17" s="302"/>
      <c r="AV17" s="304"/>
      <c r="AW17" s="302"/>
      <c r="AX17" s="308"/>
      <c r="AY17" s="344"/>
      <c r="AZ17" s="304"/>
      <c r="BA17" s="302"/>
      <c r="BB17" s="344"/>
      <c r="BC17" s="304"/>
      <c r="BD17" s="302"/>
      <c r="BE17" s="306"/>
      <c r="BF17" s="302"/>
      <c r="BG17" s="304"/>
      <c r="BH17" s="302"/>
      <c r="BI17" s="304"/>
      <c r="BJ17" s="302"/>
      <c r="BK17" s="304"/>
      <c r="BL17" s="302"/>
      <c r="BM17" s="344"/>
      <c r="BN17" s="304"/>
      <c r="BO17" s="302"/>
      <c r="BP17" s="304"/>
      <c r="BQ17" s="302"/>
      <c r="BR17" s="311"/>
      <c r="BS17" s="311"/>
      <c r="BT17" s="344"/>
      <c r="BU17" s="304"/>
      <c r="BV17" s="302"/>
      <c r="BW17" s="304"/>
      <c r="BX17" s="302"/>
      <c r="BY17" s="302"/>
      <c r="BZ17" s="311"/>
      <c r="CA17" s="304"/>
      <c r="CB17" s="302"/>
      <c r="CC17" s="311"/>
      <c r="CD17" s="311"/>
      <c r="CE17" s="304"/>
    </row>
    <row r="18" spans="1:83">
      <c r="A18" s="10">
        <v>202</v>
      </c>
      <c r="B18" s="11" t="s">
        <v>161</v>
      </c>
      <c r="C18" s="33">
        <v>1475</v>
      </c>
      <c r="D18" s="45">
        <v>356</v>
      </c>
      <c r="E18" s="68">
        <f t="shared" si="0"/>
        <v>0.24135593220338983</v>
      </c>
      <c r="F18" s="95">
        <v>207</v>
      </c>
      <c r="G18" s="95">
        <v>78</v>
      </c>
      <c r="H18" s="95">
        <v>61</v>
      </c>
      <c r="I18" s="95">
        <v>109</v>
      </c>
      <c r="J18" s="104">
        <v>212</v>
      </c>
      <c r="K18" s="109">
        <v>113</v>
      </c>
      <c r="L18" s="103">
        <v>177</v>
      </c>
      <c r="M18" s="108">
        <v>98</v>
      </c>
      <c r="N18" s="96">
        <v>42</v>
      </c>
      <c r="O18" s="302"/>
      <c r="P18" s="304"/>
      <c r="Q18" s="302"/>
      <c r="R18" s="311"/>
      <c r="S18" s="344"/>
      <c r="T18" s="303"/>
      <c r="U18" s="307"/>
      <c r="V18" s="304"/>
      <c r="W18" s="307"/>
      <c r="X18" s="304"/>
      <c r="Y18" s="302"/>
      <c r="Z18" s="303"/>
      <c r="AA18" s="307"/>
      <c r="AB18" s="311"/>
      <c r="AC18" s="344"/>
      <c r="AD18" s="304"/>
      <c r="AE18" s="302"/>
      <c r="AF18" s="311"/>
      <c r="AG18" s="311"/>
      <c r="AH18" s="344"/>
      <c r="AI18" s="304"/>
      <c r="AJ18" s="302"/>
      <c r="AK18" s="344"/>
      <c r="AL18" s="304"/>
      <c r="AM18" s="302"/>
      <c r="AN18" s="311"/>
      <c r="AO18" s="308"/>
      <c r="AP18" s="344"/>
      <c r="AQ18" s="304"/>
      <c r="AR18" s="302"/>
      <c r="AS18" s="311"/>
      <c r="AT18" s="304"/>
      <c r="AU18" s="302"/>
      <c r="AV18" s="304"/>
      <c r="AW18" s="302"/>
      <c r="AX18" s="308"/>
      <c r="AY18" s="344"/>
      <c r="AZ18" s="304"/>
      <c r="BA18" s="302"/>
      <c r="BB18" s="344"/>
      <c r="BC18" s="304"/>
      <c r="BD18" s="302"/>
      <c r="BE18" s="306"/>
      <c r="BF18" s="302"/>
      <c r="BG18" s="304"/>
      <c r="BH18" s="302"/>
      <c r="BI18" s="304"/>
      <c r="BJ18" s="302"/>
      <c r="BK18" s="304"/>
      <c r="BL18" s="302"/>
      <c r="BM18" s="344"/>
      <c r="BN18" s="304"/>
      <c r="BO18" s="302"/>
      <c r="BP18" s="304"/>
      <c r="BQ18" s="302"/>
      <c r="BR18" s="311"/>
      <c r="BS18" s="311"/>
      <c r="BT18" s="344"/>
      <c r="BU18" s="304"/>
      <c r="BV18" s="302"/>
      <c r="BW18" s="304"/>
      <c r="BX18" s="302"/>
      <c r="BY18" s="302"/>
      <c r="BZ18" s="311"/>
      <c r="CA18" s="304"/>
      <c r="CB18" s="302"/>
      <c r="CC18" s="311"/>
      <c r="CD18" s="311"/>
      <c r="CE18" s="304"/>
    </row>
    <row r="19" spans="1:83">
      <c r="A19" s="10">
        <v>203</v>
      </c>
      <c r="B19" s="11" t="s">
        <v>162</v>
      </c>
      <c r="C19" s="33">
        <v>1599</v>
      </c>
      <c r="D19" s="45">
        <v>234</v>
      </c>
      <c r="E19" s="68">
        <f t="shared" si="0"/>
        <v>0.14634146341463414</v>
      </c>
      <c r="F19" s="95">
        <v>116</v>
      </c>
      <c r="G19" s="95">
        <v>61</v>
      </c>
      <c r="H19" s="95">
        <v>51</v>
      </c>
      <c r="I19" s="95">
        <v>49</v>
      </c>
      <c r="J19" s="104">
        <v>124</v>
      </c>
      <c r="K19" s="109">
        <v>88</v>
      </c>
      <c r="L19" s="103">
        <v>114</v>
      </c>
      <c r="M19" s="108">
        <v>61</v>
      </c>
      <c r="N19" s="96">
        <v>18</v>
      </c>
      <c r="O19" s="302"/>
      <c r="P19" s="304"/>
      <c r="Q19" s="302"/>
      <c r="R19" s="311"/>
      <c r="S19" s="344"/>
      <c r="T19" s="303"/>
      <c r="U19" s="307"/>
      <c r="V19" s="304"/>
      <c r="W19" s="307"/>
      <c r="X19" s="304"/>
      <c r="Y19" s="302"/>
      <c r="Z19" s="303"/>
      <c r="AA19" s="307"/>
      <c r="AB19" s="311"/>
      <c r="AC19" s="344"/>
      <c r="AD19" s="304"/>
      <c r="AE19" s="302"/>
      <c r="AF19" s="311"/>
      <c r="AG19" s="311"/>
      <c r="AH19" s="344"/>
      <c r="AI19" s="304"/>
      <c r="AJ19" s="302"/>
      <c r="AK19" s="344"/>
      <c r="AL19" s="304"/>
      <c r="AM19" s="302"/>
      <c r="AN19" s="311"/>
      <c r="AO19" s="308"/>
      <c r="AP19" s="344"/>
      <c r="AQ19" s="304"/>
      <c r="AR19" s="302"/>
      <c r="AS19" s="311"/>
      <c r="AT19" s="304"/>
      <c r="AU19" s="302"/>
      <c r="AV19" s="304"/>
      <c r="AW19" s="302"/>
      <c r="AX19" s="308"/>
      <c r="AY19" s="344"/>
      <c r="AZ19" s="304"/>
      <c r="BA19" s="302"/>
      <c r="BB19" s="344"/>
      <c r="BC19" s="304"/>
      <c r="BD19" s="302"/>
      <c r="BE19" s="306"/>
      <c r="BF19" s="302"/>
      <c r="BG19" s="304"/>
      <c r="BH19" s="302"/>
      <c r="BI19" s="304"/>
      <c r="BJ19" s="302"/>
      <c r="BK19" s="304"/>
      <c r="BL19" s="302"/>
      <c r="BM19" s="344"/>
      <c r="BN19" s="304"/>
      <c r="BO19" s="302"/>
      <c r="BP19" s="304"/>
      <c r="BQ19" s="302"/>
      <c r="BR19" s="311"/>
      <c r="BS19" s="311"/>
      <c r="BT19" s="344"/>
      <c r="BU19" s="304"/>
      <c r="BV19" s="302"/>
      <c r="BW19" s="304"/>
      <c r="BX19" s="302"/>
      <c r="BY19" s="302"/>
      <c r="BZ19" s="311"/>
      <c r="CA19" s="304"/>
      <c r="CB19" s="302"/>
      <c r="CC19" s="311"/>
      <c r="CD19" s="311"/>
      <c r="CE19" s="304"/>
    </row>
    <row r="20" spans="1:83">
      <c r="A20" s="10">
        <v>204</v>
      </c>
      <c r="B20" s="11" t="s">
        <v>163</v>
      </c>
      <c r="C20" s="33">
        <v>1325</v>
      </c>
      <c r="D20" s="45">
        <v>349</v>
      </c>
      <c r="E20" s="68">
        <f t="shared" si="0"/>
        <v>0.26339622641509436</v>
      </c>
      <c r="F20" s="95">
        <v>210</v>
      </c>
      <c r="G20" s="95">
        <v>74</v>
      </c>
      <c r="H20" s="95">
        <v>69</v>
      </c>
      <c r="I20" s="95">
        <v>104</v>
      </c>
      <c r="J20" s="104">
        <v>206</v>
      </c>
      <c r="K20" s="109">
        <v>121</v>
      </c>
      <c r="L20" s="103">
        <v>184</v>
      </c>
      <c r="M20" s="108">
        <v>94</v>
      </c>
      <c r="N20" s="96">
        <v>28</v>
      </c>
      <c r="O20" s="302"/>
      <c r="P20" s="304"/>
      <c r="Q20" s="302"/>
      <c r="R20" s="311"/>
      <c r="S20" s="344"/>
      <c r="T20" s="303"/>
      <c r="U20" s="307"/>
      <c r="V20" s="304"/>
      <c r="W20" s="307"/>
      <c r="X20" s="304"/>
      <c r="Y20" s="302"/>
      <c r="Z20" s="303"/>
      <c r="AA20" s="307"/>
      <c r="AB20" s="311"/>
      <c r="AC20" s="344"/>
      <c r="AD20" s="304"/>
      <c r="AE20" s="302"/>
      <c r="AF20" s="311"/>
      <c r="AG20" s="311"/>
      <c r="AH20" s="344"/>
      <c r="AI20" s="304"/>
      <c r="AJ20" s="302"/>
      <c r="AK20" s="344"/>
      <c r="AL20" s="304"/>
      <c r="AM20" s="302"/>
      <c r="AN20" s="311"/>
      <c r="AO20" s="308"/>
      <c r="AP20" s="344"/>
      <c r="AQ20" s="304"/>
      <c r="AR20" s="302"/>
      <c r="AS20" s="311"/>
      <c r="AT20" s="304"/>
      <c r="AU20" s="302"/>
      <c r="AV20" s="304"/>
      <c r="AW20" s="302"/>
      <c r="AX20" s="308"/>
      <c r="AY20" s="344"/>
      <c r="AZ20" s="304"/>
      <c r="BA20" s="302"/>
      <c r="BB20" s="344"/>
      <c r="BC20" s="304"/>
      <c r="BD20" s="302"/>
      <c r="BE20" s="306"/>
      <c r="BF20" s="302"/>
      <c r="BG20" s="304"/>
      <c r="BH20" s="302"/>
      <c r="BI20" s="304"/>
      <c r="BJ20" s="302"/>
      <c r="BK20" s="304"/>
      <c r="BL20" s="302"/>
      <c r="BM20" s="344"/>
      <c r="BN20" s="304"/>
      <c r="BO20" s="302"/>
      <c r="BP20" s="304"/>
      <c r="BQ20" s="302"/>
      <c r="BR20" s="311"/>
      <c r="BS20" s="311"/>
      <c r="BT20" s="344"/>
      <c r="BU20" s="304"/>
      <c r="BV20" s="302"/>
      <c r="BW20" s="304"/>
      <c r="BX20" s="302"/>
      <c r="BY20" s="302"/>
      <c r="BZ20" s="311"/>
      <c r="CA20" s="304"/>
      <c r="CB20" s="302"/>
      <c r="CC20" s="311"/>
      <c r="CD20" s="311"/>
      <c r="CE20" s="304"/>
    </row>
    <row r="21" spans="1:83">
      <c r="A21" s="10">
        <v>205</v>
      </c>
      <c r="B21" s="11" t="s">
        <v>164</v>
      </c>
      <c r="C21" s="33">
        <v>1057</v>
      </c>
      <c r="D21" s="45">
        <v>320</v>
      </c>
      <c r="E21" s="68">
        <f t="shared" si="0"/>
        <v>0.30274361400189215</v>
      </c>
      <c r="F21" s="95">
        <v>147</v>
      </c>
      <c r="G21" s="95">
        <v>63</v>
      </c>
      <c r="H21" s="95">
        <v>100</v>
      </c>
      <c r="I21" s="95">
        <v>45</v>
      </c>
      <c r="J21" s="104">
        <v>133</v>
      </c>
      <c r="K21" s="109">
        <v>137</v>
      </c>
      <c r="L21" s="103">
        <v>118</v>
      </c>
      <c r="M21" s="108">
        <v>103</v>
      </c>
      <c r="N21" s="96">
        <v>44</v>
      </c>
      <c r="O21" s="302"/>
      <c r="P21" s="304"/>
      <c r="Q21" s="302"/>
      <c r="R21" s="311"/>
      <c r="S21" s="344"/>
      <c r="T21" s="303"/>
      <c r="U21" s="307"/>
      <c r="V21" s="304"/>
      <c r="W21" s="307"/>
      <c r="X21" s="304"/>
      <c r="Y21" s="302"/>
      <c r="Z21" s="303"/>
      <c r="AA21" s="307"/>
      <c r="AB21" s="311"/>
      <c r="AC21" s="344"/>
      <c r="AD21" s="304"/>
      <c r="AE21" s="302"/>
      <c r="AF21" s="311"/>
      <c r="AG21" s="311"/>
      <c r="AH21" s="344"/>
      <c r="AI21" s="304"/>
      <c r="AJ21" s="302"/>
      <c r="AK21" s="344"/>
      <c r="AL21" s="304"/>
      <c r="AM21" s="302"/>
      <c r="AN21" s="311"/>
      <c r="AO21" s="308"/>
      <c r="AP21" s="344"/>
      <c r="AQ21" s="304"/>
      <c r="AR21" s="302"/>
      <c r="AS21" s="311"/>
      <c r="AT21" s="304"/>
      <c r="AU21" s="302"/>
      <c r="AV21" s="304"/>
      <c r="AW21" s="302"/>
      <c r="AX21" s="308"/>
      <c r="AY21" s="344"/>
      <c r="AZ21" s="304"/>
      <c r="BA21" s="302"/>
      <c r="BB21" s="344"/>
      <c r="BC21" s="304"/>
      <c r="BD21" s="302"/>
      <c r="BE21" s="306"/>
      <c r="BF21" s="302"/>
      <c r="BG21" s="304"/>
      <c r="BH21" s="302"/>
      <c r="BI21" s="304"/>
      <c r="BJ21" s="302"/>
      <c r="BK21" s="304"/>
      <c r="BL21" s="302"/>
      <c r="BM21" s="344"/>
      <c r="BN21" s="304"/>
      <c r="BO21" s="302"/>
      <c r="BP21" s="304"/>
      <c r="BQ21" s="302"/>
      <c r="BR21" s="311"/>
      <c r="BS21" s="311"/>
      <c r="BT21" s="344"/>
      <c r="BU21" s="304"/>
      <c r="BV21" s="302"/>
      <c r="BW21" s="304"/>
      <c r="BX21" s="302"/>
      <c r="BY21" s="302"/>
      <c r="BZ21" s="311"/>
      <c r="CA21" s="304"/>
      <c r="CB21" s="302"/>
      <c r="CC21" s="311"/>
      <c r="CD21" s="311"/>
      <c r="CE21" s="304"/>
    </row>
    <row r="22" spans="1:83">
      <c r="A22" s="10">
        <v>206</v>
      </c>
      <c r="B22" s="11" t="s">
        <v>165</v>
      </c>
      <c r="C22" s="33">
        <v>1276</v>
      </c>
      <c r="D22" s="45">
        <v>288</v>
      </c>
      <c r="E22" s="68">
        <f t="shared" si="0"/>
        <v>0.22570532915360503</v>
      </c>
      <c r="F22" s="95">
        <v>168</v>
      </c>
      <c r="G22" s="95">
        <v>46</v>
      </c>
      <c r="H22" s="95">
        <v>31</v>
      </c>
      <c r="I22" s="95">
        <v>97</v>
      </c>
      <c r="J22" s="104">
        <v>188</v>
      </c>
      <c r="K22" s="109">
        <v>92</v>
      </c>
      <c r="L22" s="103">
        <v>164</v>
      </c>
      <c r="M22" s="108">
        <v>74</v>
      </c>
      <c r="N22" s="96">
        <v>21</v>
      </c>
      <c r="O22" s="302"/>
      <c r="P22" s="304"/>
      <c r="Q22" s="302"/>
      <c r="R22" s="311"/>
      <c r="S22" s="344"/>
      <c r="T22" s="303"/>
      <c r="U22" s="307"/>
      <c r="V22" s="304"/>
      <c r="W22" s="307"/>
      <c r="X22" s="304"/>
      <c r="Y22" s="302"/>
      <c r="Z22" s="303"/>
      <c r="AA22" s="307"/>
      <c r="AB22" s="311"/>
      <c r="AC22" s="344"/>
      <c r="AD22" s="304"/>
      <c r="AE22" s="302"/>
      <c r="AF22" s="311"/>
      <c r="AG22" s="311"/>
      <c r="AH22" s="344"/>
      <c r="AI22" s="304"/>
      <c r="AJ22" s="302"/>
      <c r="AK22" s="344"/>
      <c r="AL22" s="304"/>
      <c r="AM22" s="302"/>
      <c r="AN22" s="311"/>
      <c r="AO22" s="308"/>
      <c r="AP22" s="344"/>
      <c r="AQ22" s="304"/>
      <c r="AR22" s="302"/>
      <c r="AS22" s="311"/>
      <c r="AT22" s="304"/>
      <c r="AU22" s="302"/>
      <c r="AV22" s="304"/>
      <c r="AW22" s="302"/>
      <c r="AX22" s="308"/>
      <c r="AY22" s="344"/>
      <c r="AZ22" s="304"/>
      <c r="BA22" s="302"/>
      <c r="BB22" s="344"/>
      <c r="BC22" s="304"/>
      <c r="BD22" s="302"/>
      <c r="BE22" s="306"/>
      <c r="BF22" s="302"/>
      <c r="BG22" s="304"/>
      <c r="BH22" s="302"/>
      <c r="BI22" s="304"/>
      <c r="BJ22" s="302"/>
      <c r="BK22" s="304"/>
      <c r="BL22" s="302"/>
      <c r="BM22" s="344"/>
      <c r="BN22" s="304"/>
      <c r="BO22" s="302"/>
      <c r="BP22" s="304"/>
      <c r="BQ22" s="302"/>
      <c r="BR22" s="311"/>
      <c r="BS22" s="311"/>
      <c r="BT22" s="344"/>
      <c r="BU22" s="304"/>
      <c r="BV22" s="302"/>
      <c r="BW22" s="304"/>
      <c r="BX22" s="302"/>
      <c r="BY22" s="302"/>
      <c r="BZ22" s="311"/>
      <c r="CA22" s="304"/>
      <c r="CB22" s="302"/>
      <c r="CC22" s="311"/>
      <c r="CD22" s="311"/>
      <c r="CE22" s="304"/>
    </row>
    <row r="23" spans="1:83">
      <c r="A23" s="10">
        <v>207</v>
      </c>
      <c r="B23" s="11" t="s">
        <v>166</v>
      </c>
      <c r="C23" s="33">
        <v>868</v>
      </c>
      <c r="D23" s="45">
        <v>338</v>
      </c>
      <c r="E23" s="68">
        <f t="shared" si="0"/>
        <v>0.38940092165898615</v>
      </c>
      <c r="F23" s="95">
        <v>165</v>
      </c>
      <c r="G23" s="95">
        <v>60</v>
      </c>
      <c r="H23" s="95">
        <v>94</v>
      </c>
      <c r="I23" s="95">
        <v>19</v>
      </c>
      <c r="J23" s="104">
        <v>121</v>
      </c>
      <c r="K23" s="109">
        <v>203</v>
      </c>
      <c r="L23" s="103">
        <v>106</v>
      </c>
      <c r="M23" s="108">
        <v>91</v>
      </c>
      <c r="N23" s="96">
        <v>79</v>
      </c>
      <c r="O23" s="302"/>
      <c r="P23" s="304"/>
      <c r="Q23" s="302"/>
      <c r="R23" s="311"/>
      <c r="S23" s="344"/>
      <c r="T23" s="303"/>
      <c r="U23" s="307"/>
      <c r="V23" s="304"/>
      <c r="W23" s="307"/>
      <c r="X23" s="304"/>
      <c r="Y23" s="302"/>
      <c r="Z23" s="303"/>
      <c r="AA23" s="307"/>
      <c r="AB23" s="311"/>
      <c r="AC23" s="344"/>
      <c r="AD23" s="304"/>
      <c r="AE23" s="302"/>
      <c r="AF23" s="311"/>
      <c r="AG23" s="311"/>
      <c r="AH23" s="344"/>
      <c r="AI23" s="304"/>
      <c r="AJ23" s="302"/>
      <c r="AK23" s="344"/>
      <c r="AL23" s="304"/>
      <c r="AM23" s="302"/>
      <c r="AN23" s="311"/>
      <c r="AO23" s="308"/>
      <c r="AP23" s="344"/>
      <c r="AQ23" s="304"/>
      <c r="AR23" s="302"/>
      <c r="AS23" s="311"/>
      <c r="AT23" s="304"/>
      <c r="AU23" s="302"/>
      <c r="AV23" s="304"/>
      <c r="AW23" s="302"/>
      <c r="AX23" s="308"/>
      <c r="AY23" s="344"/>
      <c r="AZ23" s="304"/>
      <c r="BA23" s="302"/>
      <c r="BB23" s="344"/>
      <c r="BC23" s="304"/>
      <c r="BD23" s="302"/>
      <c r="BE23" s="306"/>
      <c r="BF23" s="302"/>
      <c r="BG23" s="304"/>
      <c r="BH23" s="302"/>
      <c r="BI23" s="304"/>
      <c r="BJ23" s="302"/>
      <c r="BK23" s="304"/>
      <c r="BL23" s="302"/>
      <c r="BM23" s="344"/>
      <c r="BN23" s="304"/>
      <c r="BO23" s="302"/>
      <c r="BP23" s="304"/>
      <c r="BQ23" s="302"/>
      <c r="BR23" s="311"/>
      <c r="BS23" s="311"/>
      <c r="BT23" s="344"/>
      <c r="BU23" s="304"/>
      <c r="BV23" s="302"/>
      <c r="BW23" s="304"/>
      <c r="BX23" s="302"/>
      <c r="BY23" s="302"/>
      <c r="BZ23" s="311"/>
      <c r="CA23" s="304"/>
      <c r="CB23" s="302"/>
      <c r="CC23" s="311"/>
      <c r="CD23" s="311"/>
      <c r="CE23" s="304"/>
    </row>
    <row r="24" spans="1:83">
      <c r="A24" s="10">
        <v>208</v>
      </c>
      <c r="B24" s="11" t="s">
        <v>167</v>
      </c>
      <c r="C24" s="33">
        <v>940</v>
      </c>
      <c r="D24" s="45">
        <v>172</v>
      </c>
      <c r="E24" s="68">
        <f t="shared" si="0"/>
        <v>0.18297872340425531</v>
      </c>
      <c r="F24" s="95">
        <v>102</v>
      </c>
      <c r="G24" s="95">
        <v>32</v>
      </c>
      <c r="H24" s="95">
        <v>25</v>
      </c>
      <c r="I24" s="95">
        <v>38</v>
      </c>
      <c r="J24" s="104">
        <v>109</v>
      </c>
      <c r="K24" s="109">
        <v>72</v>
      </c>
      <c r="L24" s="103">
        <v>73</v>
      </c>
      <c r="M24" s="108">
        <v>64</v>
      </c>
      <c r="N24" s="96">
        <v>14</v>
      </c>
      <c r="O24" s="302"/>
      <c r="P24" s="304"/>
      <c r="Q24" s="302"/>
      <c r="R24" s="311"/>
      <c r="S24" s="344"/>
      <c r="T24" s="303"/>
      <c r="U24" s="307"/>
      <c r="V24" s="304"/>
      <c r="W24" s="307"/>
      <c r="X24" s="304"/>
      <c r="Y24" s="302"/>
      <c r="Z24" s="303"/>
      <c r="AA24" s="307"/>
      <c r="AB24" s="311"/>
      <c r="AC24" s="344"/>
      <c r="AD24" s="304"/>
      <c r="AE24" s="302"/>
      <c r="AF24" s="311"/>
      <c r="AG24" s="311"/>
      <c r="AH24" s="344"/>
      <c r="AI24" s="304"/>
      <c r="AJ24" s="302"/>
      <c r="AK24" s="344"/>
      <c r="AL24" s="304"/>
      <c r="AM24" s="302"/>
      <c r="AN24" s="311"/>
      <c r="AO24" s="308"/>
      <c r="AP24" s="344"/>
      <c r="AQ24" s="304"/>
      <c r="AR24" s="302"/>
      <c r="AS24" s="311"/>
      <c r="AT24" s="304"/>
      <c r="AU24" s="302"/>
      <c r="AV24" s="304"/>
      <c r="AW24" s="302"/>
      <c r="AX24" s="308"/>
      <c r="AY24" s="344"/>
      <c r="AZ24" s="304"/>
      <c r="BA24" s="302"/>
      <c r="BB24" s="344"/>
      <c r="BC24" s="304"/>
      <c r="BD24" s="302"/>
      <c r="BE24" s="306"/>
      <c r="BF24" s="302"/>
      <c r="BG24" s="304"/>
      <c r="BH24" s="302"/>
      <c r="BI24" s="304"/>
      <c r="BJ24" s="302"/>
      <c r="BK24" s="304"/>
      <c r="BL24" s="302"/>
      <c r="BM24" s="344"/>
      <c r="BN24" s="304"/>
      <c r="BO24" s="302"/>
      <c r="BP24" s="304"/>
      <c r="BQ24" s="302"/>
      <c r="BR24" s="311"/>
      <c r="BS24" s="311"/>
      <c r="BT24" s="344"/>
      <c r="BU24" s="304"/>
      <c r="BV24" s="302"/>
      <c r="BW24" s="304"/>
      <c r="BX24" s="302"/>
      <c r="BY24" s="302"/>
      <c r="BZ24" s="311"/>
      <c r="CA24" s="304"/>
      <c r="CB24" s="302"/>
      <c r="CC24" s="311"/>
      <c r="CD24" s="311"/>
      <c r="CE24" s="304"/>
    </row>
    <row r="25" spans="1:83">
      <c r="A25" s="10">
        <v>209</v>
      </c>
      <c r="B25" s="11" t="s">
        <v>168</v>
      </c>
      <c r="C25" s="33">
        <v>1119</v>
      </c>
      <c r="D25" s="45">
        <v>280</v>
      </c>
      <c r="E25" s="68">
        <f t="shared" si="0"/>
        <v>0.25022341376228774</v>
      </c>
      <c r="F25" s="95">
        <v>156</v>
      </c>
      <c r="G25" s="95">
        <v>55</v>
      </c>
      <c r="H25" s="95">
        <v>53</v>
      </c>
      <c r="I25" s="95">
        <v>60</v>
      </c>
      <c r="J25" s="104">
        <v>148</v>
      </c>
      <c r="K25" s="109">
        <v>114</v>
      </c>
      <c r="L25" s="103">
        <v>133</v>
      </c>
      <c r="M25" s="108">
        <v>82</v>
      </c>
      <c r="N25" s="96">
        <v>26</v>
      </c>
      <c r="O25" s="302"/>
      <c r="P25" s="304"/>
      <c r="Q25" s="302"/>
      <c r="R25" s="311"/>
      <c r="S25" s="344"/>
      <c r="T25" s="303"/>
      <c r="U25" s="307"/>
      <c r="V25" s="304"/>
      <c r="W25" s="307"/>
      <c r="X25" s="304"/>
      <c r="Y25" s="302"/>
      <c r="Z25" s="303"/>
      <c r="AA25" s="307"/>
      <c r="AB25" s="311"/>
      <c r="AC25" s="344"/>
      <c r="AD25" s="304"/>
      <c r="AE25" s="302"/>
      <c r="AF25" s="311"/>
      <c r="AG25" s="311"/>
      <c r="AH25" s="344"/>
      <c r="AI25" s="304"/>
      <c r="AJ25" s="302"/>
      <c r="AK25" s="344"/>
      <c r="AL25" s="304"/>
      <c r="AM25" s="302"/>
      <c r="AN25" s="311"/>
      <c r="AO25" s="308"/>
      <c r="AP25" s="344"/>
      <c r="AQ25" s="304"/>
      <c r="AR25" s="302"/>
      <c r="AS25" s="311"/>
      <c r="AT25" s="304"/>
      <c r="AU25" s="302"/>
      <c r="AV25" s="304"/>
      <c r="AW25" s="302"/>
      <c r="AX25" s="308"/>
      <c r="AY25" s="344"/>
      <c r="AZ25" s="304"/>
      <c r="BA25" s="302"/>
      <c r="BB25" s="344"/>
      <c r="BC25" s="304"/>
      <c r="BD25" s="302"/>
      <c r="BE25" s="306"/>
      <c r="BF25" s="302"/>
      <c r="BG25" s="304"/>
      <c r="BH25" s="302"/>
      <c r="BI25" s="304"/>
      <c r="BJ25" s="302"/>
      <c r="BK25" s="304"/>
      <c r="BL25" s="302"/>
      <c r="BM25" s="344"/>
      <c r="BN25" s="304"/>
      <c r="BO25" s="302"/>
      <c r="BP25" s="304"/>
      <c r="BQ25" s="302"/>
      <c r="BR25" s="311"/>
      <c r="BS25" s="311"/>
      <c r="BT25" s="344"/>
      <c r="BU25" s="304"/>
      <c r="BV25" s="302"/>
      <c r="BW25" s="304"/>
      <c r="BX25" s="302"/>
      <c r="BY25" s="302"/>
      <c r="BZ25" s="311"/>
      <c r="CA25" s="304"/>
      <c r="CB25" s="302"/>
      <c r="CC25" s="311"/>
      <c r="CD25" s="311"/>
      <c r="CE25" s="304"/>
    </row>
    <row r="26" spans="1:83">
      <c r="A26" s="10">
        <v>210</v>
      </c>
      <c r="B26" s="11" t="s">
        <v>169</v>
      </c>
      <c r="C26" s="33">
        <v>1503</v>
      </c>
      <c r="D26" s="45">
        <v>372</v>
      </c>
      <c r="E26" s="68">
        <f t="shared" si="0"/>
        <v>0.24750499001996007</v>
      </c>
      <c r="F26" s="95">
        <v>167</v>
      </c>
      <c r="G26" s="95">
        <v>96</v>
      </c>
      <c r="H26" s="95">
        <v>103</v>
      </c>
      <c r="I26" s="95">
        <v>57</v>
      </c>
      <c r="J26" s="104">
        <v>165</v>
      </c>
      <c r="K26" s="109">
        <v>143</v>
      </c>
      <c r="L26" s="103">
        <v>151</v>
      </c>
      <c r="M26" s="108">
        <v>108</v>
      </c>
      <c r="N26" s="96">
        <v>44</v>
      </c>
      <c r="O26" s="302"/>
      <c r="P26" s="304"/>
      <c r="Q26" s="302"/>
      <c r="R26" s="311"/>
      <c r="S26" s="344"/>
      <c r="T26" s="303"/>
      <c r="U26" s="307"/>
      <c r="V26" s="304"/>
      <c r="W26" s="307"/>
      <c r="X26" s="304"/>
      <c r="Y26" s="302"/>
      <c r="Z26" s="303"/>
      <c r="AA26" s="307"/>
      <c r="AB26" s="311"/>
      <c r="AC26" s="344"/>
      <c r="AD26" s="304"/>
      <c r="AE26" s="302"/>
      <c r="AF26" s="311"/>
      <c r="AG26" s="311"/>
      <c r="AH26" s="344"/>
      <c r="AI26" s="304"/>
      <c r="AJ26" s="302"/>
      <c r="AK26" s="344"/>
      <c r="AL26" s="304"/>
      <c r="AM26" s="302"/>
      <c r="AN26" s="311"/>
      <c r="AO26" s="308"/>
      <c r="AP26" s="344"/>
      <c r="AQ26" s="304"/>
      <c r="AR26" s="302"/>
      <c r="AS26" s="311"/>
      <c r="AT26" s="304"/>
      <c r="AU26" s="302"/>
      <c r="AV26" s="304"/>
      <c r="AW26" s="302"/>
      <c r="AX26" s="308"/>
      <c r="AY26" s="344"/>
      <c r="AZ26" s="304"/>
      <c r="BA26" s="302"/>
      <c r="BB26" s="344"/>
      <c r="BC26" s="304"/>
      <c r="BD26" s="302"/>
      <c r="BE26" s="306"/>
      <c r="BF26" s="302"/>
      <c r="BG26" s="304"/>
      <c r="BH26" s="302"/>
      <c r="BI26" s="304"/>
      <c r="BJ26" s="302"/>
      <c r="BK26" s="304"/>
      <c r="BL26" s="302"/>
      <c r="BM26" s="344"/>
      <c r="BN26" s="304"/>
      <c r="BO26" s="302"/>
      <c r="BP26" s="304"/>
      <c r="BQ26" s="302"/>
      <c r="BR26" s="311"/>
      <c r="BS26" s="311"/>
      <c r="BT26" s="344"/>
      <c r="BU26" s="304"/>
      <c r="BV26" s="302"/>
      <c r="BW26" s="304"/>
      <c r="BX26" s="302"/>
      <c r="BY26" s="302"/>
      <c r="BZ26" s="311"/>
      <c r="CA26" s="304"/>
      <c r="CB26" s="302"/>
      <c r="CC26" s="311"/>
      <c r="CD26" s="311"/>
      <c r="CE26" s="304"/>
    </row>
    <row r="27" spans="1:83">
      <c r="A27" s="10">
        <v>211</v>
      </c>
      <c r="B27" s="11" t="s">
        <v>170</v>
      </c>
      <c r="C27" s="33">
        <v>1382</v>
      </c>
      <c r="D27" s="45">
        <v>333</v>
      </c>
      <c r="E27" s="68">
        <f t="shared" si="0"/>
        <v>0.24095513748191028</v>
      </c>
      <c r="F27" s="95">
        <v>174</v>
      </c>
      <c r="G27" s="95">
        <v>58</v>
      </c>
      <c r="H27" s="95">
        <v>77</v>
      </c>
      <c r="I27" s="95">
        <v>69</v>
      </c>
      <c r="J27" s="104">
        <v>174</v>
      </c>
      <c r="K27" s="109">
        <v>136</v>
      </c>
      <c r="L27" s="103">
        <v>153</v>
      </c>
      <c r="M27" s="108">
        <v>109</v>
      </c>
      <c r="N27" s="96">
        <v>36</v>
      </c>
      <c r="O27" s="302"/>
      <c r="P27" s="304"/>
      <c r="Q27" s="302"/>
      <c r="R27" s="311"/>
      <c r="S27" s="344"/>
      <c r="T27" s="303"/>
      <c r="U27" s="307"/>
      <c r="V27" s="304"/>
      <c r="W27" s="307"/>
      <c r="X27" s="304"/>
      <c r="Y27" s="302"/>
      <c r="Z27" s="303"/>
      <c r="AA27" s="307"/>
      <c r="AB27" s="311"/>
      <c r="AC27" s="344"/>
      <c r="AD27" s="304"/>
      <c r="AE27" s="302"/>
      <c r="AF27" s="311"/>
      <c r="AG27" s="311"/>
      <c r="AH27" s="344"/>
      <c r="AI27" s="304"/>
      <c r="AJ27" s="302"/>
      <c r="AK27" s="344"/>
      <c r="AL27" s="304"/>
      <c r="AM27" s="302"/>
      <c r="AN27" s="311"/>
      <c r="AO27" s="308"/>
      <c r="AP27" s="344"/>
      <c r="AQ27" s="304"/>
      <c r="AR27" s="302"/>
      <c r="AS27" s="311"/>
      <c r="AT27" s="304"/>
      <c r="AU27" s="302"/>
      <c r="AV27" s="304"/>
      <c r="AW27" s="302"/>
      <c r="AX27" s="308"/>
      <c r="AY27" s="344"/>
      <c r="AZ27" s="304"/>
      <c r="BA27" s="302"/>
      <c r="BB27" s="344"/>
      <c r="BC27" s="304"/>
      <c r="BD27" s="302"/>
      <c r="BE27" s="306"/>
      <c r="BF27" s="302"/>
      <c r="BG27" s="304"/>
      <c r="BH27" s="302"/>
      <c r="BI27" s="304"/>
      <c r="BJ27" s="302"/>
      <c r="BK27" s="304"/>
      <c r="BL27" s="302"/>
      <c r="BM27" s="344"/>
      <c r="BN27" s="304"/>
      <c r="BO27" s="302"/>
      <c r="BP27" s="304"/>
      <c r="BQ27" s="302"/>
      <c r="BR27" s="311"/>
      <c r="BS27" s="311"/>
      <c r="BT27" s="344"/>
      <c r="BU27" s="304"/>
      <c r="BV27" s="302"/>
      <c r="BW27" s="304"/>
      <c r="BX27" s="302"/>
      <c r="BY27" s="302"/>
      <c r="BZ27" s="311"/>
      <c r="CA27" s="304"/>
      <c r="CB27" s="302"/>
      <c r="CC27" s="311"/>
      <c r="CD27" s="311"/>
      <c r="CE27" s="304"/>
    </row>
    <row r="28" spans="1:83">
      <c r="A28" s="10">
        <v>301</v>
      </c>
      <c r="B28" s="11" t="s">
        <v>171</v>
      </c>
      <c r="C28" s="33">
        <v>1177</v>
      </c>
      <c r="D28" s="45">
        <v>277</v>
      </c>
      <c r="E28" s="68">
        <f t="shared" si="0"/>
        <v>0.23534409515717927</v>
      </c>
      <c r="F28" s="95">
        <v>137</v>
      </c>
      <c r="G28" s="95">
        <v>48</v>
      </c>
      <c r="H28" s="95">
        <v>28</v>
      </c>
      <c r="I28" s="95">
        <v>101</v>
      </c>
      <c r="J28" s="104">
        <v>159</v>
      </c>
      <c r="K28" s="109">
        <v>66</v>
      </c>
      <c r="L28" s="103">
        <v>141</v>
      </c>
      <c r="M28" s="108">
        <v>111</v>
      </c>
      <c r="N28" s="96">
        <v>7</v>
      </c>
      <c r="O28" s="302"/>
      <c r="P28" s="304"/>
      <c r="Q28" s="302"/>
      <c r="R28" s="311"/>
      <c r="S28" s="344"/>
      <c r="T28" s="303"/>
      <c r="U28" s="307"/>
      <c r="V28" s="304"/>
      <c r="W28" s="307"/>
      <c r="X28" s="304"/>
      <c r="Y28" s="302"/>
      <c r="Z28" s="303"/>
      <c r="AA28" s="307"/>
      <c r="AB28" s="311"/>
      <c r="AC28" s="344"/>
      <c r="AD28" s="304"/>
      <c r="AE28" s="302"/>
      <c r="AF28" s="311"/>
      <c r="AG28" s="311"/>
      <c r="AH28" s="344"/>
      <c r="AI28" s="304"/>
      <c r="AJ28" s="302"/>
      <c r="AK28" s="344"/>
      <c r="AL28" s="304"/>
      <c r="AM28" s="302"/>
      <c r="AN28" s="311"/>
      <c r="AO28" s="308"/>
      <c r="AP28" s="344"/>
      <c r="AQ28" s="304"/>
      <c r="AR28" s="302"/>
      <c r="AS28" s="311"/>
      <c r="AT28" s="304"/>
      <c r="AU28" s="302"/>
      <c r="AV28" s="304"/>
      <c r="AW28" s="302"/>
      <c r="AX28" s="308"/>
      <c r="AY28" s="344"/>
      <c r="AZ28" s="304"/>
      <c r="BA28" s="302"/>
      <c r="BB28" s="344"/>
      <c r="BC28" s="304"/>
      <c r="BD28" s="302"/>
      <c r="BE28" s="306"/>
      <c r="BF28" s="302"/>
      <c r="BG28" s="304"/>
      <c r="BH28" s="302"/>
      <c r="BI28" s="304"/>
      <c r="BJ28" s="302"/>
      <c r="BK28" s="304"/>
      <c r="BL28" s="302"/>
      <c r="BM28" s="344"/>
      <c r="BN28" s="304"/>
      <c r="BO28" s="302"/>
      <c r="BP28" s="304"/>
      <c r="BQ28" s="302"/>
      <c r="BR28" s="311"/>
      <c r="BS28" s="311"/>
      <c r="BT28" s="344"/>
      <c r="BU28" s="304"/>
      <c r="BV28" s="302"/>
      <c r="BW28" s="304"/>
      <c r="BX28" s="302"/>
      <c r="BY28" s="302"/>
      <c r="BZ28" s="311"/>
      <c r="CA28" s="304"/>
      <c r="CB28" s="302"/>
      <c r="CC28" s="311"/>
      <c r="CD28" s="311"/>
      <c r="CE28" s="304"/>
    </row>
    <row r="29" spans="1:83">
      <c r="A29" s="10">
        <v>302</v>
      </c>
      <c r="B29" s="11" t="s">
        <v>172</v>
      </c>
      <c r="C29" s="33">
        <v>875</v>
      </c>
      <c r="D29" s="45">
        <v>290</v>
      </c>
      <c r="E29" s="68">
        <f t="shared" si="0"/>
        <v>0.33142857142857141</v>
      </c>
      <c r="F29" s="95">
        <v>170</v>
      </c>
      <c r="G29" s="95">
        <v>38</v>
      </c>
      <c r="H29" s="95">
        <v>47</v>
      </c>
      <c r="I29" s="95">
        <v>69</v>
      </c>
      <c r="J29" s="104">
        <v>154</v>
      </c>
      <c r="K29" s="109">
        <v>122</v>
      </c>
      <c r="L29" s="103">
        <v>136</v>
      </c>
      <c r="M29" s="108">
        <v>79</v>
      </c>
      <c r="N29" s="96">
        <v>31</v>
      </c>
      <c r="O29" s="302"/>
      <c r="P29" s="304"/>
      <c r="Q29" s="302"/>
      <c r="R29" s="311"/>
      <c r="S29" s="344"/>
      <c r="T29" s="303"/>
      <c r="U29" s="307"/>
      <c r="V29" s="304"/>
      <c r="W29" s="307"/>
      <c r="X29" s="304"/>
      <c r="Y29" s="302"/>
      <c r="Z29" s="303"/>
      <c r="AA29" s="307"/>
      <c r="AB29" s="311"/>
      <c r="AC29" s="344"/>
      <c r="AD29" s="304"/>
      <c r="AE29" s="302"/>
      <c r="AF29" s="311"/>
      <c r="AG29" s="311"/>
      <c r="AH29" s="344"/>
      <c r="AI29" s="304"/>
      <c r="AJ29" s="302"/>
      <c r="AK29" s="344"/>
      <c r="AL29" s="304"/>
      <c r="AM29" s="302"/>
      <c r="AN29" s="311"/>
      <c r="AO29" s="308"/>
      <c r="AP29" s="344"/>
      <c r="AQ29" s="304"/>
      <c r="AR29" s="302"/>
      <c r="AS29" s="311"/>
      <c r="AT29" s="304"/>
      <c r="AU29" s="302"/>
      <c r="AV29" s="304"/>
      <c r="AW29" s="302"/>
      <c r="AX29" s="308"/>
      <c r="AY29" s="344"/>
      <c r="AZ29" s="304"/>
      <c r="BA29" s="302"/>
      <c r="BB29" s="344"/>
      <c r="BC29" s="304"/>
      <c r="BD29" s="302"/>
      <c r="BE29" s="306"/>
      <c r="BF29" s="302"/>
      <c r="BG29" s="304"/>
      <c r="BH29" s="302"/>
      <c r="BI29" s="304"/>
      <c r="BJ29" s="302"/>
      <c r="BK29" s="304"/>
      <c r="BL29" s="302"/>
      <c r="BM29" s="344"/>
      <c r="BN29" s="304"/>
      <c r="BO29" s="302"/>
      <c r="BP29" s="304"/>
      <c r="BQ29" s="302"/>
      <c r="BR29" s="311"/>
      <c r="BS29" s="311"/>
      <c r="BT29" s="344"/>
      <c r="BU29" s="304"/>
      <c r="BV29" s="302"/>
      <c r="BW29" s="304"/>
      <c r="BX29" s="302"/>
      <c r="BY29" s="302"/>
      <c r="BZ29" s="311"/>
      <c r="CA29" s="304"/>
      <c r="CB29" s="302"/>
      <c r="CC29" s="311"/>
      <c r="CD29" s="311"/>
      <c r="CE29" s="304"/>
    </row>
    <row r="30" spans="1:83">
      <c r="A30" s="10">
        <v>303</v>
      </c>
      <c r="B30" s="11" t="s">
        <v>173</v>
      </c>
      <c r="C30" s="33">
        <v>1085</v>
      </c>
      <c r="D30" s="45">
        <v>337</v>
      </c>
      <c r="E30" s="68">
        <f t="shared" si="0"/>
        <v>0.3105990783410138</v>
      </c>
      <c r="F30" s="95">
        <v>181</v>
      </c>
      <c r="G30" s="95">
        <v>53</v>
      </c>
      <c r="H30" s="95">
        <v>59</v>
      </c>
      <c r="I30" s="95">
        <v>89</v>
      </c>
      <c r="J30" s="104">
        <v>194</v>
      </c>
      <c r="K30" s="109">
        <v>129</v>
      </c>
      <c r="L30" s="103">
        <v>155</v>
      </c>
      <c r="M30" s="108">
        <v>90</v>
      </c>
      <c r="N30" s="96">
        <v>44</v>
      </c>
      <c r="O30" s="302"/>
      <c r="P30" s="304"/>
      <c r="Q30" s="302"/>
      <c r="R30" s="311"/>
      <c r="S30" s="344"/>
      <c r="T30" s="303"/>
      <c r="U30" s="307"/>
      <c r="V30" s="304"/>
      <c r="W30" s="307"/>
      <c r="X30" s="304"/>
      <c r="Y30" s="302"/>
      <c r="Z30" s="303"/>
      <c r="AA30" s="307"/>
      <c r="AB30" s="311"/>
      <c r="AC30" s="344"/>
      <c r="AD30" s="304"/>
      <c r="AE30" s="302"/>
      <c r="AF30" s="311"/>
      <c r="AG30" s="311"/>
      <c r="AH30" s="344"/>
      <c r="AI30" s="304"/>
      <c r="AJ30" s="302"/>
      <c r="AK30" s="344"/>
      <c r="AL30" s="304"/>
      <c r="AM30" s="302"/>
      <c r="AN30" s="311"/>
      <c r="AO30" s="308"/>
      <c r="AP30" s="344"/>
      <c r="AQ30" s="304"/>
      <c r="AR30" s="302"/>
      <c r="AS30" s="311"/>
      <c r="AT30" s="304"/>
      <c r="AU30" s="302"/>
      <c r="AV30" s="304"/>
      <c r="AW30" s="302"/>
      <c r="AX30" s="308"/>
      <c r="AY30" s="344"/>
      <c r="AZ30" s="304"/>
      <c r="BA30" s="302"/>
      <c r="BB30" s="344"/>
      <c r="BC30" s="304"/>
      <c r="BD30" s="302"/>
      <c r="BE30" s="306"/>
      <c r="BF30" s="302"/>
      <c r="BG30" s="304"/>
      <c r="BH30" s="302"/>
      <c r="BI30" s="304"/>
      <c r="BJ30" s="302"/>
      <c r="BK30" s="304"/>
      <c r="BL30" s="302"/>
      <c r="BM30" s="344"/>
      <c r="BN30" s="304"/>
      <c r="BO30" s="302"/>
      <c r="BP30" s="304"/>
      <c r="BQ30" s="302"/>
      <c r="BR30" s="311"/>
      <c r="BS30" s="311"/>
      <c r="BT30" s="344"/>
      <c r="BU30" s="304"/>
      <c r="BV30" s="302"/>
      <c r="BW30" s="304"/>
      <c r="BX30" s="302"/>
      <c r="BY30" s="302"/>
      <c r="BZ30" s="311"/>
      <c r="CA30" s="304"/>
      <c r="CB30" s="302"/>
      <c r="CC30" s="311"/>
      <c r="CD30" s="311"/>
      <c r="CE30" s="304"/>
    </row>
    <row r="31" spans="1:83">
      <c r="A31" s="10">
        <v>304</v>
      </c>
      <c r="B31" s="11" t="s">
        <v>174</v>
      </c>
      <c r="C31" s="33">
        <v>1653</v>
      </c>
      <c r="D31" s="45">
        <v>297</v>
      </c>
      <c r="E31" s="68">
        <f t="shared" si="0"/>
        <v>0.17967332123411978</v>
      </c>
      <c r="F31" s="95">
        <v>167</v>
      </c>
      <c r="G31" s="95">
        <v>46</v>
      </c>
      <c r="H31" s="95">
        <v>25</v>
      </c>
      <c r="I31" s="95">
        <v>115</v>
      </c>
      <c r="J31" s="104">
        <v>196</v>
      </c>
      <c r="K31" s="109">
        <v>70</v>
      </c>
      <c r="L31" s="103">
        <v>176</v>
      </c>
      <c r="M31" s="108">
        <v>96</v>
      </c>
      <c r="N31" s="96">
        <v>7</v>
      </c>
      <c r="O31" s="302"/>
      <c r="P31" s="304"/>
      <c r="Q31" s="302"/>
      <c r="R31" s="311"/>
      <c r="S31" s="344"/>
      <c r="T31" s="303"/>
      <c r="U31" s="307"/>
      <c r="V31" s="304"/>
      <c r="W31" s="307"/>
      <c r="X31" s="304"/>
      <c r="Y31" s="302"/>
      <c r="Z31" s="303"/>
      <c r="AA31" s="307"/>
      <c r="AB31" s="311"/>
      <c r="AC31" s="344"/>
      <c r="AD31" s="304"/>
      <c r="AE31" s="302"/>
      <c r="AF31" s="311"/>
      <c r="AG31" s="311"/>
      <c r="AH31" s="344"/>
      <c r="AI31" s="304"/>
      <c r="AJ31" s="302"/>
      <c r="AK31" s="344"/>
      <c r="AL31" s="304"/>
      <c r="AM31" s="302"/>
      <c r="AN31" s="311"/>
      <c r="AO31" s="308"/>
      <c r="AP31" s="344"/>
      <c r="AQ31" s="304"/>
      <c r="AR31" s="302"/>
      <c r="AS31" s="311"/>
      <c r="AT31" s="304"/>
      <c r="AU31" s="302"/>
      <c r="AV31" s="304"/>
      <c r="AW31" s="302"/>
      <c r="AX31" s="308"/>
      <c r="AY31" s="344"/>
      <c r="AZ31" s="304"/>
      <c r="BA31" s="302"/>
      <c r="BB31" s="344"/>
      <c r="BC31" s="304"/>
      <c r="BD31" s="302"/>
      <c r="BE31" s="306"/>
      <c r="BF31" s="302"/>
      <c r="BG31" s="304"/>
      <c r="BH31" s="302"/>
      <c r="BI31" s="304"/>
      <c r="BJ31" s="302"/>
      <c r="BK31" s="304"/>
      <c r="BL31" s="302"/>
      <c r="BM31" s="344"/>
      <c r="BN31" s="304"/>
      <c r="BO31" s="302"/>
      <c r="BP31" s="304"/>
      <c r="BQ31" s="302"/>
      <c r="BR31" s="311"/>
      <c r="BS31" s="311"/>
      <c r="BT31" s="344"/>
      <c r="BU31" s="304"/>
      <c r="BV31" s="302"/>
      <c r="BW31" s="304"/>
      <c r="BX31" s="302"/>
      <c r="BY31" s="302"/>
      <c r="BZ31" s="311"/>
      <c r="CA31" s="304"/>
      <c r="CB31" s="302"/>
      <c r="CC31" s="311"/>
      <c r="CD31" s="311"/>
      <c r="CE31" s="304"/>
    </row>
    <row r="32" spans="1:83">
      <c r="A32" s="10">
        <v>305</v>
      </c>
      <c r="B32" s="11" t="s">
        <v>175</v>
      </c>
      <c r="C32" s="33">
        <v>1380</v>
      </c>
      <c r="D32" s="45">
        <v>302</v>
      </c>
      <c r="E32" s="68">
        <f t="shared" si="0"/>
        <v>0.21884057971014492</v>
      </c>
      <c r="F32" s="95">
        <v>168</v>
      </c>
      <c r="G32" s="95">
        <v>47</v>
      </c>
      <c r="H32" s="95">
        <v>28</v>
      </c>
      <c r="I32" s="95">
        <v>137</v>
      </c>
      <c r="J32" s="104">
        <v>204</v>
      </c>
      <c r="K32" s="109">
        <v>70</v>
      </c>
      <c r="L32" s="103">
        <v>152</v>
      </c>
      <c r="M32" s="108">
        <v>118</v>
      </c>
      <c r="N32" s="96">
        <v>9</v>
      </c>
      <c r="O32" s="302"/>
      <c r="P32" s="304"/>
      <c r="Q32" s="302"/>
      <c r="R32" s="311"/>
      <c r="S32" s="344"/>
      <c r="T32" s="303"/>
      <c r="U32" s="307"/>
      <c r="V32" s="304"/>
      <c r="W32" s="307"/>
      <c r="X32" s="304"/>
      <c r="Y32" s="302"/>
      <c r="Z32" s="303"/>
      <c r="AA32" s="307"/>
      <c r="AB32" s="311"/>
      <c r="AC32" s="344"/>
      <c r="AD32" s="304"/>
      <c r="AE32" s="302"/>
      <c r="AF32" s="311"/>
      <c r="AG32" s="311"/>
      <c r="AH32" s="344"/>
      <c r="AI32" s="304"/>
      <c r="AJ32" s="302"/>
      <c r="AK32" s="344"/>
      <c r="AL32" s="304"/>
      <c r="AM32" s="302"/>
      <c r="AN32" s="311"/>
      <c r="AO32" s="308"/>
      <c r="AP32" s="344"/>
      <c r="AQ32" s="304"/>
      <c r="AR32" s="302"/>
      <c r="AS32" s="311"/>
      <c r="AT32" s="304"/>
      <c r="AU32" s="302"/>
      <c r="AV32" s="304"/>
      <c r="AW32" s="302"/>
      <c r="AX32" s="308"/>
      <c r="AY32" s="344"/>
      <c r="AZ32" s="304"/>
      <c r="BA32" s="302"/>
      <c r="BB32" s="344"/>
      <c r="BC32" s="304"/>
      <c r="BD32" s="302"/>
      <c r="BE32" s="306"/>
      <c r="BF32" s="302"/>
      <c r="BG32" s="304"/>
      <c r="BH32" s="302"/>
      <c r="BI32" s="304"/>
      <c r="BJ32" s="302"/>
      <c r="BK32" s="304"/>
      <c r="BL32" s="302"/>
      <c r="BM32" s="344"/>
      <c r="BN32" s="304"/>
      <c r="BO32" s="302"/>
      <c r="BP32" s="304"/>
      <c r="BQ32" s="302"/>
      <c r="BR32" s="311"/>
      <c r="BS32" s="311"/>
      <c r="BT32" s="344"/>
      <c r="BU32" s="304"/>
      <c r="BV32" s="302"/>
      <c r="BW32" s="304"/>
      <c r="BX32" s="302"/>
      <c r="BY32" s="302"/>
      <c r="BZ32" s="311"/>
      <c r="CA32" s="304"/>
      <c r="CB32" s="302"/>
      <c r="CC32" s="311"/>
      <c r="CD32" s="311"/>
      <c r="CE32" s="304"/>
    </row>
    <row r="33" spans="1:83">
      <c r="A33" s="10">
        <v>401</v>
      </c>
      <c r="B33" s="11" t="s">
        <v>176</v>
      </c>
      <c r="C33" s="33">
        <v>925</v>
      </c>
      <c r="D33" s="45">
        <v>371</v>
      </c>
      <c r="E33" s="68">
        <f t="shared" si="0"/>
        <v>0.40108108108108109</v>
      </c>
      <c r="F33" s="95">
        <v>217</v>
      </c>
      <c r="G33" s="95">
        <v>61</v>
      </c>
      <c r="H33" s="95">
        <v>71</v>
      </c>
      <c r="I33" s="95">
        <v>71</v>
      </c>
      <c r="J33" s="104">
        <v>172</v>
      </c>
      <c r="K33" s="109">
        <v>173</v>
      </c>
      <c r="L33" s="103">
        <v>170</v>
      </c>
      <c r="M33" s="108">
        <v>85</v>
      </c>
      <c r="N33" s="96">
        <v>48</v>
      </c>
      <c r="O33" s="302"/>
      <c r="P33" s="304"/>
      <c r="Q33" s="302"/>
      <c r="R33" s="311"/>
      <c r="S33" s="344"/>
      <c r="T33" s="303"/>
      <c r="U33" s="307"/>
      <c r="V33" s="304"/>
      <c r="W33" s="307"/>
      <c r="X33" s="304"/>
      <c r="Y33" s="302"/>
      <c r="Z33" s="303"/>
      <c r="AA33" s="307"/>
      <c r="AB33" s="311"/>
      <c r="AC33" s="344"/>
      <c r="AD33" s="304"/>
      <c r="AE33" s="302"/>
      <c r="AF33" s="311"/>
      <c r="AG33" s="311"/>
      <c r="AH33" s="344"/>
      <c r="AI33" s="304"/>
      <c r="AJ33" s="302"/>
      <c r="AK33" s="344"/>
      <c r="AL33" s="304"/>
      <c r="AM33" s="302"/>
      <c r="AN33" s="311"/>
      <c r="AO33" s="308"/>
      <c r="AP33" s="344"/>
      <c r="AQ33" s="304"/>
      <c r="AR33" s="302"/>
      <c r="AS33" s="311"/>
      <c r="AT33" s="304"/>
      <c r="AU33" s="302"/>
      <c r="AV33" s="304"/>
      <c r="AW33" s="302"/>
      <c r="AX33" s="308"/>
      <c r="AY33" s="344"/>
      <c r="AZ33" s="304"/>
      <c r="BA33" s="302"/>
      <c r="BB33" s="344"/>
      <c r="BC33" s="304"/>
      <c r="BD33" s="302"/>
      <c r="BE33" s="306"/>
      <c r="BF33" s="302"/>
      <c r="BG33" s="304"/>
      <c r="BH33" s="302"/>
      <c r="BI33" s="304"/>
      <c r="BJ33" s="302"/>
      <c r="BK33" s="304"/>
      <c r="BL33" s="302"/>
      <c r="BM33" s="344"/>
      <c r="BN33" s="304"/>
      <c r="BO33" s="302"/>
      <c r="BP33" s="304"/>
      <c r="BQ33" s="302"/>
      <c r="BR33" s="311"/>
      <c r="BS33" s="311"/>
      <c r="BT33" s="344"/>
      <c r="BU33" s="304"/>
      <c r="BV33" s="302"/>
      <c r="BW33" s="304"/>
      <c r="BX33" s="302"/>
      <c r="BY33" s="302"/>
      <c r="BZ33" s="311"/>
      <c r="CA33" s="304"/>
      <c r="CB33" s="302"/>
      <c r="CC33" s="311"/>
      <c r="CD33" s="311"/>
      <c r="CE33" s="304"/>
    </row>
    <row r="34" spans="1:83">
      <c r="A34" s="10">
        <v>402</v>
      </c>
      <c r="B34" s="11" t="s">
        <v>177</v>
      </c>
      <c r="C34" s="33">
        <v>1015</v>
      </c>
      <c r="D34" s="45">
        <v>343</v>
      </c>
      <c r="E34" s="68">
        <f t="shared" si="0"/>
        <v>0.33793103448275863</v>
      </c>
      <c r="F34" s="95">
        <v>168</v>
      </c>
      <c r="G34" s="95">
        <v>57</v>
      </c>
      <c r="H34" s="95">
        <v>92</v>
      </c>
      <c r="I34" s="95">
        <v>66</v>
      </c>
      <c r="J34" s="104">
        <v>175</v>
      </c>
      <c r="K34" s="109">
        <v>150</v>
      </c>
      <c r="L34" s="103">
        <v>154</v>
      </c>
      <c r="M34" s="108">
        <v>105</v>
      </c>
      <c r="N34" s="96">
        <v>33</v>
      </c>
      <c r="O34" s="302"/>
      <c r="P34" s="304"/>
      <c r="Q34" s="302"/>
      <c r="R34" s="311"/>
      <c r="S34" s="344"/>
      <c r="T34" s="303"/>
      <c r="U34" s="307"/>
      <c r="V34" s="304"/>
      <c r="W34" s="307"/>
      <c r="X34" s="304"/>
      <c r="Y34" s="302"/>
      <c r="Z34" s="303"/>
      <c r="AA34" s="307"/>
      <c r="AB34" s="311"/>
      <c r="AC34" s="344"/>
      <c r="AD34" s="304"/>
      <c r="AE34" s="302"/>
      <c r="AF34" s="311"/>
      <c r="AG34" s="311"/>
      <c r="AH34" s="344"/>
      <c r="AI34" s="304"/>
      <c r="AJ34" s="302"/>
      <c r="AK34" s="344"/>
      <c r="AL34" s="304"/>
      <c r="AM34" s="302"/>
      <c r="AN34" s="311"/>
      <c r="AO34" s="308"/>
      <c r="AP34" s="344"/>
      <c r="AQ34" s="304"/>
      <c r="AR34" s="302"/>
      <c r="AS34" s="311"/>
      <c r="AT34" s="304"/>
      <c r="AU34" s="302"/>
      <c r="AV34" s="304"/>
      <c r="AW34" s="302"/>
      <c r="AX34" s="308"/>
      <c r="AY34" s="344"/>
      <c r="AZ34" s="304"/>
      <c r="BA34" s="302"/>
      <c r="BB34" s="344"/>
      <c r="BC34" s="304"/>
      <c r="BD34" s="302"/>
      <c r="BE34" s="306"/>
      <c r="BF34" s="302"/>
      <c r="BG34" s="304"/>
      <c r="BH34" s="302"/>
      <c r="BI34" s="304"/>
      <c r="BJ34" s="302"/>
      <c r="BK34" s="304"/>
      <c r="BL34" s="302"/>
      <c r="BM34" s="344"/>
      <c r="BN34" s="304"/>
      <c r="BO34" s="302"/>
      <c r="BP34" s="304"/>
      <c r="BQ34" s="302"/>
      <c r="BR34" s="311"/>
      <c r="BS34" s="311"/>
      <c r="BT34" s="344"/>
      <c r="BU34" s="304"/>
      <c r="BV34" s="302"/>
      <c r="BW34" s="304"/>
      <c r="BX34" s="302"/>
      <c r="BY34" s="302"/>
      <c r="BZ34" s="311"/>
      <c r="CA34" s="304"/>
      <c r="CB34" s="302"/>
      <c r="CC34" s="311"/>
      <c r="CD34" s="311"/>
      <c r="CE34" s="304"/>
    </row>
    <row r="35" spans="1:83">
      <c r="A35" s="10">
        <v>403</v>
      </c>
      <c r="B35" s="11" t="s">
        <v>178</v>
      </c>
      <c r="C35" s="33">
        <v>827</v>
      </c>
      <c r="D35" s="45">
        <v>289</v>
      </c>
      <c r="E35" s="68">
        <f t="shared" si="0"/>
        <v>0.34945586457073763</v>
      </c>
      <c r="F35" s="95">
        <v>151</v>
      </c>
      <c r="G35" s="95">
        <v>33</v>
      </c>
      <c r="H35" s="95">
        <v>49</v>
      </c>
      <c r="I35" s="95">
        <v>57</v>
      </c>
      <c r="J35" s="104">
        <v>144</v>
      </c>
      <c r="K35" s="109">
        <v>160</v>
      </c>
      <c r="L35" s="103">
        <v>144</v>
      </c>
      <c r="M35" s="108">
        <v>78</v>
      </c>
      <c r="N35" s="96">
        <v>14</v>
      </c>
      <c r="O35" s="302"/>
      <c r="P35" s="304"/>
      <c r="Q35" s="302"/>
      <c r="R35" s="311"/>
      <c r="S35" s="344"/>
      <c r="T35" s="303"/>
      <c r="U35" s="307"/>
      <c r="V35" s="304"/>
      <c r="W35" s="307"/>
      <c r="X35" s="304"/>
      <c r="Y35" s="302"/>
      <c r="Z35" s="303"/>
      <c r="AA35" s="307"/>
      <c r="AB35" s="311"/>
      <c r="AC35" s="344"/>
      <c r="AD35" s="304"/>
      <c r="AE35" s="302"/>
      <c r="AF35" s="311"/>
      <c r="AG35" s="311"/>
      <c r="AH35" s="344"/>
      <c r="AI35" s="304"/>
      <c r="AJ35" s="302"/>
      <c r="AK35" s="344"/>
      <c r="AL35" s="304"/>
      <c r="AM35" s="302"/>
      <c r="AN35" s="311"/>
      <c r="AO35" s="308"/>
      <c r="AP35" s="344"/>
      <c r="AQ35" s="304"/>
      <c r="AR35" s="302"/>
      <c r="AS35" s="311"/>
      <c r="AT35" s="304"/>
      <c r="AU35" s="302"/>
      <c r="AV35" s="304"/>
      <c r="AW35" s="302"/>
      <c r="AX35" s="308"/>
      <c r="AY35" s="344"/>
      <c r="AZ35" s="304"/>
      <c r="BA35" s="302"/>
      <c r="BB35" s="344"/>
      <c r="BC35" s="304"/>
      <c r="BD35" s="302"/>
      <c r="BE35" s="306"/>
      <c r="BF35" s="302"/>
      <c r="BG35" s="304"/>
      <c r="BH35" s="302"/>
      <c r="BI35" s="304"/>
      <c r="BJ35" s="302"/>
      <c r="BK35" s="304"/>
      <c r="BL35" s="302"/>
      <c r="BM35" s="344"/>
      <c r="BN35" s="304"/>
      <c r="BO35" s="302"/>
      <c r="BP35" s="304"/>
      <c r="BQ35" s="302"/>
      <c r="BR35" s="311"/>
      <c r="BS35" s="311"/>
      <c r="BT35" s="344"/>
      <c r="BU35" s="304"/>
      <c r="BV35" s="302"/>
      <c r="BW35" s="304"/>
      <c r="BX35" s="302"/>
      <c r="BY35" s="302"/>
      <c r="BZ35" s="311"/>
      <c r="CA35" s="304"/>
      <c r="CB35" s="302"/>
      <c r="CC35" s="311"/>
      <c r="CD35" s="311"/>
      <c r="CE35" s="304"/>
    </row>
    <row r="36" spans="1:83">
      <c r="A36" s="10">
        <v>404</v>
      </c>
      <c r="B36" s="11" t="s">
        <v>179</v>
      </c>
      <c r="C36" s="33">
        <v>1180</v>
      </c>
      <c r="D36" s="45">
        <v>345</v>
      </c>
      <c r="E36" s="68">
        <f t="shared" si="0"/>
        <v>0.2923728813559322</v>
      </c>
      <c r="F36" s="95">
        <v>169</v>
      </c>
      <c r="G36" s="95">
        <v>56</v>
      </c>
      <c r="H36" s="95">
        <v>82</v>
      </c>
      <c r="I36" s="95">
        <v>73</v>
      </c>
      <c r="J36" s="104">
        <v>169</v>
      </c>
      <c r="K36" s="109">
        <v>147</v>
      </c>
      <c r="L36" s="103">
        <v>146</v>
      </c>
      <c r="M36" s="108">
        <v>97</v>
      </c>
      <c r="N36" s="96">
        <v>38</v>
      </c>
      <c r="O36" s="302"/>
      <c r="P36" s="304"/>
      <c r="Q36" s="302"/>
      <c r="R36" s="311"/>
      <c r="S36" s="344"/>
      <c r="T36" s="303"/>
      <c r="U36" s="307"/>
      <c r="V36" s="304"/>
      <c r="W36" s="307"/>
      <c r="X36" s="304"/>
      <c r="Y36" s="302"/>
      <c r="Z36" s="303"/>
      <c r="AA36" s="307"/>
      <c r="AB36" s="311"/>
      <c r="AC36" s="344"/>
      <c r="AD36" s="304"/>
      <c r="AE36" s="302"/>
      <c r="AF36" s="311"/>
      <c r="AG36" s="311"/>
      <c r="AH36" s="344"/>
      <c r="AI36" s="304"/>
      <c r="AJ36" s="302"/>
      <c r="AK36" s="344"/>
      <c r="AL36" s="304"/>
      <c r="AM36" s="302"/>
      <c r="AN36" s="311"/>
      <c r="AO36" s="308"/>
      <c r="AP36" s="344"/>
      <c r="AQ36" s="304"/>
      <c r="AR36" s="302"/>
      <c r="AS36" s="311"/>
      <c r="AT36" s="304"/>
      <c r="AU36" s="302"/>
      <c r="AV36" s="304"/>
      <c r="AW36" s="302"/>
      <c r="AX36" s="308"/>
      <c r="AY36" s="344"/>
      <c r="AZ36" s="304"/>
      <c r="BA36" s="302"/>
      <c r="BB36" s="344"/>
      <c r="BC36" s="304"/>
      <c r="BD36" s="302"/>
      <c r="BE36" s="306"/>
      <c r="BF36" s="302"/>
      <c r="BG36" s="304"/>
      <c r="BH36" s="302"/>
      <c r="BI36" s="304"/>
      <c r="BJ36" s="302"/>
      <c r="BK36" s="304"/>
      <c r="BL36" s="302"/>
      <c r="BM36" s="344"/>
      <c r="BN36" s="304"/>
      <c r="BO36" s="302"/>
      <c r="BP36" s="304"/>
      <c r="BQ36" s="302"/>
      <c r="BR36" s="311"/>
      <c r="BS36" s="311"/>
      <c r="BT36" s="344"/>
      <c r="BU36" s="304"/>
      <c r="BV36" s="302"/>
      <c r="BW36" s="304"/>
      <c r="BX36" s="302"/>
      <c r="BY36" s="302"/>
      <c r="BZ36" s="311"/>
      <c r="CA36" s="304"/>
      <c r="CB36" s="302"/>
      <c r="CC36" s="311"/>
      <c r="CD36" s="311"/>
      <c r="CE36" s="304"/>
    </row>
    <row r="37" spans="1:83">
      <c r="A37" s="10">
        <v>405</v>
      </c>
      <c r="B37" s="11" t="s">
        <v>180</v>
      </c>
      <c r="C37" s="33">
        <v>1096</v>
      </c>
      <c r="D37" s="45">
        <v>316</v>
      </c>
      <c r="E37" s="68">
        <f t="shared" si="0"/>
        <v>0.28832116788321166</v>
      </c>
      <c r="F37" s="95">
        <v>135</v>
      </c>
      <c r="G37" s="95">
        <v>56</v>
      </c>
      <c r="H37" s="95">
        <v>81</v>
      </c>
      <c r="I37" s="95">
        <v>46</v>
      </c>
      <c r="J37" s="104">
        <v>153</v>
      </c>
      <c r="K37" s="109">
        <v>159</v>
      </c>
      <c r="L37" s="103">
        <v>134</v>
      </c>
      <c r="M37" s="108">
        <v>85</v>
      </c>
      <c r="N37" s="96">
        <v>35</v>
      </c>
      <c r="O37" s="302"/>
      <c r="P37" s="304"/>
      <c r="Q37" s="302"/>
      <c r="R37" s="311"/>
      <c r="S37" s="344"/>
      <c r="T37" s="303"/>
      <c r="U37" s="307"/>
      <c r="V37" s="304"/>
      <c r="W37" s="307"/>
      <c r="X37" s="304"/>
      <c r="Y37" s="302"/>
      <c r="Z37" s="303"/>
      <c r="AA37" s="307"/>
      <c r="AB37" s="311"/>
      <c r="AC37" s="344"/>
      <c r="AD37" s="304"/>
      <c r="AE37" s="302"/>
      <c r="AF37" s="311"/>
      <c r="AG37" s="311"/>
      <c r="AH37" s="344"/>
      <c r="AI37" s="304"/>
      <c r="AJ37" s="302"/>
      <c r="AK37" s="344"/>
      <c r="AL37" s="304"/>
      <c r="AM37" s="302"/>
      <c r="AN37" s="311"/>
      <c r="AO37" s="308"/>
      <c r="AP37" s="344"/>
      <c r="AQ37" s="304"/>
      <c r="AR37" s="302"/>
      <c r="AS37" s="311"/>
      <c r="AT37" s="304"/>
      <c r="AU37" s="302"/>
      <c r="AV37" s="304"/>
      <c r="AW37" s="302"/>
      <c r="AX37" s="308"/>
      <c r="AY37" s="344"/>
      <c r="AZ37" s="304"/>
      <c r="BA37" s="302"/>
      <c r="BB37" s="344"/>
      <c r="BC37" s="304"/>
      <c r="BD37" s="302"/>
      <c r="BE37" s="306"/>
      <c r="BF37" s="302"/>
      <c r="BG37" s="304"/>
      <c r="BH37" s="302"/>
      <c r="BI37" s="304"/>
      <c r="BJ37" s="302"/>
      <c r="BK37" s="304"/>
      <c r="BL37" s="302"/>
      <c r="BM37" s="344"/>
      <c r="BN37" s="304"/>
      <c r="BO37" s="302"/>
      <c r="BP37" s="304"/>
      <c r="BQ37" s="302"/>
      <c r="BR37" s="311"/>
      <c r="BS37" s="311"/>
      <c r="BT37" s="344"/>
      <c r="BU37" s="304"/>
      <c r="BV37" s="302"/>
      <c r="BW37" s="304"/>
      <c r="BX37" s="302"/>
      <c r="BY37" s="302"/>
      <c r="BZ37" s="311"/>
      <c r="CA37" s="304"/>
      <c r="CB37" s="302"/>
      <c r="CC37" s="311"/>
      <c r="CD37" s="311"/>
      <c r="CE37" s="304"/>
    </row>
    <row r="38" spans="1:83">
      <c r="A38" s="10">
        <v>406</v>
      </c>
      <c r="B38" s="11" t="s">
        <v>181</v>
      </c>
      <c r="C38" s="33">
        <v>937</v>
      </c>
      <c r="D38" s="45">
        <v>276</v>
      </c>
      <c r="E38" s="68">
        <f t="shared" si="0"/>
        <v>0.29455709711846317</v>
      </c>
      <c r="F38" s="95">
        <v>135</v>
      </c>
      <c r="G38" s="95">
        <v>52</v>
      </c>
      <c r="H38" s="95">
        <v>71</v>
      </c>
      <c r="I38" s="95">
        <v>42</v>
      </c>
      <c r="J38" s="104">
        <v>129</v>
      </c>
      <c r="K38" s="109">
        <v>139</v>
      </c>
      <c r="L38" s="103">
        <v>105</v>
      </c>
      <c r="M38" s="108">
        <v>72</v>
      </c>
      <c r="N38" s="96">
        <v>40</v>
      </c>
      <c r="O38" s="302"/>
      <c r="P38" s="304"/>
      <c r="Q38" s="302"/>
      <c r="R38" s="311"/>
      <c r="S38" s="344"/>
      <c r="T38" s="303"/>
      <c r="U38" s="307"/>
      <c r="V38" s="304"/>
      <c r="W38" s="307"/>
      <c r="X38" s="304"/>
      <c r="Y38" s="302"/>
      <c r="Z38" s="303"/>
      <c r="AA38" s="307"/>
      <c r="AB38" s="311"/>
      <c r="AC38" s="344"/>
      <c r="AD38" s="304"/>
      <c r="AE38" s="302"/>
      <c r="AF38" s="311"/>
      <c r="AG38" s="311"/>
      <c r="AH38" s="344"/>
      <c r="AI38" s="304"/>
      <c r="AJ38" s="302"/>
      <c r="AK38" s="344"/>
      <c r="AL38" s="304"/>
      <c r="AM38" s="302"/>
      <c r="AN38" s="311"/>
      <c r="AO38" s="308"/>
      <c r="AP38" s="344"/>
      <c r="AQ38" s="304"/>
      <c r="AR38" s="302"/>
      <c r="AS38" s="311"/>
      <c r="AT38" s="304"/>
      <c r="AU38" s="302"/>
      <c r="AV38" s="304"/>
      <c r="AW38" s="302"/>
      <c r="AX38" s="308"/>
      <c r="AY38" s="344"/>
      <c r="AZ38" s="304"/>
      <c r="BA38" s="302"/>
      <c r="BB38" s="344"/>
      <c r="BC38" s="304"/>
      <c r="BD38" s="302"/>
      <c r="BE38" s="306"/>
      <c r="BF38" s="302"/>
      <c r="BG38" s="304"/>
      <c r="BH38" s="302"/>
      <c r="BI38" s="304"/>
      <c r="BJ38" s="302"/>
      <c r="BK38" s="304"/>
      <c r="BL38" s="302"/>
      <c r="BM38" s="344"/>
      <c r="BN38" s="304"/>
      <c r="BO38" s="302"/>
      <c r="BP38" s="304"/>
      <c r="BQ38" s="302"/>
      <c r="BR38" s="311"/>
      <c r="BS38" s="311"/>
      <c r="BT38" s="344"/>
      <c r="BU38" s="304"/>
      <c r="BV38" s="302"/>
      <c r="BW38" s="304"/>
      <c r="BX38" s="302"/>
      <c r="BY38" s="302"/>
      <c r="BZ38" s="311"/>
      <c r="CA38" s="304"/>
      <c r="CB38" s="302"/>
      <c r="CC38" s="311"/>
      <c r="CD38" s="311"/>
      <c r="CE38" s="304"/>
    </row>
    <row r="39" spans="1:83">
      <c r="A39" s="10">
        <v>407</v>
      </c>
      <c r="B39" s="11" t="s">
        <v>182</v>
      </c>
      <c r="C39" s="33">
        <v>1208</v>
      </c>
      <c r="D39" s="45">
        <v>408</v>
      </c>
      <c r="E39" s="68">
        <f t="shared" si="0"/>
        <v>0.33774834437086093</v>
      </c>
      <c r="F39" s="95">
        <v>176</v>
      </c>
      <c r="G39" s="95">
        <v>54</v>
      </c>
      <c r="H39" s="95">
        <v>157</v>
      </c>
      <c r="I39" s="95">
        <v>58</v>
      </c>
      <c r="J39" s="104">
        <v>151</v>
      </c>
      <c r="K39" s="109">
        <v>195</v>
      </c>
      <c r="L39" s="103">
        <v>133</v>
      </c>
      <c r="M39" s="108">
        <v>139</v>
      </c>
      <c r="N39" s="96">
        <v>65</v>
      </c>
      <c r="O39" s="302"/>
      <c r="P39" s="304"/>
      <c r="Q39" s="302"/>
      <c r="R39" s="311"/>
      <c r="S39" s="344"/>
      <c r="T39" s="303"/>
      <c r="U39" s="307"/>
      <c r="V39" s="304"/>
      <c r="W39" s="307"/>
      <c r="X39" s="304"/>
      <c r="Y39" s="302"/>
      <c r="Z39" s="303"/>
      <c r="AA39" s="307"/>
      <c r="AB39" s="311"/>
      <c r="AC39" s="344"/>
      <c r="AD39" s="304"/>
      <c r="AE39" s="302"/>
      <c r="AF39" s="311"/>
      <c r="AG39" s="311"/>
      <c r="AH39" s="344"/>
      <c r="AI39" s="304"/>
      <c r="AJ39" s="302"/>
      <c r="AK39" s="344"/>
      <c r="AL39" s="304"/>
      <c r="AM39" s="302"/>
      <c r="AN39" s="311"/>
      <c r="AO39" s="308"/>
      <c r="AP39" s="344"/>
      <c r="AQ39" s="304"/>
      <c r="AR39" s="302"/>
      <c r="AS39" s="311"/>
      <c r="AT39" s="304"/>
      <c r="AU39" s="302"/>
      <c r="AV39" s="304"/>
      <c r="AW39" s="302"/>
      <c r="AX39" s="308"/>
      <c r="AY39" s="344"/>
      <c r="AZ39" s="304"/>
      <c r="BA39" s="302"/>
      <c r="BB39" s="344"/>
      <c r="BC39" s="304"/>
      <c r="BD39" s="302"/>
      <c r="BE39" s="306"/>
      <c r="BF39" s="302"/>
      <c r="BG39" s="304"/>
      <c r="BH39" s="302"/>
      <c r="BI39" s="304"/>
      <c r="BJ39" s="302"/>
      <c r="BK39" s="304"/>
      <c r="BL39" s="302"/>
      <c r="BM39" s="344"/>
      <c r="BN39" s="304"/>
      <c r="BO39" s="302"/>
      <c r="BP39" s="304"/>
      <c r="BQ39" s="302"/>
      <c r="BR39" s="311"/>
      <c r="BS39" s="311"/>
      <c r="BT39" s="344"/>
      <c r="BU39" s="304"/>
      <c r="BV39" s="302"/>
      <c r="BW39" s="304"/>
      <c r="BX39" s="302"/>
      <c r="BY39" s="302"/>
      <c r="BZ39" s="311"/>
      <c r="CA39" s="304"/>
      <c r="CB39" s="302"/>
      <c r="CC39" s="311"/>
      <c r="CD39" s="311"/>
      <c r="CE39" s="304"/>
    </row>
    <row r="40" spans="1:83">
      <c r="A40" s="10">
        <v>408</v>
      </c>
      <c r="B40" s="11" t="s">
        <v>183</v>
      </c>
      <c r="C40" s="33">
        <v>1400</v>
      </c>
      <c r="D40" s="45">
        <v>344</v>
      </c>
      <c r="E40" s="68">
        <f t="shared" si="0"/>
        <v>0.24571428571428572</v>
      </c>
      <c r="F40" s="95">
        <v>166</v>
      </c>
      <c r="G40" s="95">
        <v>71</v>
      </c>
      <c r="H40" s="95">
        <v>83</v>
      </c>
      <c r="I40" s="95">
        <v>55</v>
      </c>
      <c r="J40" s="104">
        <v>143</v>
      </c>
      <c r="K40" s="109">
        <v>162</v>
      </c>
      <c r="L40" s="103">
        <v>144</v>
      </c>
      <c r="M40" s="108">
        <v>85</v>
      </c>
      <c r="N40" s="96">
        <v>39</v>
      </c>
      <c r="O40" s="302"/>
      <c r="P40" s="304"/>
      <c r="Q40" s="302"/>
      <c r="R40" s="311"/>
      <c r="S40" s="344"/>
      <c r="T40" s="303"/>
      <c r="U40" s="307"/>
      <c r="V40" s="304"/>
      <c r="W40" s="307"/>
      <c r="X40" s="304"/>
      <c r="Y40" s="302"/>
      <c r="Z40" s="303"/>
      <c r="AA40" s="307"/>
      <c r="AB40" s="311"/>
      <c r="AC40" s="344"/>
      <c r="AD40" s="304"/>
      <c r="AE40" s="302"/>
      <c r="AF40" s="311"/>
      <c r="AG40" s="311"/>
      <c r="AH40" s="344"/>
      <c r="AI40" s="304"/>
      <c r="AJ40" s="302"/>
      <c r="AK40" s="344"/>
      <c r="AL40" s="304"/>
      <c r="AM40" s="302"/>
      <c r="AN40" s="311"/>
      <c r="AO40" s="308"/>
      <c r="AP40" s="344"/>
      <c r="AQ40" s="304"/>
      <c r="AR40" s="302"/>
      <c r="AS40" s="311"/>
      <c r="AT40" s="304"/>
      <c r="AU40" s="302"/>
      <c r="AV40" s="304"/>
      <c r="AW40" s="302"/>
      <c r="AX40" s="308"/>
      <c r="AY40" s="344"/>
      <c r="AZ40" s="304"/>
      <c r="BA40" s="302"/>
      <c r="BB40" s="344"/>
      <c r="BC40" s="304"/>
      <c r="BD40" s="302"/>
      <c r="BE40" s="306"/>
      <c r="BF40" s="302"/>
      <c r="BG40" s="304"/>
      <c r="BH40" s="302"/>
      <c r="BI40" s="304"/>
      <c r="BJ40" s="302"/>
      <c r="BK40" s="304"/>
      <c r="BL40" s="302"/>
      <c r="BM40" s="344"/>
      <c r="BN40" s="304"/>
      <c r="BO40" s="302"/>
      <c r="BP40" s="304"/>
      <c r="BQ40" s="302"/>
      <c r="BR40" s="311"/>
      <c r="BS40" s="311"/>
      <c r="BT40" s="344"/>
      <c r="BU40" s="304"/>
      <c r="BV40" s="302"/>
      <c r="BW40" s="304"/>
      <c r="BX40" s="302"/>
      <c r="BY40" s="302"/>
      <c r="BZ40" s="311"/>
      <c r="CA40" s="304"/>
      <c r="CB40" s="302"/>
      <c r="CC40" s="311"/>
      <c r="CD40" s="311"/>
      <c r="CE40" s="304"/>
    </row>
    <row r="41" spans="1:83" ht="12.75" customHeight="1">
      <c r="A41" s="10">
        <v>501</v>
      </c>
      <c r="B41" s="11" t="s">
        <v>184</v>
      </c>
      <c r="C41" s="33">
        <v>1150</v>
      </c>
      <c r="D41" s="45">
        <v>350</v>
      </c>
      <c r="E41" s="68">
        <f t="shared" si="0"/>
        <v>0.30434782608695654</v>
      </c>
      <c r="F41" s="95">
        <v>154</v>
      </c>
      <c r="G41" s="95">
        <v>58</v>
      </c>
      <c r="H41" s="95">
        <v>105</v>
      </c>
      <c r="I41" s="95">
        <v>51</v>
      </c>
      <c r="J41" s="104">
        <v>127</v>
      </c>
      <c r="K41" s="109">
        <v>187</v>
      </c>
      <c r="L41" s="103">
        <v>126</v>
      </c>
      <c r="M41" s="108">
        <v>103</v>
      </c>
      <c r="N41" s="96">
        <v>42</v>
      </c>
      <c r="O41" s="302"/>
      <c r="P41" s="304"/>
      <c r="Q41" s="302"/>
      <c r="R41" s="311"/>
      <c r="S41" s="344"/>
      <c r="T41" s="303"/>
      <c r="U41" s="307"/>
      <c r="V41" s="304"/>
      <c r="W41" s="307"/>
      <c r="X41" s="304"/>
      <c r="Y41" s="302"/>
      <c r="Z41" s="303"/>
      <c r="AA41" s="307"/>
      <c r="AB41" s="311"/>
      <c r="AC41" s="344"/>
      <c r="AD41" s="304"/>
      <c r="AE41" s="302"/>
      <c r="AF41" s="311"/>
      <c r="AG41" s="311"/>
      <c r="AH41" s="344"/>
      <c r="AI41" s="304"/>
      <c r="AJ41" s="302"/>
      <c r="AK41" s="344"/>
      <c r="AL41" s="304"/>
      <c r="AM41" s="302"/>
      <c r="AN41" s="311"/>
      <c r="AO41" s="308"/>
      <c r="AP41" s="344"/>
      <c r="AQ41" s="304"/>
      <c r="AR41" s="302"/>
      <c r="AS41" s="311"/>
      <c r="AT41" s="304"/>
      <c r="AU41" s="302"/>
      <c r="AV41" s="304"/>
      <c r="AW41" s="302"/>
      <c r="AX41" s="308"/>
      <c r="AY41" s="344"/>
      <c r="AZ41" s="304"/>
      <c r="BA41" s="302"/>
      <c r="BB41" s="344"/>
      <c r="BC41" s="304"/>
      <c r="BD41" s="302"/>
      <c r="BE41" s="306"/>
      <c r="BF41" s="302"/>
      <c r="BG41" s="304"/>
      <c r="BH41" s="302"/>
      <c r="BI41" s="304"/>
      <c r="BJ41" s="302"/>
      <c r="BK41" s="304"/>
      <c r="BL41" s="302"/>
      <c r="BM41" s="344"/>
      <c r="BN41" s="304"/>
      <c r="BO41" s="302"/>
      <c r="BP41" s="304"/>
      <c r="BQ41" s="302"/>
      <c r="BR41" s="311"/>
      <c r="BS41" s="311"/>
      <c r="BT41" s="344"/>
      <c r="BU41" s="304"/>
      <c r="BV41" s="302"/>
      <c r="BW41" s="304"/>
      <c r="BX41" s="302"/>
      <c r="BY41" s="302"/>
      <c r="BZ41" s="311"/>
      <c r="CA41" s="304"/>
      <c r="CB41" s="302"/>
      <c r="CC41" s="311"/>
      <c r="CD41" s="311"/>
      <c r="CE41" s="304"/>
    </row>
    <row r="42" spans="1:83" ht="12.75" customHeight="1">
      <c r="A42" s="10">
        <v>502</v>
      </c>
      <c r="B42" s="11" t="s">
        <v>185</v>
      </c>
      <c r="C42" s="33">
        <v>1055</v>
      </c>
      <c r="D42" s="45">
        <v>384</v>
      </c>
      <c r="E42" s="68">
        <f t="shared" si="0"/>
        <v>0.36398104265402842</v>
      </c>
      <c r="F42" s="95">
        <v>195</v>
      </c>
      <c r="G42" s="95">
        <v>55</v>
      </c>
      <c r="H42" s="95">
        <v>100</v>
      </c>
      <c r="I42" s="95">
        <v>63</v>
      </c>
      <c r="J42" s="104">
        <v>185</v>
      </c>
      <c r="K42" s="109">
        <v>164</v>
      </c>
      <c r="L42" s="103">
        <v>173</v>
      </c>
      <c r="M42" s="108">
        <v>96</v>
      </c>
      <c r="N42" s="96">
        <v>47</v>
      </c>
      <c r="O42" s="302"/>
      <c r="P42" s="304"/>
      <c r="Q42" s="302"/>
      <c r="R42" s="311"/>
      <c r="S42" s="344"/>
      <c r="T42" s="303"/>
      <c r="U42" s="307"/>
      <c r="V42" s="304"/>
      <c r="W42" s="307"/>
      <c r="X42" s="304"/>
      <c r="Y42" s="302"/>
      <c r="Z42" s="303"/>
      <c r="AA42" s="307"/>
      <c r="AB42" s="311"/>
      <c r="AC42" s="344"/>
      <c r="AD42" s="304"/>
      <c r="AE42" s="302"/>
      <c r="AF42" s="311"/>
      <c r="AG42" s="311"/>
      <c r="AH42" s="344"/>
      <c r="AI42" s="304"/>
      <c r="AJ42" s="302"/>
      <c r="AK42" s="344"/>
      <c r="AL42" s="304"/>
      <c r="AM42" s="302"/>
      <c r="AN42" s="311"/>
      <c r="AO42" s="308"/>
      <c r="AP42" s="344"/>
      <c r="AQ42" s="304"/>
      <c r="AR42" s="302"/>
      <c r="AS42" s="311"/>
      <c r="AT42" s="304"/>
      <c r="AU42" s="302"/>
      <c r="AV42" s="304"/>
      <c r="AW42" s="302"/>
      <c r="AX42" s="308"/>
      <c r="AY42" s="344"/>
      <c r="AZ42" s="304"/>
      <c r="BA42" s="302"/>
      <c r="BB42" s="344"/>
      <c r="BC42" s="304"/>
      <c r="BD42" s="302"/>
      <c r="BE42" s="306"/>
      <c r="BF42" s="302"/>
      <c r="BG42" s="304"/>
      <c r="BH42" s="302"/>
      <c r="BI42" s="304"/>
      <c r="BJ42" s="302"/>
      <c r="BK42" s="304"/>
      <c r="BL42" s="302"/>
      <c r="BM42" s="344"/>
      <c r="BN42" s="304"/>
      <c r="BO42" s="302"/>
      <c r="BP42" s="304"/>
      <c r="BQ42" s="302"/>
      <c r="BR42" s="311"/>
      <c r="BS42" s="311"/>
      <c r="BT42" s="344"/>
      <c r="BU42" s="304"/>
      <c r="BV42" s="302"/>
      <c r="BW42" s="304"/>
      <c r="BX42" s="302"/>
      <c r="BY42" s="302"/>
      <c r="BZ42" s="311"/>
      <c r="CA42" s="304"/>
      <c r="CB42" s="302"/>
      <c r="CC42" s="311"/>
      <c r="CD42" s="311"/>
      <c r="CE42" s="304"/>
    </row>
    <row r="43" spans="1:83" ht="12.75" customHeight="1">
      <c r="A43" s="10">
        <v>503</v>
      </c>
      <c r="B43" s="11" t="s">
        <v>186</v>
      </c>
      <c r="C43" s="33">
        <v>789</v>
      </c>
      <c r="D43" s="45">
        <v>293</v>
      </c>
      <c r="E43" s="68">
        <f t="shared" si="0"/>
        <v>0.37135614702154623</v>
      </c>
      <c r="F43" s="95">
        <v>184</v>
      </c>
      <c r="G43" s="95">
        <v>58</v>
      </c>
      <c r="H43" s="95">
        <v>47</v>
      </c>
      <c r="I43" s="95">
        <v>84</v>
      </c>
      <c r="J43" s="104">
        <v>156</v>
      </c>
      <c r="K43" s="109">
        <v>130</v>
      </c>
      <c r="L43" s="103">
        <v>149</v>
      </c>
      <c r="M43" s="108">
        <v>79</v>
      </c>
      <c r="N43" s="96">
        <v>26</v>
      </c>
      <c r="O43" s="302"/>
      <c r="P43" s="304"/>
      <c r="Q43" s="302"/>
      <c r="R43" s="311"/>
      <c r="S43" s="344"/>
      <c r="T43" s="303"/>
      <c r="U43" s="307"/>
      <c r="V43" s="304"/>
      <c r="W43" s="307"/>
      <c r="X43" s="304"/>
      <c r="Y43" s="302"/>
      <c r="Z43" s="303"/>
      <c r="AA43" s="307"/>
      <c r="AB43" s="311"/>
      <c r="AC43" s="344"/>
      <c r="AD43" s="304"/>
      <c r="AE43" s="302"/>
      <c r="AF43" s="311"/>
      <c r="AG43" s="311"/>
      <c r="AH43" s="344"/>
      <c r="AI43" s="304"/>
      <c r="AJ43" s="302"/>
      <c r="AK43" s="344"/>
      <c r="AL43" s="304"/>
      <c r="AM43" s="302"/>
      <c r="AN43" s="311"/>
      <c r="AO43" s="308"/>
      <c r="AP43" s="344"/>
      <c r="AQ43" s="304"/>
      <c r="AR43" s="302"/>
      <c r="AS43" s="311"/>
      <c r="AT43" s="304"/>
      <c r="AU43" s="302"/>
      <c r="AV43" s="304"/>
      <c r="AW43" s="302"/>
      <c r="AX43" s="308"/>
      <c r="AY43" s="344"/>
      <c r="AZ43" s="304"/>
      <c r="BA43" s="302"/>
      <c r="BB43" s="344"/>
      <c r="BC43" s="304"/>
      <c r="BD43" s="302"/>
      <c r="BE43" s="306"/>
      <c r="BF43" s="302"/>
      <c r="BG43" s="304"/>
      <c r="BH43" s="302"/>
      <c r="BI43" s="304"/>
      <c r="BJ43" s="302"/>
      <c r="BK43" s="304"/>
      <c r="BL43" s="302"/>
      <c r="BM43" s="344"/>
      <c r="BN43" s="304"/>
      <c r="BO43" s="302"/>
      <c r="BP43" s="304"/>
      <c r="BQ43" s="302"/>
      <c r="BR43" s="311"/>
      <c r="BS43" s="311"/>
      <c r="BT43" s="344"/>
      <c r="BU43" s="304"/>
      <c r="BV43" s="302"/>
      <c r="BW43" s="304"/>
      <c r="BX43" s="302"/>
      <c r="BY43" s="302"/>
      <c r="BZ43" s="311"/>
      <c r="CA43" s="304"/>
      <c r="CB43" s="302"/>
      <c r="CC43" s="311"/>
      <c r="CD43" s="311"/>
      <c r="CE43" s="304"/>
    </row>
    <row r="44" spans="1:83">
      <c r="A44" s="10">
        <v>504</v>
      </c>
      <c r="B44" s="11" t="s">
        <v>187</v>
      </c>
      <c r="C44" s="33">
        <v>1275</v>
      </c>
      <c r="D44" s="45">
        <v>433</v>
      </c>
      <c r="E44" s="68">
        <f t="shared" si="0"/>
        <v>0.33960784313725489</v>
      </c>
      <c r="F44" s="95">
        <v>212</v>
      </c>
      <c r="G44" s="95">
        <v>54</v>
      </c>
      <c r="H44" s="95">
        <v>112</v>
      </c>
      <c r="I44" s="95">
        <v>66</v>
      </c>
      <c r="J44" s="104">
        <v>205</v>
      </c>
      <c r="K44" s="109">
        <v>225</v>
      </c>
      <c r="L44" s="103">
        <v>167</v>
      </c>
      <c r="M44" s="108">
        <v>129</v>
      </c>
      <c r="N44" s="96">
        <v>49</v>
      </c>
      <c r="O44" s="302"/>
      <c r="P44" s="304"/>
      <c r="Q44" s="302"/>
      <c r="R44" s="311"/>
      <c r="S44" s="344"/>
      <c r="T44" s="303"/>
      <c r="U44" s="307"/>
      <c r="V44" s="304"/>
      <c r="W44" s="307"/>
      <c r="X44" s="304"/>
      <c r="Y44" s="302"/>
      <c r="Z44" s="303"/>
      <c r="AA44" s="307"/>
      <c r="AB44" s="311"/>
      <c r="AC44" s="344"/>
      <c r="AD44" s="304"/>
      <c r="AE44" s="302"/>
      <c r="AF44" s="311"/>
      <c r="AG44" s="311"/>
      <c r="AH44" s="344"/>
      <c r="AI44" s="304"/>
      <c r="AJ44" s="302"/>
      <c r="AK44" s="344"/>
      <c r="AL44" s="304"/>
      <c r="AM44" s="302"/>
      <c r="AN44" s="311"/>
      <c r="AO44" s="308"/>
      <c r="AP44" s="344"/>
      <c r="AQ44" s="304"/>
      <c r="AR44" s="302"/>
      <c r="AS44" s="311"/>
      <c r="AT44" s="304"/>
      <c r="AU44" s="302"/>
      <c r="AV44" s="304"/>
      <c r="AW44" s="302"/>
      <c r="AX44" s="308"/>
      <c r="AY44" s="344"/>
      <c r="AZ44" s="304"/>
      <c r="BA44" s="302"/>
      <c r="BB44" s="344"/>
      <c r="BC44" s="304"/>
      <c r="BD44" s="302"/>
      <c r="BE44" s="306"/>
      <c r="BF44" s="302"/>
      <c r="BG44" s="304"/>
      <c r="BH44" s="302"/>
      <c r="BI44" s="304"/>
      <c r="BJ44" s="302"/>
      <c r="BK44" s="304"/>
      <c r="BL44" s="302"/>
      <c r="BM44" s="344"/>
      <c r="BN44" s="304"/>
      <c r="BO44" s="302"/>
      <c r="BP44" s="304"/>
      <c r="BQ44" s="302"/>
      <c r="BR44" s="311"/>
      <c r="BS44" s="311"/>
      <c r="BT44" s="344"/>
      <c r="BU44" s="304"/>
      <c r="BV44" s="302"/>
      <c r="BW44" s="304"/>
      <c r="BX44" s="302"/>
      <c r="BY44" s="302"/>
      <c r="BZ44" s="311"/>
      <c r="CA44" s="304"/>
      <c r="CB44" s="302"/>
      <c r="CC44" s="311"/>
      <c r="CD44" s="311"/>
      <c r="CE44" s="304"/>
    </row>
    <row r="45" spans="1:83">
      <c r="A45" s="10">
        <v>505</v>
      </c>
      <c r="B45" s="11" t="s">
        <v>188</v>
      </c>
      <c r="C45" s="33">
        <v>1062</v>
      </c>
      <c r="D45" s="45">
        <v>348</v>
      </c>
      <c r="E45" s="68">
        <f t="shared" si="0"/>
        <v>0.32768361581920902</v>
      </c>
      <c r="F45" s="95">
        <v>185</v>
      </c>
      <c r="G45" s="95">
        <v>54</v>
      </c>
      <c r="H45" s="95">
        <v>85</v>
      </c>
      <c r="I45" s="95">
        <v>83</v>
      </c>
      <c r="J45" s="104">
        <v>172</v>
      </c>
      <c r="K45" s="109">
        <v>156</v>
      </c>
      <c r="L45" s="103">
        <v>148</v>
      </c>
      <c r="M45" s="108">
        <v>98</v>
      </c>
      <c r="N45" s="96">
        <v>39</v>
      </c>
      <c r="O45" s="302"/>
      <c r="P45" s="304"/>
      <c r="Q45" s="302"/>
      <c r="R45" s="311"/>
      <c r="S45" s="344"/>
      <c r="T45" s="303"/>
      <c r="U45" s="307"/>
      <c r="V45" s="304"/>
      <c r="W45" s="307"/>
      <c r="X45" s="304"/>
      <c r="Y45" s="302"/>
      <c r="Z45" s="303"/>
      <c r="AA45" s="307"/>
      <c r="AB45" s="311"/>
      <c r="AC45" s="344"/>
      <c r="AD45" s="304"/>
      <c r="AE45" s="302"/>
      <c r="AF45" s="311"/>
      <c r="AG45" s="311"/>
      <c r="AH45" s="344"/>
      <c r="AI45" s="304"/>
      <c r="AJ45" s="302"/>
      <c r="AK45" s="344"/>
      <c r="AL45" s="304"/>
      <c r="AM45" s="302"/>
      <c r="AN45" s="311"/>
      <c r="AO45" s="308"/>
      <c r="AP45" s="344"/>
      <c r="AQ45" s="304"/>
      <c r="AR45" s="302"/>
      <c r="AS45" s="311"/>
      <c r="AT45" s="304"/>
      <c r="AU45" s="302"/>
      <c r="AV45" s="304"/>
      <c r="AW45" s="302"/>
      <c r="AX45" s="308"/>
      <c r="AY45" s="344"/>
      <c r="AZ45" s="304"/>
      <c r="BA45" s="302"/>
      <c r="BB45" s="344"/>
      <c r="BC45" s="304"/>
      <c r="BD45" s="302"/>
      <c r="BE45" s="306"/>
      <c r="BF45" s="302"/>
      <c r="BG45" s="304"/>
      <c r="BH45" s="302"/>
      <c r="BI45" s="304"/>
      <c r="BJ45" s="302"/>
      <c r="BK45" s="304"/>
      <c r="BL45" s="302"/>
      <c r="BM45" s="344"/>
      <c r="BN45" s="304"/>
      <c r="BO45" s="302"/>
      <c r="BP45" s="304"/>
      <c r="BQ45" s="302"/>
      <c r="BR45" s="311"/>
      <c r="BS45" s="311"/>
      <c r="BT45" s="344"/>
      <c r="BU45" s="304"/>
      <c r="BV45" s="302"/>
      <c r="BW45" s="304"/>
      <c r="BX45" s="302"/>
      <c r="BY45" s="302"/>
      <c r="BZ45" s="311"/>
      <c r="CA45" s="304"/>
      <c r="CB45" s="302"/>
      <c r="CC45" s="311"/>
      <c r="CD45" s="311"/>
      <c r="CE45" s="304"/>
    </row>
    <row r="46" spans="1:83">
      <c r="A46" s="10">
        <v>506</v>
      </c>
      <c r="B46" s="11" t="s">
        <v>189</v>
      </c>
      <c r="C46" s="33">
        <v>886</v>
      </c>
      <c r="D46" s="45">
        <v>243</v>
      </c>
      <c r="E46" s="68">
        <f t="shared" si="0"/>
        <v>0.27426636568848761</v>
      </c>
      <c r="F46" s="95">
        <v>119</v>
      </c>
      <c r="G46" s="95">
        <v>32</v>
      </c>
      <c r="H46" s="95">
        <v>79</v>
      </c>
      <c r="I46" s="95">
        <v>51</v>
      </c>
      <c r="J46" s="104">
        <v>111</v>
      </c>
      <c r="K46" s="109">
        <v>111</v>
      </c>
      <c r="L46" s="103">
        <v>103</v>
      </c>
      <c r="M46" s="108">
        <v>59</v>
      </c>
      <c r="N46" s="96">
        <v>33</v>
      </c>
      <c r="O46" s="302"/>
      <c r="P46" s="304"/>
      <c r="Q46" s="302"/>
      <c r="R46" s="311"/>
      <c r="S46" s="344"/>
      <c r="T46" s="303"/>
      <c r="U46" s="307"/>
      <c r="V46" s="304"/>
      <c r="W46" s="307"/>
      <c r="X46" s="304"/>
      <c r="Y46" s="302"/>
      <c r="Z46" s="303"/>
      <c r="AA46" s="307"/>
      <c r="AB46" s="311"/>
      <c r="AC46" s="344"/>
      <c r="AD46" s="304"/>
      <c r="AE46" s="302"/>
      <c r="AF46" s="311"/>
      <c r="AG46" s="311"/>
      <c r="AH46" s="344"/>
      <c r="AI46" s="304"/>
      <c r="AJ46" s="302"/>
      <c r="AK46" s="344"/>
      <c r="AL46" s="304"/>
      <c r="AM46" s="302"/>
      <c r="AN46" s="311"/>
      <c r="AO46" s="308"/>
      <c r="AP46" s="344"/>
      <c r="AQ46" s="304"/>
      <c r="AR46" s="302"/>
      <c r="AS46" s="311"/>
      <c r="AT46" s="304"/>
      <c r="AU46" s="302"/>
      <c r="AV46" s="304"/>
      <c r="AW46" s="302"/>
      <c r="AX46" s="308"/>
      <c r="AY46" s="344"/>
      <c r="AZ46" s="304"/>
      <c r="BA46" s="302"/>
      <c r="BB46" s="344"/>
      <c r="BC46" s="304"/>
      <c r="BD46" s="302"/>
      <c r="BE46" s="306"/>
      <c r="BF46" s="302"/>
      <c r="BG46" s="304"/>
      <c r="BH46" s="302"/>
      <c r="BI46" s="304"/>
      <c r="BJ46" s="302"/>
      <c r="BK46" s="304"/>
      <c r="BL46" s="302"/>
      <c r="BM46" s="344"/>
      <c r="BN46" s="304"/>
      <c r="BO46" s="302"/>
      <c r="BP46" s="304"/>
      <c r="BQ46" s="302"/>
      <c r="BR46" s="311"/>
      <c r="BS46" s="311"/>
      <c r="BT46" s="344"/>
      <c r="BU46" s="304"/>
      <c r="BV46" s="302"/>
      <c r="BW46" s="304"/>
      <c r="BX46" s="302"/>
      <c r="BY46" s="302"/>
      <c r="BZ46" s="311"/>
      <c r="CA46" s="304"/>
      <c r="CB46" s="302"/>
      <c r="CC46" s="311"/>
      <c r="CD46" s="311"/>
      <c r="CE46" s="304"/>
    </row>
    <row r="47" spans="1:83">
      <c r="A47" s="10">
        <v>507</v>
      </c>
      <c r="B47" s="11" t="s">
        <v>190</v>
      </c>
      <c r="C47" s="33">
        <v>1395</v>
      </c>
      <c r="D47" s="45">
        <v>393</v>
      </c>
      <c r="E47" s="68">
        <f t="shared" si="0"/>
        <v>0.2817204301075269</v>
      </c>
      <c r="F47" s="95">
        <v>185</v>
      </c>
      <c r="G47" s="95">
        <v>51</v>
      </c>
      <c r="H47" s="95">
        <v>97</v>
      </c>
      <c r="I47" s="95">
        <v>63</v>
      </c>
      <c r="J47" s="104">
        <v>162</v>
      </c>
      <c r="K47" s="109">
        <v>169</v>
      </c>
      <c r="L47" s="103">
        <v>146</v>
      </c>
      <c r="M47" s="108">
        <v>118</v>
      </c>
      <c r="N47" s="96">
        <v>51</v>
      </c>
      <c r="O47" s="302"/>
      <c r="P47" s="304"/>
      <c r="Q47" s="302"/>
      <c r="R47" s="311"/>
      <c r="S47" s="344"/>
      <c r="T47" s="303"/>
      <c r="U47" s="307"/>
      <c r="V47" s="304"/>
      <c r="W47" s="307"/>
      <c r="X47" s="304"/>
      <c r="Y47" s="302"/>
      <c r="Z47" s="303"/>
      <c r="AA47" s="307"/>
      <c r="AB47" s="311"/>
      <c r="AC47" s="344"/>
      <c r="AD47" s="304"/>
      <c r="AE47" s="302"/>
      <c r="AF47" s="311"/>
      <c r="AG47" s="311"/>
      <c r="AH47" s="344"/>
      <c r="AI47" s="304"/>
      <c r="AJ47" s="302"/>
      <c r="AK47" s="344"/>
      <c r="AL47" s="304"/>
      <c r="AM47" s="302"/>
      <c r="AN47" s="311"/>
      <c r="AO47" s="308"/>
      <c r="AP47" s="344"/>
      <c r="AQ47" s="304"/>
      <c r="AR47" s="302"/>
      <c r="AS47" s="311"/>
      <c r="AT47" s="304"/>
      <c r="AU47" s="302"/>
      <c r="AV47" s="304"/>
      <c r="AW47" s="302"/>
      <c r="AX47" s="308"/>
      <c r="AY47" s="344"/>
      <c r="AZ47" s="304"/>
      <c r="BA47" s="302"/>
      <c r="BB47" s="344"/>
      <c r="BC47" s="304"/>
      <c r="BD47" s="302"/>
      <c r="BE47" s="306"/>
      <c r="BF47" s="302"/>
      <c r="BG47" s="304"/>
      <c r="BH47" s="302"/>
      <c r="BI47" s="304"/>
      <c r="BJ47" s="302"/>
      <c r="BK47" s="304"/>
      <c r="BL47" s="302"/>
      <c r="BM47" s="344"/>
      <c r="BN47" s="304"/>
      <c r="BO47" s="302"/>
      <c r="BP47" s="304"/>
      <c r="BQ47" s="302"/>
      <c r="BR47" s="311"/>
      <c r="BS47" s="311"/>
      <c r="BT47" s="344"/>
      <c r="BU47" s="304"/>
      <c r="BV47" s="302"/>
      <c r="BW47" s="304"/>
      <c r="BX47" s="302"/>
      <c r="BY47" s="302"/>
      <c r="BZ47" s="311"/>
      <c r="CA47" s="304"/>
      <c r="CB47" s="302"/>
      <c r="CC47" s="311"/>
      <c r="CD47" s="311"/>
      <c r="CE47" s="304"/>
    </row>
    <row r="48" spans="1:83">
      <c r="A48" s="10">
        <v>508</v>
      </c>
      <c r="B48" s="11" t="s">
        <v>191</v>
      </c>
      <c r="C48" s="33">
        <v>925</v>
      </c>
      <c r="D48" s="45">
        <v>240</v>
      </c>
      <c r="E48" s="68">
        <f t="shared" si="0"/>
        <v>0.25945945945945947</v>
      </c>
      <c r="F48" s="95">
        <v>141</v>
      </c>
      <c r="G48" s="95">
        <v>39</v>
      </c>
      <c r="H48" s="95">
        <v>30</v>
      </c>
      <c r="I48" s="95">
        <v>83</v>
      </c>
      <c r="J48" s="104">
        <v>154</v>
      </c>
      <c r="K48" s="109">
        <v>69</v>
      </c>
      <c r="L48" s="103">
        <v>147</v>
      </c>
      <c r="M48" s="108">
        <v>50</v>
      </c>
      <c r="N48" s="96">
        <v>10</v>
      </c>
      <c r="O48" s="302"/>
      <c r="P48" s="304"/>
      <c r="Q48" s="302"/>
      <c r="R48" s="311"/>
      <c r="S48" s="344"/>
      <c r="T48" s="303"/>
      <c r="U48" s="307"/>
      <c r="V48" s="304"/>
      <c r="W48" s="307"/>
      <c r="X48" s="304"/>
      <c r="Y48" s="302"/>
      <c r="Z48" s="303"/>
      <c r="AA48" s="307"/>
      <c r="AB48" s="311"/>
      <c r="AC48" s="344"/>
      <c r="AD48" s="304"/>
      <c r="AE48" s="302"/>
      <c r="AF48" s="311"/>
      <c r="AG48" s="311"/>
      <c r="AH48" s="344"/>
      <c r="AI48" s="304"/>
      <c r="AJ48" s="302"/>
      <c r="AK48" s="344"/>
      <c r="AL48" s="304"/>
      <c r="AM48" s="302"/>
      <c r="AN48" s="311"/>
      <c r="AO48" s="308"/>
      <c r="AP48" s="344"/>
      <c r="AQ48" s="304"/>
      <c r="AR48" s="302"/>
      <c r="AS48" s="311"/>
      <c r="AT48" s="304"/>
      <c r="AU48" s="302"/>
      <c r="AV48" s="304"/>
      <c r="AW48" s="302"/>
      <c r="AX48" s="308"/>
      <c r="AY48" s="344"/>
      <c r="AZ48" s="304"/>
      <c r="BA48" s="302"/>
      <c r="BB48" s="344"/>
      <c r="BC48" s="304"/>
      <c r="BD48" s="302"/>
      <c r="BE48" s="306"/>
      <c r="BF48" s="302"/>
      <c r="BG48" s="304"/>
      <c r="BH48" s="302"/>
      <c r="BI48" s="304"/>
      <c r="BJ48" s="302"/>
      <c r="BK48" s="304"/>
      <c r="BL48" s="302"/>
      <c r="BM48" s="344"/>
      <c r="BN48" s="304"/>
      <c r="BO48" s="302"/>
      <c r="BP48" s="304"/>
      <c r="BQ48" s="302"/>
      <c r="BR48" s="311"/>
      <c r="BS48" s="311"/>
      <c r="BT48" s="344"/>
      <c r="BU48" s="304"/>
      <c r="BV48" s="302"/>
      <c r="BW48" s="304"/>
      <c r="BX48" s="302"/>
      <c r="BY48" s="302"/>
      <c r="BZ48" s="311"/>
      <c r="CA48" s="304"/>
      <c r="CB48" s="302"/>
      <c r="CC48" s="311"/>
      <c r="CD48" s="311"/>
      <c r="CE48" s="304"/>
    </row>
    <row r="49" spans="1:83">
      <c r="A49" s="10">
        <v>509</v>
      </c>
      <c r="B49" s="11" t="s">
        <v>192</v>
      </c>
      <c r="C49" s="33">
        <v>1494</v>
      </c>
      <c r="D49" s="45">
        <v>436</v>
      </c>
      <c r="E49" s="68">
        <f t="shared" si="0"/>
        <v>0.29183400267737619</v>
      </c>
      <c r="F49" s="95">
        <v>201</v>
      </c>
      <c r="G49" s="95">
        <v>63</v>
      </c>
      <c r="H49" s="95">
        <v>124</v>
      </c>
      <c r="I49" s="95">
        <v>63</v>
      </c>
      <c r="J49" s="104">
        <v>171</v>
      </c>
      <c r="K49" s="109">
        <v>211</v>
      </c>
      <c r="L49" s="103">
        <v>171</v>
      </c>
      <c r="M49" s="108">
        <v>114</v>
      </c>
      <c r="N49" s="96">
        <v>81</v>
      </c>
      <c r="O49" s="302"/>
      <c r="P49" s="304"/>
      <c r="Q49" s="302"/>
      <c r="R49" s="311"/>
      <c r="S49" s="344"/>
      <c r="T49" s="303"/>
      <c r="U49" s="307"/>
      <c r="V49" s="304"/>
      <c r="W49" s="307"/>
      <c r="X49" s="304"/>
      <c r="Y49" s="302"/>
      <c r="Z49" s="303"/>
      <c r="AA49" s="307"/>
      <c r="AB49" s="311"/>
      <c r="AC49" s="344"/>
      <c r="AD49" s="304"/>
      <c r="AE49" s="302"/>
      <c r="AF49" s="311"/>
      <c r="AG49" s="311"/>
      <c r="AH49" s="344"/>
      <c r="AI49" s="304"/>
      <c r="AJ49" s="302"/>
      <c r="AK49" s="344"/>
      <c r="AL49" s="304"/>
      <c r="AM49" s="302"/>
      <c r="AN49" s="311"/>
      <c r="AO49" s="308"/>
      <c r="AP49" s="344"/>
      <c r="AQ49" s="304"/>
      <c r="AR49" s="302"/>
      <c r="AS49" s="311"/>
      <c r="AT49" s="304"/>
      <c r="AU49" s="302"/>
      <c r="AV49" s="304"/>
      <c r="AW49" s="302"/>
      <c r="AX49" s="308"/>
      <c r="AY49" s="344"/>
      <c r="AZ49" s="304"/>
      <c r="BA49" s="302"/>
      <c r="BB49" s="344"/>
      <c r="BC49" s="304"/>
      <c r="BD49" s="302"/>
      <c r="BE49" s="306"/>
      <c r="BF49" s="302"/>
      <c r="BG49" s="304"/>
      <c r="BH49" s="302"/>
      <c r="BI49" s="304"/>
      <c r="BJ49" s="302"/>
      <c r="BK49" s="304"/>
      <c r="BL49" s="302"/>
      <c r="BM49" s="344"/>
      <c r="BN49" s="304"/>
      <c r="BO49" s="302"/>
      <c r="BP49" s="304"/>
      <c r="BQ49" s="302"/>
      <c r="BR49" s="311"/>
      <c r="BS49" s="311"/>
      <c r="BT49" s="344"/>
      <c r="BU49" s="304"/>
      <c r="BV49" s="302"/>
      <c r="BW49" s="304"/>
      <c r="BX49" s="302"/>
      <c r="BY49" s="302"/>
      <c r="BZ49" s="311"/>
      <c r="CA49" s="304"/>
      <c r="CB49" s="302"/>
      <c r="CC49" s="311"/>
      <c r="CD49" s="311"/>
      <c r="CE49" s="304"/>
    </row>
    <row r="50" spans="1:83">
      <c r="A50" s="10">
        <v>601</v>
      </c>
      <c r="B50" s="11" t="s">
        <v>193</v>
      </c>
      <c r="C50" s="33">
        <v>1506</v>
      </c>
      <c r="D50" s="45">
        <v>285</v>
      </c>
      <c r="E50" s="68">
        <f t="shared" si="0"/>
        <v>0.18924302788844621</v>
      </c>
      <c r="F50" s="95">
        <v>158</v>
      </c>
      <c r="G50" s="95">
        <v>65</v>
      </c>
      <c r="H50" s="95">
        <v>55</v>
      </c>
      <c r="I50" s="95">
        <v>71</v>
      </c>
      <c r="J50" s="104">
        <v>164</v>
      </c>
      <c r="K50" s="109">
        <v>114</v>
      </c>
      <c r="L50" s="103">
        <v>136</v>
      </c>
      <c r="M50" s="108">
        <v>76</v>
      </c>
      <c r="N50" s="96">
        <v>24</v>
      </c>
      <c r="O50" s="302"/>
      <c r="P50" s="304"/>
      <c r="Q50" s="302"/>
      <c r="R50" s="311"/>
      <c r="S50" s="344"/>
      <c r="T50" s="303"/>
      <c r="U50" s="307"/>
      <c r="V50" s="304"/>
      <c r="W50" s="307"/>
      <c r="X50" s="304"/>
      <c r="Y50" s="302"/>
      <c r="Z50" s="303"/>
      <c r="AA50" s="307"/>
      <c r="AB50" s="311"/>
      <c r="AC50" s="344"/>
      <c r="AD50" s="304"/>
      <c r="AE50" s="302"/>
      <c r="AF50" s="311"/>
      <c r="AG50" s="311"/>
      <c r="AH50" s="344"/>
      <c r="AI50" s="304"/>
      <c r="AJ50" s="302"/>
      <c r="AK50" s="344"/>
      <c r="AL50" s="304"/>
      <c r="AM50" s="302"/>
      <c r="AN50" s="311"/>
      <c r="AO50" s="308"/>
      <c r="AP50" s="344"/>
      <c r="AQ50" s="304"/>
      <c r="AR50" s="302"/>
      <c r="AS50" s="311"/>
      <c r="AT50" s="304"/>
      <c r="AU50" s="302"/>
      <c r="AV50" s="304"/>
      <c r="AW50" s="302"/>
      <c r="AX50" s="308"/>
      <c r="AY50" s="344"/>
      <c r="AZ50" s="304"/>
      <c r="BA50" s="302"/>
      <c r="BB50" s="344"/>
      <c r="BC50" s="304"/>
      <c r="BD50" s="302"/>
      <c r="BE50" s="306"/>
      <c r="BF50" s="302"/>
      <c r="BG50" s="304"/>
      <c r="BH50" s="302"/>
      <c r="BI50" s="304"/>
      <c r="BJ50" s="302"/>
      <c r="BK50" s="304"/>
      <c r="BL50" s="302"/>
      <c r="BM50" s="344"/>
      <c r="BN50" s="304"/>
      <c r="BO50" s="302"/>
      <c r="BP50" s="304"/>
      <c r="BQ50" s="302"/>
      <c r="BR50" s="311"/>
      <c r="BS50" s="311"/>
      <c r="BT50" s="344"/>
      <c r="BU50" s="304"/>
      <c r="BV50" s="302"/>
      <c r="BW50" s="304"/>
      <c r="BX50" s="302"/>
      <c r="BY50" s="302"/>
      <c r="BZ50" s="311"/>
      <c r="CA50" s="304"/>
      <c r="CB50" s="302"/>
      <c r="CC50" s="311"/>
      <c r="CD50" s="311"/>
      <c r="CE50" s="304"/>
    </row>
    <row r="51" spans="1:83">
      <c r="A51" s="10">
        <v>602</v>
      </c>
      <c r="B51" s="11" t="s">
        <v>194</v>
      </c>
      <c r="C51" s="33">
        <v>962</v>
      </c>
      <c r="D51" s="45">
        <v>137</v>
      </c>
      <c r="E51" s="68">
        <f t="shared" si="0"/>
        <v>0.14241164241164242</v>
      </c>
      <c r="F51" s="95">
        <v>68</v>
      </c>
      <c r="G51" s="95">
        <v>33</v>
      </c>
      <c r="H51" s="95">
        <v>40</v>
      </c>
      <c r="I51" s="95">
        <v>23</v>
      </c>
      <c r="J51" s="104">
        <v>71</v>
      </c>
      <c r="K51" s="109">
        <v>55</v>
      </c>
      <c r="L51" s="103">
        <v>57</v>
      </c>
      <c r="M51" s="108">
        <v>40</v>
      </c>
      <c r="N51" s="96">
        <v>17</v>
      </c>
      <c r="O51" s="302"/>
      <c r="P51" s="304"/>
      <c r="Q51" s="302"/>
      <c r="R51" s="311"/>
      <c r="S51" s="344"/>
      <c r="T51" s="303"/>
      <c r="U51" s="307"/>
      <c r="V51" s="304"/>
      <c r="W51" s="307"/>
      <c r="X51" s="304"/>
      <c r="Y51" s="302"/>
      <c r="Z51" s="303"/>
      <c r="AA51" s="307"/>
      <c r="AB51" s="311"/>
      <c r="AC51" s="344"/>
      <c r="AD51" s="304"/>
      <c r="AE51" s="302"/>
      <c r="AF51" s="311"/>
      <c r="AG51" s="311"/>
      <c r="AH51" s="344"/>
      <c r="AI51" s="304"/>
      <c r="AJ51" s="302"/>
      <c r="AK51" s="344"/>
      <c r="AL51" s="304"/>
      <c r="AM51" s="302"/>
      <c r="AN51" s="311"/>
      <c r="AO51" s="308"/>
      <c r="AP51" s="344"/>
      <c r="AQ51" s="304"/>
      <c r="AR51" s="302"/>
      <c r="AS51" s="311"/>
      <c r="AT51" s="304"/>
      <c r="AU51" s="302"/>
      <c r="AV51" s="304"/>
      <c r="AW51" s="302"/>
      <c r="AX51" s="308"/>
      <c r="AY51" s="344"/>
      <c r="AZ51" s="304"/>
      <c r="BA51" s="302"/>
      <c r="BB51" s="344"/>
      <c r="BC51" s="304"/>
      <c r="BD51" s="302"/>
      <c r="BE51" s="306"/>
      <c r="BF51" s="302"/>
      <c r="BG51" s="304"/>
      <c r="BH51" s="302"/>
      <c r="BI51" s="304"/>
      <c r="BJ51" s="302"/>
      <c r="BK51" s="304"/>
      <c r="BL51" s="302"/>
      <c r="BM51" s="344"/>
      <c r="BN51" s="304"/>
      <c r="BO51" s="302"/>
      <c r="BP51" s="304"/>
      <c r="BQ51" s="302"/>
      <c r="BR51" s="311"/>
      <c r="BS51" s="311"/>
      <c r="BT51" s="344"/>
      <c r="BU51" s="304"/>
      <c r="BV51" s="302"/>
      <c r="BW51" s="304"/>
      <c r="BX51" s="302"/>
      <c r="BY51" s="302"/>
      <c r="BZ51" s="311"/>
      <c r="CA51" s="304"/>
      <c r="CB51" s="302"/>
      <c r="CC51" s="311"/>
      <c r="CD51" s="311"/>
      <c r="CE51" s="304"/>
    </row>
    <row r="52" spans="1:83">
      <c r="A52" s="10">
        <v>603</v>
      </c>
      <c r="B52" s="11" t="s">
        <v>195</v>
      </c>
      <c r="C52" s="33">
        <v>1662</v>
      </c>
      <c r="D52" s="45">
        <v>211</v>
      </c>
      <c r="E52" s="68">
        <f t="shared" si="0"/>
        <v>0.1269554753309266</v>
      </c>
      <c r="F52" s="95">
        <v>123</v>
      </c>
      <c r="G52" s="95">
        <v>40</v>
      </c>
      <c r="H52" s="95">
        <v>37</v>
      </c>
      <c r="I52" s="95">
        <v>81</v>
      </c>
      <c r="J52" s="104">
        <v>148</v>
      </c>
      <c r="K52" s="109">
        <v>58</v>
      </c>
      <c r="L52" s="103">
        <v>131</v>
      </c>
      <c r="M52" s="108">
        <v>43</v>
      </c>
      <c r="N52" s="96">
        <v>16</v>
      </c>
      <c r="O52" s="302"/>
      <c r="P52" s="304"/>
      <c r="Q52" s="302"/>
      <c r="R52" s="311"/>
      <c r="S52" s="344"/>
      <c r="T52" s="303"/>
      <c r="U52" s="307"/>
      <c r="V52" s="304"/>
      <c r="W52" s="307"/>
      <c r="X52" s="304"/>
      <c r="Y52" s="302"/>
      <c r="Z52" s="303"/>
      <c r="AA52" s="307"/>
      <c r="AB52" s="311"/>
      <c r="AC52" s="344"/>
      <c r="AD52" s="304"/>
      <c r="AE52" s="302"/>
      <c r="AF52" s="311"/>
      <c r="AG52" s="311"/>
      <c r="AH52" s="344"/>
      <c r="AI52" s="304"/>
      <c r="AJ52" s="302"/>
      <c r="AK52" s="344"/>
      <c r="AL52" s="304"/>
      <c r="AM52" s="302"/>
      <c r="AN52" s="311"/>
      <c r="AO52" s="308"/>
      <c r="AP52" s="344"/>
      <c r="AQ52" s="304"/>
      <c r="AR52" s="302"/>
      <c r="AS52" s="311"/>
      <c r="AT52" s="304"/>
      <c r="AU52" s="302"/>
      <c r="AV52" s="304"/>
      <c r="AW52" s="302"/>
      <c r="AX52" s="308"/>
      <c r="AY52" s="344"/>
      <c r="AZ52" s="304"/>
      <c r="BA52" s="302"/>
      <c r="BB52" s="344"/>
      <c r="BC52" s="304"/>
      <c r="BD52" s="302"/>
      <c r="BE52" s="306"/>
      <c r="BF52" s="302"/>
      <c r="BG52" s="304"/>
      <c r="BH52" s="302"/>
      <c r="BI52" s="304"/>
      <c r="BJ52" s="302"/>
      <c r="BK52" s="304"/>
      <c r="BL52" s="302"/>
      <c r="BM52" s="344"/>
      <c r="BN52" s="304"/>
      <c r="BO52" s="302"/>
      <c r="BP52" s="304"/>
      <c r="BQ52" s="302"/>
      <c r="BR52" s="311"/>
      <c r="BS52" s="311"/>
      <c r="BT52" s="344"/>
      <c r="BU52" s="304"/>
      <c r="BV52" s="302"/>
      <c r="BW52" s="304"/>
      <c r="BX52" s="302"/>
      <c r="BY52" s="302"/>
      <c r="BZ52" s="311"/>
      <c r="CA52" s="304"/>
      <c r="CB52" s="302"/>
      <c r="CC52" s="311"/>
      <c r="CD52" s="311"/>
      <c r="CE52" s="304"/>
    </row>
    <row r="53" spans="1:83">
      <c r="A53" s="10">
        <v>604</v>
      </c>
      <c r="B53" s="11" t="s">
        <v>196</v>
      </c>
      <c r="C53" s="33">
        <v>1539</v>
      </c>
      <c r="D53" s="45">
        <v>240</v>
      </c>
      <c r="E53" s="68">
        <f t="shared" si="0"/>
        <v>0.15594541910331383</v>
      </c>
      <c r="F53" s="95">
        <v>165</v>
      </c>
      <c r="G53" s="95">
        <v>55</v>
      </c>
      <c r="H53" s="95">
        <v>25</v>
      </c>
      <c r="I53" s="95">
        <v>85</v>
      </c>
      <c r="J53" s="104">
        <v>163</v>
      </c>
      <c r="K53" s="109">
        <v>79</v>
      </c>
      <c r="L53" s="103">
        <v>151</v>
      </c>
      <c r="M53" s="108">
        <v>35</v>
      </c>
      <c r="N53" s="96">
        <v>18</v>
      </c>
      <c r="O53" s="302"/>
      <c r="P53" s="304"/>
      <c r="Q53" s="302"/>
      <c r="R53" s="311"/>
      <c r="S53" s="344"/>
      <c r="T53" s="303"/>
      <c r="U53" s="307"/>
      <c r="V53" s="304"/>
      <c r="W53" s="307"/>
      <c r="X53" s="304"/>
      <c r="Y53" s="302"/>
      <c r="Z53" s="303"/>
      <c r="AA53" s="307"/>
      <c r="AB53" s="311"/>
      <c r="AC53" s="344"/>
      <c r="AD53" s="304"/>
      <c r="AE53" s="302"/>
      <c r="AF53" s="311"/>
      <c r="AG53" s="311"/>
      <c r="AH53" s="344"/>
      <c r="AI53" s="304"/>
      <c r="AJ53" s="302"/>
      <c r="AK53" s="344"/>
      <c r="AL53" s="304"/>
      <c r="AM53" s="302"/>
      <c r="AN53" s="311"/>
      <c r="AO53" s="308"/>
      <c r="AP53" s="344"/>
      <c r="AQ53" s="304"/>
      <c r="AR53" s="302"/>
      <c r="AS53" s="311"/>
      <c r="AT53" s="304"/>
      <c r="AU53" s="302"/>
      <c r="AV53" s="304"/>
      <c r="AW53" s="302"/>
      <c r="AX53" s="308"/>
      <c r="AY53" s="344"/>
      <c r="AZ53" s="304"/>
      <c r="BA53" s="302"/>
      <c r="BB53" s="344"/>
      <c r="BC53" s="304"/>
      <c r="BD53" s="302"/>
      <c r="BE53" s="306"/>
      <c r="BF53" s="302"/>
      <c r="BG53" s="304"/>
      <c r="BH53" s="302"/>
      <c r="BI53" s="304"/>
      <c r="BJ53" s="302"/>
      <c r="BK53" s="304"/>
      <c r="BL53" s="302"/>
      <c r="BM53" s="344"/>
      <c r="BN53" s="304"/>
      <c r="BO53" s="302"/>
      <c r="BP53" s="304"/>
      <c r="BQ53" s="302"/>
      <c r="BR53" s="311"/>
      <c r="BS53" s="311"/>
      <c r="BT53" s="344"/>
      <c r="BU53" s="304"/>
      <c r="BV53" s="302"/>
      <c r="BW53" s="304"/>
      <c r="BX53" s="302"/>
      <c r="BY53" s="302"/>
      <c r="BZ53" s="311"/>
      <c r="CA53" s="304"/>
      <c r="CB53" s="302"/>
      <c r="CC53" s="311"/>
      <c r="CD53" s="311"/>
      <c r="CE53" s="304"/>
    </row>
    <row r="54" spans="1:83">
      <c r="A54" s="10">
        <v>605</v>
      </c>
      <c r="B54" s="11" t="s">
        <v>882</v>
      </c>
      <c r="C54" s="33">
        <v>1120</v>
      </c>
      <c r="D54" s="45">
        <v>249</v>
      </c>
      <c r="E54" s="68">
        <f t="shared" si="0"/>
        <v>0.22232142857142856</v>
      </c>
      <c r="F54" s="95">
        <v>136</v>
      </c>
      <c r="G54" s="95">
        <v>36</v>
      </c>
      <c r="H54" s="95">
        <v>53</v>
      </c>
      <c r="I54" s="95">
        <v>47</v>
      </c>
      <c r="J54" s="104">
        <v>127</v>
      </c>
      <c r="K54" s="109">
        <v>106</v>
      </c>
      <c r="L54" s="103">
        <v>128</v>
      </c>
      <c r="M54" s="108">
        <v>50</v>
      </c>
      <c r="N54" s="96">
        <v>28</v>
      </c>
      <c r="O54" s="302"/>
      <c r="P54" s="304"/>
      <c r="Q54" s="302"/>
      <c r="R54" s="311"/>
      <c r="S54" s="344"/>
      <c r="T54" s="303"/>
      <c r="U54" s="307"/>
      <c r="V54" s="304"/>
      <c r="W54" s="307"/>
      <c r="X54" s="304"/>
      <c r="Y54" s="302"/>
      <c r="Z54" s="303"/>
      <c r="AA54" s="307"/>
      <c r="AB54" s="311"/>
      <c r="AC54" s="344"/>
      <c r="AD54" s="304"/>
      <c r="AE54" s="302"/>
      <c r="AF54" s="311"/>
      <c r="AG54" s="311"/>
      <c r="AH54" s="344"/>
      <c r="AI54" s="304"/>
      <c r="AJ54" s="302"/>
      <c r="AK54" s="344"/>
      <c r="AL54" s="304"/>
      <c r="AM54" s="302"/>
      <c r="AN54" s="311"/>
      <c r="AO54" s="308"/>
      <c r="AP54" s="344"/>
      <c r="AQ54" s="304"/>
      <c r="AR54" s="302"/>
      <c r="AS54" s="311"/>
      <c r="AT54" s="304"/>
      <c r="AU54" s="302"/>
      <c r="AV54" s="304"/>
      <c r="AW54" s="302"/>
      <c r="AX54" s="308"/>
      <c r="AY54" s="344"/>
      <c r="AZ54" s="304"/>
      <c r="BA54" s="302"/>
      <c r="BB54" s="344"/>
      <c r="BC54" s="304"/>
      <c r="BD54" s="302"/>
      <c r="BE54" s="306"/>
      <c r="BF54" s="302"/>
      <c r="BG54" s="304"/>
      <c r="BH54" s="302"/>
      <c r="BI54" s="304"/>
      <c r="BJ54" s="302"/>
      <c r="BK54" s="304"/>
      <c r="BL54" s="302"/>
      <c r="BM54" s="344"/>
      <c r="BN54" s="304"/>
      <c r="BO54" s="302"/>
      <c r="BP54" s="304"/>
      <c r="BQ54" s="302"/>
      <c r="BR54" s="311"/>
      <c r="BS54" s="311"/>
      <c r="BT54" s="344"/>
      <c r="BU54" s="304"/>
      <c r="BV54" s="302"/>
      <c r="BW54" s="304"/>
      <c r="BX54" s="302"/>
      <c r="BY54" s="302"/>
      <c r="BZ54" s="311"/>
      <c r="CA54" s="304"/>
      <c r="CB54" s="302"/>
      <c r="CC54" s="311"/>
      <c r="CD54" s="311"/>
      <c r="CE54" s="304"/>
    </row>
    <row r="55" spans="1:83">
      <c r="A55" s="10">
        <v>701</v>
      </c>
      <c r="B55" s="11" t="s">
        <v>197</v>
      </c>
      <c r="C55" s="33">
        <v>1282</v>
      </c>
      <c r="D55" s="45">
        <v>360</v>
      </c>
      <c r="E55" s="68">
        <f t="shared" si="0"/>
        <v>0.28081123244929795</v>
      </c>
      <c r="F55" s="95">
        <v>203</v>
      </c>
      <c r="G55" s="95">
        <v>74</v>
      </c>
      <c r="H55" s="95">
        <v>32</v>
      </c>
      <c r="I55" s="95">
        <v>121</v>
      </c>
      <c r="J55" s="104">
        <v>230</v>
      </c>
      <c r="K55" s="109">
        <v>110</v>
      </c>
      <c r="L55" s="103">
        <v>177</v>
      </c>
      <c r="M55" s="108">
        <v>141</v>
      </c>
      <c r="N55" s="96">
        <v>11</v>
      </c>
      <c r="O55" s="302"/>
      <c r="P55" s="304"/>
      <c r="Q55" s="302"/>
      <c r="R55" s="311"/>
      <c r="S55" s="344"/>
      <c r="T55" s="303"/>
      <c r="U55" s="307"/>
      <c r="V55" s="304"/>
      <c r="W55" s="307"/>
      <c r="X55" s="304"/>
      <c r="Y55" s="302"/>
      <c r="Z55" s="303"/>
      <c r="AA55" s="307"/>
      <c r="AB55" s="311"/>
      <c r="AC55" s="344"/>
      <c r="AD55" s="304"/>
      <c r="AE55" s="302"/>
      <c r="AF55" s="311"/>
      <c r="AG55" s="311"/>
      <c r="AH55" s="344"/>
      <c r="AI55" s="304"/>
      <c r="AJ55" s="302"/>
      <c r="AK55" s="344"/>
      <c r="AL55" s="304"/>
      <c r="AM55" s="302"/>
      <c r="AN55" s="311"/>
      <c r="AO55" s="308"/>
      <c r="AP55" s="344"/>
      <c r="AQ55" s="304"/>
      <c r="AR55" s="302"/>
      <c r="AS55" s="311"/>
      <c r="AT55" s="304"/>
      <c r="AU55" s="302"/>
      <c r="AV55" s="304"/>
      <c r="AW55" s="302"/>
      <c r="AX55" s="308"/>
      <c r="AY55" s="344"/>
      <c r="AZ55" s="304"/>
      <c r="BA55" s="302"/>
      <c r="BB55" s="344"/>
      <c r="BC55" s="304"/>
      <c r="BD55" s="302"/>
      <c r="BE55" s="306"/>
      <c r="BF55" s="302"/>
      <c r="BG55" s="304"/>
      <c r="BH55" s="302"/>
      <c r="BI55" s="304"/>
      <c r="BJ55" s="302"/>
      <c r="BK55" s="304"/>
      <c r="BL55" s="302"/>
      <c r="BM55" s="344"/>
      <c r="BN55" s="304"/>
      <c r="BO55" s="302"/>
      <c r="BP55" s="304"/>
      <c r="BQ55" s="302"/>
      <c r="BR55" s="311"/>
      <c r="BS55" s="311"/>
      <c r="BT55" s="344"/>
      <c r="BU55" s="304"/>
      <c r="BV55" s="302"/>
      <c r="BW55" s="304"/>
      <c r="BX55" s="302"/>
      <c r="BY55" s="302"/>
      <c r="BZ55" s="311"/>
      <c r="CA55" s="304"/>
      <c r="CB55" s="302"/>
      <c r="CC55" s="311"/>
      <c r="CD55" s="311"/>
      <c r="CE55" s="304"/>
    </row>
    <row r="56" spans="1:83">
      <c r="A56" s="10">
        <v>702</v>
      </c>
      <c r="B56" s="11" t="s">
        <v>198</v>
      </c>
      <c r="C56" s="33">
        <v>673</v>
      </c>
      <c r="D56" s="45">
        <v>120</v>
      </c>
      <c r="E56" s="68">
        <f t="shared" si="0"/>
        <v>0.17830609212481427</v>
      </c>
      <c r="F56" s="95">
        <v>67</v>
      </c>
      <c r="G56" s="95">
        <v>15</v>
      </c>
      <c r="H56" s="95">
        <v>17</v>
      </c>
      <c r="I56" s="95">
        <v>29</v>
      </c>
      <c r="J56" s="104">
        <v>81</v>
      </c>
      <c r="K56" s="109">
        <v>40</v>
      </c>
      <c r="L56" s="103">
        <v>48</v>
      </c>
      <c r="M56" s="108">
        <v>51</v>
      </c>
      <c r="N56" s="96">
        <v>14</v>
      </c>
      <c r="O56" s="302"/>
      <c r="P56" s="304"/>
      <c r="Q56" s="302"/>
      <c r="R56" s="311"/>
      <c r="S56" s="344"/>
      <c r="T56" s="303"/>
      <c r="U56" s="307"/>
      <c r="V56" s="304"/>
      <c r="W56" s="307"/>
      <c r="X56" s="304"/>
      <c r="Y56" s="302"/>
      <c r="Z56" s="303"/>
      <c r="AA56" s="307"/>
      <c r="AB56" s="311"/>
      <c r="AC56" s="344"/>
      <c r="AD56" s="304"/>
      <c r="AE56" s="302"/>
      <c r="AF56" s="311"/>
      <c r="AG56" s="311"/>
      <c r="AH56" s="344"/>
      <c r="AI56" s="304"/>
      <c r="AJ56" s="302"/>
      <c r="AK56" s="344"/>
      <c r="AL56" s="304"/>
      <c r="AM56" s="302"/>
      <c r="AN56" s="311"/>
      <c r="AO56" s="308"/>
      <c r="AP56" s="344"/>
      <c r="AQ56" s="304"/>
      <c r="AR56" s="302"/>
      <c r="AS56" s="311"/>
      <c r="AT56" s="304"/>
      <c r="AU56" s="302"/>
      <c r="AV56" s="304"/>
      <c r="AW56" s="302"/>
      <c r="AX56" s="308"/>
      <c r="AY56" s="344"/>
      <c r="AZ56" s="304"/>
      <c r="BA56" s="302"/>
      <c r="BB56" s="344"/>
      <c r="BC56" s="304"/>
      <c r="BD56" s="302"/>
      <c r="BE56" s="306"/>
      <c r="BF56" s="302"/>
      <c r="BG56" s="304"/>
      <c r="BH56" s="302"/>
      <c r="BI56" s="304"/>
      <c r="BJ56" s="302"/>
      <c r="BK56" s="304"/>
      <c r="BL56" s="302"/>
      <c r="BM56" s="344"/>
      <c r="BN56" s="304"/>
      <c r="BO56" s="302"/>
      <c r="BP56" s="304"/>
      <c r="BQ56" s="302"/>
      <c r="BR56" s="311"/>
      <c r="BS56" s="311"/>
      <c r="BT56" s="344"/>
      <c r="BU56" s="304"/>
      <c r="BV56" s="302"/>
      <c r="BW56" s="304"/>
      <c r="BX56" s="302"/>
      <c r="BY56" s="302"/>
      <c r="BZ56" s="311"/>
      <c r="CA56" s="304"/>
      <c r="CB56" s="302"/>
      <c r="CC56" s="311"/>
      <c r="CD56" s="311"/>
      <c r="CE56" s="304"/>
    </row>
    <row r="57" spans="1:83">
      <c r="A57" s="10">
        <v>703</v>
      </c>
      <c r="B57" s="11" t="s">
        <v>199</v>
      </c>
      <c r="C57" s="33">
        <v>1137</v>
      </c>
      <c r="D57" s="45">
        <v>343</v>
      </c>
      <c r="E57" s="68">
        <f t="shared" si="0"/>
        <v>0.30167106420404571</v>
      </c>
      <c r="F57" s="95">
        <v>217</v>
      </c>
      <c r="G57" s="95">
        <v>48</v>
      </c>
      <c r="H57" s="95">
        <v>24</v>
      </c>
      <c r="I57" s="95">
        <v>162</v>
      </c>
      <c r="J57" s="104">
        <v>250</v>
      </c>
      <c r="K57" s="109">
        <v>74</v>
      </c>
      <c r="L57" s="103">
        <v>177</v>
      </c>
      <c r="M57" s="108">
        <v>119</v>
      </c>
      <c r="N57" s="96">
        <v>24</v>
      </c>
      <c r="O57" s="302"/>
      <c r="P57" s="304"/>
      <c r="Q57" s="302"/>
      <c r="R57" s="311"/>
      <c r="S57" s="344"/>
      <c r="T57" s="303"/>
      <c r="U57" s="307"/>
      <c r="V57" s="304"/>
      <c r="W57" s="307"/>
      <c r="X57" s="304"/>
      <c r="Y57" s="302"/>
      <c r="Z57" s="303"/>
      <c r="AA57" s="307"/>
      <c r="AB57" s="311"/>
      <c r="AC57" s="344"/>
      <c r="AD57" s="304"/>
      <c r="AE57" s="302"/>
      <c r="AF57" s="311"/>
      <c r="AG57" s="311"/>
      <c r="AH57" s="344"/>
      <c r="AI57" s="304"/>
      <c r="AJ57" s="302"/>
      <c r="AK57" s="344"/>
      <c r="AL57" s="304"/>
      <c r="AM57" s="302"/>
      <c r="AN57" s="311"/>
      <c r="AO57" s="308"/>
      <c r="AP57" s="344"/>
      <c r="AQ57" s="304"/>
      <c r="AR57" s="302"/>
      <c r="AS57" s="311"/>
      <c r="AT57" s="304"/>
      <c r="AU57" s="302"/>
      <c r="AV57" s="304"/>
      <c r="AW57" s="302"/>
      <c r="AX57" s="308"/>
      <c r="AY57" s="344"/>
      <c r="AZ57" s="304"/>
      <c r="BA57" s="302"/>
      <c r="BB57" s="344"/>
      <c r="BC57" s="304"/>
      <c r="BD57" s="302"/>
      <c r="BE57" s="306"/>
      <c r="BF57" s="302"/>
      <c r="BG57" s="304"/>
      <c r="BH57" s="302"/>
      <c r="BI57" s="304"/>
      <c r="BJ57" s="302"/>
      <c r="BK57" s="304"/>
      <c r="BL57" s="302"/>
      <c r="BM57" s="344"/>
      <c r="BN57" s="304"/>
      <c r="BO57" s="302"/>
      <c r="BP57" s="304"/>
      <c r="BQ57" s="302"/>
      <c r="BR57" s="311"/>
      <c r="BS57" s="311"/>
      <c r="BT57" s="344"/>
      <c r="BU57" s="304"/>
      <c r="BV57" s="302"/>
      <c r="BW57" s="304"/>
      <c r="BX57" s="302"/>
      <c r="BY57" s="302"/>
      <c r="BZ57" s="311"/>
      <c r="CA57" s="304"/>
      <c r="CB57" s="302"/>
      <c r="CC57" s="311"/>
      <c r="CD57" s="311"/>
      <c r="CE57" s="304"/>
    </row>
    <row r="58" spans="1:83">
      <c r="A58" s="10">
        <v>704</v>
      </c>
      <c r="B58" s="11" t="s">
        <v>200</v>
      </c>
      <c r="C58" s="33">
        <v>1201</v>
      </c>
      <c r="D58" s="45">
        <v>270</v>
      </c>
      <c r="E58" s="68">
        <f t="shared" si="0"/>
        <v>0.22481265611990009</v>
      </c>
      <c r="F58" s="95">
        <v>174</v>
      </c>
      <c r="G58" s="95">
        <v>29</v>
      </c>
      <c r="H58" s="95">
        <v>14</v>
      </c>
      <c r="I58" s="95">
        <v>115</v>
      </c>
      <c r="J58" s="104">
        <v>189</v>
      </c>
      <c r="K58" s="109">
        <v>48</v>
      </c>
      <c r="L58" s="103">
        <v>160</v>
      </c>
      <c r="M58" s="108">
        <v>80</v>
      </c>
      <c r="N58" s="96">
        <v>9</v>
      </c>
      <c r="O58" s="302"/>
      <c r="P58" s="304"/>
      <c r="Q58" s="302"/>
      <c r="R58" s="311"/>
      <c r="S58" s="344"/>
      <c r="T58" s="303"/>
      <c r="U58" s="307"/>
      <c r="V58" s="304"/>
      <c r="W58" s="307"/>
      <c r="X58" s="304"/>
      <c r="Y58" s="302"/>
      <c r="Z58" s="303"/>
      <c r="AA58" s="307"/>
      <c r="AB58" s="311"/>
      <c r="AC58" s="344"/>
      <c r="AD58" s="304"/>
      <c r="AE58" s="302"/>
      <c r="AF58" s="311"/>
      <c r="AG58" s="311"/>
      <c r="AH58" s="344"/>
      <c r="AI58" s="304"/>
      <c r="AJ58" s="302"/>
      <c r="AK58" s="344"/>
      <c r="AL58" s="304"/>
      <c r="AM58" s="302"/>
      <c r="AN58" s="311"/>
      <c r="AO58" s="308"/>
      <c r="AP58" s="344"/>
      <c r="AQ58" s="304"/>
      <c r="AR58" s="302"/>
      <c r="AS58" s="311"/>
      <c r="AT58" s="304"/>
      <c r="AU58" s="302"/>
      <c r="AV58" s="304"/>
      <c r="AW58" s="302"/>
      <c r="AX58" s="308"/>
      <c r="AY58" s="344"/>
      <c r="AZ58" s="304"/>
      <c r="BA58" s="302"/>
      <c r="BB58" s="344"/>
      <c r="BC58" s="304"/>
      <c r="BD58" s="302"/>
      <c r="BE58" s="306"/>
      <c r="BF58" s="302"/>
      <c r="BG58" s="304"/>
      <c r="BH58" s="302"/>
      <c r="BI58" s="304"/>
      <c r="BJ58" s="302"/>
      <c r="BK58" s="304"/>
      <c r="BL58" s="302"/>
      <c r="BM58" s="344"/>
      <c r="BN58" s="304"/>
      <c r="BO58" s="302"/>
      <c r="BP58" s="304"/>
      <c r="BQ58" s="302"/>
      <c r="BR58" s="311"/>
      <c r="BS58" s="311"/>
      <c r="BT58" s="344"/>
      <c r="BU58" s="304"/>
      <c r="BV58" s="302"/>
      <c r="BW58" s="304"/>
      <c r="BX58" s="302"/>
      <c r="BY58" s="302"/>
      <c r="BZ58" s="311"/>
      <c r="CA58" s="304"/>
      <c r="CB58" s="302"/>
      <c r="CC58" s="311"/>
      <c r="CD58" s="311"/>
      <c r="CE58" s="304"/>
    </row>
    <row r="59" spans="1:83">
      <c r="A59" s="10">
        <v>705</v>
      </c>
      <c r="B59" s="11" t="s">
        <v>201</v>
      </c>
      <c r="C59" s="33">
        <v>628</v>
      </c>
      <c r="D59" s="45">
        <v>185</v>
      </c>
      <c r="E59" s="68">
        <f t="shared" si="0"/>
        <v>0.29458598726114649</v>
      </c>
      <c r="F59" s="95">
        <v>112</v>
      </c>
      <c r="G59" s="95">
        <v>30</v>
      </c>
      <c r="H59" s="95">
        <v>16</v>
      </c>
      <c r="I59" s="95">
        <v>88</v>
      </c>
      <c r="J59" s="104">
        <v>133</v>
      </c>
      <c r="K59" s="109">
        <v>39</v>
      </c>
      <c r="L59" s="103">
        <v>96</v>
      </c>
      <c r="M59" s="108">
        <v>69</v>
      </c>
      <c r="N59" s="96">
        <v>10</v>
      </c>
      <c r="O59" s="302"/>
      <c r="P59" s="304"/>
      <c r="Q59" s="302"/>
      <c r="R59" s="311"/>
      <c r="S59" s="344"/>
      <c r="T59" s="303"/>
      <c r="U59" s="307"/>
      <c r="V59" s="304"/>
      <c r="W59" s="307"/>
      <c r="X59" s="304"/>
      <c r="Y59" s="302"/>
      <c r="Z59" s="303"/>
      <c r="AA59" s="307"/>
      <c r="AB59" s="311"/>
      <c r="AC59" s="344"/>
      <c r="AD59" s="304"/>
      <c r="AE59" s="302"/>
      <c r="AF59" s="311"/>
      <c r="AG59" s="311"/>
      <c r="AH59" s="344"/>
      <c r="AI59" s="304"/>
      <c r="AJ59" s="302"/>
      <c r="AK59" s="344"/>
      <c r="AL59" s="304"/>
      <c r="AM59" s="302"/>
      <c r="AN59" s="311"/>
      <c r="AO59" s="308"/>
      <c r="AP59" s="344"/>
      <c r="AQ59" s="304"/>
      <c r="AR59" s="302"/>
      <c r="AS59" s="311"/>
      <c r="AT59" s="304"/>
      <c r="AU59" s="302"/>
      <c r="AV59" s="304"/>
      <c r="AW59" s="302"/>
      <c r="AX59" s="308"/>
      <c r="AY59" s="344"/>
      <c r="AZ59" s="304"/>
      <c r="BA59" s="302"/>
      <c r="BB59" s="344"/>
      <c r="BC59" s="304"/>
      <c r="BD59" s="302"/>
      <c r="BE59" s="306"/>
      <c r="BF59" s="302"/>
      <c r="BG59" s="304"/>
      <c r="BH59" s="302"/>
      <c r="BI59" s="304"/>
      <c r="BJ59" s="302"/>
      <c r="BK59" s="304"/>
      <c r="BL59" s="302"/>
      <c r="BM59" s="344"/>
      <c r="BN59" s="304"/>
      <c r="BO59" s="302"/>
      <c r="BP59" s="304"/>
      <c r="BQ59" s="302"/>
      <c r="BR59" s="311"/>
      <c r="BS59" s="311"/>
      <c r="BT59" s="344"/>
      <c r="BU59" s="304"/>
      <c r="BV59" s="302"/>
      <c r="BW59" s="304"/>
      <c r="BX59" s="302"/>
      <c r="BY59" s="302"/>
      <c r="BZ59" s="311"/>
      <c r="CA59" s="304"/>
      <c r="CB59" s="302"/>
      <c r="CC59" s="311"/>
      <c r="CD59" s="311"/>
      <c r="CE59" s="304"/>
    </row>
    <row r="60" spans="1:83">
      <c r="A60" s="10">
        <v>706</v>
      </c>
      <c r="B60" s="11" t="s">
        <v>202</v>
      </c>
      <c r="C60" s="33">
        <v>899</v>
      </c>
      <c r="D60" s="45">
        <v>210</v>
      </c>
      <c r="E60" s="68">
        <f t="shared" si="0"/>
        <v>0.23359288097886541</v>
      </c>
      <c r="F60" s="95">
        <v>130</v>
      </c>
      <c r="G60" s="95">
        <v>28</v>
      </c>
      <c r="H60" s="95">
        <v>17</v>
      </c>
      <c r="I60" s="95">
        <v>94</v>
      </c>
      <c r="J60" s="104">
        <v>142</v>
      </c>
      <c r="K60" s="109">
        <v>43</v>
      </c>
      <c r="L60" s="103">
        <v>101</v>
      </c>
      <c r="M60" s="108">
        <v>82</v>
      </c>
      <c r="N60" s="96">
        <v>14</v>
      </c>
      <c r="O60" s="302"/>
      <c r="P60" s="304"/>
      <c r="Q60" s="302"/>
      <c r="R60" s="311"/>
      <c r="S60" s="344"/>
      <c r="T60" s="303"/>
      <c r="U60" s="307"/>
      <c r="V60" s="304"/>
      <c r="W60" s="307"/>
      <c r="X60" s="304"/>
      <c r="Y60" s="302"/>
      <c r="Z60" s="303"/>
      <c r="AA60" s="307"/>
      <c r="AB60" s="311"/>
      <c r="AC60" s="344"/>
      <c r="AD60" s="304"/>
      <c r="AE60" s="302"/>
      <c r="AF60" s="311"/>
      <c r="AG60" s="311"/>
      <c r="AH60" s="344"/>
      <c r="AI60" s="304"/>
      <c r="AJ60" s="302"/>
      <c r="AK60" s="344"/>
      <c r="AL60" s="304"/>
      <c r="AM60" s="302"/>
      <c r="AN60" s="311"/>
      <c r="AO60" s="308"/>
      <c r="AP60" s="344"/>
      <c r="AQ60" s="304"/>
      <c r="AR60" s="302"/>
      <c r="AS60" s="311"/>
      <c r="AT60" s="304"/>
      <c r="AU60" s="302"/>
      <c r="AV60" s="304"/>
      <c r="AW60" s="302"/>
      <c r="AX60" s="308"/>
      <c r="AY60" s="344"/>
      <c r="AZ60" s="304"/>
      <c r="BA60" s="302"/>
      <c r="BB60" s="344"/>
      <c r="BC60" s="304"/>
      <c r="BD60" s="302"/>
      <c r="BE60" s="306"/>
      <c r="BF60" s="302"/>
      <c r="BG60" s="304"/>
      <c r="BH60" s="302"/>
      <c r="BI60" s="304"/>
      <c r="BJ60" s="302"/>
      <c r="BK60" s="304"/>
      <c r="BL60" s="302"/>
      <c r="BM60" s="344"/>
      <c r="BN60" s="304"/>
      <c r="BO60" s="302"/>
      <c r="BP60" s="304"/>
      <c r="BQ60" s="302"/>
      <c r="BR60" s="311"/>
      <c r="BS60" s="311"/>
      <c r="BT60" s="344"/>
      <c r="BU60" s="304"/>
      <c r="BV60" s="302"/>
      <c r="BW60" s="304"/>
      <c r="BX60" s="302"/>
      <c r="BY60" s="302"/>
      <c r="BZ60" s="311"/>
      <c r="CA60" s="304"/>
      <c r="CB60" s="302"/>
      <c r="CC60" s="311"/>
      <c r="CD60" s="311"/>
      <c r="CE60" s="304"/>
    </row>
    <row r="61" spans="1:83">
      <c r="A61" s="10">
        <v>707</v>
      </c>
      <c r="B61" s="11" t="s">
        <v>203</v>
      </c>
      <c r="C61" s="33">
        <v>1313</v>
      </c>
      <c r="D61" s="45">
        <v>340</v>
      </c>
      <c r="E61" s="68">
        <f t="shared" si="0"/>
        <v>0.25894897182025894</v>
      </c>
      <c r="F61" s="95">
        <v>216</v>
      </c>
      <c r="G61" s="95">
        <v>36</v>
      </c>
      <c r="H61" s="95">
        <v>25</v>
      </c>
      <c r="I61" s="95">
        <v>161</v>
      </c>
      <c r="J61" s="104">
        <v>233</v>
      </c>
      <c r="K61" s="109">
        <v>66</v>
      </c>
      <c r="L61" s="103">
        <v>165</v>
      </c>
      <c r="M61" s="108">
        <v>122</v>
      </c>
      <c r="N61" s="96">
        <v>28</v>
      </c>
      <c r="O61" s="302"/>
      <c r="P61" s="304"/>
      <c r="Q61" s="302"/>
      <c r="R61" s="311"/>
      <c r="S61" s="344"/>
      <c r="T61" s="303"/>
      <c r="U61" s="307"/>
      <c r="V61" s="304"/>
      <c r="W61" s="307"/>
      <c r="X61" s="304"/>
      <c r="Y61" s="302"/>
      <c r="Z61" s="303"/>
      <c r="AA61" s="307"/>
      <c r="AB61" s="311"/>
      <c r="AC61" s="344"/>
      <c r="AD61" s="304"/>
      <c r="AE61" s="302"/>
      <c r="AF61" s="311"/>
      <c r="AG61" s="311"/>
      <c r="AH61" s="344"/>
      <c r="AI61" s="304"/>
      <c r="AJ61" s="302"/>
      <c r="AK61" s="344"/>
      <c r="AL61" s="304"/>
      <c r="AM61" s="302"/>
      <c r="AN61" s="311"/>
      <c r="AO61" s="308"/>
      <c r="AP61" s="344"/>
      <c r="AQ61" s="304"/>
      <c r="AR61" s="302"/>
      <c r="AS61" s="311"/>
      <c r="AT61" s="304"/>
      <c r="AU61" s="302"/>
      <c r="AV61" s="304"/>
      <c r="AW61" s="302"/>
      <c r="AX61" s="308"/>
      <c r="AY61" s="344"/>
      <c r="AZ61" s="304"/>
      <c r="BA61" s="302"/>
      <c r="BB61" s="344"/>
      <c r="BC61" s="304"/>
      <c r="BD61" s="302"/>
      <c r="BE61" s="306"/>
      <c r="BF61" s="302"/>
      <c r="BG61" s="304"/>
      <c r="BH61" s="302"/>
      <c r="BI61" s="304"/>
      <c r="BJ61" s="302"/>
      <c r="BK61" s="304"/>
      <c r="BL61" s="302"/>
      <c r="BM61" s="344"/>
      <c r="BN61" s="304"/>
      <c r="BO61" s="302"/>
      <c r="BP61" s="304"/>
      <c r="BQ61" s="302"/>
      <c r="BR61" s="311"/>
      <c r="BS61" s="311"/>
      <c r="BT61" s="344"/>
      <c r="BU61" s="304"/>
      <c r="BV61" s="302"/>
      <c r="BW61" s="304"/>
      <c r="BX61" s="302"/>
      <c r="BY61" s="302"/>
      <c r="BZ61" s="311"/>
      <c r="CA61" s="304"/>
      <c r="CB61" s="302"/>
      <c r="CC61" s="311"/>
      <c r="CD61" s="311"/>
      <c r="CE61" s="304"/>
    </row>
    <row r="62" spans="1:83">
      <c r="A62" s="10">
        <v>708</v>
      </c>
      <c r="B62" s="11" t="s">
        <v>204</v>
      </c>
      <c r="C62" s="33">
        <v>1125</v>
      </c>
      <c r="D62" s="45">
        <v>231</v>
      </c>
      <c r="E62" s="68">
        <f t="shared" si="0"/>
        <v>0.20533333333333334</v>
      </c>
      <c r="F62" s="95">
        <v>132</v>
      </c>
      <c r="G62" s="95">
        <v>42</v>
      </c>
      <c r="H62" s="95">
        <v>23</v>
      </c>
      <c r="I62" s="95">
        <v>109</v>
      </c>
      <c r="J62" s="104">
        <v>160</v>
      </c>
      <c r="K62" s="109">
        <v>57</v>
      </c>
      <c r="L62" s="103">
        <v>98</v>
      </c>
      <c r="M62" s="108">
        <v>99</v>
      </c>
      <c r="N62" s="96">
        <v>19</v>
      </c>
      <c r="O62" s="302"/>
      <c r="P62" s="304"/>
      <c r="Q62" s="302"/>
      <c r="R62" s="311"/>
      <c r="S62" s="344"/>
      <c r="T62" s="303"/>
      <c r="U62" s="307"/>
      <c r="V62" s="304"/>
      <c r="W62" s="307"/>
      <c r="X62" s="304"/>
      <c r="Y62" s="302"/>
      <c r="Z62" s="303"/>
      <c r="AA62" s="307"/>
      <c r="AB62" s="311"/>
      <c r="AC62" s="344"/>
      <c r="AD62" s="304"/>
      <c r="AE62" s="302"/>
      <c r="AF62" s="311"/>
      <c r="AG62" s="311"/>
      <c r="AH62" s="344"/>
      <c r="AI62" s="304"/>
      <c r="AJ62" s="302"/>
      <c r="AK62" s="344"/>
      <c r="AL62" s="304"/>
      <c r="AM62" s="302"/>
      <c r="AN62" s="311"/>
      <c r="AO62" s="308"/>
      <c r="AP62" s="344"/>
      <c r="AQ62" s="304"/>
      <c r="AR62" s="302"/>
      <c r="AS62" s="311"/>
      <c r="AT62" s="304"/>
      <c r="AU62" s="302"/>
      <c r="AV62" s="304"/>
      <c r="AW62" s="302"/>
      <c r="AX62" s="308"/>
      <c r="AY62" s="344"/>
      <c r="AZ62" s="304"/>
      <c r="BA62" s="302"/>
      <c r="BB62" s="344"/>
      <c r="BC62" s="304"/>
      <c r="BD62" s="302"/>
      <c r="BE62" s="306"/>
      <c r="BF62" s="302"/>
      <c r="BG62" s="304"/>
      <c r="BH62" s="302"/>
      <c r="BI62" s="304"/>
      <c r="BJ62" s="302"/>
      <c r="BK62" s="304"/>
      <c r="BL62" s="302"/>
      <c r="BM62" s="344"/>
      <c r="BN62" s="304"/>
      <c r="BO62" s="302"/>
      <c r="BP62" s="304"/>
      <c r="BQ62" s="302"/>
      <c r="BR62" s="311"/>
      <c r="BS62" s="311"/>
      <c r="BT62" s="344"/>
      <c r="BU62" s="304"/>
      <c r="BV62" s="302"/>
      <c r="BW62" s="304"/>
      <c r="BX62" s="302"/>
      <c r="BY62" s="302"/>
      <c r="BZ62" s="311"/>
      <c r="CA62" s="304"/>
      <c r="CB62" s="302"/>
      <c r="CC62" s="311"/>
      <c r="CD62" s="311"/>
      <c r="CE62" s="304"/>
    </row>
    <row r="63" spans="1:83">
      <c r="A63" s="10">
        <v>709</v>
      </c>
      <c r="B63" s="11" t="s">
        <v>205</v>
      </c>
      <c r="C63" s="33">
        <v>1185</v>
      </c>
      <c r="D63" s="45">
        <v>327</v>
      </c>
      <c r="E63" s="68">
        <f t="shared" si="0"/>
        <v>0.27594936708860762</v>
      </c>
      <c r="F63" s="95">
        <v>194</v>
      </c>
      <c r="G63" s="95">
        <v>44</v>
      </c>
      <c r="H63" s="95">
        <v>25</v>
      </c>
      <c r="I63" s="95">
        <v>123</v>
      </c>
      <c r="J63" s="104">
        <v>222</v>
      </c>
      <c r="K63" s="109">
        <v>102</v>
      </c>
      <c r="L63" s="103">
        <v>153</v>
      </c>
      <c r="M63" s="108">
        <v>132</v>
      </c>
      <c r="N63" s="96">
        <v>23</v>
      </c>
      <c r="O63" s="302"/>
      <c r="P63" s="304"/>
      <c r="Q63" s="302"/>
      <c r="R63" s="311"/>
      <c r="S63" s="344"/>
      <c r="T63" s="303"/>
      <c r="U63" s="307"/>
      <c r="V63" s="304"/>
      <c r="W63" s="307"/>
      <c r="X63" s="304"/>
      <c r="Y63" s="302"/>
      <c r="Z63" s="303"/>
      <c r="AA63" s="307"/>
      <c r="AB63" s="311"/>
      <c r="AC63" s="344"/>
      <c r="AD63" s="304"/>
      <c r="AE63" s="302"/>
      <c r="AF63" s="311"/>
      <c r="AG63" s="311"/>
      <c r="AH63" s="344"/>
      <c r="AI63" s="304"/>
      <c r="AJ63" s="302"/>
      <c r="AK63" s="344"/>
      <c r="AL63" s="304"/>
      <c r="AM63" s="302"/>
      <c r="AN63" s="311"/>
      <c r="AO63" s="308"/>
      <c r="AP63" s="344"/>
      <c r="AQ63" s="304"/>
      <c r="AR63" s="302"/>
      <c r="AS63" s="311"/>
      <c r="AT63" s="304"/>
      <c r="AU63" s="302"/>
      <c r="AV63" s="304"/>
      <c r="AW63" s="302"/>
      <c r="AX63" s="308"/>
      <c r="AY63" s="344"/>
      <c r="AZ63" s="304"/>
      <c r="BA63" s="302"/>
      <c r="BB63" s="344"/>
      <c r="BC63" s="304"/>
      <c r="BD63" s="302"/>
      <c r="BE63" s="306"/>
      <c r="BF63" s="302"/>
      <c r="BG63" s="304"/>
      <c r="BH63" s="302"/>
      <c r="BI63" s="304"/>
      <c r="BJ63" s="302"/>
      <c r="BK63" s="304"/>
      <c r="BL63" s="302"/>
      <c r="BM63" s="344"/>
      <c r="BN63" s="304"/>
      <c r="BO63" s="302"/>
      <c r="BP63" s="304"/>
      <c r="BQ63" s="302"/>
      <c r="BR63" s="311"/>
      <c r="BS63" s="311"/>
      <c r="BT63" s="344"/>
      <c r="BU63" s="304"/>
      <c r="BV63" s="302"/>
      <c r="BW63" s="304"/>
      <c r="BX63" s="302"/>
      <c r="BY63" s="302"/>
      <c r="BZ63" s="311"/>
      <c r="CA63" s="304"/>
      <c r="CB63" s="302"/>
      <c r="CC63" s="311"/>
      <c r="CD63" s="311"/>
      <c r="CE63" s="304"/>
    </row>
    <row r="64" spans="1:83">
      <c r="A64" s="10">
        <v>710</v>
      </c>
      <c r="B64" s="11" t="s">
        <v>206</v>
      </c>
      <c r="C64" s="33">
        <v>554</v>
      </c>
      <c r="D64" s="45">
        <v>107</v>
      </c>
      <c r="E64" s="68">
        <f t="shared" si="0"/>
        <v>0.19314079422382671</v>
      </c>
      <c r="F64" s="95">
        <v>51</v>
      </c>
      <c r="G64" s="95">
        <v>19</v>
      </c>
      <c r="H64" s="95">
        <v>10</v>
      </c>
      <c r="I64" s="95">
        <v>28</v>
      </c>
      <c r="J64" s="104">
        <v>62</v>
      </c>
      <c r="K64" s="109">
        <v>32</v>
      </c>
      <c r="L64" s="103">
        <v>41</v>
      </c>
      <c r="M64" s="108">
        <v>50</v>
      </c>
      <c r="N64" s="96">
        <v>10</v>
      </c>
      <c r="O64" s="302"/>
      <c r="P64" s="304"/>
      <c r="Q64" s="302"/>
      <c r="R64" s="311"/>
      <c r="S64" s="344"/>
      <c r="T64" s="303"/>
      <c r="U64" s="307"/>
      <c r="V64" s="304"/>
      <c r="W64" s="307"/>
      <c r="X64" s="304"/>
      <c r="Y64" s="302"/>
      <c r="Z64" s="303"/>
      <c r="AA64" s="307"/>
      <c r="AB64" s="311"/>
      <c r="AC64" s="344"/>
      <c r="AD64" s="304"/>
      <c r="AE64" s="302"/>
      <c r="AF64" s="311"/>
      <c r="AG64" s="311"/>
      <c r="AH64" s="344"/>
      <c r="AI64" s="304"/>
      <c r="AJ64" s="302"/>
      <c r="AK64" s="344"/>
      <c r="AL64" s="304"/>
      <c r="AM64" s="302"/>
      <c r="AN64" s="311"/>
      <c r="AO64" s="308"/>
      <c r="AP64" s="344"/>
      <c r="AQ64" s="304"/>
      <c r="AR64" s="302"/>
      <c r="AS64" s="311"/>
      <c r="AT64" s="304"/>
      <c r="AU64" s="302"/>
      <c r="AV64" s="304"/>
      <c r="AW64" s="302"/>
      <c r="AX64" s="308"/>
      <c r="AY64" s="344"/>
      <c r="AZ64" s="304"/>
      <c r="BA64" s="302"/>
      <c r="BB64" s="344"/>
      <c r="BC64" s="304"/>
      <c r="BD64" s="302"/>
      <c r="BE64" s="306"/>
      <c r="BF64" s="302"/>
      <c r="BG64" s="304"/>
      <c r="BH64" s="302"/>
      <c r="BI64" s="304"/>
      <c r="BJ64" s="302"/>
      <c r="BK64" s="304"/>
      <c r="BL64" s="302"/>
      <c r="BM64" s="344"/>
      <c r="BN64" s="304"/>
      <c r="BO64" s="302"/>
      <c r="BP64" s="304"/>
      <c r="BQ64" s="302"/>
      <c r="BR64" s="311"/>
      <c r="BS64" s="311"/>
      <c r="BT64" s="344"/>
      <c r="BU64" s="304"/>
      <c r="BV64" s="302"/>
      <c r="BW64" s="304"/>
      <c r="BX64" s="302"/>
      <c r="BY64" s="302"/>
      <c r="BZ64" s="311"/>
      <c r="CA64" s="304"/>
      <c r="CB64" s="302"/>
      <c r="CC64" s="311"/>
      <c r="CD64" s="311"/>
      <c r="CE64" s="304"/>
    </row>
    <row r="65" spans="1:83">
      <c r="A65" s="10">
        <v>711</v>
      </c>
      <c r="B65" s="11" t="s">
        <v>757</v>
      </c>
      <c r="C65" s="33">
        <v>959</v>
      </c>
      <c r="D65" s="45">
        <v>247</v>
      </c>
      <c r="E65" s="68">
        <f t="shared" si="0"/>
        <v>0.25755995828988532</v>
      </c>
      <c r="F65" s="95">
        <v>139</v>
      </c>
      <c r="G65" s="95">
        <v>49</v>
      </c>
      <c r="H65" s="95">
        <v>11</v>
      </c>
      <c r="I65" s="95">
        <v>119</v>
      </c>
      <c r="J65" s="104">
        <v>161</v>
      </c>
      <c r="K65" s="109">
        <v>49</v>
      </c>
      <c r="L65" s="103">
        <v>110</v>
      </c>
      <c r="M65" s="108">
        <v>112</v>
      </c>
      <c r="N65" s="96">
        <v>17</v>
      </c>
      <c r="O65" s="302"/>
      <c r="P65" s="304"/>
      <c r="Q65" s="302"/>
      <c r="R65" s="311"/>
      <c r="S65" s="344"/>
      <c r="T65" s="303"/>
      <c r="U65" s="307"/>
      <c r="V65" s="304"/>
      <c r="W65" s="307"/>
      <c r="X65" s="304"/>
      <c r="Y65" s="302"/>
      <c r="Z65" s="303"/>
      <c r="AA65" s="307"/>
      <c r="AB65" s="311"/>
      <c r="AC65" s="344"/>
      <c r="AD65" s="304"/>
      <c r="AE65" s="302"/>
      <c r="AF65" s="311"/>
      <c r="AG65" s="311"/>
      <c r="AH65" s="344"/>
      <c r="AI65" s="304"/>
      <c r="AJ65" s="302"/>
      <c r="AK65" s="344"/>
      <c r="AL65" s="304"/>
      <c r="AM65" s="302"/>
      <c r="AN65" s="311"/>
      <c r="AO65" s="308"/>
      <c r="AP65" s="344"/>
      <c r="AQ65" s="304"/>
      <c r="AR65" s="302"/>
      <c r="AS65" s="311"/>
      <c r="AT65" s="304"/>
      <c r="AU65" s="302"/>
      <c r="AV65" s="304"/>
      <c r="AW65" s="302"/>
      <c r="AX65" s="308"/>
      <c r="AY65" s="344"/>
      <c r="AZ65" s="304"/>
      <c r="BA65" s="302"/>
      <c r="BB65" s="344"/>
      <c r="BC65" s="304"/>
      <c r="BD65" s="302"/>
      <c r="BE65" s="306"/>
      <c r="BF65" s="302"/>
      <c r="BG65" s="304"/>
      <c r="BH65" s="302"/>
      <c r="BI65" s="304"/>
      <c r="BJ65" s="302"/>
      <c r="BK65" s="304"/>
      <c r="BL65" s="302"/>
      <c r="BM65" s="344"/>
      <c r="BN65" s="304"/>
      <c r="BO65" s="302"/>
      <c r="BP65" s="304"/>
      <c r="BQ65" s="302"/>
      <c r="BR65" s="311"/>
      <c r="BS65" s="311"/>
      <c r="BT65" s="344"/>
      <c r="BU65" s="304"/>
      <c r="BV65" s="302"/>
      <c r="BW65" s="304"/>
      <c r="BX65" s="302"/>
      <c r="BY65" s="302"/>
      <c r="BZ65" s="311"/>
      <c r="CA65" s="304"/>
      <c r="CB65" s="302"/>
      <c r="CC65" s="311"/>
      <c r="CD65" s="311"/>
      <c r="CE65" s="304"/>
    </row>
    <row r="66" spans="1:83">
      <c r="A66" s="10">
        <v>801</v>
      </c>
      <c r="B66" s="11" t="s">
        <v>207</v>
      </c>
      <c r="C66" s="33">
        <v>1604</v>
      </c>
      <c r="D66" s="45">
        <v>234</v>
      </c>
      <c r="E66" s="68">
        <f t="shared" si="0"/>
        <v>0.14588528678304238</v>
      </c>
      <c r="F66" s="95">
        <v>131</v>
      </c>
      <c r="G66" s="95">
        <v>49</v>
      </c>
      <c r="H66" s="95">
        <v>40</v>
      </c>
      <c r="I66" s="95">
        <v>82</v>
      </c>
      <c r="J66" s="104">
        <v>145</v>
      </c>
      <c r="K66" s="109">
        <v>74</v>
      </c>
      <c r="L66" s="103">
        <v>119</v>
      </c>
      <c r="M66" s="108">
        <v>87</v>
      </c>
      <c r="N66" s="96">
        <v>7</v>
      </c>
      <c r="O66" s="302"/>
      <c r="P66" s="304"/>
      <c r="Q66" s="302"/>
      <c r="R66" s="311"/>
      <c r="S66" s="344"/>
      <c r="T66" s="303"/>
      <c r="U66" s="307"/>
      <c r="V66" s="304"/>
      <c r="W66" s="307"/>
      <c r="X66" s="304"/>
      <c r="Y66" s="302"/>
      <c r="Z66" s="303"/>
      <c r="AA66" s="307"/>
      <c r="AB66" s="311"/>
      <c r="AC66" s="344"/>
      <c r="AD66" s="304"/>
      <c r="AE66" s="302"/>
      <c r="AF66" s="311"/>
      <c r="AG66" s="311"/>
      <c r="AH66" s="344"/>
      <c r="AI66" s="304"/>
      <c r="AJ66" s="302"/>
      <c r="AK66" s="344"/>
      <c r="AL66" s="304"/>
      <c r="AM66" s="302"/>
      <c r="AN66" s="311"/>
      <c r="AO66" s="308"/>
      <c r="AP66" s="344"/>
      <c r="AQ66" s="304"/>
      <c r="AR66" s="302"/>
      <c r="AS66" s="311"/>
      <c r="AT66" s="304"/>
      <c r="AU66" s="302"/>
      <c r="AV66" s="304"/>
      <c r="AW66" s="302"/>
      <c r="AX66" s="308"/>
      <c r="AY66" s="344"/>
      <c r="AZ66" s="304"/>
      <c r="BA66" s="302"/>
      <c r="BB66" s="344"/>
      <c r="BC66" s="304"/>
      <c r="BD66" s="302"/>
      <c r="BE66" s="306"/>
      <c r="BF66" s="302"/>
      <c r="BG66" s="304"/>
      <c r="BH66" s="302"/>
      <c r="BI66" s="304"/>
      <c r="BJ66" s="302"/>
      <c r="BK66" s="304"/>
      <c r="BL66" s="302"/>
      <c r="BM66" s="344"/>
      <c r="BN66" s="304"/>
      <c r="BO66" s="302"/>
      <c r="BP66" s="304"/>
      <c r="BQ66" s="302"/>
      <c r="BR66" s="311"/>
      <c r="BS66" s="311"/>
      <c r="BT66" s="344"/>
      <c r="BU66" s="304"/>
      <c r="BV66" s="302"/>
      <c r="BW66" s="304"/>
      <c r="BX66" s="302"/>
      <c r="BY66" s="302"/>
      <c r="BZ66" s="311"/>
      <c r="CA66" s="304"/>
      <c r="CB66" s="302"/>
      <c r="CC66" s="311"/>
      <c r="CD66" s="311"/>
      <c r="CE66" s="304"/>
    </row>
    <row r="67" spans="1:83">
      <c r="A67" s="10">
        <v>802</v>
      </c>
      <c r="B67" s="11" t="s">
        <v>208</v>
      </c>
      <c r="C67" s="33">
        <v>1245</v>
      </c>
      <c r="D67" s="45">
        <v>291</v>
      </c>
      <c r="E67" s="68">
        <f t="shared" si="0"/>
        <v>0.23373493975903614</v>
      </c>
      <c r="F67" s="95">
        <v>173</v>
      </c>
      <c r="G67" s="95">
        <v>53</v>
      </c>
      <c r="H67" s="95">
        <v>54</v>
      </c>
      <c r="I67" s="95">
        <v>80</v>
      </c>
      <c r="J67" s="104">
        <v>169</v>
      </c>
      <c r="K67" s="109">
        <v>102</v>
      </c>
      <c r="L67" s="103">
        <v>150</v>
      </c>
      <c r="M67" s="108">
        <v>70</v>
      </c>
      <c r="N67" s="96">
        <v>20</v>
      </c>
      <c r="O67" s="302"/>
      <c r="P67" s="304"/>
      <c r="Q67" s="302"/>
      <c r="R67" s="311"/>
      <c r="S67" s="344"/>
      <c r="T67" s="303"/>
      <c r="U67" s="307"/>
      <c r="V67" s="304"/>
      <c r="W67" s="307"/>
      <c r="X67" s="304"/>
      <c r="Y67" s="302"/>
      <c r="Z67" s="303"/>
      <c r="AA67" s="307"/>
      <c r="AB67" s="311"/>
      <c r="AC67" s="344"/>
      <c r="AD67" s="304"/>
      <c r="AE67" s="302"/>
      <c r="AF67" s="311"/>
      <c r="AG67" s="311"/>
      <c r="AH67" s="344"/>
      <c r="AI67" s="304"/>
      <c r="AJ67" s="302"/>
      <c r="AK67" s="344"/>
      <c r="AL67" s="304"/>
      <c r="AM67" s="302"/>
      <c r="AN67" s="311"/>
      <c r="AO67" s="308"/>
      <c r="AP67" s="344"/>
      <c r="AQ67" s="304"/>
      <c r="AR67" s="302"/>
      <c r="AS67" s="311"/>
      <c r="AT67" s="304"/>
      <c r="AU67" s="302"/>
      <c r="AV67" s="304"/>
      <c r="AW67" s="302"/>
      <c r="AX67" s="308"/>
      <c r="AY67" s="344"/>
      <c r="AZ67" s="304"/>
      <c r="BA67" s="302"/>
      <c r="BB67" s="344"/>
      <c r="BC67" s="304"/>
      <c r="BD67" s="302"/>
      <c r="BE67" s="306"/>
      <c r="BF67" s="302"/>
      <c r="BG67" s="304"/>
      <c r="BH67" s="302"/>
      <c r="BI67" s="304"/>
      <c r="BJ67" s="302"/>
      <c r="BK67" s="304"/>
      <c r="BL67" s="302"/>
      <c r="BM67" s="344"/>
      <c r="BN67" s="304"/>
      <c r="BO67" s="302"/>
      <c r="BP67" s="304"/>
      <c r="BQ67" s="302"/>
      <c r="BR67" s="311"/>
      <c r="BS67" s="311"/>
      <c r="BT67" s="344"/>
      <c r="BU67" s="304"/>
      <c r="BV67" s="302"/>
      <c r="BW67" s="304"/>
      <c r="BX67" s="302"/>
      <c r="BY67" s="302"/>
      <c r="BZ67" s="311"/>
      <c r="CA67" s="304"/>
      <c r="CB67" s="302"/>
      <c r="CC67" s="311"/>
      <c r="CD67" s="311"/>
      <c r="CE67" s="304"/>
    </row>
    <row r="68" spans="1:83">
      <c r="A68" s="10">
        <v>803</v>
      </c>
      <c r="B68" s="11" t="s">
        <v>209</v>
      </c>
      <c r="C68" s="33">
        <v>1387</v>
      </c>
      <c r="D68" s="45">
        <v>392</v>
      </c>
      <c r="E68" s="68">
        <f t="shared" si="0"/>
        <v>0.28262436914203315</v>
      </c>
      <c r="F68" s="95">
        <v>192</v>
      </c>
      <c r="G68" s="95">
        <v>58</v>
      </c>
      <c r="H68" s="95">
        <v>115</v>
      </c>
      <c r="I68" s="95">
        <v>63</v>
      </c>
      <c r="J68" s="104">
        <v>173</v>
      </c>
      <c r="K68" s="109">
        <v>167</v>
      </c>
      <c r="L68" s="103">
        <v>134</v>
      </c>
      <c r="M68" s="108">
        <v>124</v>
      </c>
      <c r="N68" s="96">
        <v>54</v>
      </c>
      <c r="O68" s="302"/>
      <c r="P68" s="304"/>
      <c r="Q68" s="302"/>
      <c r="R68" s="311"/>
      <c r="S68" s="344"/>
      <c r="T68" s="303"/>
      <c r="U68" s="307"/>
      <c r="V68" s="304"/>
      <c r="W68" s="307"/>
      <c r="X68" s="304"/>
      <c r="Y68" s="302"/>
      <c r="Z68" s="303"/>
      <c r="AA68" s="307"/>
      <c r="AB68" s="311"/>
      <c r="AC68" s="344"/>
      <c r="AD68" s="304"/>
      <c r="AE68" s="302"/>
      <c r="AF68" s="311"/>
      <c r="AG68" s="311"/>
      <c r="AH68" s="344"/>
      <c r="AI68" s="304"/>
      <c r="AJ68" s="302"/>
      <c r="AK68" s="344"/>
      <c r="AL68" s="304"/>
      <c r="AM68" s="302"/>
      <c r="AN68" s="311"/>
      <c r="AO68" s="308"/>
      <c r="AP68" s="344"/>
      <c r="AQ68" s="304"/>
      <c r="AR68" s="302"/>
      <c r="AS68" s="311"/>
      <c r="AT68" s="304"/>
      <c r="AU68" s="302"/>
      <c r="AV68" s="304"/>
      <c r="AW68" s="302"/>
      <c r="AX68" s="308"/>
      <c r="AY68" s="344"/>
      <c r="AZ68" s="304"/>
      <c r="BA68" s="302"/>
      <c r="BB68" s="344"/>
      <c r="BC68" s="304"/>
      <c r="BD68" s="302"/>
      <c r="BE68" s="306"/>
      <c r="BF68" s="302"/>
      <c r="BG68" s="304"/>
      <c r="BH68" s="302"/>
      <c r="BI68" s="304"/>
      <c r="BJ68" s="302"/>
      <c r="BK68" s="304"/>
      <c r="BL68" s="302"/>
      <c r="BM68" s="344"/>
      <c r="BN68" s="304"/>
      <c r="BO68" s="302"/>
      <c r="BP68" s="304"/>
      <c r="BQ68" s="302"/>
      <c r="BR68" s="311"/>
      <c r="BS68" s="311"/>
      <c r="BT68" s="344"/>
      <c r="BU68" s="304"/>
      <c r="BV68" s="302"/>
      <c r="BW68" s="304"/>
      <c r="BX68" s="302"/>
      <c r="BY68" s="302"/>
      <c r="BZ68" s="311"/>
      <c r="CA68" s="304"/>
      <c r="CB68" s="302"/>
      <c r="CC68" s="311"/>
      <c r="CD68" s="311"/>
      <c r="CE68" s="304"/>
    </row>
    <row r="69" spans="1:83">
      <c r="A69" s="10">
        <v>804</v>
      </c>
      <c r="B69" s="11" t="s">
        <v>210</v>
      </c>
      <c r="C69" s="33">
        <v>1464</v>
      </c>
      <c r="D69" s="45">
        <v>239</v>
      </c>
      <c r="E69" s="68">
        <f t="shared" si="0"/>
        <v>0.16325136612021857</v>
      </c>
      <c r="F69" s="95">
        <v>139</v>
      </c>
      <c r="G69" s="95">
        <v>50</v>
      </c>
      <c r="H69" s="95">
        <v>30</v>
      </c>
      <c r="I69" s="95">
        <v>71</v>
      </c>
      <c r="J69" s="104">
        <v>140</v>
      </c>
      <c r="K69" s="109">
        <v>63</v>
      </c>
      <c r="L69" s="103">
        <v>119</v>
      </c>
      <c r="M69" s="108">
        <v>75</v>
      </c>
      <c r="N69" s="96">
        <v>12</v>
      </c>
      <c r="O69" s="302"/>
      <c r="P69" s="304"/>
      <c r="Q69" s="302"/>
      <c r="R69" s="311"/>
      <c r="S69" s="344"/>
      <c r="T69" s="303"/>
      <c r="U69" s="307"/>
      <c r="V69" s="304"/>
      <c r="W69" s="307"/>
      <c r="X69" s="304"/>
      <c r="Y69" s="302"/>
      <c r="Z69" s="303"/>
      <c r="AA69" s="307"/>
      <c r="AB69" s="311"/>
      <c r="AC69" s="344"/>
      <c r="AD69" s="304"/>
      <c r="AE69" s="302"/>
      <c r="AF69" s="311"/>
      <c r="AG69" s="311"/>
      <c r="AH69" s="344"/>
      <c r="AI69" s="304"/>
      <c r="AJ69" s="302"/>
      <c r="AK69" s="344"/>
      <c r="AL69" s="304"/>
      <c r="AM69" s="302"/>
      <c r="AN69" s="311"/>
      <c r="AO69" s="308"/>
      <c r="AP69" s="344"/>
      <c r="AQ69" s="304"/>
      <c r="AR69" s="302"/>
      <c r="AS69" s="311"/>
      <c r="AT69" s="304"/>
      <c r="AU69" s="302"/>
      <c r="AV69" s="304"/>
      <c r="AW69" s="302"/>
      <c r="AX69" s="308"/>
      <c r="AY69" s="344"/>
      <c r="AZ69" s="304"/>
      <c r="BA69" s="302"/>
      <c r="BB69" s="344"/>
      <c r="BC69" s="304"/>
      <c r="BD69" s="302"/>
      <c r="BE69" s="306"/>
      <c r="BF69" s="302"/>
      <c r="BG69" s="304"/>
      <c r="BH69" s="302"/>
      <c r="BI69" s="304"/>
      <c r="BJ69" s="302"/>
      <c r="BK69" s="304"/>
      <c r="BL69" s="302"/>
      <c r="BM69" s="344"/>
      <c r="BN69" s="304"/>
      <c r="BO69" s="302"/>
      <c r="BP69" s="304"/>
      <c r="BQ69" s="302"/>
      <c r="BR69" s="311"/>
      <c r="BS69" s="311"/>
      <c r="BT69" s="344"/>
      <c r="BU69" s="304"/>
      <c r="BV69" s="302"/>
      <c r="BW69" s="304"/>
      <c r="BX69" s="302"/>
      <c r="BY69" s="302"/>
      <c r="BZ69" s="311"/>
      <c r="CA69" s="304"/>
      <c r="CB69" s="302"/>
      <c r="CC69" s="311"/>
      <c r="CD69" s="311"/>
      <c r="CE69" s="304"/>
    </row>
    <row r="70" spans="1:83">
      <c r="A70" s="10">
        <v>901</v>
      </c>
      <c r="B70" s="11" t="s">
        <v>211</v>
      </c>
      <c r="C70" s="33">
        <v>962</v>
      </c>
      <c r="D70" s="45">
        <v>160</v>
      </c>
      <c r="E70" s="68">
        <f t="shared" si="0"/>
        <v>0.16632016632016633</v>
      </c>
      <c r="F70" s="95">
        <v>90</v>
      </c>
      <c r="G70" s="95">
        <v>47</v>
      </c>
      <c r="H70" s="95">
        <v>18</v>
      </c>
      <c r="I70" s="95">
        <v>51</v>
      </c>
      <c r="J70" s="104">
        <v>104</v>
      </c>
      <c r="K70" s="109">
        <v>35</v>
      </c>
      <c r="L70" s="103">
        <v>87</v>
      </c>
      <c r="M70" s="108">
        <v>42</v>
      </c>
      <c r="N70" s="96">
        <v>12</v>
      </c>
      <c r="O70" s="302"/>
      <c r="P70" s="304"/>
      <c r="Q70" s="302"/>
      <c r="R70" s="311"/>
      <c r="S70" s="344"/>
      <c r="T70" s="303"/>
      <c r="U70" s="307"/>
      <c r="V70" s="304"/>
      <c r="W70" s="307"/>
      <c r="X70" s="304"/>
      <c r="Y70" s="302"/>
      <c r="Z70" s="303"/>
      <c r="AA70" s="307"/>
      <c r="AB70" s="311"/>
      <c r="AC70" s="344"/>
      <c r="AD70" s="304"/>
      <c r="AE70" s="302"/>
      <c r="AF70" s="311"/>
      <c r="AG70" s="311"/>
      <c r="AH70" s="344"/>
      <c r="AI70" s="304"/>
      <c r="AJ70" s="302"/>
      <c r="AK70" s="344"/>
      <c r="AL70" s="304"/>
      <c r="AM70" s="302"/>
      <c r="AN70" s="311"/>
      <c r="AO70" s="308"/>
      <c r="AP70" s="344"/>
      <c r="AQ70" s="304"/>
      <c r="AR70" s="302"/>
      <c r="AS70" s="311"/>
      <c r="AT70" s="304"/>
      <c r="AU70" s="302"/>
      <c r="AV70" s="304"/>
      <c r="AW70" s="302"/>
      <c r="AX70" s="308"/>
      <c r="AY70" s="344"/>
      <c r="AZ70" s="304"/>
      <c r="BA70" s="302"/>
      <c r="BB70" s="344"/>
      <c r="BC70" s="304"/>
      <c r="BD70" s="302"/>
      <c r="BE70" s="306"/>
      <c r="BF70" s="302"/>
      <c r="BG70" s="304"/>
      <c r="BH70" s="302"/>
      <c r="BI70" s="304"/>
      <c r="BJ70" s="302"/>
      <c r="BK70" s="304"/>
      <c r="BL70" s="302"/>
      <c r="BM70" s="344"/>
      <c r="BN70" s="304"/>
      <c r="BO70" s="302"/>
      <c r="BP70" s="304"/>
      <c r="BQ70" s="302"/>
      <c r="BR70" s="311"/>
      <c r="BS70" s="311"/>
      <c r="BT70" s="344"/>
      <c r="BU70" s="304"/>
      <c r="BV70" s="302"/>
      <c r="BW70" s="304"/>
      <c r="BX70" s="302"/>
      <c r="BY70" s="302"/>
      <c r="BZ70" s="311"/>
      <c r="CA70" s="304"/>
      <c r="CB70" s="302"/>
      <c r="CC70" s="311"/>
      <c r="CD70" s="311"/>
      <c r="CE70" s="304"/>
    </row>
    <row r="71" spans="1:83">
      <c r="A71" s="10">
        <v>902</v>
      </c>
      <c r="B71" s="11" t="s">
        <v>212</v>
      </c>
      <c r="C71" s="33">
        <v>1482</v>
      </c>
      <c r="D71" s="45">
        <v>426</v>
      </c>
      <c r="E71" s="68">
        <f t="shared" ref="E71:E143" si="1">SUM(D71/C71)</f>
        <v>0.2874493927125506</v>
      </c>
      <c r="F71" s="95">
        <v>248</v>
      </c>
      <c r="G71" s="95">
        <v>63</v>
      </c>
      <c r="H71" s="95">
        <v>78</v>
      </c>
      <c r="I71" s="95">
        <v>109</v>
      </c>
      <c r="J71" s="104">
        <v>233</v>
      </c>
      <c r="K71" s="109">
        <v>187</v>
      </c>
      <c r="L71" s="103">
        <v>217</v>
      </c>
      <c r="M71" s="108">
        <v>93</v>
      </c>
      <c r="N71" s="96">
        <v>36</v>
      </c>
      <c r="O71" s="302"/>
      <c r="P71" s="304"/>
      <c r="Q71" s="302"/>
      <c r="R71" s="311"/>
      <c r="S71" s="344"/>
      <c r="T71" s="303"/>
      <c r="U71" s="307"/>
      <c r="V71" s="304"/>
      <c r="W71" s="307"/>
      <c r="X71" s="304"/>
      <c r="Y71" s="302"/>
      <c r="Z71" s="303"/>
      <c r="AA71" s="307"/>
      <c r="AB71" s="311"/>
      <c r="AC71" s="344"/>
      <c r="AD71" s="304"/>
      <c r="AE71" s="302"/>
      <c r="AF71" s="311"/>
      <c r="AG71" s="311"/>
      <c r="AH71" s="344"/>
      <c r="AI71" s="304"/>
      <c r="AJ71" s="302"/>
      <c r="AK71" s="344"/>
      <c r="AL71" s="304"/>
      <c r="AM71" s="302"/>
      <c r="AN71" s="311"/>
      <c r="AO71" s="308"/>
      <c r="AP71" s="344"/>
      <c r="AQ71" s="304"/>
      <c r="AR71" s="302"/>
      <c r="AS71" s="311"/>
      <c r="AT71" s="304"/>
      <c r="AU71" s="302"/>
      <c r="AV71" s="304"/>
      <c r="AW71" s="302"/>
      <c r="AX71" s="308"/>
      <c r="AY71" s="344"/>
      <c r="AZ71" s="304"/>
      <c r="BA71" s="302"/>
      <c r="BB71" s="344"/>
      <c r="BC71" s="304"/>
      <c r="BD71" s="302"/>
      <c r="BE71" s="306"/>
      <c r="BF71" s="302"/>
      <c r="BG71" s="304"/>
      <c r="BH71" s="302"/>
      <c r="BI71" s="304"/>
      <c r="BJ71" s="302"/>
      <c r="BK71" s="304"/>
      <c r="BL71" s="302"/>
      <c r="BM71" s="344"/>
      <c r="BN71" s="304"/>
      <c r="BO71" s="302"/>
      <c r="BP71" s="304"/>
      <c r="BQ71" s="302"/>
      <c r="BR71" s="311"/>
      <c r="BS71" s="311"/>
      <c r="BT71" s="344"/>
      <c r="BU71" s="304"/>
      <c r="BV71" s="302"/>
      <c r="BW71" s="304"/>
      <c r="BX71" s="302"/>
      <c r="BY71" s="302"/>
      <c r="BZ71" s="311"/>
      <c r="CA71" s="304"/>
      <c r="CB71" s="302"/>
      <c r="CC71" s="311"/>
      <c r="CD71" s="311"/>
      <c r="CE71" s="304"/>
    </row>
    <row r="72" spans="1:83">
      <c r="A72" s="10">
        <v>903</v>
      </c>
      <c r="B72" s="11" t="s">
        <v>213</v>
      </c>
      <c r="C72" s="33">
        <v>1299</v>
      </c>
      <c r="D72" s="45">
        <v>192</v>
      </c>
      <c r="E72" s="68">
        <f t="shared" si="1"/>
        <v>0.14780600461893764</v>
      </c>
      <c r="F72" s="95">
        <v>103</v>
      </c>
      <c r="G72" s="95">
        <v>33</v>
      </c>
      <c r="H72" s="95">
        <v>29</v>
      </c>
      <c r="I72" s="95">
        <v>59</v>
      </c>
      <c r="J72" s="104">
        <v>116</v>
      </c>
      <c r="K72" s="109">
        <v>55</v>
      </c>
      <c r="L72" s="103">
        <v>109</v>
      </c>
      <c r="M72" s="108">
        <v>46</v>
      </c>
      <c r="N72" s="96">
        <v>17</v>
      </c>
      <c r="O72" s="302"/>
      <c r="P72" s="304"/>
      <c r="Q72" s="302"/>
      <c r="R72" s="311"/>
      <c r="S72" s="344"/>
      <c r="T72" s="303"/>
      <c r="U72" s="307"/>
      <c r="V72" s="304"/>
      <c r="W72" s="307"/>
      <c r="X72" s="304"/>
      <c r="Y72" s="302"/>
      <c r="Z72" s="303"/>
      <c r="AA72" s="307"/>
      <c r="AB72" s="311"/>
      <c r="AC72" s="344"/>
      <c r="AD72" s="304"/>
      <c r="AE72" s="302"/>
      <c r="AF72" s="311"/>
      <c r="AG72" s="311"/>
      <c r="AH72" s="344"/>
      <c r="AI72" s="304"/>
      <c r="AJ72" s="302"/>
      <c r="AK72" s="344"/>
      <c r="AL72" s="304"/>
      <c r="AM72" s="302"/>
      <c r="AN72" s="311"/>
      <c r="AO72" s="308"/>
      <c r="AP72" s="344"/>
      <c r="AQ72" s="304"/>
      <c r="AR72" s="302"/>
      <c r="AS72" s="311"/>
      <c r="AT72" s="304"/>
      <c r="AU72" s="302"/>
      <c r="AV72" s="304"/>
      <c r="AW72" s="302"/>
      <c r="AX72" s="308"/>
      <c r="AY72" s="344"/>
      <c r="AZ72" s="304"/>
      <c r="BA72" s="302"/>
      <c r="BB72" s="344"/>
      <c r="BC72" s="304"/>
      <c r="BD72" s="302"/>
      <c r="BE72" s="306"/>
      <c r="BF72" s="302"/>
      <c r="BG72" s="304"/>
      <c r="BH72" s="302"/>
      <c r="BI72" s="304"/>
      <c r="BJ72" s="302"/>
      <c r="BK72" s="304"/>
      <c r="BL72" s="302"/>
      <c r="BM72" s="344"/>
      <c r="BN72" s="304"/>
      <c r="BO72" s="302"/>
      <c r="BP72" s="304"/>
      <c r="BQ72" s="302"/>
      <c r="BR72" s="311"/>
      <c r="BS72" s="311"/>
      <c r="BT72" s="344"/>
      <c r="BU72" s="304"/>
      <c r="BV72" s="302"/>
      <c r="BW72" s="304"/>
      <c r="BX72" s="302"/>
      <c r="BY72" s="302"/>
      <c r="BZ72" s="311"/>
      <c r="CA72" s="304"/>
      <c r="CB72" s="302"/>
      <c r="CC72" s="311"/>
      <c r="CD72" s="311"/>
      <c r="CE72" s="304"/>
    </row>
    <row r="73" spans="1:83">
      <c r="A73" s="10">
        <v>904</v>
      </c>
      <c r="B73" s="11" t="s">
        <v>758</v>
      </c>
      <c r="C73" s="33">
        <v>1124</v>
      </c>
      <c r="D73" s="45">
        <v>183</v>
      </c>
      <c r="E73" s="68">
        <f t="shared" si="1"/>
        <v>0.16281138790035588</v>
      </c>
      <c r="F73" s="95">
        <v>102</v>
      </c>
      <c r="G73" s="95">
        <v>29</v>
      </c>
      <c r="H73" s="95">
        <v>19</v>
      </c>
      <c r="I73" s="95">
        <v>61</v>
      </c>
      <c r="J73" s="104">
        <v>125</v>
      </c>
      <c r="K73" s="109">
        <v>55</v>
      </c>
      <c r="L73" s="103">
        <v>115</v>
      </c>
      <c r="M73" s="108">
        <v>44</v>
      </c>
      <c r="N73" s="96">
        <v>8</v>
      </c>
      <c r="O73" s="302"/>
      <c r="P73" s="304"/>
      <c r="Q73" s="302"/>
      <c r="R73" s="311"/>
      <c r="S73" s="344"/>
      <c r="T73" s="303"/>
      <c r="U73" s="307"/>
      <c r="V73" s="304"/>
      <c r="W73" s="307"/>
      <c r="X73" s="304"/>
      <c r="Y73" s="302"/>
      <c r="Z73" s="303"/>
      <c r="AA73" s="307"/>
      <c r="AB73" s="311"/>
      <c r="AC73" s="344"/>
      <c r="AD73" s="304"/>
      <c r="AE73" s="302"/>
      <c r="AF73" s="311"/>
      <c r="AG73" s="311"/>
      <c r="AH73" s="344"/>
      <c r="AI73" s="304"/>
      <c r="AJ73" s="302"/>
      <c r="AK73" s="344"/>
      <c r="AL73" s="304"/>
      <c r="AM73" s="302"/>
      <c r="AN73" s="311"/>
      <c r="AO73" s="308"/>
      <c r="AP73" s="344"/>
      <c r="AQ73" s="304"/>
      <c r="AR73" s="302"/>
      <c r="AS73" s="311"/>
      <c r="AT73" s="304"/>
      <c r="AU73" s="302"/>
      <c r="AV73" s="304"/>
      <c r="AW73" s="302"/>
      <c r="AX73" s="308"/>
      <c r="AY73" s="344"/>
      <c r="AZ73" s="304"/>
      <c r="BA73" s="302"/>
      <c r="BB73" s="344"/>
      <c r="BC73" s="304"/>
      <c r="BD73" s="302"/>
      <c r="BE73" s="306"/>
      <c r="BF73" s="302"/>
      <c r="BG73" s="304"/>
      <c r="BH73" s="302"/>
      <c r="BI73" s="304"/>
      <c r="BJ73" s="302"/>
      <c r="BK73" s="304"/>
      <c r="BL73" s="302"/>
      <c r="BM73" s="344"/>
      <c r="BN73" s="304"/>
      <c r="BO73" s="302"/>
      <c r="BP73" s="304"/>
      <c r="BQ73" s="302"/>
      <c r="BR73" s="311"/>
      <c r="BS73" s="311"/>
      <c r="BT73" s="344"/>
      <c r="BU73" s="304"/>
      <c r="BV73" s="302"/>
      <c r="BW73" s="304"/>
      <c r="BX73" s="302"/>
      <c r="BY73" s="302"/>
      <c r="BZ73" s="311"/>
      <c r="CA73" s="304"/>
      <c r="CB73" s="302"/>
      <c r="CC73" s="311"/>
      <c r="CD73" s="311"/>
      <c r="CE73" s="304"/>
    </row>
    <row r="74" spans="1:83">
      <c r="A74" s="10">
        <v>1001</v>
      </c>
      <c r="B74" s="11" t="s">
        <v>214</v>
      </c>
      <c r="C74" s="33">
        <v>1215</v>
      </c>
      <c r="D74" s="45">
        <v>292</v>
      </c>
      <c r="E74" s="68">
        <f t="shared" si="1"/>
        <v>0.2403292181069959</v>
      </c>
      <c r="F74" s="95">
        <v>154</v>
      </c>
      <c r="G74" s="95">
        <v>38</v>
      </c>
      <c r="H74" s="95">
        <v>77</v>
      </c>
      <c r="I74" s="95">
        <v>91</v>
      </c>
      <c r="J74" s="104">
        <v>142</v>
      </c>
      <c r="K74" s="109">
        <v>76</v>
      </c>
      <c r="L74" s="103">
        <v>145</v>
      </c>
      <c r="M74" s="108">
        <v>97</v>
      </c>
      <c r="N74" s="96">
        <v>16</v>
      </c>
      <c r="O74" s="302"/>
      <c r="P74" s="304"/>
      <c r="Q74" s="302"/>
      <c r="R74" s="311"/>
      <c r="S74" s="344"/>
      <c r="T74" s="303"/>
      <c r="U74" s="307"/>
      <c r="V74" s="304"/>
      <c r="W74" s="307"/>
      <c r="X74" s="304"/>
      <c r="Y74" s="302"/>
      <c r="Z74" s="303"/>
      <c r="AA74" s="307"/>
      <c r="AB74" s="311"/>
      <c r="AC74" s="344"/>
      <c r="AD74" s="304"/>
      <c r="AE74" s="302"/>
      <c r="AF74" s="311"/>
      <c r="AG74" s="311"/>
      <c r="AH74" s="344"/>
      <c r="AI74" s="304"/>
      <c r="AJ74" s="302"/>
      <c r="AK74" s="344"/>
      <c r="AL74" s="304"/>
      <c r="AM74" s="302"/>
      <c r="AN74" s="311"/>
      <c r="AO74" s="308"/>
      <c r="AP74" s="344"/>
      <c r="AQ74" s="304"/>
      <c r="AR74" s="302"/>
      <c r="AS74" s="311"/>
      <c r="AT74" s="304"/>
      <c r="AU74" s="302"/>
      <c r="AV74" s="304"/>
      <c r="AW74" s="302"/>
      <c r="AX74" s="308"/>
      <c r="AY74" s="344"/>
      <c r="AZ74" s="304"/>
      <c r="BA74" s="302"/>
      <c r="BB74" s="344"/>
      <c r="BC74" s="304"/>
      <c r="BD74" s="302"/>
      <c r="BE74" s="306"/>
      <c r="BF74" s="302"/>
      <c r="BG74" s="304"/>
      <c r="BH74" s="302"/>
      <c r="BI74" s="304"/>
      <c r="BJ74" s="302"/>
      <c r="BK74" s="304"/>
      <c r="BL74" s="302"/>
      <c r="BM74" s="344"/>
      <c r="BN74" s="304"/>
      <c r="BO74" s="302"/>
      <c r="BP74" s="304"/>
      <c r="BQ74" s="302"/>
      <c r="BR74" s="311"/>
      <c r="BS74" s="311"/>
      <c r="BT74" s="344"/>
      <c r="BU74" s="304"/>
      <c r="BV74" s="302"/>
      <c r="BW74" s="304"/>
      <c r="BX74" s="302"/>
      <c r="BY74" s="302"/>
      <c r="BZ74" s="311"/>
      <c r="CA74" s="304"/>
      <c r="CB74" s="302"/>
      <c r="CC74" s="311"/>
      <c r="CD74" s="311"/>
      <c r="CE74" s="304"/>
    </row>
    <row r="75" spans="1:83">
      <c r="A75" s="10">
        <v>1002</v>
      </c>
      <c r="B75" s="11" t="s">
        <v>215</v>
      </c>
      <c r="C75" s="33">
        <v>1164</v>
      </c>
      <c r="D75" s="45">
        <v>123</v>
      </c>
      <c r="E75" s="68">
        <f t="shared" si="1"/>
        <v>0.1056701030927835</v>
      </c>
      <c r="F75" s="95">
        <v>64</v>
      </c>
      <c r="G75" s="95">
        <v>34</v>
      </c>
      <c r="H75" s="95">
        <v>11</v>
      </c>
      <c r="I75" s="95">
        <v>33</v>
      </c>
      <c r="J75" s="104">
        <v>72</v>
      </c>
      <c r="K75" s="109">
        <v>41</v>
      </c>
      <c r="L75" s="103">
        <v>64</v>
      </c>
      <c r="M75" s="108">
        <v>36</v>
      </c>
      <c r="N75" s="96">
        <v>14</v>
      </c>
      <c r="O75" s="302"/>
      <c r="P75" s="304"/>
      <c r="Q75" s="302"/>
      <c r="R75" s="311"/>
      <c r="S75" s="344"/>
      <c r="T75" s="303"/>
      <c r="U75" s="307"/>
      <c r="V75" s="304"/>
      <c r="W75" s="307"/>
      <c r="X75" s="304"/>
      <c r="Y75" s="302"/>
      <c r="Z75" s="303"/>
      <c r="AA75" s="307"/>
      <c r="AB75" s="311"/>
      <c r="AC75" s="344"/>
      <c r="AD75" s="304"/>
      <c r="AE75" s="302"/>
      <c r="AF75" s="311"/>
      <c r="AG75" s="311"/>
      <c r="AH75" s="344"/>
      <c r="AI75" s="304"/>
      <c r="AJ75" s="302"/>
      <c r="AK75" s="344"/>
      <c r="AL75" s="304"/>
      <c r="AM75" s="302"/>
      <c r="AN75" s="311"/>
      <c r="AO75" s="308"/>
      <c r="AP75" s="344"/>
      <c r="AQ75" s="304"/>
      <c r="AR75" s="302"/>
      <c r="AS75" s="311"/>
      <c r="AT75" s="304"/>
      <c r="AU75" s="302"/>
      <c r="AV75" s="304"/>
      <c r="AW75" s="302"/>
      <c r="AX75" s="308"/>
      <c r="AY75" s="344"/>
      <c r="AZ75" s="304"/>
      <c r="BA75" s="302"/>
      <c r="BB75" s="344"/>
      <c r="BC75" s="304"/>
      <c r="BD75" s="302"/>
      <c r="BE75" s="306"/>
      <c r="BF75" s="302"/>
      <c r="BG75" s="304"/>
      <c r="BH75" s="302"/>
      <c r="BI75" s="304"/>
      <c r="BJ75" s="302"/>
      <c r="BK75" s="304"/>
      <c r="BL75" s="302"/>
      <c r="BM75" s="344"/>
      <c r="BN75" s="304"/>
      <c r="BO75" s="302"/>
      <c r="BP75" s="304"/>
      <c r="BQ75" s="302"/>
      <c r="BR75" s="311"/>
      <c r="BS75" s="311"/>
      <c r="BT75" s="344"/>
      <c r="BU75" s="304"/>
      <c r="BV75" s="302"/>
      <c r="BW75" s="304"/>
      <c r="BX75" s="302"/>
      <c r="BY75" s="302"/>
      <c r="BZ75" s="311"/>
      <c r="CA75" s="304"/>
      <c r="CB75" s="302"/>
      <c r="CC75" s="311"/>
      <c r="CD75" s="311"/>
      <c r="CE75" s="304"/>
    </row>
    <row r="76" spans="1:83">
      <c r="A76" s="10">
        <v>1003</v>
      </c>
      <c r="B76" s="11" t="s">
        <v>759</v>
      </c>
      <c r="C76" s="33">
        <v>1220</v>
      </c>
      <c r="D76" s="45">
        <v>196</v>
      </c>
      <c r="E76" s="68">
        <f t="shared" si="1"/>
        <v>0.16065573770491803</v>
      </c>
      <c r="F76" s="95">
        <v>136</v>
      </c>
      <c r="G76" s="95">
        <v>40</v>
      </c>
      <c r="H76" s="95">
        <v>21</v>
      </c>
      <c r="I76" s="95">
        <v>80</v>
      </c>
      <c r="J76" s="104">
        <v>140</v>
      </c>
      <c r="K76" s="109">
        <v>58</v>
      </c>
      <c r="L76" s="103">
        <v>118</v>
      </c>
      <c r="M76" s="108">
        <v>48</v>
      </c>
      <c r="N76" s="96">
        <v>7</v>
      </c>
      <c r="O76" s="302"/>
      <c r="P76" s="304"/>
      <c r="Q76" s="302"/>
      <c r="R76" s="311"/>
      <c r="S76" s="344"/>
      <c r="T76" s="303"/>
      <c r="U76" s="307"/>
      <c r="V76" s="304"/>
      <c r="W76" s="307"/>
      <c r="X76" s="304"/>
      <c r="Y76" s="302"/>
      <c r="Z76" s="303"/>
      <c r="AA76" s="307"/>
      <c r="AB76" s="311"/>
      <c r="AC76" s="344"/>
      <c r="AD76" s="304"/>
      <c r="AE76" s="302"/>
      <c r="AF76" s="311"/>
      <c r="AG76" s="311"/>
      <c r="AH76" s="344"/>
      <c r="AI76" s="304"/>
      <c r="AJ76" s="302"/>
      <c r="AK76" s="344"/>
      <c r="AL76" s="304"/>
      <c r="AM76" s="302"/>
      <c r="AN76" s="311"/>
      <c r="AO76" s="308"/>
      <c r="AP76" s="344"/>
      <c r="AQ76" s="304"/>
      <c r="AR76" s="302"/>
      <c r="AS76" s="311"/>
      <c r="AT76" s="304"/>
      <c r="AU76" s="302"/>
      <c r="AV76" s="304"/>
      <c r="AW76" s="302"/>
      <c r="AX76" s="308"/>
      <c r="AY76" s="344"/>
      <c r="AZ76" s="304"/>
      <c r="BA76" s="302"/>
      <c r="BB76" s="344"/>
      <c r="BC76" s="304"/>
      <c r="BD76" s="302"/>
      <c r="BE76" s="306"/>
      <c r="BF76" s="302"/>
      <c r="BG76" s="304"/>
      <c r="BH76" s="302"/>
      <c r="BI76" s="304"/>
      <c r="BJ76" s="302"/>
      <c r="BK76" s="304"/>
      <c r="BL76" s="302"/>
      <c r="BM76" s="344"/>
      <c r="BN76" s="304"/>
      <c r="BO76" s="302"/>
      <c r="BP76" s="304"/>
      <c r="BQ76" s="302"/>
      <c r="BR76" s="311"/>
      <c r="BS76" s="311"/>
      <c r="BT76" s="344"/>
      <c r="BU76" s="304"/>
      <c r="BV76" s="302"/>
      <c r="BW76" s="304"/>
      <c r="BX76" s="302"/>
      <c r="BY76" s="302"/>
      <c r="BZ76" s="311"/>
      <c r="CA76" s="304"/>
      <c r="CB76" s="302"/>
      <c r="CC76" s="311"/>
      <c r="CD76" s="311"/>
      <c r="CE76" s="304"/>
    </row>
    <row r="77" spans="1:83">
      <c r="A77" s="10">
        <v>1101</v>
      </c>
      <c r="B77" s="11" t="s">
        <v>216</v>
      </c>
      <c r="C77" s="33">
        <v>1223</v>
      </c>
      <c r="D77" s="45">
        <v>246</v>
      </c>
      <c r="E77" s="68">
        <f t="shared" si="1"/>
        <v>0.20114472608340148</v>
      </c>
      <c r="F77" s="95">
        <v>143</v>
      </c>
      <c r="G77" s="95">
        <v>57</v>
      </c>
      <c r="H77" s="95">
        <v>43</v>
      </c>
      <c r="I77" s="95">
        <v>68</v>
      </c>
      <c r="J77" s="104">
        <v>135</v>
      </c>
      <c r="K77" s="109">
        <v>90</v>
      </c>
      <c r="L77" s="103">
        <v>136</v>
      </c>
      <c r="M77" s="108">
        <v>51</v>
      </c>
      <c r="N77" s="96">
        <v>27</v>
      </c>
      <c r="O77" s="302"/>
      <c r="P77" s="304"/>
      <c r="Q77" s="302"/>
      <c r="R77" s="311"/>
      <c r="S77" s="344"/>
      <c r="T77" s="303"/>
      <c r="U77" s="307"/>
      <c r="V77" s="304"/>
      <c r="W77" s="307"/>
      <c r="X77" s="304"/>
      <c r="Y77" s="302"/>
      <c r="Z77" s="303"/>
      <c r="AA77" s="307"/>
      <c r="AB77" s="311"/>
      <c r="AC77" s="344"/>
      <c r="AD77" s="304"/>
      <c r="AE77" s="302"/>
      <c r="AF77" s="311"/>
      <c r="AG77" s="311"/>
      <c r="AH77" s="344"/>
      <c r="AI77" s="304"/>
      <c r="AJ77" s="302"/>
      <c r="AK77" s="344"/>
      <c r="AL77" s="304"/>
      <c r="AM77" s="302"/>
      <c r="AN77" s="311"/>
      <c r="AO77" s="308"/>
      <c r="AP77" s="344"/>
      <c r="AQ77" s="304"/>
      <c r="AR77" s="302"/>
      <c r="AS77" s="311"/>
      <c r="AT77" s="304"/>
      <c r="AU77" s="302"/>
      <c r="AV77" s="304"/>
      <c r="AW77" s="302"/>
      <c r="AX77" s="308"/>
      <c r="AY77" s="344"/>
      <c r="AZ77" s="304"/>
      <c r="BA77" s="302"/>
      <c r="BB77" s="344"/>
      <c r="BC77" s="304"/>
      <c r="BD77" s="302"/>
      <c r="BE77" s="306"/>
      <c r="BF77" s="302"/>
      <c r="BG77" s="304"/>
      <c r="BH77" s="302"/>
      <c r="BI77" s="304"/>
      <c r="BJ77" s="302"/>
      <c r="BK77" s="304"/>
      <c r="BL77" s="302"/>
      <c r="BM77" s="344"/>
      <c r="BN77" s="304"/>
      <c r="BO77" s="302"/>
      <c r="BP77" s="304"/>
      <c r="BQ77" s="302"/>
      <c r="BR77" s="311"/>
      <c r="BS77" s="311"/>
      <c r="BT77" s="344"/>
      <c r="BU77" s="304"/>
      <c r="BV77" s="302"/>
      <c r="BW77" s="304"/>
      <c r="BX77" s="302"/>
      <c r="BY77" s="302"/>
      <c r="BZ77" s="311"/>
      <c r="CA77" s="304"/>
      <c r="CB77" s="302"/>
      <c r="CC77" s="311"/>
      <c r="CD77" s="311"/>
      <c r="CE77" s="304"/>
    </row>
    <row r="78" spans="1:83">
      <c r="A78" s="10">
        <v>1102</v>
      </c>
      <c r="B78" s="11" t="s">
        <v>217</v>
      </c>
      <c r="C78" s="33">
        <v>1528</v>
      </c>
      <c r="D78" s="45">
        <v>140</v>
      </c>
      <c r="E78" s="68">
        <f t="shared" si="1"/>
        <v>9.1623036649214659E-2</v>
      </c>
      <c r="F78" s="95">
        <v>82</v>
      </c>
      <c r="G78" s="95">
        <v>34</v>
      </c>
      <c r="H78" s="95">
        <v>20</v>
      </c>
      <c r="I78" s="95">
        <v>40</v>
      </c>
      <c r="J78" s="104">
        <v>87</v>
      </c>
      <c r="K78" s="109">
        <v>60</v>
      </c>
      <c r="L78" s="103">
        <v>76</v>
      </c>
      <c r="M78" s="108">
        <v>40</v>
      </c>
      <c r="N78" s="96">
        <v>14</v>
      </c>
      <c r="O78" s="302"/>
      <c r="P78" s="304"/>
      <c r="Q78" s="302"/>
      <c r="R78" s="311"/>
      <c r="S78" s="344"/>
      <c r="T78" s="303"/>
      <c r="U78" s="307"/>
      <c r="V78" s="304"/>
      <c r="W78" s="307"/>
      <c r="X78" s="304"/>
      <c r="Y78" s="302"/>
      <c r="Z78" s="303"/>
      <c r="AA78" s="307"/>
      <c r="AB78" s="311"/>
      <c r="AC78" s="344"/>
      <c r="AD78" s="304"/>
      <c r="AE78" s="302"/>
      <c r="AF78" s="311"/>
      <c r="AG78" s="311"/>
      <c r="AH78" s="344"/>
      <c r="AI78" s="304"/>
      <c r="AJ78" s="302"/>
      <c r="AK78" s="344"/>
      <c r="AL78" s="304"/>
      <c r="AM78" s="302"/>
      <c r="AN78" s="311"/>
      <c r="AO78" s="308"/>
      <c r="AP78" s="344"/>
      <c r="AQ78" s="304"/>
      <c r="AR78" s="302"/>
      <c r="AS78" s="311"/>
      <c r="AT78" s="304"/>
      <c r="AU78" s="302"/>
      <c r="AV78" s="304"/>
      <c r="AW78" s="302"/>
      <c r="AX78" s="308"/>
      <c r="AY78" s="344"/>
      <c r="AZ78" s="304"/>
      <c r="BA78" s="302"/>
      <c r="BB78" s="344"/>
      <c r="BC78" s="304"/>
      <c r="BD78" s="302"/>
      <c r="BE78" s="306"/>
      <c r="BF78" s="302"/>
      <c r="BG78" s="304"/>
      <c r="BH78" s="302"/>
      <c r="BI78" s="304"/>
      <c r="BJ78" s="302"/>
      <c r="BK78" s="304"/>
      <c r="BL78" s="302"/>
      <c r="BM78" s="344"/>
      <c r="BN78" s="304"/>
      <c r="BO78" s="302"/>
      <c r="BP78" s="304"/>
      <c r="BQ78" s="302"/>
      <c r="BR78" s="311"/>
      <c r="BS78" s="311"/>
      <c r="BT78" s="344"/>
      <c r="BU78" s="304"/>
      <c r="BV78" s="302"/>
      <c r="BW78" s="304"/>
      <c r="BX78" s="302"/>
      <c r="BY78" s="302"/>
      <c r="BZ78" s="311"/>
      <c r="CA78" s="304"/>
      <c r="CB78" s="302"/>
      <c r="CC78" s="311"/>
      <c r="CD78" s="311"/>
      <c r="CE78" s="304"/>
    </row>
    <row r="79" spans="1:83">
      <c r="A79" s="10">
        <v>1103</v>
      </c>
      <c r="B79" s="11" t="s">
        <v>218</v>
      </c>
      <c r="C79" s="33">
        <v>1184</v>
      </c>
      <c r="D79" s="45">
        <v>98</v>
      </c>
      <c r="E79" s="68">
        <f t="shared" si="1"/>
        <v>8.2770270270270271E-2</v>
      </c>
      <c r="F79" s="95">
        <v>50</v>
      </c>
      <c r="G79" s="95">
        <v>30</v>
      </c>
      <c r="H79" s="95">
        <v>12</v>
      </c>
      <c r="I79" s="95">
        <v>25</v>
      </c>
      <c r="J79" s="104">
        <v>57</v>
      </c>
      <c r="K79" s="109">
        <v>34</v>
      </c>
      <c r="L79" s="103">
        <v>59</v>
      </c>
      <c r="M79" s="108">
        <v>15</v>
      </c>
      <c r="N79" s="96">
        <v>9</v>
      </c>
      <c r="O79" s="302"/>
      <c r="P79" s="304"/>
      <c r="Q79" s="302"/>
      <c r="R79" s="311"/>
      <c r="S79" s="344"/>
      <c r="T79" s="303"/>
      <c r="U79" s="307"/>
      <c r="V79" s="304"/>
      <c r="W79" s="307"/>
      <c r="X79" s="304"/>
      <c r="Y79" s="302"/>
      <c r="Z79" s="303"/>
      <c r="AA79" s="307"/>
      <c r="AB79" s="311"/>
      <c r="AC79" s="344"/>
      <c r="AD79" s="304"/>
      <c r="AE79" s="302"/>
      <c r="AF79" s="311"/>
      <c r="AG79" s="311"/>
      <c r="AH79" s="344"/>
      <c r="AI79" s="304"/>
      <c r="AJ79" s="302"/>
      <c r="AK79" s="344"/>
      <c r="AL79" s="304"/>
      <c r="AM79" s="302"/>
      <c r="AN79" s="311"/>
      <c r="AO79" s="308"/>
      <c r="AP79" s="344"/>
      <c r="AQ79" s="304"/>
      <c r="AR79" s="302"/>
      <c r="AS79" s="311"/>
      <c r="AT79" s="304"/>
      <c r="AU79" s="302"/>
      <c r="AV79" s="304"/>
      <c r="AW79" s="302"/>
      <c r="AX79" s="308"/>
      <c r="AY79" s="344"/>
      <c r="AZ79" s="304"/>
      <c r="BA79" s="302"/>
      <c r="BB79" s="344"/>
      <c r="BC79" s="304"/>
      <c r="BD79" s="302"/>
      <c r="BE79" s="306"/>
      <c r="BF79" s="302"/>
      <c r="BG79" s="304"/>
      <c r="BH79" s="302"/>
      <c r="BI79" s="304"/>
      <c r="BJ79" s="302"/>
      <c r="BK79" s="304"/>
      <c r="BL79" s="302"/>
      <c r="BM79" s="344"/>
      <c r="BN79" s="304"/>
      <c r="BO79" s="302"/>
      <c r="BP79" s="304"/>
      <c r="BQ79" s="302"/>
      <c r="BR79" s="311"/>
      <c r="BS79" s="311"/>
      <c r="BT79" s="344"/>
      <c r="BU79" s="304"/>
      <c r="BV79" s="302"/>
      <c r="BW79" s="304"/>
      <c r="BX79" s="302"/>
      <c r="BY79" s="302"/>
      <c r="BZ79" s="311"/>
      <c r="CA79" s="304"/>
      <c r="CB79" s="302"/>
      <c r="CC79" s="311"/>
      <c r="CD79" s="311"/>
      <c r="CE79" s="304"/>
    </row>
    <row r="80" spans="1:83">
      <c r="A80" s="10">
        <v>1104</v>
      </c>
      <c r="B80" s="11" t="s">
        <v>796</v>
      </c>
      <c r="C80" s="33">
        <v>1136</v>
      </c>
      <c r="D80" s="45">
        <v>160</v>
      </c>
      <c r="E80" s="68">
        <f>SUM(D80/C80)</f>
        <v>0.14084507042253522</v>
      </c>
      <c r="F80" s="95">
        <v>104</v>
      </c>
      <c r="G80" s="95">
        <v>35</v>
      </c>
      <c r="H80" s="95">
        <v>18</v>
      </c>
      <c r="I80" s="95">
        <v>46</v>
      </c>
      <c r="J80" s="104">
        <v>101</v>
      </c>
      <c r="K80" s="109">
        <v>43</v>
      </c>
      <c r="L80" s="103">
        <v>106</v>
      </c>
      <c r="M80" s="108">
        <v>25</v>
      </c>
      <c r="N80" s="96">
        <v>4</v>
      </c>
      <c r="O80" s="302"/>
      <c r="P80" s="304"/>
      <c r="Q80" s="302"/>
      <c r="R80" s="311"/>
      <c r="S80" s="344"/>
      <c r="T80" s="303"/>
      <c r="U80" s="307"/>
      <c r="V80" s="304"/>
      <c r="W80" s="307"/>
      <c r="X80" s="304"/>
      <c r="Y80" s="302"/>
      <c r="Z80" s="303"/>
      <c r="AA80" s="307"/>
      <c r="AB80" s="311"/>
      <c r="AC80" s="344"/>
      <c r="AD80" s="304"/>
      <c r="AE80" s="302"/>
      <c r="AF80" s="311"/>
      <c r="AG80" s="311"/>
      <c r="AH80" s="344"/>
      <c r="AI80" s="304"/>
      <c r="AJ80" s="302"/>
      <c r="AK80" s="344"/>
      <c r="AL80" s="304"/>
      <c r="AM80" s="302"/>
      <c r="AN80" s="311"/>
      <c r="AO80" s="308"/>
      <c r="AP80" s="344"/>
      <c r="AQ80" s="304"/>
      <c r="AR80" s="302"/>
      <c r="AS80" s="311"/>
      <c r="AT80" s="304"/>
      <c r="AU80" s="302"/>
      <c r="AV80" s="304"/>
      <c r="AW80" s="302"/>
      <c r="AX80" s="308"/>
      <c r="AY80" s="344"/>
      <c r="AZ80" s="304"/>
      <c r="BA80" s="302"/>
      <c r="BB80" s="344"/>
      <c r="BC80" s="304"/>
      <c r="BD80" s="302"/>
      <c r="BE80" s="306"/>
      <c r="BF80" s="302"/>
      <c r="BG80" s="304"/>
      <c r="BH80" s="302"/>
      <c r="BI80" s="304"/>
      <c r="BJ80" s="302"/>
      <c r="BK80" s="304"/>
      <c r="BL80" s="302"/>
      <c r="BM80" s="344"/>
      <c r="BN80" s="304"/>
      <c r="BO80" s="302"/>
      <c r="BP80" s="304"/>
      <c r="BQ80" s="302"/>
      <c r="BR80" s="311"/>
      <c r="BS80" s="311"/>
      <c r="BT80" s="344"/>
      <c r="BU80" s="304"/>
      <c r="BV80" s="302"/>
      <c r="BW80" s="304"/>
      <c r="BX80" s="302"/>
      <c r="BY80" s="302"/>
      <c r="BZ80" s="311"/>
      <c r="CA80" s="304"/>
      <c r="CB80" s="302"/>
      <c r="CC80" s="311"/>
      <c r="CD80" s="311"/>
      <c r="CE80" s="304"/>
    </row>
    <row r="81" spans="1:83">
      <c r="A81" s="10">
        <v>1201</v>
      </c>
      <c r="B81" s="11" t="s">
        <v>219</v>
      </c>
      <c r="C81" s="33">
        <v>977</v>
      </c>
      <c r="D81" s="45">
        <v>92</v>
      </c>
      <c r="E81" s="68">
        <f t="shared" si="1"/>
        <v>9.4165813715455474E-2</v>
      </c>
      <c r="F81" s="95">
        <v>50</v>
      </c>
      <c r="G81" s="95">
        <v>22</v>
      </c>
      <c r="H81" s="95">
        <v>21</v>
      </c>
      <c r="I81" s="95">
        <v>24</v>
      </c>
      <c r="J81" s="104">
        <v>50</v>
      </c>
      <c r="K81" s="109">
        <v>24</v>
      </c>
      <c r="L81" s="103">
        <v>42</v>
      </c>
      <c r="M81" s="108">
        <v>19</v>
      </c>
      <c r="N81" s="96">
        <v>10</v>
      </c>
      <c r="O81" s="302"/>
      <c r="P81" s="304"/>
      <c r="Q81" s="302"/>
      <c r="R81" s="311"/>
      <c r="S81" s="344"/>
      <c r="T81" s="303"/>
      <c r="U81" s="307"/>
      <c r="V81" s="304"/>
      <c r="W81" s="307"/>
      <c r="X81" s="304"/>
      <c r="Y81" s="302"/>
      <c r="Z81" s="303"/>
      <c r="AA81" s="307"/>
      <c r="AB81" s="311"/>
      <c r="AC81" s="344"/>
      <c r="AD81" s="304"/>
      <c r="AE81" s="302"/>
      <c r="AF81" s="311"/>
      <c r="AG81" s="311"/>
      <c r="AH81" s="344"/>
      <c r="AI81" s="304"/>
      <c r="AJ81" s="302"/>
      <c r="AK81" s="344"/>
      <c r="AL81" s="304"/>
      <c r="AM81" s="302"/>
      <c r="AN81" s="311"/>
      <c r="AO81" s="308"/>
      <c r="AP81" s="344"/>
      <c r="AQ81" s="304"/>
      <c r="AR81" s="302"/>
      <c r="AS81" s="311"/>
      <c r="AT81" s="304"/>
      <c r="AU81" s="302"/>
      <c r="AV81" s="304"/>
      <c r="AW81" s="302"/>
      <c r="AX81" s="308"/>
      <c r="AY81" s="344"/>
      <c r="AZ81" s="304"/>
      <c r="BA81" s="302"/>
      <c r="BB81" s="344"/>
      <c r="BC81" s="304"/>
      <c r="BD81" s="302"/>
      <c r="BE81" s="306"/>
      <c r="BF81" s="302"/>
      <c r="BG81" s="304"/>
      <c r="BH81" s="302"/>
      <c r="BI81" s="304"/>
      <c r="BJ81" s="302"/>
      <c r="BK81" s="304"/>
      <c r="BL81" s="302"/>
      <c r="BM81" s="344"/>
      <c r="BN81" s="304"/>
      <c r="BO81" s="302"/>
      <c r="BP81" s="304"/>
      <c r="BQ81" s="302"/>
      <c r="BR81" s="311"/>
      <c r="BS81" s="311"/>
      <c r="BT81" s="344"/>
      <c r="BU81" s="304"/>
      <c r="BV81" s="302"/>
      <c r="BW81" s="304"/>
      <c r="BX81" s="302"/>
      <c r="BY81" s="302"/>
      <c r="BZ81" s="311"/>
      <c r="CA81" s="304"/>
      <c r="CB81" s="302"/>
      <c r="CC81" s="311"/>
      <c r="CD81" s="311"/>
      <c r="CE81" s="304"/>
    </row>
    <row r="82" spans="1:83">
      <c r="A82" s="10">
        <v>1202</v>
      </c>
      <c r="B82" s="11" t="s">
        <v>220</v>
      </c>
      <c r="C82" s="33">
        <v>1349</v>
      </c>
      <c r="D82" s="45">
        <v>17</v>
      </c>
      <c r="E82" s="68">
        <f t="shared" si="1"/>
        <v>1.2601927353595256E-2</v>
      </c>
      <c r="F82" s="95">
        <v>6</v>
      </c>
      <c r="G82" s="95">
        <v>5</v>
      </c>
      <c r="H82" s="95">
        <v>3</v>
      </c>
      <c r="I82" s="95">
        <v>3</v>
      </c>
      <c r="J82" s="104">
        <v>12</v>
      </c>
      <c r="K82" s="109">
        <v>3</v>
      </c>
      <c r="L82" s="103">
        <v>9</v>
      </c>
      <c r="M82" s="108">
        <v>3</v>
      </c>
      <c r="N82" s="96">
        <v>2</v>
      </c>
      <c r="O82" s="302"/>
      <c r="P82" s="304"/>
      <c r="Q82" s="302"/>
      <c r="R82" s="311"/>
      <c r="S82" s="344"/>
      <c r="T82" s="303"/>
      <c r="U82" s="307"/>
      <c r="V82" s="304"/>
      <c r="W82" s="307"/>
      <c r="X82" s="304"/>
      <c r="Y82" s="302"/>
      <c r="Z82" s="303"/>
      <c r="AA82" s="307"/>
      <c r="AB82" s="311"/>
      <c r="AC82" s="344"/>
      <c r="AD82" s="304"/>
      <c r="AE82" s="302"/>
      <c r="AF82" s="311"/>
      <c r="AG82" s="311"/>
      <c r="AH82" s="344"/>
      <c r="AI82" s="304"/>
      <c r="AJ82" s="302"/>
      <c r="AK82" s="344"/>
      <c r="AL82" s="304"/>
      <c r="AM82" s="302"/>
      <c r="AN82" s="311"/>
      <c r="AO82" s="308"/>
      <c r="AP82" s="344"/>
      <c r="AQ82" s="304"/>
      <c r="AR82" s="302"/>
      <c r="AS82" s="311"/>
      <c r="AT82" s="304"/>
      <c r="AU82" s="302"/>
      <c r="AV82" s="304"/>
      <c r="AW82" s="302"/>
      <c r="AX82" s="308"/>
      <c r="AY82" s="344"/>
      <c r="AZ82" s="304"/>
      <c r="BA82" s="302"/>
      <c r="BB82" s="344"/>
      <c r="BC82" s="304"/>
      <c r="BD82" s="302"/>
      <c r="BE82" s="306"/>
      <c r="BF82" s="302"/>
      <c r="BG82" s="304"/>
      <c r="BH82" s="302"/>
      <c r="BI82" s="304"/>
      <c r="BJ82" s="302"/>
      <c r="BK82" s="304"/>
      <c r="BL82" s="302"/>
      <c r="BM82" s="344"/>
      <c r="BN82" s="304"/>
      <c r="BO82" s="302"/>
      <c r="BP82" s="304"/>
      <c r="BQ82" s="302"/>
      <c r="BR82" s="311"/>
      <c r="BS82" s="311"/>
      <c r="BT82" s="344"/>
      <c r="BU82" s="304"/>
      <c r="BV82" s="302"/>
      <c r="BW82" s="304"/>
      <c r="BX82" s="302"/>
      <c r="BY82" s="302"/>
      <c r="BZ82" s="311"/>
      <c r="CA82" s="304"/>
      <c r="CB82" s="302"/>
      <c r="CC82" s="311"/>
      <c r="CD82" s="311"/>
      <c r="CE82" s="304"/>
    </row>
    <row r="83" spans="1:83">
      <c r="A83" s="10">
        <v>1203</v>
      </c>
      <c r="B83" s="11" t="s">
        <v>221</v>
      </c>
      <c r="C83" s="33">
        <v>1555</v>
      </c>
      <c r="D83" s="45">
        <v>134</v>
      </c>
      <c r="E83" s="68">
        <f t="shared" si="1"/>
        <v>8.6173633440514472E-2</v>
      </c>
      <c r="F83" s="95">
        <v>70</v>
      </c>
      <c r="G83" s="95">
        <v>42</v>
      </c>
      <c r="H83" s="95">
        <v>16</v>
      </c>
      <c r="I83" s="95">
        <v>35</v>
      </c>
      <c r="J83" s="104">
        <v>74</v>
      </c>
      <c r="K83" s="109">
        <v>52</v>
      </c>
      <c r="L83" s="103">
        <v>76</v>
      </c>
      <c r="M83" s="108">
        <v>32</v>
      </c>
      <c r="N83" s="96">
        <v>5</v>
      </c>
      <c r="O83" s="302"/>
      <c r="P83" s="304"/>
      <c r="Q83" s="302"/>
      <c r="R83" s="311"/>
      <c r="S83" s="344"/>
      <c r="T83" s="303"/>
      <c r="U83" s="307"/>
      <c r="V83" s="304"/>
      <c r="W83" s="307"/>
      <c r="X83" s="304"/>
      <c r="Y83" s="302"/>
      <c r="Z83" s="303"/>
      <c r="AA83" s="307"/>
      <c r="AB83" s="311"/>
      <c r="AC83" s="344"/>
      <c r="AD83" s="304"/>
      <c r="AE83" s="302"/>
      <c r="AF83" s="311"/>
      <c r="AG83" s="311"/>
      <c r="AH83" s="344"/>
      <c r="AI83" s="304"/>
      <c r="AJ83" s="302"/>
      <c r="AK83" s="344"/>
      <c r="AL83" s="304"/>
      <c r="AM83" s="302"/>
      <c r="AN83" s="311"/>
      <c r="AO83" s="308"/>
      <c r="AP83" s="344"/>
      <c r="AQ83" s="304"/>
      <c r="AR83" s="302"/>
      <c r="AS83" s="311"/>
      <c r="AT83" s="304"/>
      <c r="AU83" s="302"/>
      <c r="AV83" s="304"/>
      <c r="AW83" s="302"/>
      <c r="AX83" s="308"/>
      <c r="AY83" s="344"/>
      <c r="AZ83" s="304"/>
      <c r="BA83" s="302"/>
      <c r="BB83" s="344"/>
      <c r="BC83" s="304"/>
      <c r="BD83" s="302"/>
      <c r="BE83" s="306"/>
      <c r="BF83" s="302"/>
      <c r="BG83" s="304"/>
      <c r="BH83" s="302"/>
      <c r="BI83" s="304"/>
      <c r="BJ83" s="302"/>
      <c r="BK83" s="304"/>
      <c r="BL83" s="302"/>
      <c r="BM83" s="344"/>
      <c r="BN83" s="304"/>
      <c r="BO83" s="302"/>
      <c r="BP83" s="304"/>
      <c r="BQ83" s="302"/>
      <c r="BR83" s="311"/>
      <c r="BS83" s="311"/>
      <c r="BT83" s="344"/>
      <c r="BU83" s="304"/>
      <c r="BV83" s="302"/>
      <c r="BW83" s="304"/>
      <c r="BX83" s="302"/>
      <c r="BY83" s="302"/>
      <c r="BZ83" s="311"/>
      <c r="CA83" s="304"/>
      <c r="CB83" s="302"/>
      <c r="CC83" s="311"/>
      <c r="CD83" s="311"/>
      <c r="CE83" s="304"/>
    </row>
    <row r="84" spans="1:83">
      <c r="A84" s="10">
        <v>1204</v>
      </c>
      <c r="B84" s="11" t="s">
        <v>753</v>
      </c>
      <c r="C84" s="33">
        <v>1547</v>
      </c>
      <c r="D84" s="45">
        <v>260</v>
      </c>
      <c r="E84" s="68">
        <f t="shared" si="1"/>
        <v>0.16806722689075632</v>
      </c>
      <c r="F84" s="95">
        <v>159</v>
      </c>
      <c r="G84" s="95">
        <v>53</v>
      </c>
      <c r="H84" s="95">
        <v>51</v>
      </c>
      <c r="I84" s="95">
        <v>80</v>
      </c>
      <c r="J84" s="104">
        <v>151</v>
      </c>
      <c r="K84" s="109">
        <v>90</v>
      </c>
      <c r="L84" s="103">
        <v>137</v>
      </c>
      <c r="M84" s="108">
        <v>67</v>
      </c>
      <c r="N84" s="96">
        <v>26</v>
      </c>
      <c r="O84" s="302"/>
      <c r="P84" s="304"/>
      <c r="Q84" s="302"/>
      <c r="R84" s="311"/>
      <c r="S84" s="344"/>
      <c r="T84" s="303"/>
      <c r="U84" s="307"/>
      <c r="V84" s="304"/>
      <c r="W84" s="307"/>
      <c r="X84" s="304"/>
      <c r="Y84" s="302"/>
      <c r="Z84" s="303"/>
      <c r="AA84" s="307"/>
      <c r="AB84" s="311"/>
      <c r="AC84" s="344"/>
      <c r="AD84" s="304"/>
      <c r="AE84" s="302"/>
      <c r="AF84" s="311"/>
      <c r="AG84" s="311"/>
      <c r="AH84" s="344"/>
      <c r="AI84" s="304"/>
      <c r="AJ84" s="302"/>
      <c r="AK84" s="344"/>
      <c r="AL84" s="304"/>
      <c r="AM84" s="302"/>
      <c r="AN84" s="311"/>
      <c r="AO84" s="308"/>
      <c r="AP84" s="344"/>
      <c r="AQ84" s="304"/>
      <c r="AR84" s="302"/>
      <c r="AS84" s="311"/>
      <c r="AT84" s="304"/>
      <c r="AU84" s="302"/>
      <c r="AV84" s="304"/>
      <c r="AW84" s="302"/>
      <c r="AX84" s="308"/>
      <c r="AY84" s="344"/>
      <c r="AZ84" s="304"/>
      <c r="BA84" s="302"/>
      <c r="BB84" s="344"/>
      <c r="BC84" s="304"/>
      <c r="BD84" s="302"/>
      <c r="BE84" s="306"/>
      <c r="BF84" s="302"/>
      <c r="BG84" s="304"/>
      <c r="BH84" s="302"/>
      <c r="BI84" s="304"/>
      <c r="BJ84" s="302"/>
      <c r="BK84" s="304"/>
      <c r="BL84" s="302"/>
      <c r="BM84" s="344"/>
      <c r="BN84" s="304"/>
      <c r="BO84" s="302"/>
      <c r="BP84" s="304"/>
      <c r="BQ84" s="302"/>
      <c r="BR84" s="311"/>
      <c r="BS84" s="311"/>
      <c r="BT84" s="344"/>
      <c r="BU84" s="304"/>
      <c r="BV84" s="302"/>
      <c r="BW84" s="304"/>
      <c r="BX84" s="302"/>
      <c r="BY84" s="302"/>
      <c r="BZ84" s="311"/>
      <c r="CA84" s="304"/>
      <c r="CB84" s="302"/>
      <c r="CC84" s="311"/>
      <c r="CD84" s="311"/>
      <c r="CE84" s="304"/>
    </row>
    <row r="85" spans="1:83">
      <c r="A85" s="10">
        <v>1205</v>
      </c>
      <c r="B85" s="11" t="s">
        <v>754</v>
      </c>
      <c r="C85" s="33">
        <v>1640</v>
      </c>
      <c r="D85" s="45">
        <v>123</v>
      </c>
      <c r="E85" s="68">
        <f t="shared" si="1"/>
        <v>7.4999999999999997E-2</v>
      </c>
      <c r="F85" s="95">
        <v>62</v>
      </c>
      <c r="G85" s="95">
        <v>34</v>
      </c>
      <c r="H85" s="95">
        <v>20</v>
      </c>
      <c r="I85" s="95">
        <v>38</v>
      </c>
      <c r="J85" s="104">
        <v>79</v>
      </c>
      <c r="K85" s="109">
        <v>26</v>
      </c>
      <c r="L85" s="103">
        <v>87</v>
      </c>
      <c r="M85" s="108">
        <v>17</v>
      </c>
      <c r="N85" s="96">
        <v>6</v>
      </c>
      <c r="O85" s="302"/>
      <c r="P85" s="304"/>
      <c r="Q85" s="302"/>
      <c r="R85" s="311"/>
      <c r="S85" s="344"/>
      <c r="T85" s="303"/>
      <c r="U85" s="307"/>
      <c r="V85" s="304"/>
      <c r="W85" s="307"/>
      <c r="X85" s="304"/>
      <c r="Y85" s="302"/>
      <c r="Z85" s="303"/>
      <c r="AA85" s="307"/>
      <c r="AB85" s="311"/>
      <c r="AC85" s="344"/>
      <c r="AD85" s="304"/>
      <c r="AE85" s="302"/>
      <c r="AF85" s="311"/>
      <c r="AG85" s="311"/>
      <c r="AH85" s="344"/>
      <c r="AI85" s="304"/>
      <c r="AJ85" s="302"/>
      <c r="AK85" s="344"/>
      <c r="AL85" s="304"/>
      <c r="AM85" s="302"/>
      <c r="AN85" s="311"/>
      <c r="AO85" s="308"/>
      <c r="AP85" s="344"/>
      <c r="AQ85" s="304"/>
      <c r="AR85" s="302"/>
      <c r="AS85" s="311"/>
      <c r="AT85" s="304"/>
      <c r="AU85" s="302"/>
      <c r="AV85" s="304"/>
      <c r="AW85" s="302"/>
      <c r="AX85" s="308"/>
      <c r="AY85" s="344"/>
      <c r="AZ85" s="304"/>
      <c r="BA85" s="302"/>
      <c r="BB85" s="344"/>
      <c r="BC85" s="304"/>
      <c r="BD85" s="302"/>
      <c r="BE85" s="306"/>
      <c r="BF85" s="302"/>
      <c r="BG85" s="304"/>
      <c r="BH85" s="302"/>
      <c r="BI85" s="304"/>
      <c r="BJ85" s="302"/>
      <c r="BK85" s="304"/>
      <c r="BL85" s="302"/>
      <c r="BM85" s="344"/>
      <c r="BN85" s="304"/>
      <c r="BO85" s="302"/>
      <c r="BP85" s="304"/>
      <c r="BQ85" s="302"/>
      <c r="BR85" s="311"/>
      <c r="BS85" s="311"/>
      <c r="BT85" s="344"/>
      <c r="BU85" s="304"/>
      <c r="BV85" s="302"/>
      <c r="BW85" s="304"/>
      <c r="BX85" s="302"/>
      <c r="BY85" s="302"/>
      <c r="BZ85" s="311"/>
      <c r="CA85" s="304"/>
      <c r="CB85" s="302"/>
      <c r="CC85" s="311"/>
      <c r="CD85" s="311"/>
      <c r="CE85" s="304"/>
    </row>
    <row r="86" spans="1:83">
      <c r="A86" s="10">
        <v>1301</v>
      </c>
      <c r="B86" s="11" t="s">
        <v>222</v>
      </c>
      <c r="C86" s="33">
        <v>1282</v>
      </c>
      <c r="D86" s="45">
        <v>151</v>
      </c>
      <c r="E86" s="68">
        <f t="shared" si="1"/>
        <v>0.11778471138845553</v>
      </c>
      <c r="F86" s="95">
        <v>87</v>
      </c>
      <c r="G86" s="95">
        <v>19</v>
      </c>
      <c r="H86" s="95">
        <v>19</v>
      </c>
      <c r="I86" s="95">
        <v>55</v>
      </c>
      <c r="J86" s="104">
        <v>100</v>
      </c>
      <c r="K86" s="109">
        <v>31</v>
      </c>
      <c r="L86" s="103">
        <v>76</v>
      </c>
      <c r="M86" s="108">
        <v>55</v>
      </c>
      <c r="N86" s="96">
        <v>13</v>
      </c>
      <c r="O86" s="302"/>
      <c r="P86" s="304"/>
      <c r="Q86" s="302"/>
      <c r="R86" s="311"/>
      <c r="S86" s="344"/>
      <c r="T86" s="303"/>
      <c r="U86" s="307"/>
      <c r="V86" s="304"/>
      <c r="W86" s="307"/>
      <c r="X86" s="304"/>
      <c r="Y86" s="302"/>
      <c r="Z86" s="303"/>
      <c r="AA86" s="307"/>
      <c r="AB86" s="311"/>
      <c r="AC86" s="344"/>
      <c r="AD86" s="304"/>
      <c r="AE86" s="302"/>
      <c r="AF86" s="311"/>
      <c r="AG86" s="311"/>
      <c r="AH86" s="344"/>
      <c r="AI86" s="304"/>
      <c r="AJ86" s="302"/>
      <c r="AK86" s="344"/>
      <c r="AL86" s="304"/>
      <c r="AM86" s="302"/>
      <c r="AN86" s="311"/>
      <c r="AO86" s="308"/>
      <c r="AP86" s="344"/>
      <c r="AQ86" s="304"/>
      <c r="AR86" s="302"/>
      <c r="AS86" s="311"/>
      <c r="AT86" s="304"/>
      <c r="AU86" s="302"/>
      <c r="AV86" s="304"/>
      <c r="AW86" s="302"/>
      <c r="AX86" s="308"/>
      <c r="AY86" s="344"/>
      <c r="AZ86" s="304"/>
      <c r="BA86" s="302"/>
      <c r="BB86" s="344"/>
      <c r="BC86" s="304"/>
      <c r="BD86" s="302"/>
      <c r="BE86" s="306"/>
      <c r="BF86" s="302"/>
      <c r="BG86" s="304"/>
      <c r="BH86" s="302"/>
      <c r="BI86" s="304"/>
      <c r="BJ86" s="302"/>
      <c r="BK86" s="304"/>
      <c r="BL86" s="302"/>
      <c r="BM86" s="344"/>
      <c r="BN86" s="304"/>
      <c r="BO86" s="302"/>
      <c r="BP86" s="304"/>
      <c r="BQ86" s="302"/>
      <c r="BR86" s="311"/>
      <c r="BS86" s="311"/>
      <c r="BT86" s="344"/>
      <c r="BU86" s="304"/>
      <c r="BV86" s="302"/>
      <c r="BW86" s="304"/>
      <c r="BX86" s="302"/>
      <c r="BY86" s="302"/>
      <c r="BZ86" s="311"/>
      <c r="CA86" s="304"/>
      <c r="CB86" s="302"/>
      <c r="CC86" s="311"/>
      <c r="CD86" s="311"/>
      <c r="CE86" s="304"/>
    </row>
    <row r="87" spans="1:83">
      <c r="A87" s="10">
        <v>1302</v>
      </c>
      <c r="B87" s="11" t="s">
        <v>223</v>
      </c>
      <c r="C87" s="33">
        <v>842</v>
      </c>
      <c r="D87" s="45">
        <v>260</v>
      </c>
      <c r="E87" s="68">
        <f t="shared" si="1"/>
        <v>0.30878859857482183</v>
      </c>
      <c r="F87" s="95">
        <v>158</v>
      </c>
      <c r="G87" s="95">
        <v>37</v>
      </c>
      <c r="H87" s="95">
        <v>35</v>
      </c>
      <c r="I87" s="95">
        <v>86</v>
      </c>
      <c r="J87" s="104">
        <v>169</v>
      </c>
      <c r="K87" s="109">
        <v>75</v>
      </c>
      <c r="L87" s="103">
        <v>143</v>
      </c>
      <c r="M87" s="108">
        <v>71</v>
      </c>
      <c r="N87" s="96">
        <v>20</v>
      </c>
      <c r="O87" s="302"/>
      <c r="P87" s="304"/>
      <c r="Q87" s="302"/>
      <c r="R87" s="311"/>
      <c r="S87" s="344"/>
      <c r="T87" s="303"/>
      <c r="U87" s="307"/>
      <c r="V87" s="304"/>
      <c r="W87" s="307"/>
      <c r="X87" s="304"/>
      <c r="Y87" s="302"/>
      <c r="Z87" s="303"/>
      <c r="AA87" s="307"/>
      <c r="AB87" s="311"/>
      <c r="AC87" s="344"/>
      <c r="AD87" s="304"/>
      <c r="AE87" s="302"/>
      <c r="AF87" s="311"/>
      <c r="AG87" s="311"/>
      <c r="AH87" s="344"/>
      <c r="AI87" s="304"/>
      <c r="AJ87" s="302"/>
      <c r="AK87" s="344"/>
      <c r="AL87" s="304"/>
      <c r="AM87" s="302"/>
      <c r="AN87" s="311"/>
      <c r="AO87" s="308"/>
      <c r="AP87" s="344"/>
      <c r="AQ87" s="304"/>
      <c r="AR87" s="302"/>
      <c r="AS87" s="311"/>
      <c r="AT87" s="304"/>
      <c r="AU87" s="302"/>
      <c r="AV87" s="304"/>
      <c r="AW87" s="302"/>
      <c r="AX87" s="308"/>
      <c r="AY87" s="344"/>
      <c r="AZ87" s="304"/>
      <c r="BA87" s="302"/>
      <c r="BB87" s="344"/>
      <c r="BC87" s="304"/>
      <c r="BD87" s="302"/>
      <c r="BE87" s="306"/>
      <c r="BF87" s="302"/>
      <c r="BG87" s="304"/>
      <c r="BH87" s="302"/>
      <c r="BI87" s="304"/>
      <c r="BJ87" s="302"/>
      <c r="BK87" s="304"/>
      <c r="BL87" s="302"/>
      <c r="BM87" s="344"/>
      <c r="BN87" s="304"/>
      <c r="BO87" s="302"/>
      <c r="BP87" s="304"/>
      <c r="BQ87" s="302"/>
      <c r="BR87" s="311"/>
      <c r="BS87" s="311"/>
      <c r="BT87" s="344"/>
      <c r="BU87" s="304"/>
      <c r="BV87" s="302"/>
      <c r="BW87" s="304"/>
      <c r="BX87" s="302"/>
      <c r="BY87" s="302"/>
      <c r="BZ87" s="311"/>
      <c r="CA87" s="304"/>
      <c r="CB87" s="302"/>
      <c r="CC87" s="311"/>
      <c r="CD87" s="311"/>
      <c r="CE87" s="304"/>
    </row>
    <row r="88" spans="1:83">
      <c r="A88" s="10">
        <v>1303</v>
      </c>
      <c r="B88" s="11" t="s">
        <v>224</v>
      </c>
      <c r="C88" s="33">
        <v>1266</v>
      </c>
      <c r="D88" s="45">
        <v>147</v>
      </c>
      <c r="E88" s="68">
        <f t="shared" si="1"/>
        <v>0.11611374407582939</v>
      </c>
      <c r="F88" s="95">
        <v>74</v>
      </c>
      <c r="G88" s="95">
        <v>29</v>
      </c>
      <c r="H88" s="95">
        <v>13</v>
      </c>
      <c r="I88" s="95">
        <v>54</v>
      </c>
      <c r="J88" s="104">
        <v>83</v>
      </c>
      <c r="K88" s="109">
        <v>33</v>
      </c>
      <c r="L88" s="103">
        <v>74</v>
      </c>
      <c r="M88" s="108">
        <v>47</v>
      </c>
      <c r="N88" s="96">
        <v>9</v>
      </c>
      <c r="O88" s="302"/>
      <c r="P88" s="304"/>
      <c r="Q88" s="302"/>
      <c r="R88" s="311"/>
      <c r="S88" s="344"/>
      <c r="T88" s="303"/>
      <c r="U88" s="307"/>
      <c r="V88" s="304"/>
      <c r="W88" s="307"/>
      <c r="X88" s="304"/>
      <c r="Y88" s="302"/>
      <c r="Z88" s="303"/>
      <c r="AA88" s="307"/>
      <c r="AB88" s="311"/>
      <c r="AC88" s="344"/>
      <c r="AD88" s="304"/>
      <c r="AE88" s="302"/>
      <c r="AF88" s="311"/>
      <c r="AG88" s="311"/>
      <c r="AH88" s="344"/>
      <c r="AI88" s="304"/>
      <c r="AJ88" s="302"/>
      <c r="AK88" s="344"/>
      <c r="AL88" s="304"/>
      <c r="AM88" s="302"/>
      <c r="AN88" s="311"/>
      <c r="AO88" s="308"/>
      <c r="AP88" s="344"/>
      <c r="AQ88" s="304"/>
      <c r="AR88" s="302"/>
      <c r="AS88" s="311"/>
      <c r="AT88" s="304"/>
      <c r="AU88" s="302"/>
      <c r="AV88" s="304"/>
      <c r="AW88" s="302"/>
      <c r="AX88" s="308"/>
      <c r="AY88" s="344"/>
      <c r="AZ88" s="304"/>
      <c r="BA88" s="302"/>
      <c r="BB88" s="344"/>
      <c r="BC88" s="304"/>
      <c r="BD88" s="302"/>
      <c r="BE88" s="306"/>
      <c r="BF88" s="302"/>
      <c r="BG88" s="304"/>
      <c r="BH88" s="302"/>
      <c r="BI88" s="304"/>
      <c r="BJ88" s="302"/>
      <c r="BK88" s="304"/>
      <c r="BL88" s="302"/>
      <c r="BM88" s="344"/>
      <c r="BN88" s="304"/>
      <c r="BO88" s="302"/>
      <c r="BP88" s="304"/>
      <c r="BQ88" s="302"/>
      <c r="BR88" s="311"/>
      <c r="BS88" s="311"/>
      <c r="BT88" s="344"/>
      <c r="BU88" s="304"/>
      <c r="BV88" s="302"/>
      <c r="BW88" s="304"/>
      <c r="BX88" s="302"/>
      <c r="BY88" s="302"/>
      <c r="BZ88" s="311"/>
      <c r="CA88" s="304"/>
      <c r="CB88" s="302"/>
      <c r="CC88" s="311"/>
      <c r="CD88" s="311"/>
      <c r="CE88" s="304"/>
    </row>
    <row r="89" spans="1:83">
      <c r="A89" s="10">
        <v>1304</v>
      </c>
      <c r="B89" s="11" t="s">
        <v>225</v>
      </c>
      <c r="C89" s="33">
        <v>1224</v>
      </c>
      <c r="D89" s="45">
        <v>225</v>
      </c>
      <c r="E89" s="68">
        <f t="shared" si="1"/>
        <v>0.18382352941176472</v>
      </c>
      <c r="F89" s="95">
        <v>156</v>
      </c>
      <c r="G89" s="95">
        <v>28</v>
      </c>
      <c r="H89" s="95">
        <v>18</v>
      </c>
      <c r="I89" s="95">
        <v>124</v>
      </c>
      <c r="J89" s="104">
        <v>141</v>
      </c>
      <c r="K89" s="109">
        <v>44</v>
      </c>
      <c r="L89" s="103">
        <v>128</v>
      </c>
      <c r="M89" s="108">
        <v>69</v>
      </c>
      <c r="N89" s="96">
        <v>15</v>
      </c>
      <c r="O89" s="302"/>
      <c r="P89" s="304"/>
      <c r="Q89" s="302"/>
      <c r="R89" s="311"/>
      <c r="S89" s="344"/>
      <c r="T89" s="303"/>
      <c r="U89" s="307"/>
      <c r="V89" s="304"/>
      <c r="W89" s="307"/>
      <c r="X89" s="304"/>
      <c r="Y89" s="302"/>
      <c r="Z89" s="303"/>
      <c r="AA89" s="307"/>
      <c r="AB89" s="311"/>
      <c r="AC89" s="344"/>
      <c r="AD89" s="304"/>
      <c r="AE89" s="302"/>
      <c r="AF89" s="311"/>
      <c r="AG89" s="311"/>
      <c r="AH89" s="344"/>
      <c r="AI89" s="304"/>
      <c r="AJ89" s="302"/>
      <c r="AK89" s="344"/>
      <c r="AL89" s="304"/>
      <c r="AM89" s="302"/>
      <c r="AN89" s="311"/>
      <c r="AO89" s="308"/>
      <c r="AP89" s="344"/>
      <c r="AQ89" s="304"/>
      <c r="AR89" s="302"/>
      <c r="AS89" s="311"/>
      <c r="AT89" s="304"/>
      <c r="AU89" s="302"/>
      <c r="AV89" s="304"/>
      <c r="AW89" s="302"/>
      <c r="AX89" s="308"/>
      <c r="AY89" s="344"/>
      <c r="AZ89" s="304"/>
      <c r="BA89" s="302"/>
      <c r="BB89" s="344"/>
      <c r="BC89" s="304"/>
      <c r="BD89" s="302"/>
      <c r="BE89" s="306"/>
      <c r="BF89" s="302"/>
      <c r="BG89" s="304"/>
      <c r="BH89" s="302"/>
      <c r="BI89" s="304"/>
      <c r="BJ89" s="302"/>
      <c r="BK89" s="304"/>
      <c r="BL89" s="302"/>
      <c r="BM89" s="344"/>
      <c r="BN89" s="304"/>
      <c r="BO89" s="302"/>
      <c r="BP89" s="304"/>
      <c r="BQ89" s="302"/>
      <c r="BR89" s="311"/>
      <c r="BS89" s="311"/>
      <c r="BT89" s="344"/>
      <c r="BU89" s="304"/>
      <c r="BV89" s="302"/>
      <c r="BW89" s="304"/>
      <c r="BX89" s="302"/>
      <c r="BY89" s="302"/>
      <c r="BZ89" s="311"/>
      <c r="CA89" s="304"/>
      <c r="CB89" s="302"/>
      <c r="CC89" s="311"/>
      <c r="CD89" s="311"/>
      <c r="CE89" s="304"/>
    </row>
    <row r="90" spans="1:83">
      <c r="A90" s="10">
        <v>1305</v>
      </c>
      <c r="B90" s="11" t="s">
        <v>226</v>
      </c>
      <c r="C90" s="33">
        <v>1277</v>
      </c>
      <c r="D90" s="45">
        <v>456</v>
      </c>
      <c r="E90" s="68">
        <f t="shared" si="1"/>
        <v>0.35708692247454971</v>
      </c>
      <c r="F90" s="95">
        <v>315</v>
      </c>
      <c r="G90" s="95">
        <v>77</v>
      </c>
      <c r="H90" s="95">
        <v>52</v>
      </c>
      <c r="I90" s="95">
        <v>173</v>
      </c>
      <c r="J90" s="104">
        <v>296</v>
      </c>
      <c r="K90" s="109">
        <v>149</v>
      </c>
      <c r="L90" s="103">
        <v>277</v>
      </c>
      <c r="M90" s="108">
        <v>104</v>
      </c>
      <c r="N90" s="96">
        <v>40</v>
      </c>
      <c r="O90" s="302"/>
      <c r="P90" s="304"/>
      <c r="Q90" s="302"/>
      <c r="R90" s="311"/>
      <c r="S90" s="344"/>
      <c r="T90" s="303"/>
      <c r="U90" s="307"/>
      <c r="V90" s="304"/>
      <c r="W90" s="307"/>
      <c r="X90" s="304"/>
      <c r="Y90" s="302"/>
      <c r="Z90" s="303"/>
      <c r="AA90" s="307"/>
      <c r="AB90" s="311"/>
      <c r="AC90" s="344"/>
      <c r="AD90" s="304"/>
      <c r="AE90" s="302"/>
      <c r="AF90" s="311"/>
      <c r="AG90" s="311"/>
      <c r="AH90" s="344"/>
      <c r="AI90" s="304"/>
      <c r="AJ90" s="302"/>
      <c r="AK90" s="344"/>
      <c r="AL90" s="304"/>
      <c r="AM90" s="302"/>
      <c r="AN90" s="311"/>
      <c r="AO90" s="308"/>
      <c r="AP90" s="344"/>
      <c r="AQ90" s="304"/>
      <c r="AR90" s="302"/>
      <c r="AS90" s="311"/>
      <c r="AT90" s="304"/>
      <c r="AU90" s="302"/>
      <c r="AV90" s="304"/>
      <c r="AW90" s="302"/>
      <c r="AX90" s="308"/>
      <c r="AY90" s="344"/>
      <c r="AZ90" s="304"/>
      <c r="BA90" s="302"/>
      <c r="BB90" s="344"/>
      <c r="BC90" s="304"/>
      <c r="BD90" s="302"/>
      <c r="BE90" s="306"/>
      <c r="BF90" s="302"/>
      <c r="BG90" s="304"/>
      <c r="BH90" s="302"/>
      <c r="BI90" s="304"/>
      <c r="BJ90" s="302"/>
      <c r="BK90" s="304"/>
      <c r="BL90" s="302"/>
      <c r="BM90" s="344"/>
      <c r="BN90" s="304"/>
      <c r="BO90" s="302"/>
      <c r="BP90" s="304"/>
      <c r="BQ90" s="302"/>
      <c r="BR90" s="311"/>
      <c r="BS90" s="311"/>
      <c r="BT90" s="344"/>
      <c r="BU90" s="304"/>
      <c r="BV90" s="302"/>
      <c r="BW90" s="304"/>
      <c r="BX90" s="302"/>
      <c r="BY90" s="302"/>
      <c r="BZ90" s="311"/>
      <c r="CA90" s="304"/>
      <c r="CB90" s="302"/>
      <c r="CC90" s="311"/>
      <c r="CD90" s="311"/>
      <c r="CE90" s="304"/>
    </row>
    <row r="91" spans="1:83">
      <c r="A91" s="10">
        <v>1306</v>
      </c>
      <c r="B91" s="11" t="s">
        <v>227</v>
      </c>
      <c r="C91" s="33">
        <v>938</v>
      </c>
      <c r="D91" s="45">
        <v>339</v>
      </c>
      <c r="E91" s="68">
        <f t="shared" si="1"/>
        <v>0.36140724946695096</v>
      </c>
      <c r="F91" s="95">
        <v>212</v>
      </c>
      <c r="G91" s="95">
        <v>51</v>
      </c>
      <c r="H91" s="95">
        <v>36</v>
      </c>
      <c r="I91" s="95">
        <v>178</v>
      </c>
      <c r="J91" s="104">
        <v>237</v>
      </c>
      <c r="K91" s="109">
        <v>92</v>
      </c>
      <c r="L91" s="103">
        <v>201</v>
      </c>
      <c r="M91" s="108">
        <v>82</v>
      </c>
      <c r="N91" s="96">
        <v>29</v>
      </c>
      <c r="O91" s="302"/>
      <c r="P91" s="304"/>
      <c r="Q91" s="302"/>
      <c r="R91" s="311"/>
      <c r="S91" s="344"/>
      <c r="T91" s="303"/>
      <c r="U91" s="307"/>
      <c r="V91" s="304"/>
      <c r="W91" s="307"/>
      <c r="X91" s="304"/>
      <c r="Y91" s="302"/>
      <c r="Z91" s="303"/>
      <c r="AA91" s="307"/>
      <c r="AB91" s="311"/>
      <c r="AC91" s="344"/>
      <c r="AD91" s="304"/>
      <c r="AE91" s="302"/>
      <c r="AF91" s="311"/>
      <c r="AG91" s="311"/>
      <c r="AH91" s="344"/>
      <c r="AI91" s="304"/>
      <c r="AJ91" s="302"/>
      <c r="AK91" s="344"/>
      <c r="AL91" s="304"/>
      <c r="AM91" s="302"/>
      <c r="AN91" s="311"/>
      <c r="AO91" s="308"/>
      <c r="AP91" s="344"/>
      <c r="AQ91" s="304"/>
      <c r="AR91" s="302"/>
      <c r="AS91" s="311"/>
      <c r="AT91" s="304"/>
      <c r="AU91" s="302"/>
      <c r="AV91" s="304"/>
      <c r="AW91" s="302"/>
      <c r="AX91" s="308"/>
      <c r="AY91" s="344"/>
      <c r="AZ91" s="304"/>
      <c r="BA91" s="302"/>
      <c r="BB91" s="344"/>
      <c r="BC91" s="304"/>
      <c r="BD91" s="302"/>
      <c r="BE91" s="306"/>
      <c r="BF91" s="302"/>
      <c r="BG91" s="304"/>
      <c r="BH91" s="302"/>
      <c r="BI91" s="304"/>
      <c r="BJ91" s="302"/>
      <c r="BK91" s="304"/>
      <c r="BL91" s="302"/>
      <c r="BM91" s="344"/>
      <c r="BN91" s="304"/>
      <c r="BO91" s="302"/>
      <c r="BP91" s="304"/>
      <c r="BQ91" s="302"/>
      <c r="BR91" s="311"/>
      <c r="BS91" s="311"/>
      <c r="BT91" s="344"/>
      <c r="BU91" s="304"/>
      <c r="BV91" s="302"/>
      <c r="BW91" s="304"/>
      <c r="BX91" s="302"/>
      <c r="BY91" s="302"/>
      <c r="BZ91" s="311"/>
      <c r="CA91" s="304"/>
      <c r="CB91" s="302"/>
      <c r="CC91" s="311"/>
      <c r="CD91" s="311"/>
      <c r="CE91" s="304"/>
    </row>
    <row r="92" spans="1:83">
      <c r="A92" s="10">
        <v>1307</v>
      </c>
      <c r="B92" s="11" t="s">
        <v>755</v>
      </c>
      <c r="C92" s="33">
        <v>1501</v>
      </c>
      <c r="D92" s="45">
        <v>189</v>
      </c>
      <c r="E92" s="68">
        <f t="shared" si="1"/>
        <v>0.12591605596269154</v>
      </c>
      <c r="F92" s="95">
        <v>109</v>
      </c>
      <c r="G92" s="95">
        <v>27</v>
      </c>
      <c r="H92" s="95">
        <v>16</v>
      </c>
      <c r="I92" s="95">
        <v>94</v>
      </c>
      <c r="J92" s="104">
        <v>120</v>
      </c>
      <c r="K92" s="109">
        <v>41</v>
      </c>
      <c r="L92" s="103">
        <v>94</v>
      </c>
      <c r="M92" s="108">
        <v>55</v>
      </c>
      <c r="N92" s="96">
        <v>19</v>
      </c>
      <c r="O92" s="302"/>
      <c r="P92" s="304"/>
      <c r="Q92" s="302"/>
      <c r="R92" s="311"/>
      <c r="S92" s="344"/>
      <c r="T92" s="303"/>
      <c r="U92" s="307"/>
      <c r="V92" s="304"/>
      <c r="W92" s="307"/>
      <c r="X92" s="304"/>
      <c r="Y92" s="302"/>
      <c r="Z92" s="303"/>
      <c r="AA92" s="307"/>
      <c r="AB92" s="311"/>
      <c r="AC92" s="344"/>
      <c r="AD92" s="304"/>
      <c r="AE92" s="302"/>
      <c r="AF92" s="311"/>
      <c r="AG92" s="311"/>
      <c r="AH92" s="344"/>
      <c r="AI92" s="304"/>
      <c r="AJ92" s="302"/>
      <c r="AK92" s="344"/>
      <c r="AL92" s="304"/>
      <c r="AM92" s="302"/>
      <c r="AN92" s="311"/>
      <c r="AO92" s="308"/>
      <c r="AP92" s="344"/>
      <c r="AQ92" s="304"/>
      <c r="AR92" s="302"/>
      <c r="AS92" s="311"/>
      <c r="AT92" s="304"/>
      <c r="AU92" s="302"/>
      <c r="AV92" s="304"/>
      <c r="AW92" s="302"/>
      <c r="AX92" s="308"/>
      <c r="AY92" s="344"/>
      <c r="AZ92" s="304"/>
      <c r="BA92" s="302"/>
      <c r="BB92" s="344"/>
      <c r="BC92" s="304"/>
      <c r="BD92" s="302"/>
      <c r="BE92" s="306"/>
      <c r="BF92" s="302"/>
      <c r="BG92" s="304"/>
      <c r="BH92" s="302"/>
      <c r="BI92" s="304"/>
      <c r="BJ92" s="302"/>
      <c r="BK92" s="304"/>
      <c r="BL92" s="302"/>
      <c r="BM92" s="344"/>
      <c r="BN92" s="304"/>
      <c r="BO92" s="302"/>
      <c r="BP92" s="304"/>
      <c r="BQ92" s="302"/>
      <c r="BR92" s="311"/>
      <c r="BS92" s="311"/>
      <c r="BT92" s="344"/>
      <c r="BU92" s="304"/>
      <c r="BV92" s="302"/>
      <c r="BW92" s="304"/>
      <c r="BX92" s="302"/>
      <c r="BY92" s="302"/>
      <c r="BZ92" s="311"/>
      <c r="CA92" s="304"/>
      <c r="CB92" s="302"/>
      <c r="CC92" s="311"/>
      <c r="CD92" s="311"/>
      <c r="CE92" s="304"/>
    </row>
    <row r="93" spans="1:83">
      <c r="A93" s="10">
        <v>1308</v>
      </c>
      <c r="B93" s="11" t="s">
        <v>756</v>
      </c>
      <c r="C93" s="33">
        <v>1088</v>
      </c>
      <c r="D93" s="45">
        <v>38</v>
      </c>
      <c r="E93" s="68">
        <f t="shared" si="1"/>
        <v>3.4926470588235295E-2</v>
      </c>
      <c r="F93" s="95">
        <v>13</v>
      </c>
      <c r="G93" s="95">
        <v>16</v>
      </c>
      <c r="H93" s="95">
        <v>13</v>
      </c>
      <c r="I93" s="95">
        <v>7</v>
      </c>
      <c r="J93" s="104">
        <v>14</v>
      </c>
      <c r="K93" s="109">
        <v>13</v>
      </c>
      <c r="L93" s="103">
        <v>18</v>
      </c>
      <c r="M93" s="108">
        <v>9</v>
      </c>
      <c r="N93" s="96">
        <v>7</v>
      </c>
      <c r="O93" s="302"/>
      <c r="P93" s="304"/>
      <c r="Q93" s="302"/>
      <c r="R93" s="311"/>
      <c r="S93" s="344"/>
      <c r="T93" s="303"/>
      <c r="U93" s="307"/>
      <c r="V93" s="304"/>
      <c r="W93" s="307"/>
      <c r="X93" s="304"/>
      <c r="Y93" s="302"/>
      <c r="Z93" s="303"/>
      <c r="AA93" s="307"/>
      <c r="AB93" s="311"/>
      <c r="AC93" s="344"/>
      <c r="AD93" s="304"/>
      <c r="AE93" s="302"/>
      <c r="AF93" s="311"/>
      <c r="AG93" s="311"/>
      <c r="AH93" s="344"/>
      <c r="AI93" s="304"/>
      <c r="AJ93" s="302"/>
      <c r="AK93" s="344"/>
      <c r="AL93" s="304"/>
      <c r="AM93" s="302"/>
      <c r="AN93" s="311"/>
      <c r="AO93" s="308"/>
      <c r="AP93" s="344"/>
      <c r="AQ93" s="304"/>
      <c r="AR93" s="302"/>
      <c r="AS93" s="311"/>
      <c r="AT93" s="304"/>
      <c r="AU93" s="302"/>
      <c r="AV93" s="304"/>
      <c r="AW93" s="302"/>
      <c r="AX93" s="308"/>
      <c r="AY93" s="344"/>
      <c r="AZ93" s="304"/>
      <c r="BA93" s="302"/>
      <c r="BB93" s="344"/>
      <c r="BC93" s="304"/>
      <c r="BD93" s="302"/>
      <c r="BE93" s="306"/>
      <c r="BF93" s="302"/>
      <c r="BG93" s="304"/>
      <c r="BH93" s="302"/>
      <c r="BI93" s="304"/>
      <c r="BJ93" s="302"/>
      <c r="BK93" s="304"/>
      <c r="BL93" s="302"/>
      <c r="BM93" s="344"/>
      <c r="BN93" s="304"/>
      <c r="BO93" s="302"/>
      <c r="BP93" s="304"/>
      <c r="BQ93" s="302"/>
      <c r="BR93" s="311"/>
      <c r="BS93" s="311"/>
      <c r="BT93" s="344"/>
      <c r="BU93" s="304"/>
      <c r="BV93" s="302"/>
      <c r="BW93" s="304"/>
      <c r="BX93" s="302"/>
      <c r="BY93" s="302"/>
      <c r="BZ93" s="311"/>
      <c r="CA93" s="304"/>
      <c r="CB93" s="302"/>
      <c r="CC93" s="311"/>
      <c r="CD93" s="311"/>
      <c r="CE93" s="304"/>
    </row>
    <row r="94" spans="1:83">
      <c r="A94" s="10">
        <v>1401</v>
      </c>
      <c r="B94" s="11" t="s">
        <v>228</v>
      </c>
      <c r="C94" s="33">
        <v>1207</v>
      </c>
      <c r="D94" s="45">
        <v>412</v>
      </c>
      <c r="E94" s="68">
        <f t="shared" si="1"/>
        <v>0.34134217067108535</v>
      </c>
      <c r="F94" s="95">
        <v>244</v>
      </c>
      <c r="G94" s="95">
        <v>67</v>
      </c>
      <c r="H94" s="95">
        <v>68</v>
      </c>
      <c r="I94" s="95">
        <v>115</v>
      </c>
      <c r="J94" s="104">
        <v>232</v>
      </c>
      <c r="K94" s="109">
        <v>196</v>
      </c>
      <c r="L94" s="103">
        <v>225</v>
      </c>
      <c r="M94" s="108">
        <v>88</v>
      </c>
      <c r="N94" s="96">
        <v>40</v>
      </c>
      <c r="O94" s="302"/>
      <c r="P94" s="304"/>
      <c r="Q94" s="302"/>
      <c r="R94" s="311"/>
      <c r="S94" s="344"/>
      <c r="T94" s="303"/>
      <c r="U94" s="307"/>
      <c r="V94" s="304"/>
      <c r="W94" s="307"/>
      <c r="X94" s="304"/>
      <c r="Y94" s="302"/>
      <c r="Z94" s="303"/>
      <c r="AA94" s="307"/>
      <c r="AB94" s="311"/>
      <c r="AC94" s="344"/>
      <c r="AD94" s="304"/>
      <c r="AE94" s="302"/>
      <c r="AF94" s="311"/>
      <c r="AG94" s="311"/>
      <c r="AH94" s="344"/>
      <c r="AI94" s="304"/>
      <c r="AJ94" s="302"/>
      <c r="AK94" s="344"/>
      <c r="AL94" s="304"/>
      <c r="AM94" s="302"/>
      <c r="AN94" s="311"/>
      <c r="AO94" s="308"/>
      <c r="AP94" s="344"/>
      <c r="AQ94" s="304"/>
      <c r="AR94" s="302"/>
      <c r="AS94" s="311"/>
      <c r="AT94" s="304"/>
      <c r="AU94" s="302"/>
      <c r="AV94" s="304"/>
      <c r="AW94" s="302"/>
      <c r="AX94" s="308"/>
      <c r="AY94" s="344"/>
      <c r="AZ94" s="304"/>
      <c r="BA94" s="302"/>
      <c r="BB94" s="344"/>
      <c r="BC94" s="304"/>
      <c r="BD94" s="302"/>
      <c r="BE94" s="306"/>
      <c r="BF94" s="302"/>
      <c r="BG94" s="304"/>
      <c r="BH94" s="302"/>
      <c r="BI94" s="304"/>
      <c r="BJ94" s="302"/>
      <c r="BK94" s="304"/>
      <c r="BL94" s="302"/>
      <c r="BM94" s="344"/>
      <c r="BN94" s="304"/>
      <c r="BO94" s="302"/>
      <c r="BP94" s="304"/>
      <c r="BQ94" s="302"/>
      <c r="BR94" s="311"/>
      <c r="BS94" s="311"/>
      <c r="BT94" s="344"/>
      <c r="BU94" s="304"/>
      <c r="BV94" s="302"/>
      <c r="BW94" s="304"/>
      <c r="BX94" s="302"/>
      <c r="BY94" s="302"/>
      <c r="BZ94" s="311"/>
      <c r="CA94" s="304"/>
      <c r="CB94" s="302"/>
      <c r="CC94" s="311"/>
      <c r="CD94" s="311"/>
      <c r="CE94" s="304"/>
    </row>
    <row r="95" spans="1:83">
      <c r="A95" s="10">
        <v>1402</v>
      </c>
      <c r="B95" s="11" t="s">
        <v>229</v>
      </c>
      <c r="C95" s="33">
        <v>1224</v>
      </c>
      <c r="D95" s="45">
        <v>330</v>
      </c>
      <c r="E95" s="68">
        <f t="shared" si="1"/>
        <v>0.26960784313725489</v>
      </c>
      <c r="F95" s="95">
        <v>196</v>
      </c>
      <c r="G95" s="95">
        <v>46</v>
      </c>
      <c r="H95" s="95">
        <v>31</v>
      </c>
      <c r="I95" s="95">
        <v>123</v>
      </c>
      <c r="J95" s="104">
        <v>215</v>
      </c>
      <c r="K95" s="109">
        <v>102</v>
      </c>
      <c r="L95" s="103">
        <v>168</v>
      </c>
      <c r="M95" s="108">
        <v>116</v>
      </c>
      <c r="N95" s="96">
        <v>20</v>
      </c>
      <c r="O95" s="302"/>
      <c r="P95" s="304"/>
      <c r="Q95" s="302"/>
      <c r="R95" s="311"/>
      <c r="S95" s="344"/>
      <c r="T95" s="303"/>
      <c r="U95" s="307"/>
      <c r="V95" s="304"/>
      <c r="W95" s="307"/>
      <c r="X95" s="304"/>
      <c r="Y95" s="302"/>
      <c r="Z95" s="303"/>
      <c r="AA95" s="307"/>
      <c r="AB95" s="311"/>
      <c r="AC95" s="344"/>
      <c r="AD95" s="304"/>
      <c r="AE95" s="302"/>
      <c r="AF95" s="311"/>
      <c r="AG95" s="311"/>
      <c r="AH95" s="344"/>
      <c r="AI95" s="304"/>
      <c r="AJ95" s="302"/>
      <c r="AK95" s="344"/>
      <c r="AL95" s="304"/>
      <c r="AM95" s="302"/>
      <c r="AN95" s="311"/>
      <c r="AO95" s="308"/>
      <c r="AP95" s="344"/>
      <c r="AQ95" s="304"/>
      <c r="AR95" s="302"/>
      <c r="AS95" s="311"/>
      <c r="AT95" s="304"/>
      <c r="AU95" s="302"/>
      <c r="AV95" s="304"/>
      <c r="AW95" s="302"/>
      <c r="AX95" s="308"/>
      <c r="AY95" s="344"/>
      <c r="AZ95" s="304"/>
      <c r="BA95" s="302"/>
      <c r="BB95" s="344"/>
      <c r="BC95" s="304"/>
      <c r="BD95" s="302"/>
      <c r="BE95" s="306"/>
      <c r="BF95" s="302"/>
      <c r="BG95" s="304"/>
      <c r="BH95" s="302"/>
      <c r="BI95" s="304"/>
      <c r="BJ95" s="302"/>
      <c r="BK95" s="304"/>
      <c r="BL95" s="302"/>
      <c r="BM95" s="344"/>
      <c r="BN95" s="304"/>
      <c r="BO95" s="302"/>
      <c r="BP95" s="304"/>
      <c r="BQ95" s="302"/>
      <c r="BR95" s="311"/>
      <c r="BS95" s="311"/>
      <c r="BT95" s="344"/>
      <c r="BU95" s="304"/>
      <c r="BV95" s="302"/>
      <c r="BW95" s="304"/>
      <c r="BX95" s="302"/>
      <c r="BY95" s="302"/>
      <c r="BZ95" s="311"/>
      <c r="CA95" s="304"/>
      <c r="CB95" s="302"/>
      <c r="CC95" s="311"/>
      <c r="CD95" s="311"/>
      <c r="CE95" s="304"/>
    </row>
    <row r="96" spans="1:83">
      <c r="A96" s="10">
        <v>1403</v>
      </c>
      <c r="B96" s="11" t="s">
        <v>230</v>
      </c>
      <c r="C96" s="33">
        <v>479</v>
      </c>
      <c r="D96" s="45">
        <v>198</v>
      </c>
      <c r="E96" s="68">
        <f t="shared" si="1"/>
        <v>0.41336116910229648</v>
      </c>
      <c r="F96" s="95">
        <v>115</v>
      </c>
      <c r="G96" s="95">
        <v>18</v>
      </c>
      <c r="H96" s="95">
        <v>42</v>
      </c>
      <c r="I96" s="95">
        <v>49</v>
      </c>
      <c r="J96" s="104">
        <v>101</v>
      </c>
      <c r="K96" s="109">
        <v>95</v>
      </c>
      <c r="L96" s="103">
        <v>95</v>
      </c>
      <c r="M96" s="108">
        <v>50</v>
      </c>
      <c r="N96" s="96">
        <v>17</v>
      </c>
      <c r="O96" s="302"/>
      <c r="P96" s="304"/>
      <c r="Q96" s="302"/>
      <c r="R96" s="311"/>
      <c r="S96" s="344"/>
      <c r="T96" s="303"/>
      <c r="U96" s="307"/>
      <c r="V96" s="304"/>
      <c r="W96" s="307"/>
      <c r="X96" s="304"/>
      <c r="Y96" s="302"/>
      <c r="Z96" s="303"/>
      <c r="AA96" s="307"/>
      <c r="AB96" s="311"/>
      <c r="AC96" s="344"/>
      <c r="AD96" s="304"/>
      <c r="AE96" s="302"/>
      <c r="AF96" s="311"/>
      <c r="AG96" s="311"/>
      <c r="AH96" s="344"/>
      <c r="AI96" s="304"/>
      <c r="AJ96" s="302"/>
      <c r="AK96" s="344"/>
      <c r="AL96" s="304"/>
      <c r="AM96" s="302"/>
      <c r="AN96" s="311"/>
      <c r="AO96" s="308"/>
      <c r="AP96" s="344"/>
      <c r="AQ96" s="304"/>
      <c r="AR96" s="302"/>
      <c r="AS96" s="311"/>
      <c r="AT96" s="304"/>
      <c r="AU96" s="302"/>
      <c r="AV96" s="304"/>
      <c r="AW96" s="302"/>
      <c r="AX96" s="308"/>
      <c r="AY96" s="344"/>
      <c r="AZ96" s="304"/>
      <c r="BA96" s="302"/>
      <c r="BB96" s="344"/>
      <c r="BC96" s="304"/>
      <c r="BD96" s="302"/>
      <c r="BE96" s="306"/>
      <c r="BF96" s="302"/>
      <c r="BG96" s="304"/>
      <c r="BH96" s="302"/>
      <c r="BI96" s="304"/>
      <c r="BJ96" s="302"/>
      <c r="BK96" s="304"/>
      <c r="BL96" s="302"/>
      <c r="BM96" s="344"/>
      <c r="BN96" s="304"/>
      <c r="BO96" s="302"/>
      <c r="BP96" s="304"/>
      <c r="BQ96" s="302"/>
      <c r="BR96" s="311"/>
      <c r="BS96" s="311"/>
      <c r="BT96" s="344"/>
      <c r="BU96" s="304"/>
      <c r="BV96" s="302"/>
      <c r="BW96" s="304"/>
      <c r="BX96" s="302"/>
      <c r="BY96" s="302"/>
      <c r="BZ96" s="311"/>
      <c r="CA96" s="304"/>
      <c r="CB96" s="302"/>
      <c r="CC96" s="311"/>
      <c r="CD96" s="311"/>
      <c r="CE96" s="304"/>
    </row>
    <row r="97" spans="1:83">
      <c r="A97" s="10">
        <v>1404</v>
      </c>
      <c r="B97" s="11" t="s">
        <v>231</v>
      </c>
      <c r="C97" s="33">
        <v>1399</v>
      </c>
      <c r="D97" s="45">
        <v>506</v>
      </c>
      <c r="E97" s="68">
        <f t="shared" si="1"/>
        <v>0.36168691922801999</v>
      </c>
      <c r="F97" s="95">
        <v>306</v>
      </c>
      <c r="G97" s="95">
        <v>87</v>
      </c>
      <c r="H97" s="95">
        <v>78</v>
      </c>
      <c r="I97" s="95">
        <v>160</v>
      </c>
      <c r="J97" s="104">
        <v>335</v>
      </c>
      <c r="K97" s="109">
        <v>213</v>
      </c>
      <c r="L97" s="103">
        <v>275</v>
      </c>
      <c r="M97" s="108">
        <v>149</v>
      </c>
      <c r="N97" s="96">
        <v>27</v>
      </c>
      <c r="O97" s="302"/>
      <c r="P97" s="304"/>
      <c r="Q97" s="302"/>
      <c r="R97" s="311"/>
      <c r="S97" s="344"/>
      <c r="T97" s="303"/>
      <c r="U97" s="307"/>
      <c r="V97" s="304"/>
      <c r="W97" s="307"/>
      <c r="X97" s="304"/>
      <c r="Y97" s="302"/>
      <c r="Z97" s="303"/>
      <c r="AA97" s="307"/>
      <c r="AB97" s="311"/>
      <c r="AC97" s="344"/>
      <c r="AD97" s="304"/>
      <c r="AE97" s="302"/>
      <c r="AF97" s="311"/>
      <c r="AG97" s="311"/>
      <c r="AH97" s="344"/>
      <c r="AI97" s="304"/>
      <c r="AJ97" s="302"/>
      <c r="AK97" s="344"/>
      <c r="AL97" s="304"/>
      <c r="AM97" s="302"/>
      <c r="AN97" s="311"/>
      <c r="AO97" s="308"/>
      <c r="AP97" s="344"/>
      <c r="AQ97" s="304"/>
      <c r="AR97" s="302"/>
      <c r="AS97" s="311"/>
      <c r="AT97" s="304"/>
      <c r="AU97" s="302"/>
      <c r="AV97" s="304"/>
      <c r="AW97" s="302"/>
      <c r="AX97" s="308"/>
      <c r="AY97" s="344"/>
      <c r="AZ97" s="304"/>
      <c r="BA97" s="302"/>
      <c r="BB97" s="344"/>
      <c r="BC97" s="304"/>
      <c r="BD97" s="302"/>
      <c r="BE97" s="306"/>
      <c r="BF97" s="302"/>
      <c r="BG97" s="304"/>
      <c r="BH97" s="302"/>
      <c r="BI97" s="304"/>
      <c r="BJ97" s="302"/>
      <c r="BK97" s="304"/>
      <c r="BL97" s="302"/>
      <c r="BM97" s="344"/>
      <c r="BN97" s="304"/>
      <c r="BO97" s="302"/>
      <c r="BP97" s="304"/>
      <c r="BQ97" s="302"/>
      <c r="BR97" s="311"/>
      <c r="BS97" s="311"/>
      <c r="BT97" s="344"/>
      <c r="BU97" s="304"/>
      <c r="BV97" s="302"/>
      <c r="BW97" s="304"/>
      <c r="BX97" s="302"/>
      <c r="BY97" s="302"/>
      <c r="BZ97" s="311"/>
      <c r="CA97" s="304"/>
      <c r="CB97" s="302"/>
      <c r="CC97" s="311"/>
      <c r="CD97" s="311"/>
      <c r="CE97" s="304"/>
    </row>
    <row r="98" spans="1:83">
      <c r="A98" s="10">
        <v>1405</v>
      </c>
      <c r="B98" s="11" t="s">
        <v>232</v>
      </c>
      <c r="C98" s="33">
        <v>1306</v>
      </c>
      <c r="D98" s="45">
        <v>382</v>
      </c>
      <c r="E98" s="68">
        <f t="shared" si="1"/>
        <v>0.29249617151607965</v>
      </c>
      <c r="F98" s="95">
        <v>245</v>
      </c>
      <c r="G98" s="95">
        <v>63</v>
      </c>
      <c r="H98" s="95">
        <v>46</v>
      </c>
      <c r="I98" s="95">
        <v>114</v>
      </c>
      <c r="J98" s="104">
        <v>248</v>
      </c>
      <c r="K98" s="109">
        <v>157</v>
      </c>
      <c r="L98" s="103">
        <v>225</v>
      </c>
      <c r="M98" s="108">
        <v>92</v>
      </c>
      <c r="N98" s="96">
        <v>19</v>
      </c>
      <c r="O98" s="302"/>
      <c r="P98" s="304"/>
      <c r="Q98" s="302"/>
      <c r="R98" s="311"/>
      <c r="S98" s="344"/>
      <c r="T98" s="303"/>
      <c r="U98" s="307"/>
      <c r="V98" s="304"/>
      <c r="W98" s="307"/>
      <c r="X98" s="304"/>
      <c r="Y98" s="302"/>
      <c r="Z98" s="303"/>
      <c r="AA98" s="307"/>
      <c r="AB98" s="311"/>
      <c r="AC98" s="344"/>
      <c r="AD98" s="304"/>
      <c r="AE98" s="302"/>
      <c r="AF98" s="311"/>
      <c r="AG98" s="311"/>
      <c r="AH98" s="344"/>
      <c r="AI98" s="304"/>
      <c r="AJ98" s="302"/>
      <c r="AK98" s="344"/>
      <c r="AL98" s="304"/>
      <c r="AM98" s="302"/>
      <c r="AN98" s="311"/>
      <c r="AO98" s="308"/>
      <c r="AP98" s="344"/>
      <c r="AQ98" s="304"/>
      <c r="AR98" s="302"/>
      <c r="AS98" s="311"/>
      <c r="AT98" s="304"/>
      <c r="AU98" s="302"/>
      <c r="AV98" s="304"/>
      <c r="AW98" s="302"/>
      <c r="AX98" s="308"/>
      <c r="AY98" s="344"/>
      <c r="AZ98" s="304"/>
      <c r="BA98" s="302"/>
      <c r="BB98" s="344"/>
      <c r="BC98" s="304"/>
      <c r="BD98" s="302"/>
      <c r="BE98" s="306"/>
      <c r="BF98" s="302"/>
      <c r="BG98" s="304"/>
      <c r="BH98" s="302"/>
      <c r="BI98" s="304"/>
      <c r="BJ98" s="302"/>
      <c r="BK98" s="304"/>
      <c r="BL98" s="302"/>
      <c r="BM98" s="344"/>
      <c r="BN98" s="304"/>
      <c r="BO98" s="302"/>
      <c r="BP98" s="304"/>
      <c r="BQ98" s="302"/>
      <c r="BR98" s="311"/>
      <c r="BS98" s="311"/>
      <c r="BT98" s="344"/>
      <c r="BU98" s="304"/>
      <c r="BV98" s="302"/>
      <c r="BW98" s="304"/>
      <c r="BX98" s="302"/>
      <c r="BY98" s="302"/>
      <c r="BZ98" s="311"/>
      <c r="CA98" s="304"/>
      <c r="CB98" s="302"/>
      <c r="CC98" s="311"/>
      <c r="CD98" s="311"/>
      <c r="CE98" s="304"/>
    </row>
    <row r="99" spans="1:83">
      <c r="A99" s="10">
        <v>1406</v>
      </c>
      <c r="B99" s="11" t="s">
        <v>233</v>
      </c>
      <c r="C99" s="33">
        <v>948</v>
      </c>
      <c r="D99" s="45">
        <v>381</v>
      </c>
      <c r="E99" s="68">
        <f t="shared" si="1"/>
        <v>0.40189873417721517</v>
      </c>
      <c r="F99" s="95">
        <v>240</v>
      </c>
      <c r="G99" s="95">
        <v>65</v>
      </c>
      <c r="H99" s="95">
        <v>51</v>
      </c>
      <c r="I99" s="95">
        <v>139</v>
      </c>
      <c r="J99" s="104">
        <v>270</v>
      </c>
      <c r="K99" s="109">
        <v>136</v>
      </c>
      <c r="L99" s="103">
        <v>215</v>
      </c>
      <c r="M99" s="108">
        <v>102</v>
      </c>
      <c r="N99" s="96">
        <v>15</v>
      </c>
      <c r="O99" s="302"/>
      <c r="P99" s="304"/>
      <c r="Q99" s="302"/>
      <c r="R99" s="311"/>
      <c r="S99" s="344"/>
      <c r="T99" s="303"/>
      <c r="U99" s="307"/>
      <c r="V99" s="304"/>
      <c r="W99" s="307"/>
      <c r="X99" s="304"/>
      <c r="Y99" s="302"/>
      <c r="Z99" s="303"/>
      <c r="AA99" s="307"/>
      <c r="AB99" s="311"/>
      <c r="AC99" s="344"/>
      <c r="AD99" s="304"/>
      <c r="AE99" s="302"/>
      <c r="AF99" s="311"/>
      <c r="AG99" s="311"/>
      <c r="AH99" s="344"/>
      <c r="AI99" s="304"/>
      <c r="AJ99" s="302"/>
      <c r="AK99" s="344"/>
      <c r="AL99" s="304"/>
      <c r="AM99" s="302"/>
      <c r="AN99" s="311"/>
      <c r="AO99" s="308"/>
      <c r="AP99" s="344"/>
      <c r="AQ99" s="304"/>
      <c r="AR99" s="302"/>
      <c r="AS99" s="311"/>
      <c r="AT99" s="304"/>
      <c r="AU99" s="302"/>
      <c r="AV99" s="304"/>
      <c r="AW99" s="302"/>
      <c r="AX99" s="308"/>
      <c r="AY99" s="344"/>
      <c r="AZ99" s="304"/>
      <c r="BA99" s="302"/>
      <c r="BB99" s="344"/>
      <c r="BC99" s="304"/>
      <c r="BD99" s="302"/>
      <c r="BE99" s="306"/>
      <c r="BF99" s="302"/>
      <c r="BG99" s="304"/>
      <c r="BH99" s="302"/>
      <c r="BI99" s="304"/>
      <c r="BJ99" s="302"/>
      <c r="BK99" s="304"/>
      <c r="BL99" s="302"/>
      <c r="BM99" s="344"/>
      <c r="BN99" s="304"/>
      <c r="BO99" s="302"/>
      <c r="BP99" s="304"/>
      <c r="BQ99" s="302"/>
      <c r="BR99" s="311"/>
      <c r="BS99" s="311"/>
      <c r="BT99" s="344"/>
      <c r="BU99" s="304"/>
      <c r="BV99" s="302"/>
      <c r="BW99" s="304"/>
      <c r="BX99" s="302"/>
      <c r="BY99" s="302"/>
      <c r="BZ99" s="311"/>
      <c r="CA99" s="304"/>
      <c r="CB99" s="302"/>
      <c r="CC99" s="311"/>
      <c r="CD99" s="311"/>
      <c r="CE99" s="304"/>
    </row>
    <row r="100" spans="1:83">
      <c r="A100" s="10">
        <v>1407</v>
      </c>
      <c r="B100" s="11" t="s">
        <v>234</v>
      </c>
      <c r="C100" s="33">
        <v>1035</v>
      </c>
      <c r="D100" s="45">
        <v>392</v>
      </c>
      <c r="E100" s="68">
        <f t="shared" si="1"/>
        <v>0.37874396135265703</v>
      </c>
      <c r="F100" s="95">
        <v>225</v>
      </c>
      <c r="G100" s="95">
        <v>77</v>
      </c>
      <c r="H100" s="95">
        <v>70</v>
      </c>
      <c r="I100" s="95">
        <v>96</v>
      </c>
      <c r="J100" s="104">
        <v>211</v>
      </c>
      <c r="K100" s="109">
        <v>150</v>
      </c>
      <c r="L100" s="103">
        <v>213</v>
      </c>
      <c r="M100" s="108">
        <v>93</v>
      </c>
      <c r="N100" s="96">
        <v>21</v>
      </c>
      <c r="O100" s="302"/>
      <c r="P100" s="304"/>
      <c r="Q100" s="302"/>
      <c r="R100" s="311"/>
      <c r="S100" s="344"/>
      <c r="T100" s="303"/>
      <c r="U100" s="307"/>
      <c r="V100" s="304"/>
      <c r="W100" s="307"/>
      <c r="X100" s="304"/>
      <c r="Y100" s="302"/>
      <c r="Z100" s="303"/>
      <c r="AA100" s="307"/>
      <c r="AB100" s="311"/>
      <c r="AC100" s="344"/>
      <c r="AD100" s="304"/>
      <c r="AE100" s="302"/>
      <c r="AF100" s="311"/>
      <c r="AG100" s="311"/>
      <c r="AH100" s="344"/>
      <c r="AI100" s="304"/>
      <c r="AJ100" s="302"/>
      <c r="AK100" s="344"/>
      <c r="AL100" s="304"/>
      <c r="AM100" s="302"/>
      <c r="AN100" s="311"/>
      <c r="AO100" s="308"/>
      <c r="AP100" s="344"/>
      <c r="AQ100" s="304"/>
      <c r="AR100" s="302"/>
      <c r="AS100" s="311"/>
      <c r="AT100" s="304"/>
      <c r="AU100" s="302"/>
      <c r="AV100" s="304"/>
      <c r="AW100" s="302"/>
      <c r="AX100" s="308"/>
      <c r="AY100" s="344"/>
      <c r="AZ100" s="304"/>
      <c r="BA100" s="302"/>
      <c r="BB100" s="344"/>
      <c r="BC100" s="304"/>
      <c r="BD100" s="302"/>
      <c r="BE100" s="306"/>
      <c r="BF100" s="302"/>
      <c r="BG100" s="304"/>
      <c r="BH100" s="302"/>
      <c r="BI100" s="304"/>
      <c r="BJ100" s="302"/>
      <c r="BK100" s="304"/>
      <c r="BL100" s="302"/>
      <c r="BM100" s="344"/>
      <c r="BN100" s="304"/>
      <c r="BO100" s="302"/>
      <c r="BP100" s="304"/>
      <c r="BQ100" s="302"/>
      <c r="BR100" s="311"/>
      <c r="BS100" s="311"/>
      <c r="BT100" s="344"/>
      <c r="BU100" s="304"/>
      <c r="BV100" s="302"/>
      <c r="BW100" s="304"/>
      <c r="BX100" s="302"/>
      <c r="BY100" s="302"/>
      <c r="BZ100" s="311"/>
      <c r="CA100" s="304"/>
      <c r="CB100" s="302"/>
      <c r="CC100" s="311"/>
      <c r="CD100" s="311"/>
      <c r="CE100" s="304"/>
    </row>
    <row r="101" spans="1:83">
      <c r="A101" s="10">
        <v>1408</v>
      </c>
      <c r="B101" s="11" t="s">
        <v>235</v>
      </c>
      <c r="C101" s="33">
        <v>1266</v>
      </c>
      <c r="D101" s="45">
        <v>345</v>
      </c>
      <c r="E101" s="68">
        <f t="shared" si="1"/>
        <v>0.27251184834123221</v>
      </c>
      <c r="F101" s="95">
        <v>208</v>
      </c>
      <c r="G101" s="95">
        <v>66</v>
      </c>
      <c r="H101" s="95">
        <v>72</v>
      </c>
      <c r="I101" s="95">
        <v>90</v>
      </c>
      <c r="J101" s="104">
        <v>203</v>
      </c>
      <c r="K101" s="109">
        <v>126</v>
      </c>
      <c r="L101" s="103">
        <v>175</v>
      </c>
      <c r="M101" s="108">
        <v>87</v>
      </c>
      <c r="N101" s="96">
        <v>22</v>
      </c>
      <c r="O101" s="302"/>
      <c r="P101" s="304"/>
      <c r="Q101" s="302"/>
      <c r="R101" s="311"/>
      <c r="S101" s="344"/>
      <c r="T101" s="303"/>
      <c r="U101" s="307"/>
      <c r="V101" s="304"/>
      <c r="W101" s="307"/>
      <c r="X101" s="304"/>
      <c r="Y101" s="302"/>
      <c r="Z101" s="303"/>
      <c r="AA101" s="307"/>
      <c r="AB101" s="311"/>
      <c r="AC101" s="344"/>
      <c r="AD101" s="304"/>
      <c r="AE101" s="302"/>
      <c r="AF101" s="311"/>
      <c r="AG101" s="311"/>
      <c r="AH101" s="344"/>
      <c r="AI101" s="304"/>
      <c r="AJ101" s="302"/>
      <c r="AK101" s="344"/>
      <c r="AL101" s="304"/>
      <c r="AM101" s="302"/>
      <c r="AN101" s="311"/>
      <c r="AO101" s="308"/>
      <c r="AP101" s="344"/>
      <c r="AQ101" s="304"/>
      <c r="AR101" s="302"/>
      <c r="AS101" s="311"/>
      <c r="AT101" s="304"/>
      <c r="AU101" s="302"/>
      <c r="AV101" s="304"/>
      <c r="AW101" s="302"/>
      <c r="AX101" s="308"/>
      <c r="AY101" s="344"/>
      <c r="AZ101" s="304"/>
      <c r="BA101" s="302"/>
      <c r="BB101" s="344"/>
      <c r="BC101" s="304"/>
      <c r="BD101" s="302"/>
      <c r="BE101" s="306"/>
      <c r="BF101" s="302"/>
      <c r="BG101" s="304"/>
      <c r="BH101" s="302"/>
      <c r="BI101" s="304"/>
      <c r="BJ101" s="302"/>
      <c r="BK101" s="304"/>
      <c r="BL101" s="302"/>
      <c r="BM101" s="344"/>
      <c r="BN101" s="304"/>
      <c r="BO101" s="302"/>
      <c r="BP101" s="304"/>
      <c r="BQ101" s="302"/>
      <c r="BR101" s="311"/>
      <c r="BS101" s="311"/>
      <c r="BT101" s="344"/>
      <c r="BU101" s="304"/>
      <c r="BV101" s="302"/>
      <c r="BW101" s="304"/>
      <c r="BX101" s="302"/>
      <c r="BY101" s="302"/>
      <c r="BZ101" s="311"/>
      <c r="CA101" s="304"/>
      <c r="CB101" s="302"/>
      <c r="CC101" s="311"/>
      <c r="CD101" s="311"/>
      <c r="CE101" s="304"/>
    </row>
    <row r="102" spans="1:83">
      <c r="A102" s="10">
        <v>1409</v>
      </c>
      <c r="B102" s="11" t="s">
        <v>236</v>
      </c>
      <c r="C102" s="33">
        <v>1371</v>
      </c>
      <c r="D102" s="45">
        <v>347</v>
      </c>
      <c r="E102" s="68">
        <f t="shared" si="1"/>
        <v>0.25309992706053974</v>
      </c>
      <c r="F102" s="95">
        <v>203</v>
      </c>
      <c r="G102" s="95">
        <v>68</v>
      </c>
      <c r="H102" s="95">
        <v>55</v>
      </c>
      <c r="I102" s="95">
        <v>88</v>
      </c>
      <c r="J102" s="104">
        <v>212</v>
      </c>
      <c r="K102" s="109">
        <v>137</v>
      </c>
      <c r="L102" s="103">
        <v>205</v>
      </c>
      <c r="M102" s="108">
        <v>76</v>
      </c>
      <c r="N102" s="96">
        <v>23</v>
      </c>
      <c r="O102" s="302"/>
      <c r="P102" s="304"/>
      <c r="Q102" s="302"/>
      <c r="R102" s="311"/>
      <c r="S102" s="344"/>
      <c r="T102" s="303"/>
      <c r="U102" s="307"/>
      <c r="V102" s="304"/>
      <c r="W102" s="307"/>
      <c r="X102" s="304"/>
      <c r="Y102" s="302"/>
      <c r="Z102" s="303"/>
      <c r="AA102" s="307"/>
      <c r="AB102" s="311"/>
      <c r="AC102" s="344"/>
      <c r="AD102" s="304"/>
      <c r="AE102" s="302"/>
      <c r="AF102" s="311"/>
      <c r="AG102" s="311"/>
      <c r="AH102" s="344"/>
      <c r="AI102" s="304"/>
      <c r="AJ102" s="302"/>
      <c r="AK102" s="344"/>
      <c r="AL102" s="304"/>
      <c r="AM102" s="302"/>
      <c r="AN102" s="311"/>
      <c r="AO102" s="308"/>
      <c r="AP102" s="344"/>
      <c r="AQ102" s="304"/>
      <c r="AR102" s="302"/>
      <c r="AS102" s="311"/>
      <c r="AT102" s="304"/>
      <c r="AU102" s="302"/>
      <c r="AV102" s="304"/>
      <c r="AW102" s="302"/>
      <c r="AX102" s="308"/>
      <c r="AY102" s="344"/>
      <c r="AZ102" s="304"/>
      <c r="BA102" s="302"/>
      <c r="BB102" s="344"/>
      <c r="BC102" s="304"/>
      <c r="BD102" s="302"/>
      <c r="BE102" s="306"/>
      <c r="BF102" s="302"/>
      <c r="BG102" s="304"/>
      <c r="BH102" s="302"/>
      <c r="BI102" s="304"/>
      <c r="BJ102" s="302"/>
      <c r="BK102" s="304"/>
      <c r="BL102" s="302"/>
      <c r="BM102" s="344"/>
      <c r="BN102" s="304"/>
      <c r="BO102" s="302"/>
      <c r="BP102" s="304"/>
      <c r="BQ102" s="302"/>
      <c r="BR102" s="311"/>
      <c r="BS102" s="311"/>
      <c r="BT102" s="344"/>
      <c r="BU102" s="304"/>
      <c r="BV102" s="302"/>
      <c r="BW102" s="304"/>
      <c r="BX102" s="302"/>
      <c r="BY102" s="302"/>
      <c r="BZ102" s="311"/>
      <c r="CA102" s="304"/>
      <c r="CB102" s="302"/>
      <c r="CC102" s="311"/>
      <c r="CD102" s="311"/>
      <c r="CE102" s="304"/>
    </row>
    <row r="103" spans="1:83">
      <c r="A103" s="10">
        <v>1501</v>
      </c>
      <c r="B103" s="11" t="s">
        <v>237</v>
      </c>
      <c r="C103" s="33">
        <v>1576</v>
      </c>
      <c r="D103" s="45">
        <v>452</v>
      </c>
      <c r="E103" s="68">
        <f t="shared" si="1"/>
        <v>0.28680203045685282</v>
      </c>
      <c r="F103" s="95">
        <v>280</v>
      </c>
      <c r="G103" s="95">
        <v>127</v>
      </c>
      <c r="H103" s="95">
        <v>51</v>
      </c>
      <c r="I103" s="95">
        <v>140</v>
      </c>
      <c r="J103" s="104">
        <v>308</v>
      </c>
      <c r="K103" s="109">
        <v>125</v>
      </c>
      <c r="L103" s="103">
        <v>315</v>
      </c>
      <c r="M103" s="108">
        <v>70</v>
      </c>
      <c r="N103" s="96">
        <v>16</v>
      </c>
      <c r="O103" s="302"/>
      <c r="P103" s="304"/>
      <c r="Q103" s="302"/>
      <c r="R103" s="311"/>
      <c r="S103" s="344"/>
      <c r="T103" s="303"/>
      <c r="U103" s="307"/>
      <c r="V103" s="304"/>
      <c r="W103" s="307"/>
      <c r="X103" s="304"/>
      <c r="Y103" s="302"/>
      <c r="Z103" s="303"/>
      <c r="AA103" s="307"/>
      <c r="AB103" s="311"/>
      <c r="AC103" s="344"/>
      <c r="AD103" s="304"/>
      <c r="AE103" s="302"/>
      <c r="AF103" s="311"/>
      <c r="AG103" s="311"/>
      <c r="AH103" s="344"/>
      <c r="AI103" s="304"/>
      <c r="AJ103" s="302"/>
      <c r="AK103" s="344"/>
      <c r="AL103" s="304"/>
      <c r="AM103" s="302"/>
      <c r="AN103" s="311"/>
      <c r="AO103" s="308"/>
      <c r="AP103" s="344"/>
      <c r="AQ103" s="304"/>
      <c r="AR103" s="302"/>
      <c r="AS103" s="311"/>
      <c r="AT103" s="304"/>
      <c r="AU103" s="302"/>
      <c r="AV103" s="304"/>
      <c r="AW103" s="302"/>
      <c r="AX103" s="308"/>
      <c r="AY103" s="344"/>
      <c r="AZ103" s="304"/>
      <c r="BA103" s="302"/>
      <c r="BB103" s="344"/>
      <c r="BC103" s="304"/>
      <c r="BD103" s="302"/>
      <c r="BE103" s="306"/>
      <c r="BF103" s="302"/>
      <c r="BG103" s="304"/>
      <c r="BH103" s="302"/>
      <c r="BI103" s="304"/>
      <c r="BJ103" s="302"/>
      <c r="BK103" s="304"/>
      <c r="BL103" s="302"/>
      <c r="BM103" s="344"/>
      <c r="BN103" s="304"/>
      <c r="BO103" s="302"/>
      <c r="BP103" s="304"/>
      <c r="BQ103" s="302"/>
      <c r="BR103" s="311"/>
      <c r="BS103" s="311"/>
      <c r="BT103" s="344"/>
      <c r="BU103" s="304"/>
      <c r="BV103" s="302"/>
      <c r="BW103" s="304"/>
      <c r="BX103" s="302"/>
      <c r="BY103" s="302"/>
      <c r="BZ103" s="311"/>
      <c r="CA103" s="304"/>
      <c r="CB103" s="302"/>
      <c r="CC103" s="311"/>
      <c r="CD103" s="311"/>
      <c r="CE103" s="304"/>
    </row>
    <row r="104" spans="1:83">
      <c r="A104" s="10">
        <v>1502</v>
      </c>
      <c r="B104" s="11" t="s">
        <v>238</v>
      </c>
      <c r="C104" s="33">
        <v>1464</v>
      </c>
      <c r="D104" s="45">
        <v>431</v>
      </c>
      <c r="E104" s="68">
        <f t="shared" si="1"/>
        <v>0.29439890710382516</v>
      </c>
      <c r="F104" s="95">
        <v>236</v>
      </c>
      <c r="G104" s="95">
        <v>109</v>
      </c>
      <c r="H104" s="95">
        <v>70</v>
      </c>
      <c r="I104" s="95">
        <v>111</v>
      </c>
      <c r="J104" s="104">
        <v>239</v>
      </c>
      <c r="K104" s="109">
        <v>184</v>
      </c>
      <c r="L104" s="103">
        <v>240</v>
      </c>
      <c r="M104" s="108">
        <v>101</v>
      </c>
      <c r="N104" s="96">
        <v>28</v>
      </c>
      <c r="O104" s="302"/>
      <c r="P104" s="304"/>
      <c r="Q104" s="302"/>
      <c r="R104" s="311"/>
      <c r="S104" s="344"/>
      <c r="T104" s="303"/>
      <c r="U104" s="307"/>
      <c r="V104" s="304"/>
      <c r="W104" s="307"/>
      <c r="X104" s="304"/>
      <c r="Y104" s="302"/>
      <c r="Z104" s="303"/>
      <c r="AA104" s="307"/>
      <c r="AB104" s="311"/>
      <c r="AC104" s="344"/>
      <c r="AD104" s="304"/>
      <c r="AE104" s="302"/>
      <c r="AF104" s="311"/>
      <c r="AG104" s="311"/>
      <c r="AH104" s="344"/>
      <c r="AI104" s="304"/>
      <c r="AJ104" s="302"/>
      <c r="AK104" s="344"/>
      <c r="AL104" s="304"/>
      <c r="AM104" s="302"/>
      <c r="AN104" s="311"/>
      <c r="AO104" s="308"/>
      <c r="AP104" s="344"/>
      <c r="AQ104" s="304"/>
      <c r="AR104" s="302"/>
      <c r="AS104" s="311"/>
      <c r="AT104" s="304"/>
      <c r="AU104" s="302"/>
      <c r="AV104" s="304"/>
      <c r="AW104" s="302"/>
      <c r="AX104" s="308"/>
      <c r="AY104" s="344"/>
      <c r="AZ104" s="304"/>
      <c r="BA104" s="302"/>
      <c r="BB104" s="344"/>
      <c r="BC104" s="304"/>
      <c r="BD104" s="302"/>
      <c r="BE104" s="306"/>
      <c r="BF104" s="302"/>
      <c r="BG104" s="304"/>
      <c r="BH104" s="302"/>
      <c r="BI104" s="304"/>
      <c r="BJ104" s="302"/>
      <c r="BK104" s="304"/>
      <c r="BL104" s="302"/>
      <c r="BM104" s="344"/>
      <c r="BN104" s="304"/>
      <c r="BO104" s="302"/>
      <c r="BP104" s="304"/>
      <c r="BQ104" s="302"/>
      <c r="BR104" s="311"/>
      <c r="BS104" s="311"/>
      <c r="BT104" s="344"/>
      <c r="BU104" s="304"/>
      <c r="BV104" s="302"/>
      <c r="BW104" s="304"/>
      <c r="BX104" s="302"/>
      <c r="BY104" s="302"/>
      <c r="BZ104" s="311"/>
      <c r="CA104" s="304"/>
      <c r="CB104" s="302"/>
      <c r="CC104" s="311"/>
      <c r="CD104" s="311"/>
      <c r="CE104" s="304"/>
    </row>
    <row r="105" spans="1:83">
      <c r="A105" s="10">
        <v>1503</v>
      </c>
      <c r="B105" s="11" t="s">
        <v>239</v>
      </c>
      <c r="C105" s="33">
        <v>954</v>
      </c>
      <c r="D105" s="45">
        <v>135</v>
      </c>
      <c r="E105" s="68">
        <f t="shared" si="1"/>
        <v>0.14150943396226415</v>
      </c>
      <c r="F105" s="95">
        <v>71</v>
      </c>
      <c r="G105" s="95">
        <v>28</v>
      </c>
      <c r="H105" s="95">
        <v>8</v>
      </c>
      <c r="I105" s="95">
        <v>57</v>
      </c>
      <c r="J105" s="104">
        <v>77</v>
      </c>
      <c r="K105" s="109">
        <v>27</v>
      </c>
      <c r="L105" s="103">
        <v>65</v>
      </c>
      <c r="M105" s="108">
        <v>55</v>
      </c>
      <c r="N105" s="96">
        <v>1</v>
      </c>
      <c r="O105" s="302"/>
      <c r="P105" s="304"/>
      <c r="Q105" s="302"/>
      <c r="R105" s="311"/>
      <c r="S105" s="344"/>
      <c r="T105" s="303"/>
      <c r="U105" s="307"/>
      <c r="V105" s="304"/>
      <c r="W105" s="307"/>
      <c r="X105" s="304"/>
      <c r="Y105" s="302"/>
      <c r="Z105" s="303"/>
      <c r="AA105" s="307"/>
      <c r="AB105" s="311"/>
      <c r="AC105" s="344"/>
      <c r="AD105" s="304"/>
      <c r="AE105" s="302"/>
      <c r="AF105" s="311"/>
      <c r="AG105" s="311"/>
      <c r="AH105" s="344"/>
      <c r="AI105" s="304"/>
      <c r="AJ105" s="302"/>
      <c r="AK105" s="344"/>
      <c r="AL105" s="304"/>
      <c r="AM105" s="302"/>
      <c r="AN105" s="311"/>
      <c r="AO105" s="308"/>
      <c r="AP105" s="344"/>
      <c r="AQ105" s="304"/>
      <c r="AR105" s="302"/>
      <c r="AS105" s="311"/>
      <c r="AT105" s="304"/>
      <c r="AU105" s="302"/>
      <c r="AV105" s="304"/>
      <c r="AW105" s="302"/>
      <c r="AX105" s="308"/>
      <c r="AY105" s="344"/>
      <c r="AZ105" s="304"/>
      <c r="BA105" s="302"/>
      <c r="BB105" s="344"/>
      <c r="BC105" s="304"/>
      <c r="BD105" s="302"/>
      <c r="BE105" s="306"/>
      <c r="BF105" s="302"/>
      <c r="BG105" s="304"/>
      <c r="BH105" s="302"/>
      <c r="BI105" s="304"/>
      <c r="BJ105" s="302"/>
      <c r="BK105" s="304"/>
      <c r="BL105" s="302"/>
      <c r="BM105" s="344"/>
      <c r="BN105" s="304"/>
      <c r="BO105" s="302"/>
      <c r="BP105" s="304"/>
      <c r="BQ105" s="302"/>
      <c r="BR105" s="311"/>
      <c r="BS105" s="311"/>
      <c r="BT105" s="344"/>
      <c r="BU105" s="304"/>
      <c r="BV105" s="302"/>
      <c r="BW105" s="304"/>
      <c r="BX105" s="302"/>
      <c r="BY105" s="302"/>
      <c r="BZ105" s="311"/>
      <c r="CA105" s="304"/>
      <c r="CB105" s="302"/>
      <c r="CC105" s="311"/>
      <c r="CD105" s="311"/>
      <c r="CE105" s="304"/>
    </row>
    <row r="106" spans="1:83">
      <c r="A106" s="10">
        <v>1504</v>
      </c>
      <c r="B106" s="11" t="s">
        <v>240</v>
      </c>
      <c r="C106" s="33">
        <v>825</v>
      </c>
      <c r="D106" s="45">
        <v>237</v>
      </c>
      <c r="E106" s="68">
        <f t="shared" si="1"/>
        <v>0.28727272727272729</v>
      </c>
      <c r="F106" s="95">
        <v>123</v>
      </c>
      <c r="G106" s="95">
        <v>24</v>
      </c>
      <c r="H106" s="95">
        <v>14</v>
      </c>
      <c r="I106" s="95">
        <v>112</v>
      </c>
      <c r="J106" s="104">
        <v>161</v>
      </c>
      <c r="K106" s="109">
        <v>51</v>
      </c>
      <c r="L106" s="103">
        <v>115</v>
      </c>
      <c r="M106" s="108">
        <v>83</v>
      </c>
      <c r="N106" s="96">
        <v>16</v>
      </c>
      <c r="O106" s="302"/>
      <c r="P106" s="304"/>
      <c r="Q106" s="302"/>
      <c r="R106" s="311"/>
      <c r="S106" s="344"/>
      <c r="T106" s="303"/>
      <c r="U106" s="307"/>
      <c r="V106" s="304"/>
      <c r="W106" s="307"/>
      <c r="X106" s="304"/>
      <c r="Y106" s="302"/>
      <c r="Z106" s="303"/>
      <c r="AA106" s="307"/>
      <c r="AB106" s="311"/>
      <c r="AC106" s="344"/>
      <c r="AD106" s="304"/>
      <c r="AE106" s="302"/>
      <c r="AF106" s="311"/>
      <c r="AG106" s="311"/>
      <c r="AH106" s="344"/>
      <c r="AI106" s="304"/>
      <c r="AJ106" s="302"/>
      <c r="AK106" s="344"/>
      <c r="AL106" s="304"/>
      <c r="AM106" s="302"/>
      <c r="AN106" s="311"/>
      <c r="AO106" s="308"/>
      <c r="AP106" s="344"/>
      <c r="AQ106" s="304"/>
      <c r="AR106" s="302"/>
      <c r="AS106" s="311"/>
      <c r="AT106" s="304"/>
      <c r="AU106" s="302"/>
      <c r="AV106" s="304"/>
      <c r="AW106" s="302"/>
      <c r="AX106" s="308"/>
      <c r="AY106" s="344"/>
      <c r="AZ106" s="304"/>
      <c r="BA106" s="302"/>
      <c r="BB106" s="344"/>
      <c r="BC106" s="304"/>
      <c r="BD106" s="302"/>
      <c r="BE106" s="306"/>
      <c r="BF106" s="302"/>
      <c r="BG106" s="304"/>
      <c r="BH106" s="302"/>
      <c r="BI106" s="304"/>
      <c r="BJ106" s="302"/>
      <c r="BK106" s="304"/>
      <c r="BL106" s="302"/>
      <c r="BM106" s="344"/>
      <c r="BN106" s="304"/>
      <c r="BO106" s="302"/>
      <c r="BP106" s="304"/>
      <c r="BQ106" s="302"/>
      <c r="BR106" s="311"/>
      <c r="BS106" s="311"/>
      <c r="BT106" s="344"/>
      <c r="BU106" s="304"/>
      <c r="BV106" s="302"/>
      <c r="BW106" s="304"/>
      <c r="BX106" s="302"/>
      <c r="BY106" s="302"/>
      <c r="BZ106" s="311"/>
      <c r="CA106" s="304"/>
      <c r="CB106" s="302"/>
      <c r="CC106" s="311"/>
      <c r="CD106" s="311"/>
      <c r="CE106" s="304"/>
    </row>
    <row r="107" spans="1:83">
      <c r="A107" s="10">
        <v>1505</v>
      </c>
      <c r="B107" s="11" t="s">
        <v>241</v>
      </c>
      <c r="C107" s="33">
        <v>1380</v>
      </c>
      <c r="D107" s="45">
        <v>428</v>
      </c>
      <c r="E107" s="68">
        <f t="shared" si="1"/>
        <v>0.31014492753623191</v>
      </c>
      <c r="F107" s="95">
        <v>283</v>
      </c>
      <c r="G107" s="95">
        <v>83</v>
      </c>
      <c r="H107" s="95">
        <v>63</v>
      </c>
      <c r="I107" s="95">
        <v>131</v>
      </c>
      <c r="J107" s="104">
        <v>264</v>
      </c>
      <c r="K107" s="109">
        <v>196</v>
      </c>
      <c r="L107" s="103">
        <v>268</v>
      </c>
      <c r="M107" s="108">
        <v>81</v>
      </c>
      <c r="N107" s="96">
        <v>20</v>
      </c>
      <c r="O107" s="302"/>
      <c r="P107" s="304"/>
      <c r="Q107" s="302"/>
      <c r="R107" s="311"/>
      <c r="S107" s="344"/>
      <c r="T107" s="303"/>
      <c r="U107" s="307"/>
      <c r="V107" s="304"/>
      <c r="W107" s="307"/>
      <c r="X107" s="304"/>
      <c r="Y107" s="302"/>
      <c r="Z107" s="303"/>
      <c r="AA107" s="307"/>
      <c r="AB107" s="311"/>
      <c r="AC107" s="344"/>
      <c r="AD107" s="304"/>
      <c r="AE107" s="302"/>
      <c r="AF107" s="311"/>
      <c r="AG107" s="311"/>
      <c r="AH107" s="344"/>
      <c r="AI107" s="304"/>
      <c r="AJ107" s="302"/>
      <c r="AK107" s="344"/>
      <c r="AL107" s="304"/>
      <c r="AM107" s="302"/>
      <c r="AN107" s="311"/>
      <c r="AO107" s="308"/>
      <c r="AP107" s="344"/>
      <c r="AQ107" s="304"/>
      <c r="AR107" s="302"/>
      <c r="AS107" s="311"/>
      <c r="AT107" s="304"/>
      <c r="AU107" s="302"/>
      <c r="AV107" s="304"/>
      <c r="AW107" s="302"/>
      <c r="AX107" s="308"/>
      <c r="AY107" s="344"/>
      <c r="AZ107" s="304"/>
      <c r="BA107" s="302"/>
      <c r="BB107" s="344"/>
      <c r="BC107" s="304"/>
      <c r="BD107" s="302"/>
      <c r="BE107" s="306"/>
      <c r="BF107" s="302"/>
      <c r="BG107" s="304"/>
      <c r="BH107" s="302"/>
      <c r="BI107" s="304"/>
      <c r="BJ107" s="302"/>
      <c r="BK107" s="304"/>
      <c r="BL107" s="302"/>
      <c r="BM107" s="344"/>
      <c r="BN107" s="304"/>
      <c r="BO107" s="302"/>
      <c r="BP107" s="304"/>
      <c r="BQ107" s="302"/>
      <c r="BR107" s="311"/>
      <c r="BS107" s="311"/>
      <c r="BT107" s="344"/>
      <c r="BU107" s="304"/>
      <c r="BV107" s="302"/>
      <c r="BW107" s="304"/>
      <c r="BX107" s="302"/>
      <c r="BY107" s="302"/>
      <c r="BZ107" s="311"/>
      <c r="CA107" s="304"/>
      <c r="CB107" s="302"/>
      <c r="CC107" s="311"/>
      <c r="CD107" s="311"/>
      <c r="CE107" s="304"/>
    </row>
    <row r="108" spans="1:83">
      <c r="A108" s="10">
        <v>1506</v>
      </c>
      <c r="B108" s="11" t="s">
        <v>242</v>
      </c>
      <c r="C108" s="33">
        <v>636</v>
      </c>
      <c r="D108" s="45">
        <v>225</v>
      </c>
      <c r="E108" s="68">
        <f t="shared" si="1"/>
        <v>0.35377358490566035</v>
      </c>
      <c r="F108" s="95">
        <v>142</v>
      </c>
      <c r="G108" s="95">
        <v>54</v>
      </c>
      <c r="H108" s="95">
        <v>46</v>
      </c>
      <c r="I108" s="95">
        <v>51</v>
      </c>
      <c r="J108" s="104">
        <v>137</v>
      </c>
      <c r="K108" s="109">
        <v>99</v>
      </c>
      <c r="L108" s="103">
        <v>126</v>
      </c>
      <c r="M108" s="108">
        <v>60</v>
      </c>
      <c r="N108" s="96">
        <v>15</v>
      </c>
      <c r="O108" s="302"/>
      <c r="P108" s="304"/>
      <c r="Q108" s="302"/>
      <c r="R108" s="311"/>
      <c r="S108" s="344"/>
      <c r="T108" s="303"/>
      <c r="U108" s="307"/>
      <c r="V108" s="304"/>
      <c r="W108" s="307"/>
      <c r="X108" s="304"/>
      <c r="Y108" s="302"/>
      <c r="Z108" s="303"/>
      <c r="AA108" s="307"/>
      <c r="AB108" s="311"/>
      <c r="AC108" s="344"/>
      <c r="AD108" s="304"/>
      <c r="AE108" s="302"/>
      <c r="AF108" s="311"/>
      <c r="AG108" s="311"/>
      <c r="AH108" s="344"/>
      <c r="AI108" s="304"/>
      <c r="AJ108" s="302"/>
      <c r="AK108" s="344"/>
      <c r="AL108" s="304"/>
      <c r="AM108" s="302"/>
      <c r="AN108" s="311"/>
      <c r="AO108" s="308"/>
      <c r="AP108" s="344"/>
      <c r="AQ108" s="304"/>
      <c r="AR108" s="302"/>
      <c r="AS108" s="311"/>
      <c r="AT108" s="304"/>
      <c r="AU108" s="302"/>
      <c r="AV108" s="304"/>
      <c r="AW108" s="302"/>
      <c r="AX108" s="308"/>
      <c r="AY108" s="344"/>
      <c r="AZ108" s="304"/>
      <c r="BA108" s="302"/>
      <c r="BB108" s="344"/>
      <c r="BC108" s="304"/>
      <c r="BD108" s="302"/>
      <c r="BE108" s="306"/>
      <c r="BF108" s="302"/>
      <c r="BG108" s="304"/>
      <c r="BH108" s="302"/>
      <c r="BI108" s="304"/>
      <c r="BJ108" s="302"/>
      <c r="BK108" s="304"/>
      <c r="BL108" s="302"/>
      <c r="BM108" s="344"/>
      <c r="BN108" s="304"/>
      <c r="BO108" s="302"/>
      <c r="BP108" s="304"/>
      <c r="BQ108" s="302"/>
      <c r="BR108" s="311"/>
      <c r="BS108" s="311"/>
      <c r="BT108" s="344"/>
      <c r="BU108" s="304"/>
      <c r="BV108" s="302"/>
      <c r="BW108" s="304"/>
      <c r="BX108" s="302"/>
      <c r="BY108" s="302"/>
      <c r="BZ108" s="311"/>
      <c r="CA108" s="304"/>
      <c r="CB108" s="302"/>
      <c r="CC108" s="311"/>
      <c r="CD108" s="311"/>
      <c r="CE108" s="304"/>
    </row>
    <row r="109" spans="1:83">
      <c r="A109" s="10">
        <v>1507</v>
      </c>
      <c r="B109" s="11" t="s">
        <v>243</v>
      </c>
      <c r="C109" s="33">
        <v>687</v>
      </c>
      <c r="D109" s="45">
        <v>204</v>
      </c>
      <c r="E109" s="68">
        <f t="shared" si="1"/>
        <v>0.29694323144104806</v>
      </c>
      <c r="F109" s="95">
        <v>134</v>
      </c>
      <c r="G109" s="95">
        <v>39</v>
      </c>
      <c r="H109" s="95">
        <v>25</v>
      </c>
      <c r="I109" s="95">
        <v>61</v>
      </c>
      <c r="J109" s="104">
        <v>118</v>
      </c>
      <c r="K109" s="109">
        <v>75</v>
      </c>
      <c r="L109" s="103">
        <v>118</v>
      </c>
      <c r="M109" s="108">
        <v>44</v>
      </c>
      <c r="N109" s="96">
        <v>8</v>
      </c>
      <c r="O109" s="302"/>
      <c r="P109" s="304"/>
      <c r="Q109" s="302"/>
      <c r="R109" s="311"/>
      <c r="S109" s="344"/>
      <c r="T109" s="303"/>
      <c r="U109" s="307"/>
      <c r="V109" s="304"/>
      <c r="W109" s="307"/>
      <c r="X109" s="304"/>
      <c r="Y109" s="302"/>
      <c r="Z109" s="303"/>
      <c r="AA109" s="307"/>
      <c r="AB109" s="311"/>
      <c r="AC109" s="344"/>
      <c r="AD109" s="304"/>
      <c r="AE109" s="302"/>
      <c r="AF109" s="311"/>
      <c r="AG109" s="311"/>
      <c r="AH109" s="344"/>
      <c r="AI109" s="304"/>
      <c r="AJ109" s="302"/>
      <c r="AK109" s="344"/>
      <c r="AL109" s="304"/>
      <c r="AM109" s="302"/>
      <c r="AN109" s="311"/>
      <c r="AO109" s="308"/>
      <c r="AP109" s="344"/>
      <c r="AQ109" s="304"/>
      <c r="AR109" s="302"/>
      <c r="AS109" s="311"/>
      <c r="AT109" s="304"/>
      <c r="AU109" s="302"/>
      <c r="AV109" s="304"/>
      <c r="AW109" s="302"/>
      <c r="AX109" s="308"/>
      <c r="AY109" s="344"/>
      <c r="AZ109" s="304"/>
      <c r="BA109" s="302"/>
      <c r="BB109" s="344"/>
      <c r="BC109" s="304"/>
      <c r="BD109" s="302"/>
      <c r="BE109" s="306"/>
      <c r="BF109" s="302"/>
      <c r="BG109" s="304"/>
      <c r="BH109" s="302"/>
      <c r="BI109" s="304"/>
      <c r="BJ109" s="302"/>
      <c r="BK109" s="304"/>
      <c r="BL109" s="302"/>
      <c r="BM109" s="344"/>
      <c r="BN109" s="304"/>
      <c r="BO109" s="302"/>
      <c r="BP109" s="304"/>
      <c r="BQ109" s="302"/>
      <c r="BR109" s="311"/>
      <c r="BS109" s="311"/>
      <c r="BT109" s="344"/>
      <c r="BU109" s="304"/>
      <c r="BV109" s="302"/>
      <c r="BW109" s="304"/>
      <c r="BX109" s="302"/>
      <c r="BY109" s="302"/>
      <c r="BZ109" s="311"/>
      <c r="CA109" s="304"/>
      <c r="CB109" s="302"/>
      <c r="CC109" s="311"/>
      <c r="CD109" s="311"/>
      <c r="CE109" s="304"/>
    </row>
    <row r="110" spans="1:83">
      <c r="A110" s="10">
        <v>1508</v>
      </c>
      <c r="B110" s="11" t="s">
        <v>244</v>
      </c>
      <c r="C110" s="33">
        <v>1128</v>
      </c>
      <c r="D110" s="45">
        <v>498</v>
      </c>
      <c r="E110" s="68">
        <f t="shared" si="1"/>
        <v>0.44148936170212766</v>
      </c>
      <c r="F110" s="95">
        <v>297</v>
      </c>
      <c r="G110" s="95">
        <v>106</v>
      </c>
      <c r="H110" s="95">
        <v>70</v>
      </c>
      <c r="I110" s="95">
        <v>147</v>
      </c>
      <c r="J110" s="104">
        <v>301</v>
      </c>
      <c r="K110" s="109">
        <v>250</v>
      </c>
      <c r="L110" s="103">
        <v>265</v>
      </c>
      <c r="M110" s="108">
        <v>103</v>
      </c>
      <c r="N110" s="96">
        <v>50</v>
      </c>
      <c r="O110" s="302"/>
      <c r="P110" s="304"/>
      <c r="Q110" s="302"/>
      <c r="R110" s="311"/>
      <c r="S110" s="344"/>
      <c r="T110" s="303"/>
      <c r="U110" s="307"/>
      <c r="V110" s="304"/>
      <c r="W110" s="307"/>
      <c r="X110" s="304"/>
      <c r="Y110" s="302"/>
      <c r="Z110" s="303"/>
      <c r="AA110" s="307"/>
      <c r="AB110" s="311"/>
      <c r="AC110" s="344"/>
      <c r="AD110" s="304"/>
      <c r="AE110" s="302"/>
      <c r="AF110" s="311"/>
      <c r="AG110" s="311"/>
      <c r="AH110" s="344"/>
      <c r="AI110" s="304"/>
      <c r="AJ110" s="302"/>
      <c r="AK110" s="344"/>
      <c r="AL110" s="304"/>
      <c r="AM110" s="302"/>
      <c r="AN110" s="311"/>
      <c r="AO110" s="308"/>
      <c r="AP110" s="344"/>
      <c r="AQ110" s="304"/>
      <c r="AR110" s="302"/>
      <c r="AS110" s="311"/>
      <c r="AT110" s="304"/>
      <c r="AU110" s="302"/>
      <c r="AV110" s="304"/>
      <c r="AW110" s="302"/>
      <c r="AX110" s="308"/>
      <c r="AY110" s="344"/>
      <c r="AZ110" s="304"/>
      <c r="BA110" s="302"/>
      <c r="BB110" s="344"/>
      <c r="BC110" s="304"/>
      <c r="BD110" s="302"/>
      <c r="BE110" s="306"/>
      <c r="BF110" s="302"/>
      <c r="BG110" s="304"/>
      <c r="BH110" s="302"/>
      <c r="BI110" s="304"/>
      <c r="BJ110" s="302"/>
      <c r="BK110" s="304"/>
      <c r="BL110" s="302"/>
      <c r="BM110" s="344"/>
      <c r="BN110" s="304"/>
      <c r="BO110" s="302"/>
      <c r="BP110" s="304"/>
      <c r="BQ110" s="302"/>
      <c r="BR110" s="311"/>
      <c r="BS110" s="311"/>
      <c r="BT110" s="344"/>
      <c r="BU110" s="304"/>
      <c r="BV110" s="302"/>
      <c r="BW110" s="304"/>
      <c r="BX110" s="302"/>
      <c r="BY110" s="302"/>
      <c r="BZ110" s="311"/>
      <c r="CA110" s="304"/>
      <c r="CB110" s="302"/>
      <c r="CC110" s="311"/>
      <c r="CD110" s="311"/>
      <c r="CE110" s="304"/>
    </row>
    <row r="111" spans="1:83">
      <c r="A111" s="10">
        <v>1509</v>
      </c>
      <c r="B111" s="11" t="s">
        <v>245</v>
      </c>
      <c r="C111" s="33">
        <v>944</v>
      </c>
      <c r="D111" s="45">
        <v>274</v>
      </c>
      <c r="E111" s="68">
        <f t="shared" si="1"/>
        <v>0.2902542372881356</v>
      </c>
      <c r="F111" s="95">
        <v>174</v>
      </c>
      <c r="G111" s="95">
        <v>62</v>
      </c>
      <c r="H111" s="95">
        <v>37</v>
      </c>
      <c r="I111" s="95">
        <v>71</v>
      </c>
      <c r="J111" s="104">
        <v>178</v>
      </c>
      <c r="K111" s="109">
        <v>132</v>
      </c>
      <c r="L111" s="103">
        <v>166</v>
      </c>
      <c r="M111" s="108">
        <v>59</v>
      </c>
      <c r="N111" s="96">
        <v>10</v>
      </c>
      <c r="O111" s="302"/>
      <c r="P111" s="304"/>
      <c r="Q111" s="302"/>
      <c r="R111" s="311"/>
      <c r="S111" s="344"/>
      <c r="T111" s="303"/>
      <c r="U111" s="307"/>
      <c r="V111" s="304"/>
      <c r="W111" s="307"/>
      <c r="X111" s="304"/>
      <c r="Y111" s="302"/>
      <c r="Z111" s="303"/>
      <c r="AA111" s="307"/>
      <c r="AB111" s="311"/>
      <c r="AC111" s="344"/>
      <c r="AD111" s="304"/>
      <c r="AE111" s="302"/>
      <c r="AF111" s="311"/>
      <c r="AG111" s="311"/>
      <c r="AH111" s="344"/>
      <c r="AI111" s="304"/>
      <c r="AJ111" s="302"/>
      <c r="AK111" s="344"/>
      <c r="AL111" s="304"/>
      <c r="AM111" s="302"/>
      <c r="AN111" s="311"/>
      <c r="AO111" s="308"/>
      <c r="AP111" s="344"/>
      <c r="AQ111" s="304"/>
      <c r="AR111" s="302"/>
      <c r="AS111" s="311"/>
      <c r="AT111" s="304"/>
      <c r="AU111" s="302"/>
      <c r="AV111" s="304"/>
      <c r="AW111" s="302"/>
      <c r="AX111" s="308"/>
      <c r="AY111" s="344"/>
      <c r="AZ111" s="304"/>
      <c r="BA111" s="302"/>
      <c r="BB111" s="344"/>
      <c r="BC111" s="304"/>
      <c r="BD111" s="302"/>
      <c r="BE111" s="306"/>
      <c r="BF111" s="302"/>
      <c r="BG111" s="304"/>
      <c r="BH111" s="302"/>
      <c r="BI111" s="304"/>
      <c r="BJ111" s="302"/>
      <c r="BK111" s="304"/>
      <c r="BL111" s="302"/>
      <c r="BM111" s="344"/>
      <c r="BN111" s="304"/>
      <c r="BO111" s="302"/>
      <c r="BP111" s="304"/>
      <c r="BQ111" s="302"/>
      <c r="BR111" s="311"/>
      <c r="BS111" s="311"/>
      <c r="BT111" s="344"/>
      <c r="BU111" s="304"/>
      <c r="BV111" s="302"/>
      <c r="BW111" s="304"/>
      <c r="BX111" s="302"/>
      <c r="BY111" s="302"/>
      <c r="BZ111" s="311"/>
      <c r="CA111" s="304"/>
      <c r="CB111" s="302"/>
      <c r="CC111" s="311"/>
      <c r="CD111" s="311"/>
      <c r="CE111" s="304"/>
    </row>
    <row r="112" spans="1:83">
      <c r="A112" s="10">
        <v>1510</v>
      </c>
      <c r="B112" s="11" t="s">
        <v>246</v>
      </c>
      <c r="C112" s="33">
        <v>863</v>
      </c>
      <c r="D112" s="45">
        <v>165</v>
      </c>
      <c r="E112" s="68">
        <f t="shared" si="1"/>
        <v>0.19119351100811124</v>
      </c>
      <c r="F112" s="95">
        <v>96</v>
      </c>
      <c r="G112" s="95">
        <v>24</v>
      </c>
      <c r="H112" s="95">
        <v>9</v>
      </c>
      <c r="I112" s="95">
        <v>72</v>
      </c>
      <c r="J112" s="104">
        <v>103</v>
      </c>
      <c r="K112" s="109">
        <v>31</v>
      </c>
      <c r="L112" s="103">
        <v>87</v>
      </c>
      <c r="M112" s="108">
        <v>63</v>
      </c>
      <c r="N112" s="96">
        <v>4</v>
      </c>
      <c r="O112" s="302"/>
      <c r="P112" s="304"/>
      <c r="Q112" s="302"/>
      <c r="R112" s="311"/>
      <c r="S112" s="344"/>
      <c r="T112" s="303"/>
      <c r="U112" s="307"/>
      <c r="V112" s="304"/>
      <c r="W112" s="307"/>
      <c r="X112" s="304"/>
      <c r="Y112" s="302"/>
      <c r="Z112" s="303"/>
      <c r="AA112" s="307"/>
      <c r="AB112" s="311"/>
      <c r="AC112" s="344"/>
      <c r="AD112" s="304"/>
      <c r="AE112" s="302"/>
      <c r="AF112" s="311"/>
      <c r="AG112" s="311"/>
      <c r="AH112" s="344"/>
      <c r="AI112" s="304"/>
      <c r="AJ112" s="302"/>
      <c r="AK112" s="344"/>
      <c r="AL112" s="304"/>
      <c r="AM112" s="302"/>
      <c r="AN112" s="311"/>
      <c r="AO112" s="308"/>
      <c r="AP112" s="344"/>
      <c r="AQ112" s="304"/>
      <c r="AR112" s="302"/>
      <c r="AS112" s="311"/>
      <c r="AT112" s="304"/>
      <c r="AU112" s="302"/>
      <c r="AV112" s="304"/>
      <c r="AW112" s="302"/>
      <c r="AX112" s="308"/>
      <c r="AY112" s="344"/>
      <c r="AZ112" s="304"/>
      <c r="BA112" s="302"/>
      <c r="BB112" s="344"/>
      <c r="BC112" s="304"/>
      <c r="BD112" s="302"/>
      <c r="BE112" s="306"/>
      <c r="BF112" s="302"/>
      <c r="BG112" s="304"/>
      <c r="BH112" s="302"/>
      <c r="BI112" s="304"/>
      <c r="BJ112" s="302"/>
      <c r="BK112" s="304"/>
      <c r="BL112" s="302"/>
      <c r="BM112" s="344"/>
      <c r="BN112" s="304"/>
      <c r="BO112" s="302"/>
      <c r="BP112" s="304"/>
      <c r="BQ112" s="302"/>
      <c r="BR112" s="311"/>
      <c r="BS112" s="311"/>
      <c r="BT112" s="344"/>
      <c r="BU112" s="304"/>
      <c r="BV112" s="302"/>
      <c r="BW112" s="304"/>
      <c r="BX112" s="302"/>
      <c r="BY112" s="302"/>
      <c r="BZ112" s="311"/>
      <c r="CA112" s="304"/>
      <c r="CB112" s="302"/>
      <c r="CC112" s="311"/>
      <c r="CD112" s="311"/>
      <c r="CE112" s="304"/>
    </row>
    <row r="113" spans="1:83">
      <c r="A113" s="10">
        <v>1601</v>
      </c>
      <c r="B113" s="11" t="s">
        <v>247</v>
      </c>
      <c r="C113" s="33">
        <v>1321</v>
      </c>
      <c r="D113" s="45">
        <v>152</v>
      </c>
      <c r="E113" s="68">
        <f t="shared" si="1"/>
        <v>0.11506434519303559</v>
      </c>
      <c r="F113" s="95">
        <v>88</v>
      </c>
      <c r="G113" s="95">
        <v>35</v>
      </c>
      <c r="H113" s="95">
        <v>27</v>
      </c>
      <c r="I113" s="95">
        <v>40</v>
      </c>
      <c r="J113" s="104">
        <v>76</v>
      </c>
      <c r="K113" s="109">
        <v>42</v>
      </c>
      <c r="L113" s="103">
        <v>88</v>
      </c>
      <c r="M113" s="108">
        <v>33</v>
      </c>
      <c r="N113" s="96">
        <v>16</v>
      </c>
      <c r="O113" s="302"/>
      <c r="P113" s="304"/>
      <c r="Q113" s="302"/>
      <c r="R113" s="311"/>
      <c r="S113" s="344"/>
      <c r="T113" s="303"/>
      <c r="U113" s="307"/>
      <c r="V113" s="304"/>
      <c r="W113" s="307"/>
      <c r="X113" s="304"/>
      <c r="Y113" s="302"/>
      <c r="Z113" s="303"/>
      <c r="AA113" s="307"/>
      <c r="AB113" s="311"/>
      <c r="AC113" s="344"/>
      <c r="AD113" s="304"/>
      <c r="AE113" s="302"/>
      <c r="AF113" s="311"/>
      <c r="AG113" s="311"/>
      <c r="AH113" s="344"/>
      <c r="AI113" s="304"/>
      <c r="AJ113" s="302"/>
      <c r="AK113" s="344"/>
      <c r="AL113" s="304"/>
      <c r="AM113" s="302"/>
      <c r="AN113" s="311"/>
      <c r="AO113" s="308"/>
      <c r="AP113" s="344"/>
      <c r="AQ113" s="304"/>
      <c r="AR113" s="302"/>
      <c r="AS113" s="311"/>
      <c r="AT113" s="304"/>
      <c r="AU113" s="302"/>
      <c r="AV113" s="304"/>
      <c r="AW113" s="302"/>
      <c r="AX113" s="308"/>
      <c r="AY113" s="344"/>
      <c r="AZ113" s="304"/>
      <c r="BA113" s="302"/>
      <c r="BB113" s="344"/>
      <c r="BC113" s="304"/>
      <c r="BD113" s="302"/>
      <c r="BE113" s="306"/>
      <c r="BF113" s="302"/>
      <c r="BG113" s="304"/>
      <c r="BH113" s="302"/>
      <c r="BI113" s="304"/>
      <c r="BJ113" s="302"/>
      <c r="BK113" s="304"/>
      <c r="BL113" s="302"/>
      <c r="BM113" s="344"/>
      <c r="BN113" s="304"/>
      <c r="BO113" s="302"/>
      <c r="BP113" s="304"/>
      <c r="BQ113" s="302"/>
      <c r="BR113" s="311"/>
      <c r="BS113" s="311"/>
      <c r="BT113" s="344"/>
      <c r="BU113" s="304"/>
      <c r="BV113" s="302"/>
      <c r="BW113" s="304"/>
      <c r="BX113" s="302"/>
      <c r="BY113" s="302"/>
      <c r="BZ113" s="311"/>
      <c r="CA113" s="304"/>
      <c r="CB113" s="302"/>
      <c r="CC113" s="311"/>
      <c r="CD113" s="311"/>
      <c r="CE113" s="304"/>
    </row>
    <row r="114" spans="1:83">
      <c r="A114" s="10">
        <v>1701</v>
      </c>
      <c r="B114" s="11" t="s">
        <v>248</v>
      </c>
      <c r="C114" s="33">
        <v>1592</v>
      </c>
      <c r="D114" s="45">
        <v>227</v>
      </c>
      <c r="E114" s="68">
        <f t="shared" si="1"/>
        <v>0.14258793969849246</v>
      </c>
      <c r="F114" s="95">
        <v>128</v>
      </c>
      <c r="G114" s="95">
        <v>50</v>
      </c>
      <c r="H114" s="95">
        <v>26</v>
      </c>
      <c r="I114" s="95">
        <v>52</v>
      </c>
      <c r="J114" s="104">
        <v>127</v>
      </c>
      <c r="K114" s="109">
        <v>50</v>
      </c>
      <c r="L114" s="103">
        <v>121</v>
      </c>
      <c r="M114" s="108">
        <v>67</v>
      </c>
      <c r="N114" s="96">
        <v>10</v>
      </c>
      <c r="O114" s="302"/>
      <c r="P114" s="304"/>
      <c r="Q114" s="302"/>
      <c r="R114" s="311"/>
      <c r="S114" s="344"/>
      <c r="T114" s="303"/>
      <c r="U114" s="307"/>
      <c r="V114" s="304"/>
      <c r="W114" s="307"/>
      <c r="X114" s="304"/>
      <c r="Y114" s="302"/>
      <c r="Z114" s="303"/>
      <c r="AA114" s="307"/>
      <c r="AB114" s="311"/>
      <c r="AC114" s="344"/>
      <c r="AD114" s="304"/>
      <c r="AE114" s="302"/>
      <c r="AF114" s="311"/>
      <c r="AG114" s="311"/>
      <c r="AH114" s="344"/>
      <c r="AI114" s="304"/>
      <c r="AJ114" s="302"/>
      <c r="AK114" s="344"/>
      <c r="AL114" s="304"/>
      <c r="AM114" s="302"/>
      <c r="AN114" s="311"/>
      <c r="AO114" s="308"/>
      <c r="AP114" s="344"/>
      <c r="AQ114" s="304"/>
      <c r="AR114" s="302"/>
      <c r="AS114" s="311"/>
      <c r="AT114" s="304"/>
      <c r="AU114" s="302"/>
      <c r="AV114" s="304"/>
      <c r="AW114" s="302"/>
      <c r="AX114" s="308"/>
      <c r="AY114" s="344"/>
      <c r="AZ114" s="304"/>
      <c r="BA114" s="302"/>
      <c r="BB114" s="344"/>
      <c r="BC114" s="304"/>
      <c r="BD114" s="302"/>
      <c r="BE114" s="306"/>
      <c r="BF114" s="302"/>
      <c r="BG114" s="304"/>
      <c r="BH114" s="302"/>
      <c r="BI114" s="304"/>
      <c r="BJ114" s="302"/>
      <c r="BK114" s="304"/>
      <c r="BL114" s="302"/>
      <c r="BM114" s="344"/>
      <c r="BN114" s="304"/>
      <c r="BO114" s="302"/>
      <c r="BP114" s="304"/>
      <c r="BQ114" s="302"/>
      <c r="BR114" s="311"/>
      <c r="BS114" s="311"/>
      <c r="BT114" s="344"/>
      <c r="BU114" s="304"/>
      <c r="BV114" s="302"/>
      <c r="BW114" s="304"/>
      <c r="BX114" s="302"/>
      <c r="BY114" s="302"/>
      <c r="BZ114" s="311"/>
      <c r="CA114" s="304"/>
      <c r="CB114" s="302"/>
      <c r="CC114" s="311"/>
      <c r="CD114" s="311"/>
      <c r="CE114" s="304"/>
    </row>
    <row r="115" spans="1:83">
      <c r="A115" s="10">
        <v>1702</v>
      </c>
      <c r="B115" s="11" t="s">
        <v>249</v>
      </c>
      <c r="C115" s="33">
        <v>1459</v>
      </c>
      <c r="D115" s="45">
        <v>215</v>
      </c>
      <c r="E115" s="68">
        <f t="shared" si="1"/>
        <v>0.14736120630568883</v>
      </c>
      <c r="F115" s="95">
        <v>130</v>
      </c>
      <c r="G115" s="95">
        <v>45</v>
      </c>
      <c r="H115" s="95">
        <v>34</v>
      </c>
      <c r="I115" s="95">
        <v>61</v>
      </c>
      <c r="J115" s="104">
        <v>131</v>
      </c>
      <c r="K115" s="109">
        <v>83</v>
      </c>
      <c r="L115" s="103">
        <v>128</v>
      </c>
      <c r="M115" s="108">
        <v>51</v>
      </c>
      <c r="N115" s="96">
        <v>11</v>
      </c>
      <c r="O115" s="302"/>
      <c r="P115" s="304"/>
      <c r="Q115" s="302"/>
      <c r="R115" s="311"/>
      <c r="S115" s="344"/>
      <c r="T115" s="303"/>
      <c r="U115" s="307"/>
      <c r="V115" s="304"/>
      <c r="W115" s="307"/>
      <c r="X115" s="304"/>
      <c r="Y115" s="302"/>
      <c r="Z115" s="303"/>
      <c r="AA115" s="307"/>
      <c r="AB115" s="311"/>
      <c r="AC115" s="344"/>
      <c r="AD115" s="304"/>
      <c r="AE115" s="302"/>
      <c r="AF115" s="311"/>
      <c r="AG115" s="311"/>
      <c r="AH115" s="344"/>
      <c r="AI115" s="304"/>
      <c r="AJ115" s="302"/>
      <c r="AK115" s="344"/>
      <c r="AL115" s="304"/>
      <c r="AM115" s="302"/>
      <c r="AN115" s="311"/>
      <c r="AO115" s="308"/>
      <c r="AP115" s="344"/>
      <c r="AQ115" s="304"/>
      <c r="AR115" s="302"/>
      <c r="AS115" s="311"/>
      <c r="AT115" s="304"/>
      <c r="AU115" s="302"/>
      <c r="AV115" s="304"/>
      <c r="AW115" s="302"/>
      <c r="AX115" s="308"/>
      <c r="AY115" s="344"/>
      <c r="AZ115" s="304"/>
      <c r="BA115" s="302"/>
      <c r="BB115" s="344"/>
      <c r="BC115" s="304"/>
      <c r="BD115" s="302"/>
      <c r="BE115" s="306"/>
      <c r="BF115" s="302"/>
      <c r="BG115" s="304"/>
      <c r="BH115" s="302"/>
      <c r="BI115" s="304"/>
      <c r="BJ115" s="302"/>
      <c r="BK115" s="304"/>
      <c r="BL115" s="302"/>
      <c r="BM115" s="344"/>
      <c r="BN115" s="304"/>
      <c r="BO115" s="302"/>
      <c r="BP115" s="304"/>
      <c r="BQ115" s="302"/>
      <c r="BR115" s="311"/>
      <c r="BS115" s="311"/>
      <c r="BT115" s="344"/>
      <c r="BU115" s="304"/>
      <c r="BV115" s="302"/>
      <c r="BW115" s="304"/>
      <c r="BX115" s="302"/>
      <c r="BY115" s="302"/>
      <c r="BZ115" s="311"/>
      <c r="CA115" s="304"/>
      <c r="CB115" s="302"/>
      <c r="CC115" s="311"/>
      <c r="CD115" s="311"/>
      <c r="CE115" s="304"/>
    </row>
    <row r="116" spans="1:83">
      <c r="A116" s="10">
        <v>1703</v>
      </c>
      <c r="B116" s="11" t="s">
        <v>250</v>
      </c>
      <c r="C116" s="33">
        <v>1161</v>
      </c>
      <c r="D116" s="45">
        <v>186</v>
      </c>
      <c r="E116" s="68">
        <f t="shared" si="1"/>
        <v>0.16020671834625322</v>
      </c>
      <c r="F116" s="95">
        <v>112</v>
      </c>
      <c r="G116" s="95">
        <v>25</v>
      </c>
      <c r="H116" s="95">
        <v>26</v>
      </c>
      <c r="I116" s="95">
        <v>63</v>
      </c>
      <c r="J116" s="104">
        <v>126</v>
      </c>
      <c r="K116" s="109">
        <v>52</v>
      </c>
      <c r="L116" s="103">
        <v>109</v>
      </c>
      <c r="M116" s="108">
        <v>43</v>
      </c>
      <c r="N116" s="96">
        <v>11</v>
      </c>
      <c r="O116" s="302"/>
      <c r="P116" s="304"/>
      <c r="Q116" s="302"/>
      <c r="R116" s="311"/>
      <c r="S116" s="344"/>
      <c r="T116" s="303"/>
      <c r="U116" s="307"/>
      <c r="V116" s="304"/>
      <c r="W116" s="307"/>
      <c r="X116" s="304"/>
      <c r="Y116" s="302"/>
      <c r="Z116" s="303"/>
      <c r="AA116" s="307"/>
      <c r="AB116" s="311"/>
      <c r="AC116" s="344"/>
      <c r="AD116" s="304"/>
      <c r="AE116" s="302"/>
      <c r="AF116" s="311"/>
      <c r="AG116" s="311"/>
      <c r="AH116" s="344"/>
      <c r="AI116" s="304"/>
      <c r="AJ116" s="302"/>
      <c r="AK116" s="344"/>
      <c r="AL116" s="304"/>
      <c r="AM116" s="302"/>
      <c r="AN116" s="311"/>
      <c r="AO116" s="308"/>
      <c r="AP116" s="344"/>
      <c r="AQ116" s="304"/>
      <c r="AR116" s="302"/>
      <c r="AS116" s="311"/>
      <c r="AT116" s="304"/>
      <c r="AU116" s="302"/>
      <c r="AV116" s="304"/>
      <c r="AW116" s="302"/>
      <c r="AX116" s="308"/>
      <c r="AY116" s="344"/>
      <c r="AZ116" s="304"/>
      <c r="BA116" s="302"/>
      <c r="BB116" s="344"/>
      <c r="BC116" s="304"/>
      <c r="BD116" s="302"/>
      <c r="BE116" s="306"/>
      <c r="BF116" s="302"/>
      <c r="BG116" s="304"/>
      <c r="BH116" s="302"/>
      <c r="BI116" s="304"/>
      <c r="BJ116" s="302"/>
      <c r="BK116" s="304"/>
      <c r="BL116" s="302"/>
      <c r="BM116" s="344"/>
      <c r="BN116" s="304"/>
      <c r="BO116" s="302"/>
      <c r="BP116" s="304"/>
      <c r="BQ116" s="302"/>
      <c r="BR116" s="311"/>
      <c r="BS116" s="311"/>
      <c r="BT116" s="344"/>
      <c r="BU116" s="304"/>
      <c r="BV116" s="302"/>
      <c r="BW116" s="304"/>
      <c r="BX116" s="302"/>
      <c r="BY116" s="302"/>
      <c r="BZ116" s="311"/>
      <c r="CA116" s="304"/>
      <c r="CB116" s="302"/>
      <c r="CC116" s="311"/>
      <c r="CD116" s="311"/>
      <c r="CE116" s="304"/>
    </row>
    <row r="117" spans="1:83">
      <c r="A117" s="10">
        <v>1801</v>
      </c>
      <c r="B117" s="11" t="s">
        <v>251</v>
      </c>
      <c r="C117" s="33">
        <v>998</v>
      </c>
      <c r="D117" s="45">
        <v>143</v>
      </c>
      <c r="E117" s="68">
        <f t="shared" si="1"/>
        <v>0.14328657314629259</v>
      </c>
      <c r="F117" s="95">
        <v>81</v>
      </c>
      <c r="G117" s="95">
        <v>21</v>
      </c>
      <c r="H117" s="95">
        <v>10</v>
      </c>
      <c r="I117" s="95">
        <v>33</v>
      </c>
      <c r="J117" s="104">
        <v>78</v>
      </c>
      <c r="K117" s="109">
        <v>33</v>
      </c>
      <c r="L117" s="103">
        <v>63</v>
      </c>
      <c r="M117" s="108">
        <v>49</v>
      </c>
      <c r="N117" s="96">
        <v>12</v>
      </c>
      <c r="O117" s="302"/>
      <c r="P117" s="304"/>
      <c r="Q117" s="302"/>
      <c r="R117" s="311"/>
      <c r="S117" s="344"/>
      <c r="T117" s="303"/>
      <c r="U117" s="307"/>
      <c r="V117" s="304"/>
      <c r="W117" s="307"/>
      <c r="X117" s="304"/>
      <c r="Y117" s="302"/>
      <c r="Z117" s="303"/>
      <c r="AA117" s="307"/>
      <c r="AB117" s="311"/>
      <c r="AC117" s="344"/>
      <c r="AD117" s="304"/>
      <c r="AE117" s="302"/>
      <c r="AF117" s="311"/>
      <c r="AG117" s="311"/>
      <c r="AH117" s="344"/>
      <c r="AI117" s="304"/>
      <c r="AJ117" s="302"/>
      <c r="AK117" s="344"/>
      <c r="AL117" s="304"/>
      <c r="AM117" s="302"/>
      <c r="AN117" s="311"/>
      <c r="AO117" s="308"/>
      <c r="AP117" s="344"/>
      <c r="AQ117" s="304"/>
      <c r="AR117" s="302"/>
      <c r="AS117" s="311"/>
      <c r="AT117" s="304"/>
      <c r="AU117" s="302"/>
      <c r="AV117" s="304"/>
      <c r="AW117" s="302"/>
      <c r="AX117" s="308"/>
      <c r="AY117" s="344"/>
      <c r="AZ117" s="304"/>
      <c r="BA117" s="302"/>
      <c r="BB117" s="344"/>
      <c r="BC117" s="304"/>
      <c r="BD117" s="302"/>
      <c r="BE117" s="306"/>
      <c r="BF117" s="302"/>
      <c r="BG117" s="304"/>
      <c r="BH117" s="302"/>
      <c r="BI117" s="304"/>
      <c r="BJ117" s="302"/>
      <c r="BK117" s="304"/>
      <c r="BL117" s="302"/>
      <c r="BM117" s="344"/>
      <c r="BN117" s="304"/>
      <c r="BO117" s="302"/>
      <c r="BP117" s="304"/>
      <c r="BQ117" s="302"/>
      <c r="BR117" s="311"/>
      <c r="BS117" s="311"/>
      <c r="BT117" s="344"/>
      <c r="BU117" s="304"/>
      <c r="BV117" s="302"/>
      <c r="BW117" s="304"/>
      <c r="BX117" s="302"/>
      <c r="BY117" s="302"/>
      <c r="BZ117" s="311"/>
      <c r="CA117" s="304"/>
      <c r="CB117" s="302"/>
      <c r="CC117" s="311"/>
      <c r="CD117" s="311"/>
      <c r="CE117" s="304"/>
    </row>
    <row r="118" spans="1:83">
      <c r="A118" s="10">
        <v>1802</v>
      </c>
      <c r="B118" s="11" t="s">
        <v>252</v>
      </c>
      <c r="C118" s="33">
        <v>807</v>
      </c>
      <c r="D118" s="45">
        <v>91</v>
      </c>
      <c r="E118" s="68">
        <f t="shared" si="1"/>
        <v>0.1127633209417596</v>
      </c>
      <c r="F118" s="95">
        <v>41</v>
      </c>
      <c r="G118" s="95">
        <v>27</v>
      </c>
      <c r="H118" s="95">
        <v>14</v>
      </c>
      <c r="I118" s="95">
        <v>17</v>
      </c>
      <c r="J118" s="104">
        <v>53</v>
      </c>
      <c r="K118" s="109">
        <v>25</v>
      </c>
      <c r="L118" s="103">
        <v>47</v>
      </c>
      <c r="M118" s="108">
        <v>31</v>
      </c>
      <c r="N118" s="96">
        <v>8</v>
      </c>
      <c r="O118" s="302"/>
      <c r="P118" s="304"/>
      <c r="Q118" s="302"/>
      <c r="R118" s="311"/>
      <c r="S118" s="344"/>
      <c r="T118" s="303"/>
      <c r="U118" s="307"/>
      <c r="V118" s="304"/>
      <c r="W118" s="307"/>
      <c r="X118" s="304"/>
      <c r="Y118" s="302"/>
      <c r="Z118" s="303"/>
      <c r="AA118" s="307"/>
      <c r="AB118" s="311"/>
      <c r="AC118" s="344"/>
      <c r="AD118" s="304"/>
      <c r="AE118" s="302"/>
      <c r="AF118" s="311"/>
      <c r="AG118" s="311"/>
      <c r="AH118" s="344"/>
      <c r="AI118" s="304"/>
      <c r="AJ118" s="302"/>
      <c r="AK118" s="344"/>
      <c r="AL118" s="304"/>
      <c r="AM118" s="302"/>
      <c r="AN118" s="311"/>
      <c r="AO118" s="308"/>
      <c r="AP118" s="344"/>
      <c r="AQ118" s="304"/>
      <c r="AR118" s="302"/>
      <c r="AS118" s="311"/>
      <c r="AT118" s="304"/>
      <c r="AU118" s="302"/>
      <c r="AV118" s="304"/>
      <c r="AW118" s="302"/>
      <c r="AX118" s="308"/>
      <c r="AY118" s="344"/>
      <c r="AZ118" s="304"/>
      <c r="BA118" s="302"/>
      <c r="BB118" s="344"/>
      <c r="BC118" s="304"/>
      <c r="BD118" s="302"/>
      <c r="BE118" s="306"/>
      <c r="BF118" s="302"/>
      <c r="BG118" s="304"/>
      <c r="BH118" s="302"/>
      <c r="BI118" s="304"/>
      <c r="BJ118" s="302"/>
      <c r="BK118" s="304"/>
      <c r="BL118" s="302"/>
      <c r="BM118" s="344"/>
      <c r="BN118" s="304"/>
      <c r="BO118" s="302"/>
      <c r="BP118" s="304"/>
      <c r="BQ118" s="302"/>
      <c r="BR118" s="311"/>
      <c r="BS118" s="311"/>
      <c r="BT118" s="344"/>
      <c r="BU118" s="304"/>
      <c r="BV118" s="302"/>
      <c r="BW118" s="304"/>
      <c r="BX118" s="302"/>
      <c r="BY118" s="302"/>
      <c r="BZ118" s="311"/>
      <c r="CA118" s="304"/>
      <c r="CB118" s="302"/>
      <c r="CC118" s="311"/>
      <c r="CD118" s="311"/>
      <c r="CE118" s="304"/>
    </row>
    <row r="119" spans="1:83">
      <c r="A119" s="10">
        <v>1901</v>
      </c>
      <c r="B119" s="11" t="s">
        <v>253</v>
      </c>
      <c r="C119" s="33">
        <v>978</v>
      </c>
      <c r="D119" s="45">
        <v>187</v>
      </c>
      <c r="E119" s="68">
        <f t="shared" si="1"/>
        <v>0.19120654396728015</v>
      </c>
      <c r="F119" s="95">
        <v>90</v>
      </c>
      <c r="G119" s="95">
        <v>25</v>
      </c>
      <c r="H119" s="95">
        <v>71</v>
      </c>
      <c r="I119" s="95">
        <v>14</v>
      </c>
      <c r="J119" s="104">
        <v>50</v>
      </c>
      <c r="K119" s="109">
        <v>86</v>
      </c>
      <c r="L119" s="103">
        <v>58</v>
      </c>
      <c r="M119" s="108">
        <v>66</v>
      </c>
      <c r="N119" s="96">
        <v>37</v>
      </c>
      <c r="O119" s="302"/>
      <c r="P119" s="304"/>
      <c r="Q119" s="302"/>
      <c r="R119" s="311"/>
      <c r="S119" s="344"/>
      <c r="T119" s="303"/>
      <c r="U119" s="307"/>
      <c r="V119" s="304"/>
      <c r="W119" s="307"/>
      <c r="X119" s="304"/>
      <c r="Y119" s="302"/>
      <c r="Z119" s="303"/>
      <c r="AA119" s="307"/>
      <c r="AB119" s="311"/>
      <c r="AC119" s="344"/>
      <c r="AD119" s="304"/>
      <c r="AE119" s="302"/>
      <c r="AF119" s="311"/>
      <c r="AG119" s="311"/>
      <c r="AH119" s="344"/>
      <c r="AI119" s="304"/>
      <c r="AJ119" s="302"/>
      <c r="AK119" s="344"/>
      <c r="AL119" s="304"/>
      <c r="AM119" s="302"/>
      <c r="AN119" s="311"/>
      <c r="AO119" s="308"/>
      <c r="AP119" s="344"/>
      <c r="AQ119" s="304"/>
      <c r="AR119" s="302"/>
      <c r="AS119" s="311"/>
      <c r="AT119" s="304"/>
      <c r="AU119" s="302"/>
      <c r="AV119" s="304"/>
      <c r="AW119" s="302"/>
      <c r="AX119" s="308"/>
      <c r="AY119" s="344"/>
      <c r="AZ119" s="304"/>
      <c r="BA119" s="302"/>
      <c r="BB119" s="344"/>
      <c r="BC119" s="304"/>
      <c r="BD119" s="302"/>
      <c r="BE119" s="306"/>
      <c r="BF119" s="302"/>
      <c r="BG119" s="304"/>
      <c r="BH119" s="302"/>
      <c r="BI119" s="304"/>
      <c r="BJ119" s="302"/>
      <c r="BK119" s="304"/>
      <c r="BL119" s="302"/>
      <c r="BM119" s="344"/>
      <c r="BN119" s="304"/>
      <c r="BO119" s="302"/>
      <c r="BP119" s="304"/>
      <c r="BQ119" s="302"/>
      <c r="BR119" s="311"/>
      <c r="BS119" s="311"/>
      <c r="BT119" s="344"/>
      <c r="BU119" s="304"/>
      <c r="BV119" s="302"/>
      <c r="BW119" s="304"/>
      <c r="BX119" s="302"/>
      <c r="BY119" s="302"/>
      <c r="BZ119" s="311"/>
      <c r="CA119" s="304"/>
      <c r="CB119" s="302"/>
      <c r="CC119" s="311"/>
      <c r="CD119" s="311"/>
      <c r="CE119" s="304"/>
    </row>
    <row r="120" spans="1:83">
      <c r="A120" s="10">
        <v>1902</v>
      </c>
      <c r="B120" s="11" t="s">
        <v>254</v>
      </c>
      <c r="C120" s="33">
        <v>1213</v>
      </c>
      <c r="D120" s="45">
        <v>339</v>
      </c>
      <c r="E120" s="68">
        <f t="shared" si="1"/>
        <v>0.27947238252267104</v>
      </c>
      <c r="F120" s="95">
        <v>166</v>
      </c>
      <c r="G120" s="95">
        <v>67</v>
      </c>
      <c r="H120" s="95">
        <v>114</v>
      </c>
      <c r="I120" s="95">
        <v>25</v>
      </c>
      <c r="J120" s="104">
        <v>115</v>
      </c>
      <c r="K120" s="109">
        <v>130</v>
      </c>
      <c r="L120" s="103">
        <v>74</v>
      </c>
      <c r="M120" s="108">
        <v>118</v>
      </c>
      <c r="N120" s="96">
        <v>87</v>
      </c>
      <c r="O120" s="302"/>
      <c r="P120" s="304"/>
      <c r="Q120" s="302"/>
      <c r="R120" s="311"/>
      <c r="S120" s="344"/>
      <c r="T120" s="303"/>
      <c r="U120" s="307"/>
      <c r="V120" s="304"/>
      <c r="W120" s="307"/>
      <c r="X120" s="304"/>
      <c r="Y120" s="302"/>
      <c r="Z120" s="303"/>
      <c r="AA120" s="307"/>
      <c r="AB120" s="311"/>
      <c r="AC120" s="344"/>
      <c r="AD120" s="304"/>
      <c r="AE120" s="302"/>
      <c r="AF120" s="311"/>
      <c r="AG120" s="311"/>
      <c r="AH120" s="344"/>
      <c r="AI120" s="304"/>
      <c r="AJ120" s="302"/>
      <c r="AK120" s="344"/>
      <c r="AL120" s="304"/>
      <c r="AM120" s="302"/>
      <c r="AN120" s="311"/>
      <c r="AO120" s="308"/>
      <c r="AP120" s="344"/>
      <c r="AQ120" s="304"/>
      <c r="AR120" s="302"/>
      <c r="AS120" s="311"/>
      <c r="AT120" s="304"/>
      <c r="AU120" s="302"/>
      <c r="AV120" s="304"/>
      <c r="AW120" s="302"/>
      <c r="AX120" s="308"/>
      <c r="AY120" s="344"/>
      <c r="AZ120" s="304"/>
      <c r="BA120" s="302"/>
      <c r="BB120" s="344"/>
      <c r="BC120" s="304"/>
      <c r="BD120" s="302"/>
      <c r="BE120" s="306"/>
      <c r="BF120" s="302"/>
      <c r="BG120" s="304"/>
      <c r="BH120" s="302"/>
      <c r="BI120" s="304"/>
      <c r="BJ120" s="302"/>
      <c r="BK120" s="304"/>
      <c r="BL120" s="302"/>
      <c r="BM120" s="344"/>
      <c r="BN120" s="304"/>
      <c r="BO120" s="302"/>
      <c r="BP120" s="304"/>
      <c r="BQ120" s="302"/>
      <c r="BR120" s="311"/>
      <c r="BS120" s="311"/>
      <c r="BT120" s="344"/>
      <c r="BU120" s="304"/>
      <c r="BV120" s="302"/>
      <c r="BW120" s="304"/>
      <c r="BX120" s="302"/>
      <c r="BY120" s="302"/>
      <c r="BZ120" s="311"/>
      <c r="CA120" s="304"/>
      <c r="CB120" s="302"/>
      <c r="CC120" s="311"/>
      <c r="CD120" s="311"/>
      <c r="CE120" s="304"/>
    </row>
    <row r="121" spans="1:83">
      <c r="A121" s="10">
        <v>1903</v>
      </c>
      <c r="B121" s="11" t="s">
        <v>255</v>
      </c>
      <c r="C121" s="33">
        <v>1217</v>
      </c>
      <c r="D121" s="45">
        <v>179</v>
      </c>
      <c r="E121" s="68">
        <f t="shared" si="1"/>
        <v>0.14708299096138044</v>
      </c>
      <c r="F121" s="95">
        <v>74</v>
      </c>
      <c r="G121" s="95">
        <v>39</v>
      </c>
      <c r="H121" s="95">
        <v>51</v>
      </c>
      <c r="I121" s="95">
        <v>10</v>
      </c>
      <c r="J121" s="104">
        <v>62</v>
      </c>
      <c r="K121" s="109">
        <v>81</v>
      </c>
      <c r="L121" s="103">
        <v>52</v>
      </c>
      <c r="M121" s="108">
        <v>47</v>
      </c>
      <c r="N121" s="96">
        <v>41</v>
      </c>
      <c r="O121" s="302"/>
      <c r="P121" s="304"/>
      <c r="Q121" s="302"/>
      <c r="R121" s="311"/>
      <c r="S121" s="344"/>
      <c r="T121" s="303"/>
      <c r="U121" s="307"/>
      <c r="V121" s="304"/>
      <c r="W121" s="307"/>
      <c r="X121" s="304"/>
      <c r="Y121" s="302"/>
      <c r="Z121" s="303"/>
      <c r="AA121" s="307"/>
      <c r="AB121" s="311"/>
      <c r="AC121" s="344"/>
      <c r="AD121" s="304"/>
      <c r="AE121" s="302"/>
      <c r="AF121" s="311"/>
      <c r="AG121" s="311"/>
      <c r="AH121" s="344"/>
      <c r="AI121" s="304"/>
      <c r="AJ121" s="302"/>
      <c r="AK121" s="344"/>
      <c r="AL121" s="304"/>
      <c r="AM121" s="302"/>
      <c r="AN121" s="311"/>
      <c r="AO121" s="308"/>
      <c r="AP121" s="344"/>
      <c r="AQ121" s="304"/>
      <c r="AR121" s="302"/>
      <c r="AS121" s="311"/>
      <c r="AT121" s="304"/>
      <c r="AU121" s="302"/>
      <c r="AV121" s="304"/>
      <c r="AW121" s="302"/>
      <c r="AX121" s="308"/>
      <c r="AY121" s="344"/>
      <c r="AZ121" s="304"/>
      <c r="BA121" s="302"/>
      <c r="BB121" s="344"/>
      <c r="BC121" s="304"/>
      <c r="BD121" s="302"/>
      <c r="BE121" s="306"/>
      <c r="BF121" s="302"/>
      <c r="BG121" s="304"/>
      <c r="BH121" s="95">
        <v>0</v>
      </c>
      <c r="BI121" s="96">
        <v>0</v>
      </c>
      <c r="BJ121" s="302"/>
      <c r="BK121" s="304"/>
      <c r="BL121" s="302"/>
      <c r="BM121" s="344"/>
      <c r="BN121" s="304"/>
      <c r="BO121" s="302"/>
      <c r="BP121" s="304"/>
      <c r="BQ121" s="302"/>
      <c r="BR121" s="311"/>
      <c r="BS121" s="311"/>
      <c r="BT121" s="344"/>
      <c r="BU121" s="304"/>
      <c r="BV121" s="95">
        <v>0</v>
      </c>
      <c r="BW121" s="96">
        <v>0</v>
      </c>
      <c r="BX121" s="302"/>
      <c r="BY121" s="302"/>
      <c r="BZ121" s="311"/>
      <c r="CA121" s="304"/>
      <c r="CB121" s="302"/>
      <c r="CC121" s="311"/>
      <c r="CD121" s="311"/>
      <c r="CE121" s="304"/>
    </row>
    <row r="122" spans="1:83">
      <c r="A122" s="10">
        <v>1904</v>
      </c>
      <c r="B122" s="11" t="s">
        <v>256</v>
      </c>
      <c r="C122" s="33">
        <v>430</v>
      </c>
      <c r="D122" s="45">
        <v>29</v>
      </c>
      <c r="E122" s="68">
        <f t="shared" si="1"/>
        <v>6.7441860465116285E-2</v>
      </c>
      <c r="F122" s="95">
        <v>13</v>
      </c>
      <c r="G122" s="95">
        <v>6</v>
      </c>
      <c r="H122" s="95">
        <v>9</v>
      </c>
      <c r="I122" s="95">
        <v>6</v>
      </c>
      <c r="J122" s="104">
        <v>11</v>
      </c>
      <c r="K122" s="109">
        <v>9</v>
      </c>
      <c r="L122" s="103">
        <v>12</v>
      </c>
      <c r="M122" s="108">
        <v>13</v>
      </c>
      <c r="N122" s="96">
        <v>3</v>
      </c>
      <c r="O122" s="302"/>
      <c r="P122" s="304"/>
      <c r="Q122" s="302"/>
      <c r="R122" s="311"/>
      <c r="S122" s="344"/>
      <c r="T122" s="303"/>
      <c r="U122" s="307"/>
      <c r="V122" s="304"/>
      <c r="W122" s="307"/>
      <c r="X122" s="304"/>
      <c r="Y122" s="302"/>
      <c r="Z122" s="303"/>
      <c r="AA122" s="307"/>
      <c r="AB122" s="311"/>
      <c r="AC122" s="344"/>
      <c r="AD122" s="304"/>
      <c r="AE122" s="302"/>
      <c r="AF122" s="311"/>
      <c r="AG122" s="311"/>
      <c r="AH122" s="344"/>
      <c r="AI122" s="304"/>
      <c r="AJ122" s="302"/>
      <c r="AK122" s="344"/>
      <c r="AL122" s="304"/>
      <c r="AM122" s="302"/>
      <c r="AN122" s="311"/>
      <c r="AO122" s="308"/>
      <c r="AP122" s="344"/>
      <c r="AQ122" s="304"/>
      <c r="AR122" s="302"/>
      <c r="AS122" s="311"/>
      <c r="AT122" s="304"/>
      <c r="AU122" s="302"/>
      <c r="AV122" s="304"/>
      <c r="AW122" s="302"/>
      <c r="AX122" s="308"/>
      <c r="AY122" s="344"/>
      <c r="AZ122" s="304"/>
      <c r="BA122" s="302"/>
      <c r="BB122" s="344"/>
      <c r="BC122" s="304"/>
      <c r="BD122" s="302"/>
      <c r="BE122" s="306"/>
      <c r="BF122" s="302"/>
      <c r="BG122" s="304"/>
      <c r="BH122" s="95"/>
      <c r="BI122" s="96"/>
      <c r="BJ122" s="302"/>
      <c r="BK122" s="304"/>
      <c r="BL122" s="302"/>
      <c r="BM122" s="344"/>
      <c r="BN122" s="304"/>
      <c r="BO122" s="302"/>
      <c r="BP122" s="304"/>
      <c r="BQ122" s="302"/>
      <c r="BR122" s="311"/>
      <c r="BS122" s="311"/>
      <c r="BT122" s="344"/>
      <c r="BU122" s="304"/>
      <c r="BV122" s="357"/>
      <c r="BW122" s="358"/>
      <c r="BX122" s="302"/>
      <c r="BY122" s="302"/>
      <c r="BZ122" s="311"/>
      <c r="CA122" s="304"/>
      <c r="CB122" s="302"/>
      <c r="CC122" s="311"/>
      <c r="CD122" s="311"/>
      <c r="CE122" s="304"/>
    </row>
    <row r="123" spans="1:83">
      <c r="A123" s="10">
        <v>2001</v>
      </c>
      <c r="B123" s="11" t="s">
        <v>257</v>
      </c>
      <c r="C123" s="33">
        <v>1240</v>
      </c>
      <c r="D123" s="45">
        <v>118</v>
      </c>
      <c r="E123" s="68">
        <f t="shared" si="1"/>
        <v>9.5161290322580638E-2</v>
      </c>
      <c r="F123" s="95">
        <v>58</v>
      </c>
      <c r="G123" s="95">
        <v>26</v>
      </c>
      <c r="H123" s="95">
        <v>37</v>
      </c>
      <c r="I123" s="95">
        <v>19</v>
      </c>
      <c r="J123" s="104">
        <v>43</v>
      </c>
      <c r="K123" s="109">
        <v>48</v>
      </c>
      <c r="L123" s="103">
        <v>45</v>
      </c>
      <c r="M123" s="108">
        <v>35</v>
      </c>
      <c r="N123" s="96">
        <v>16</v>
      </c>
      <c r="O123" s="302"/>
      <c r="P123" s="304"/>
      <c r="Q123" s="302"/>
      <c r="R123" s="311"/>
      <c r="S123" s="344"/>
      <c r="T123" s="303"/>
      <c r="U123" s="307"/>
      <c r="V123" s="304"/>
      <c r="W123" s="307"/>
      <c r="X123" s="304"/>
      <c r="Y123" s="302"/>
      <c r="Z123" s="303"/>
      <c r="AA123" s="307"/>
      <c r="AB123" s="311"/>
      <c r="AC123" s="344"/>
      <c r="AD123" s="304"/>
      <c r="AE123" s="302"/>
      <c r="AF123" s="311"/>
      <c r="AG123" s="311"/>
      <c r="AH123" s="344"/>
      <c r="AI123" s="304"/>
      <c r="AJ123" s="302"/>
      <c r="AK123" s="344"/>
      <c r="AL123" s="304"/>
      <c r="AM123" s="302"/>
      <c r="AN123" s="311"/>
      <c r="AO123" s="308"/>
      <c r="AP123" s="344"/>
      <c r="AQ123" s="304"/>
      <c r="AR123" s="302"/>
      <c r="AS123" s="311"/>
      <c r="AT123" s="304"/>
      <c r="AU123" s="302"/>
      <c r="AV123" s="304"/>
      <c r="AW123" s="302"/>
      <c r="AX123" s="308"/>
      <c r="AY123" s="344"/>
      <c r="AZ123" s="304"/>
      <c r="BA123" s="302"/>
      <c r="BB123" s="344"/>
      <c r="BC123" s="304"/>
      <c r="BD123" s="302"/>
      <c r="BE123" s="306"/>
      <c r="BF123" s="302"/>
      <c r="BG123" s="304"/>
      <c r="BH123" s="95"/>
      <c r="BI123" s="96"/>
      <c r="BJ123" s="302"/>
      <c r="BK123" s="304"/>
      <c r="BL123" s="302"/>
      <c r="BM123" s="344"/>
      <c r="BN123" s="304"/>
      <c r="BO123" s="302"/>
      <c r="BP123" s="304"/>
      <c r="BQ123" s="302"/>
      <c r="BR123" s="311"/>
      <c r="BS123" s="311"/>
      <c r="BT123" s="344"/>
      <c r="BU123" s="304"/>
      <c r="BV123" s="357"/>
      <c r="BW123" s="358"/>
      <c r="BX123" s="302"/>
      <c r="BY123" s="302"/>
      <c r="BZ123" s="311"/>
      <c r="CA123" s="304"/>
      <c r="CB123" s="302"/>
      <c r="CC123" s="311"/>
      <c r="CD123" s="311"/>
      <c r="CE123" s="304"/>
    </row>
    <row r="124" spans="1:83">
      <c r="A124" s="10">
        <v>2002</v>
      </c>
      <c r="B124" s="11" t="s">
        <v>258</v>
      </c>
      <c r="C124" s="33">
        <v>1062</v>
      </c>
      <c r="D124" s="45">
        <v>144</v>
      </c>
      <c r="E124" s="68">
        <f t="shared" si="1"/>
        <v>0.13559322033898305</v>
      </c>
      <c r="F124" s="95">
        <v>71</v>
      </c>
      <c r="G124" s="95">
        <v>26</v>
      </c>
      <c r="H124" s="95">
        <v>38</v>
      </c>
      <c r="I124" s="95">
        <v>27</v>
      </c>
      <c r="J124" s="104">
        <v>64</v>
      </c>
      <c r="K124" s="109">
        <v>61</v>
      </c>
      <c r="L124" s="103">
        <v>56</v>
      </c>
      <c r="M124" s="108">
        <v>40</v>
      </c>
      <c r="N124" s="96">
        <v>34</v>
      </c>
      <c r="O124" s="302"/>
      <c r="P124" s="304"/>
      <c r="Q124" s="302"/>
      <c r="R124" s="311"/>
      <c r="S124" s="344"/>
      <c r="T124" s="303"/>
      <c r="U124" s="307"/>
      <c r="V124" s="304"/>
      <c r="W124" s="307"/>
      <c r="X124" s="304"/>
      <c r="Y124" s="302"/>
      <c r="Z124" s="303"/>
      <c r="AA124" s="307"/>
      <c r="AB124" s="311"/>
      <c r="AC124" s="344"/>
      <c r="AD124" s="304"/>
      <c r="AE124" s="302"/>
      <c r="AF124" s="311"/>
      <c r="AG124" s="311"/>
      <c r="AH124" s="344"/>
      <c r="AI124" s="304"/>
      <c r="AJ124" s="302"/>
      <c r="AK124" s="344"/>
      <c r="AL124" s="304"/>
      <c r="AM124" s="302"/>
      <c r="AN124" s="311"/>
      <c r="AO124" s="308"/>
      <c r="AP124" s="344"/>
      <c r="AQ124" s="304"/>
      <c r="AR124" s="302"/>
      <c r="AS124" s="311"/>
      <c r="AT124" s="304"/>
      <c r="AU124" s="302"/>
      <c r="AV124" s="304"/>
      <c r="AW124" s="302"/>
      <c r="AX124" s="308"/>
      <c r="AY124" s="344"/>
      <c r="AZ124" s="304"/>
      <c r="BA124" s="302"/>
      <c r="BB124" s="344"/>
      <c r="BC124" s="304"/>
      <c r="BD124" s="302"/>
      <c r="BE124" s="306"/>
      <c r="BF124" s="302"/>
      <c r="BG124" s="304"/>
      <c r="BH124" s="95"/>
      <c r="BI124" s="96"/>
      <c r="BJ124" s="302"/>
      <c r="BK124" s="304"/>
      <c r="BL124" s="302"/>
      <c r="BM124" s="344"/>
      <c r="BN124" s="304"/>
      <c r="BO124" s="302"/>
      <c r="BP124" s="304"/>
      <c r="BQ124" s="302"/>
      <c r="BR124" s="311"/>
      <c r="BS124" s="311"/>
      <c r="BT124" s="344"/>
      <c r="BU124" s="304"/>
      <c r="BV124" s="357"/>
      <c r="BW124" s="358"/>
      <c r="BX124" s="302"/>
      <c r="BY124" s="302"/>
      <c r="BZ124" s="311"/>
      <c r="CA124" s="304"/>
      <c r="CB124" s="302"/>
      <c r="CC124" s="311"/>
      <c r="CD124" s="311"/>
      <c r="CE124" s="304"/>
    </row>
    <row r="125" spans="1:83">
      <c r="A125" s="10">
        <v>2003</v>
      </c>
      <c r="B125" s="11" t="s">
        <v>259</v>
      </c>
      <c r="C125" s="33">
        <v>1484</v>
      </c>
      <c r="D125" s="45">
        <v>290</v>
      </c>
      <c r="E125" s="68">
        <f t="shared" si="1"/>
        <v>0.19541778975741239</v>
      </c>
      <c r="F125" s="95">
        <v>128</v>
      </c>
      <c r="G125" s="95">
        <v>78</v>
      </c>
      <c r="H125" s="95">
        <v>95</v>
      </c>
      <c r="I125" s="95">
        <v>42</v>
      </c>
      <c r="J125" s="104">
        <v>110</v>
      </c>
      <c r="K125" s="109">
        <v>109</v>
      </c>
      <c r="L125" s="103">
        <v>105</v>
      </c>
      <c r="M125" s="108">
        <v>89</v>
      </c>
      <c r="N125" s="96">
        <v>44</v>
      </c>
      <c r="O125" s="302"/>
      <c r="P125" s="304"/>
      <c r="Q125" s="302"/>
      <c r="R125" s="311"/>
      <c r="S125" s="344"/>
      <c r="T125" s="303"/>
      <c r="U125" s="307"/>
      <c r="V125" s="304"/>
      <c r="W125" s="307"/>
      <c r="X125" s="304"/>
      <c r="Y125" s="302"/>
      <c r="Z125" s="303"/>
      <c r="AA125" s="307"/>
      <c r="AB125" s="311"/>
      <c r="AC125" s="344"/>
      <c r="AD125" s="304"/>
      <c r="AE125" s="302"/>
      <c r="AF125" s="311"/>
      <c r="AG125" s="311"/>
      <c r="AH125" s="344"/>
      <c r="AI125" s="304"/>
      <c r="AJ125" s="302"/>
      <c r="AK125" s="344"/>
      <c r="AL125" s="304"/>
      <c r="AM125" s="302"/>
      <c r="AN125" s="311"/>
      <c r="AO125" s="308"/>
      <c r="AP125" s="344"/>
      <c r="AQ125" s="304"/>
      <c r="AR125" s="302"/>
      <c r="AS125" s="311"/>
      <c r="AT125" s="304"/>
      <c r="AU125" s="302"/>
      <c r="AV125" s="304"/>
      <c r="AW125" s="302"/>
      <c r="AX125" s="308"/>
      <c r="AY125" s="344"/>
      <c r="AZ125" s="304"/>
      <c r="BA125" s="302"/>
      <c r="BB125" s="344"/>
      <c r="BC125" s="304"/>
      <c r="BD125" s="302"/>
      <c r="BE125" s="306"/>
      <c r="BF125" s="302"/>
      <c r="BG125" s="304"/>
      <c r="BH125" s="95"/>
      <c r="BI125" s="96"/>
      <c r="BJ125" s="302"/>
      <c r="BK125" s="304"/>
      <c r="BL125" s="302"/>
      <c r="BM125" s="344"/>
      <c r="BN125" s="304"/>
      <c r="BO125" s="302"/>
      <c r="BP125" s="304"/>
      <c r="BQ125" s="302"/>
      <c r="BR125" s="311"/>
      <c r="BS125" s="311"/>
      <c r="BT125" s="344"/>
      <c r="BU125" s="304"/>
      <c r="BV125" s="357"/>
      <c r="BW125" s="358"/>
      <c r="BX125" s="302"/>
      <c r="BY125" s="302"/>
      <c r="BZ125" s="311"/>
      <c r="CA125" s="304"/>
      <c r="CB125" s="302"/>
      <c r="CC125" s="311"/>
      <c r="CD125" s="311"/>
      <c r="CE125" s="304"/>
    </row>
    <row r="126" spans="1:83">
      <c r="A126" s="10">
        <v>2004</v>
      </c>
      <c r="B126" s="11" t="s">
        <v>260</v>
      </c>
      <c r="C126" s="33">
        <v>1428</v>
      </c>
      <c r="D126" s="45">
        <v>225</v>
      </c>
      <c r="E126" s="68">
        <f t="shared" si="1"/>
        <v>0.15756302521008403</v>
      </c>
      <c r="F126" s="95">
        <v>121</v>
      </c>
      <c r="G126" s="95">
        <v>53</v>
      </c>
      <c r="H126" s="95">
        <v>70</v>
      </c>
      <c r="I126" s="95">
        <v>31</v>
      </c>
      <c r="J126" s="104">
        <v>91</v>
      </c>
      <c r="K126" s="109">
        <v>83</v>
      </c>
      <c r="L126" s="103">
        <v>109</v>
      </c>
      <c r="M126" s="108">
        <v>59</v>
      </c>
      <c r="N126" s="96">
        <v>29</v>
      </c>
      <c r="O126" s="302"/>
      <c r="P126" s="304"/>
      <c r="Q126" s="302"/>
      <c r="R126" s="311"/>
      <c r="S126" s="344"/>
      <c r="T126" s="303"/>
      <c r="U126" s="307"/>
      <c r="V126" s="304"/>
      <c r="W126" s="307"/>
      <c r="X126" s="304"/>
      <c r="Y126" s="302"/>
      <c r="Z126" s="303"/>
      <c r="AA126" s="307"/>
      <c r="AB126" s="311"/>
      <c r="AC126" s="344"/>
      <c r="AD126" s="304"/>
      <c r="AE126" s="302"/>
      <c r="AF126" s="311"/>
      <c r="AG126" s="311"/>
      <c r="AH126" s="344"/>
      <c r="AI126" s="304"/>
      <c r="AJ126" s="302"/>
      <c r="AK126" s="344"/>
      <c r="AL126" s="304"/>
      <c r="AM126" s="302"/>
      <c r="AN126" s="311"/>
      <c r="AO126" s="308"/>
      <c r="AP126" s="344"/>
      <c r="AQ126" s="304"/>
      <c r="AR126" s="302"/>
      <c r="AS126" s="311"/>
      <c r="AT126" s="304"/>
      <c r="AU126" s="302"/>
      <c r="AV126" s="304"/>
      <c r="AW126" s="302"/>
      <c r="AX126" s="308"/>
      <c r="AY126" s="344"/>
      <c r="AZ126" s="304"/>
      <c r="BA126" s="302"/>
      <c r="BB126" s="344"/>
      <c r="BC126" s="304"/>
      <c r="BD126" s="302"/>
      <c r="BE126" s="306"/>
      <c r="BF126" s="302"/>
      <c r="BG126" s="304"/>
      <c r="BH126" s="95"/>
      <c r="BI126" s="96"/>
      <c r="BJ126" s="302"/>
      <c r="BK126" s="304"/>
      <c r="BL126" s="302"/>
      <c r="BM126" s="344"/>
      <c r="BN126" s="304"/>
      <c r="BO126" s="302"/>
      <c r="BP126" s="304"/>
      <c r="BQ126" s="302"/>
      <c r="BR126" s="311"/>
      <c r="BS126" s="311"/>
      <c r="BT126" s="344"/>
      <c r="BU126" s="304"/>
      <c r="BV126" s="357"/>
      <c r="BW126" s="358"/>
      <c r="BX126" s="302"/>
      <c r="BY126" s="302"/>
      <c r="BZ126" s="311"/>
      <c r="CA126" s="304"/>
      <c r="CB126" s="302"/>
      <c r="CC126" s="311"/>
      <c r="CD126" s="311"/>
      <c r="CE126" s="304"/>
    </row>
    <row r="127" spans="1:83">
      <c r="A127" s="10">
        <v>2005</v>
      </c>
      <c r="B127" s="11" t="s">
        <v>760</v>
      </c>
      <c r="C127" s="33">
        <v>1149</v>
      </c>
      <c r="D127" s="45">
        <v>81</v>
      </c>
      <c r="E127" s="68">
        <f t="shared" si="1"/>
        <v>7.0496083550913843E-2</v>
      </c>
      <c r="F127" s="95">
        <v>31</v>
      </c>
      <c r="G127" s="95">
        <v>16</v>
      </c>
      <c r="H127" s="95">
        <v>20</v>
      </c>
      <c r="I127" s="95">
        <v>14</v>
      </c>
      <c r="J127" s="104">
        <v>41</v>
      </c>
      <c r="K127" s="109">
        <v>26</v>
      </c>
      <c r="L127" s="103">
        <v>40</v>
      </c>
      <c r="M127" s="108">
        <v>22</v>
      </c>
      <c r="N127" s="96">
        <v>12</v>
      </c>
      <c r="O127" s="302"/>
      <c r="P127" s="304"/>
      <c r="Q127" s="302"/>
      <c r="R127" s="311"/>
      <c r="S127" s="344"/>
      <c r="T127" s="303"/>
      <c r="U127" s="307"/>
      <c r="V127" s="304"/>
      <c r="W127" s="307"/>
      <c r="X127" s="304"/>
      <c r="Y127" s="302"/>
      <c r="Z127" s="303"/>
      <c r="AA127" s="307"/>
      <c r="AB127" s="311"/>
      <c r="AC127" s="344"/>
      <c r="AD127" s="304"/>
      <c r="AE127" s="302"/>
      <c r="AF127" s="311"/>
      <c r="AG127" s="311"/>
      <c r="AH127" s="344"/>
      <c r="AI127" s="304"/>
      <c r="AJ127" s="302"/>
      <c r="AK127" s="344"/>
      <c r="AL127" s="304"/>
      <c r="AM127" s="302"/>
      <c r="AN127" s="311"/>
      <c r="AO127" s="308"/>
      <c r="AP127" s="344"/>
      <c r="AQ127" s="304"/>
      <c r="AR127" s="302"/>
      <c r="AS127" s="311"/>
      <c r="AT127" s="304"/>
      <c r="AU127" s="302"/>
      <c r="AV127" s="304"/>
      <c r="AW127" s="302"/>
      <c r="AX127" s="308"/>
      <c r="AY127" s="344"/>
      <c r="AZ127" s="304"/>
      <c r="BA127" s="302"/>
      <c r="BB127" s="344"/>
      <c r="BC127" s="304"/>
      <c r="BD127" s="302"/>
      <c r="BE127" s="306"/>
      <c r="BF127" s="302"/>
      <c r="BG127" s="304"/>
      <c r="BH127" s="95"/>
      <c r="BI127" s="96"/>
      <c r="BJ127" s="302"/>
      <c r="BK127" s="304"/>
      <c r="BL127" s="302"/>
      <c r="BM127" s="344"/>
      <c r="BN127" s="304"/>
      <c r="BO127" s="302"/>
      <c r="BP127" s="304"/>
      <c r="BQ127" s="302"/>
      <c r="BR127" s="311"/>
      <c r="BS127" s="311"/>
      <c r="BT127" s="344"/>
      <c r="BU127" s="304"/>
      <c r="BV127" s="357"/>
      <c r="BW127" s="358"/>
      <c r="BX127" s="302"/>
      <c r="BY127" s="302"/>
      <c r="BZ127" s="311"/>
      <c r="CA127" s="304"/>
      <c r="CB127" s="302"/>
      <c r="CC127" s="311"/>
      <c r="CD127" s="311"/>
      <c r="CE127" s="304"/>
    </row>
    <row r="128" spans="1:83">
      <c r="A128" s="10">
        <v>2101</v>
      </c>
      <c r="B128" s="11" t="s">
        <v>261</v>
      </c>
      <c r="C128" s="33">
        <v>571</v>
      </c>
      <c r="D128" s="45">
        <v>73</v>
      </c>
      <c r="E128" s="68">
        <f t="shared" si="1"/>
        <v>0.12784588441330999</v>
      </c>
      <c r="F128" s="95">
        <v>42</v>
      </c>
      <c r="G128" s="95">
        <v>9</v>
      </c>
      <c r="H128" s="95">
        <v>17</v>
      </c>
      <c r="I128" s="95">
        <v>25</v>
      </c>
      <c r="J128" s="104">
        <v>37</v>
      </c>
      <c r="K128" s="109">
        <v>18</v>
      </c>
      <c r="L128" s="103">
        <v>30</v>
      </c>
      <c r="M128" s="108">
        <v>29</v>
      </c>
      <c r="N128" s="96">
        <v>6</v>
      </c>
      <c r="O128" s="302"/>
      <c r="P128" s="304"/>
      <c r="Q128" s="302"/>
      <c r="R128" s="311"/>
      <c r="S128" s="344"/>
      <c r="T128" s="303"/>
      <c r="U128" s="307"/>
      <c r="V128" s="304"/>
      <c r="W128" s="307"/>
      <c r="X128" s="304"/>
      <c r="Y128" s="302"/>
      <c r="Z128" s="303"/>
      <c r="AA128" s="307"/>
      <c r="AB128" s="311"/>
      <c r="AC128" s="344"/>
      <c r="AD128" s="304"/>
      <c r="AE128" s="302"/>
      <c r="AF128" s="311"/>
      <c r="AG128" s="311"/>
      <c r="AH128" s="344"/>
      <c r="AI128" s="304"/>
      <c r="AJ128" s="302"/>
      <c r="AK128" s="344"/>
      <c r="AL128" s="304"/>
      <c r="AM128" s="302"/>
      <c r="AN128" s="311"/>
      <c r="AO128" s="308"/>
      <c r="AP128" s="344"/>
      <c r="AQ128" s="304"/>
      <c r="AR128" s="302"/>
      <c r="AS128" s="311"/>
      <c r="AT128" s="304"/>
      <c r="AU128" s="302"/>
      <c r="AV128" s="304"/>
      <c r="AW128" s="302"/>
      <c r="AX128" s="308"/>
      <c r="AY128" s="344"/>
      <c r="AZ128" s="304"/>
      <c r="BA128" s="302"/>
      <c r="BB128" s="344"/>
      <c r="BC128" s="304"/>
      <c r="BD128" s="302"/>
      <c r="BE128" s="306"/>
      <c r="BF128" s="302"/>
      <c r="BG128" s="304"/>
      <c r="BH128" s="95"/>
      <c r="BI128" s="96"/>
      <c r="BJ128" s="302"/>
      <c r="BK128" s="304"/>
      <c r="BL128" s="302"/>
      <c r="BM128" s="344"/>
      <c r="BN128" s="304"/>
      <c r="BO128" s="302"/>
      <c r="BP128" s="304"/>
      <c r="BQ128" s="302"/>
      <c r="BR128" s="311"/>
      <c r="BS128" s="311"/>
      <c r="BT128" s="344"/>
      <c r="BU128" s="304"/>
      <c r="BV128" s="357"/>
      <c r="BW128" s="358"/>
      <c r="BX128" s="302"/>
      <c r="BY128" s="302"/>
      <c r="BZ128" s="311"/>
      <c r="CA128" s="304"/>
      <c r="CB128" s="302"/>
      <c r="CC128" s="311"/>
      <c r="CD128" s="311"/>
      <c r="CE128" s="304"/>
    </row>
    <row r="129" spans="1:83">
      <c r="A129" s="10">
        <v>2102</v>
      </c>
      <c r="B129" s="11" t="s">
        <v>262</v>
      </c>
      <c r="C129" s="33">
        <v>872</v>
      </c>
      <c r="D129" s="45">
        <v>86</v>
      </c>
      <c r="E129" s="68">
        <f t="shared" si="1"/>
        <v>9.862385321100918E-2</v>
      </c>
      <c r="F129" s="95">
        <v>45</v>
      </c>
      <c r="G129" s="95">
        <v>17</v>
      </c>
      <c r="H129" s="95">
        <v>12</v>
      </c>
      <c r="I129" s="95">
        <v>24</v>
      </c>
      <c r="J129" s="104">
        <v>45</v>
      </c>
      <c r="K129" s="109">
        <v>25</v>
      </c>
      <c r="L129" s="103">
        <v>48</v>
      </c>
      <c r="M129" s="108">
        <v>15</v>
      </c>
      <c r="N129" s="96">
        <v>9</v>
      </c>
      <c r="O129" s="302"/>
      <c r="P129" s="304"/>
      <c r="Q129" s="302"/>
      <c r="R129" s="311"/>
      <c r="S129" s="344"/>
      <c r="T129" s="303"/>
      <c r="U129" s="307"/>
      <c r="V129" s="304"/>
      <c r="W129" s="307"/>
      <c r="X129" s="304"/>
      <c r="Y129" s="302"/>
      <c r="Z129" s="303"/>
      <c r="AA129" s="307"/>
      <c r="AB129" s="311"/>
      <c r="AC129" s="344"/>
      <c r="AD129" s="304"/>
      <c r="AE129" s="302"/>
      <c r="AF129" s="311"/>
      <c r="AG129" s="311"/>
      <c r="AH129" s="344"/>
      <c r="AI129" s="304"/>
      <c r="AJ129" s="302"/>
      <c r="AK129" s="344"/>
      <c r="AL129" s="304"/>
      <c r="AM129" s="302"/>
      <c r="AN129" s="311"/>
      <c r="AO129" s="308"/>
      <c r="AP129" s="344"/>
      <c r="AQ129" s="304"/>
      <c r="AR129" s="302"/>
      <c r="AS129" s="311"/>
      <c r="AT129" s="304"/>
      <c r="AU129" s="302"/>
      <c r="AV129" s="304"/>
      <c r="AW129" s="302"/>
      <c r="AX129" s="308"/>
      <c r="AY129" s="344"/>
      <c r="AZ129" s="304"/>
      <c r="BA129" s="302"/>
      <c r="BB129" s="344"/>
      <c r="BC129" s="304"/>
      <c r="BD129" s="302"/>
      <c r="BE129" s="306"/>
      <c r="BF129" s="302"/>
      <c r="BG129" s="304"/>
      <c r="BH129" s="95"/>
      <c r="BI129" s="96"/>
      <c r="BJ129" s="302"/>
      <c r="BK129" s="304"/>
      <c r="BL129" s="302"/>
      <c r="BM129" s="344"/>
      <c r="BN129" s="304"/>
      <c r="BO129" s="302"/>
      <c r="BP129" s="304"/>
      <c r="BQ129" s="302"/>
      <c r="BR129" s="311"/>
      <c r="BS129" s="311"/>
      <c r="BT129" s="344"/>
      <c r="BU129" s="304"/>
      <c r="BV129" s="357"/>
      <c r="BW129" s="358"/>
      <c r="BX129" s="302"/>
      <c r="BY129" s="302"/>
      <c r="BZ129" s="311"/>
      <c r="CA129" s="304"/>
      <c r="CB129" s="302"/>
      <c r="CC129" s="311"/>
      <c r="CD129" s="311"/>
      <c r="CE129" s="304"/>
    </row>
    <row r="130" spans="1:83">
      <c r="A130" s="10">
        <v>2103</v>
      </c>
      <c r="B130" s="11" t="s">
        <v>263</v>
      </c>
      <c r="C130" s="33">
        <v>1096</v>
      </c>
      <c r="D130" s="45">
        <v>122</v>
      </c>
      <c r="E130" s="68">
        <f t="shared" si="1"/>
        <v>0.11131386861313869</v>
      </c>
      <c r="F130" s="95">
        <v>63</v>
      </c>
      <c r="G130" s="95">
        <v>32</v>
      </c>
      <c r="H130" s="95">
        <v>32</v>
      </c>
      <c r="I130" s="95">
        <v>28</v>
      </c>
      <c r="J130" s="104">
        <v>65</v>
      </c>
      <c r="K130" s="109">
        <v>41</v>
      </c>
      <c r="L130" s="103">
        <v>59</v>
      </c>
      <c r="M130" s="108">
        <v>34</v>
      </c>
      <c r="N130" s="96">
        <v>13</v>
      </c>
      <c r="O130" s="302"/>
      <c r="P130" s="304"/>
      <c r="Q130" s="302"/>
      <c r="R130" s="311"/>
      <c r="S130" s="344"/>
      <c r="T130" s="303"/>
      <c r="U130" s="307"/>
      <c r="V130" s="304"/>
      <c r="W130" s="307"/>
      <c r="X130" s="304"/>
      <c r="Y130" s="302"/>
      <c r="Z130" s="303"/>
      <c r="AA130" s="307"/>
      <c r="AB130" s="311"/>
      <c r="AC130" s="344"/>
      <c r="AD130" s="304"/>
      <c r="AE130" s="302"/>
      <c r="AF130" s="311"/>
      <c r="AG130" s="311"/>
      <c r="AH130" s="344"/>
      <c r="AI130" s="304"/>
      <c r="AJ130" s="302"/>
      <c r="AK130" s="344"/>
      <c r="AL130" s="304"/>
      <c r="AM130" s="302"/>
      <c r="AN130" s="311"/>
      <c r="AO130" s="308"/>
      <c r="AP130" s="344"/>
      <c r="AQ130" s="304"/>
      <c r="AR130" s="302"/>
      <c r="AS130" s="311"/>
      <c r="AT130" s="304"/>
      <c r="AU130" s="302"/>
      <c r="AV130" s="304"/>
      <c r="AW130" s="302"/>
      <c r="AX130" s="308"/>
      <c r="AY130" s="344"/>
      <c r="AZ130" s="304"/>
      <c r="BA130" s="302"/>
      <c r="BB130" s="344"/>
      <c r="BC130" s="304"/>
      <c r="BD130" s="302"/>
      <c r="BE130" s="306"/>
      <c r="BF130" s="302"/>
      <c r="BG130" s="304"/>
      <c r="BH130" s="95"/>
      <c r="BI130" s="96"/>
      <c r="BJ130" s="302"/>
      <c r="BK130" s="304"/>
      <c r="BL130" s="302"/>
      <c r="BM130" s="344"/>
      <c r="BN130" s="304"/>
      <c r="BO130" s="302"/>
      <c r="BP130" s="304"/>
      <c r="BQ130" s="302"/>
      <c r="BR130" s="311"/>
      <c r="BS130" s="311"/>
      <c r="BT130" s="344"/>
      <c r="BU130" s="304"/>
      <c r="BV130" s="357"/>
      <c r="BW130" s="358"/>
      <c r="BX130" s="302"/>
      <c r="BY130" s="302"/>
      <c r="BZ130" s="311"/>
      <c r="CA130" s="304"/>
      <c r="CB130" s="302"/>
      <c r="CC130" s="311"/>
      <c r="CD130" s="311"/>
      <c r="CE130" s="304"/>
    </row>
    <row r="131" spans="1:83">
      <c r="A131" s="10">
        <v>2104</v>
      </c>
      <c r="B131" s="11" t="s">
        <v>264</v>
      </c>
      <c r="C131" s="33">
        <v>935</v>
      </c>
      <c r="D131" s="45">
        <v>99</v>
      </c>
      <c r="E131" s="68">
        <f t="shared" si="1"/>
        <v>0.10588235294117647</v>
      </c>
      <c r="F131" s="95">
        <v>49</v>
      </c>
      <c r="G131" s="95">
        <v>20</v>
      </c>
      <c r="H131" s="95">
        <v>37</v>
      </c>
      <c r="I131" s="95">
        <v>19</v>
      </c>
      <c r="J131" s="104">
        <v>47</v>
      </c>
      <c r="K131" s="109">
        <v>42</v>
      </c>
      <c r="L131" s="103">
        <v>47</v>
      </c>
      <c r="M131" s="108">
        <v>30</v>
      </c>
      <c r="N131" s="96">
        <v>15</v>
      </c>
      <c r="O131" s="302"/>
      <c r="P131" s="304"/>
      <c r="Q131" s="302"/>
      <c r="R131" s="311"/>
      <c r="S131" s="344"/>
      <c r="T131" s="303"/>
      <c r="U131" s="307"/>
      <c r="V131" s="304"/>
      <c r="W131" s="307"/>
      <c r="X131" s="304"/>
      <c r="Y131" s="302"/>
      <c r="Z131" s="303"/>
      <c r="AA131" s="307"/>
      <c r="AB131" s="311"/>
      <c r="AC131" s="344"/>
      <c r="AD131" s="304"/>
      <c r="AE131" s="302"/>
      <c r="AF131" s="311"/>
      <c r="AG131" s="311"/>
      <c r="AH131" s="344"/>
      <c r="AI131" s="304"/>
      <c r="AJ131" s="302"/>
      <c r="AK131" s="344"/>
      <c r="AL131" s="304"/>
      <c r="AM131" s="302"/>
      <c r="AN131" s="311"/>
      <c r="AO131" s="308"/>
      <c r="AP131" s="344"/>
      <c r="AQ131" s="304"/>
      <c r="AR131" s="302"/>
      <c r="AS131" s="311"/>
      <c r="AT131" s="304"/>
      <c r="AU131" s="302"/>
      <c r="AV131" s="304"/>
      <c r="AW131" s="302"/>
      <c r="AX131" s="308"/>
      <c r="AY131" s="344"/>
      <c r="AZ131" s="304"/>
      <c r="BA131" s="302"/>
      <c r="BB131" s="344"/>
      <c r="BC131" s="304"/>
      <c r="BD131" s="302"/>
      <c r="BE131" s="306"/>
      <c r="BF131" s="302"/>
      <c r="BG131" s="304"/>
      <c r="BH131" s="95"/>
      <c r="BI131" s="96"/>
      <c r="BJ131" s="302"/>
      <c r="BK131" s="304"/>
      <c r="BL131" s="302"/>
      <c r="BM131" s="344"/>
      <c r="BN131" s="304"/>
      <c r="BO131" s="302"/>
      <c r="BP131" s="304"/>
      <c r="BQ131" s="302"/>
      <c r="BR131" s="311"/>
      <c r="BS131" s="311"/>
      <c r="BT131" s="344"/>
      <c r="BU131" s="304"/>
      <c r="BV131" s="357"/>
      <c r="BW131" s="358"/>
      <c r="BX131" s="302"/>
      <c r="BY131" s="302"/>
      <c r="BZ131" s="311"/>
      <c r="CA131" s="304"/>
      <c r="CB131" s="302"/>
      <c r="CC131" s="311"/>
      <c r="CD131" s="311"/>
      <c r="CE131" s="304"/>
    </row>
    <row r="132" spans="1:83">
      <c r="A132" s="10">
        <v>2105</v>
      </c>
      <c r="B132" s="11" t="s">
        <v>761</v>
      </c>
      <c r="C132" s="33">
        <v>849</v>
      </c>
      <c r="D132" s="45">
        <v>89</v>
      </c>
      <c r="E132" s="68">
        <f t="shared" si="1"/>
        <v>0.10482921083627797</v>
      </c>
      <c r="F132" s="95">
        <v>51</v>
      </c>
      <c r="G132" s="95">
        <v>15</v>
      </c>
      <c r="H132" s="95">
        <v>12</v>
      </c>
      <c r="I132" s="95">
        <v>31</v>
      </c>
      <c r="J132" s="104">
        <v>63</v>
      </c>
      <c r="K132" s="109">
        <v>20</v>
      </c>
      <c r="L132" s="103">
        <v>52</v>
      </c>
      <c r="M132" s="108">
        <v>24</v>
      </c>
      <c r="N132" s="96">
        <v>9</v>
      </c>
      <c r="O132" s="302"/>
      <c r="P132" s="304"/>
      <c r="Q132" s="302"/>
      <c r="R132" s="311"/>
      <c r="S132" s="344"/>
      <c r="T132" s="303"/>
      <c r="U132" s="307"/>
      <c r="V132" s="304"/>
      <c r="W132" s="307"/>
      <c r="X132" s="304"/>
      <c r="Y132" s="302"/>
      <c r="Z132" s="303"/>
      <c r="AA132" s="307"/>
      <c r="AB132" s="311"/>
      <c r="AC132" s="344"/>
      <c r="AD132" s="304"/>
      <c r="AE132" s="302"/>
      <c r="AF132" s="311"/>
      <c r="AG132" s="311"/>
      <c r="AH132" s="344"/>
      <c r="AI132" s="304"/>
      <c r="AJ132" s="302"/>
      <c r="AK132" s="344"/>
      <c r="AL132" s="304"/>
      <c r="AM132" s="302"/>
      <c r="AN132" s="311"/>
      <c r="AO132" s="308"/>
      <c r="AP132" s="344"/>
      <c r="AQ132" s="304"/>
      <c r="AR132" s="302"/>
      <c r="AS132" s="311"/>
      <c r="AT132" s="304"/>
      <c r="AU132" s="302"/>
      <c r="AV132" s="304"/>
      <c r="AW132" s="302"/>
      <c r="AX132" s="308"/>
      <c r="AY132" s="344"/>
      <c r="AZ132" s="304"/>
      <c r="BA132" s="302"/>
      <c r="BB132" s="344"/>
      <c r="BC132" s="304"/>
      <c r="BD132" s="302"/>
      <c r="BE132" s="306"/>
      <c r="BF132" s="302"/>
      <c r="BG132" s="304"/>
      <c r="BH132" s="95"/>
      <c r="BI132" s="96"/>
      <c r="BJ132" s="302"/>
      <c r="BK132" s="304"/>
      <c r="BL132" s="302"/>
      <c r="BM132" s="344"/>
      <c r="BN132" s="304"/>
      <c r="BO132" s="302"/>
      <c r="BP132" s="304"/>
      <c r="BQ132" s="302"/>
      <c r="BR132" s="311"/>
      <c r="BS132" s="311"/>
      <c r="BT132" s="344"/>
      <c r="BU132" s="304"/>
      <c r="BV132" s="357"/>
      <c r="BW132" s="358"/>
      <c r="BX132" s="302"/>
      <c r="BY132" s="302"/>
      <c r="BZ132" s="311"/>
      <c r="CA132" s="304"/>
      <c r="CB132" s="302"/>
      <c r="CC132" s="311"/>
      <c r="CD132" s="311"/>
      <c r="CE132" s="304"/>
    </row>
    <row r="133" spans="1:83">
      <c r="A133" s="10">
        <v>2201</v>
      </c>
      <c r="B133" s="11" t="s">
        <v>265</v>
      </c>
      <c r="C133" s="33">
        <v>1363</v>
      </c>
      <c r="D133" s="45">
        <v>334</v>
      </c>
      <c r="E133" s="68">
        <f t="shared" si="1"/>
        <v>0.2450476889214967</v>
      </c>
      <c r="F133" s="95">
        <v>223</v>
      </c>
      <c r="G133" s="95">
        <v>79</v>
      </c>
      <c r="H133" s="95">
        <v>31</v>
      </c>
      <c r="I133" s="95">
        <v>119</v>
      </c>
      <c r="J133" s="104">
        <v>235</v>
      </c>
      <c r="K133" s="109">
        <v>74</v>
      </c>
      <c r="L133" s="103">
        <v>220</v>
      </c>
      <c r="M133" s="108">
        <v>58</v>
      </c>
      <c r="N133" s="96">
        <v>14</v>
      </c>
      <c r="O133" s="302"/>
      <c r="P133" s="304"/>
      <c r="Q133" s="302"/>
      <c r="R133" s="311"/>
      <c r="S133" s="344"/>
      <c r="T133" s="303"/>
      <c r="U133" s="307"/>
      <c r="V133" s="304"/>
      <c r="W133" s="307"/>
      <c r="X133" s="304"/>
      <c r="Y133" s="302"/>
      <c r="Z133" s="303"/>
      <c r="AA133" s="307"/>
      <c r="AB133" s="311"/>
      <c r="AC133" s="344"/>
      <c r="AD133" s="304"/>
      <c r="AE133" s="302"/>
      <c r="AF133" s="311"/>
      <c r="AG133" s="311"/>
      <c r="AH133" s="344"/>
      <c r="AI133" s="304"/>
      <c r="AJ133" s="302"/>
      <c r="AK133" s="344"/>
      <c r="AL133" s="304"/>
      <c r="AM133" s="302"/>
      <c r="AN133" s="311"/>
      <c r="AO133" s="308"/>
      <c r="AP133" s="344"/>
      <c r="AQ133" s="304"/>
      <c r="AR133" s="302"/>
      <c r="AS133" s="311"/>
      <c r="AT133" s="304"/>
      <c r="AU133" s="302"/>
      <c r="AV133" s="304"/>
      <c r="AW133" s="302"/>
      <c r="AX133" s="308"/>
      <c r="AY133" s="344"/>
      <c r="AZ133" s="304"/>
      <c r="BA133" s="302"/>
      <c r="BB133" s="344"/>
      <c r="BC133" s="304"/>
      <c r="BD133" s="302"/>
      <c r="BE133" s="306"/>
      <c r="BF133" s="302"/>
      <c r="BG133" s="304"/>
      <c r="BH133" s="95"/>
      <c r="BI133" s="96"/>
      <c r="BJ133" s="302"/>
      <c r="BK133" s="304"/>
      <c r="BL133" s="302"/>
      <c r="BM133" s="344"/>
      <c r="BN133" s="304"/>
      <c r="BO133" s="302"/>
      <c r="BP133" s="304"/>
      <c r="BQ133" s="302"/>
      <c r="BR133" s="311"/>
      <c r="BS133" s="311"/>
      <c r="BT133" s="344"/>
      <c r="BU133" s="304"/>
      <c r="BV133" s="357"/>
      <c r="BW133" s="358"/>
      <c r="BX133" s="302"/>
      <c r="BY133" s="302"/>
      <c r="BZ133" s="311"/>
      <c r="CA133" s="304"/>
      <c r="CB133" s="302"/>
      <c r="CC133" s="311"/>
      <c r="CD133" s="311"/>
      <c r="CE133" s="304"/>
    </row>
    <row r="134" spans="1:83">
      <c r="A134" s="10">
        <v>2202</v>
      </c>
      <c r="B134" s="11" t="s">
        <v>266</v>
      </c>
      <c r="C134" s="33">
        <v>1143</v>
      </c>
      <c r="D134" s="45">
        <v>161</v>
      </c>
      <c r="E134" s="68">
        <f t="shared" si="1"/>
        <v>0.14085739282589677</v>
      </c>
      <c r="F134" s="95">
        <v>94</v>
      </c>
      <c r="G134" s="95">
        <v>43</v>
      </c>
      <c r="H134" s="95">
        <v>19</v>
      </c>
      <c r="I134" s="95">
        <v>49</v>
      </c>
      <c r="J134" s="104">
        <v>94</v>
      </c>
      <c r="K134" s="109">
        <v>48</v>
      </c>
      <c r="L134" s="103">
        <v>91</v>
      </c>
      <c r="M134" s="108">
        <v>48</v>
      </c>
      <c r="N134" s="96">
        <v>6</v>
      </c>
      <c r="O134" s="302"/>
      <c r="P134" s="304"/>
      <c r="Q134" s="302"/>
      <c r="R134" s="311"/>
      <c r="S134" s="344"/>
      <c r="T134" s="303"/>
      <c r="U134" s="307"/>
      <c r="V134" s="304"/>
      <c r="W134" s="307"/>
      <c r="X134" s="304"/>
      <c r="Y134" s="302"/>
      <c r="Z134" s="303"/>
      <c r="AA134" s="307"/>
      <c r="AB134" s="311"/>
      <c r="AC134" s="344"/>
      <c r="AD134" s="304"/>
      <c r="AE134" s="302"/>
      <c r="AF134" s="311"/>
      <c r="AG134" s="311"/>
      <c r="AH134" s="344"/>
      <c r="AI134" s="304"/>
      <c r="AJ134" s="302"/>
      <c r="AK134" s="344"/>
      <c r="AL134" s="304"/>
      <c r="AM134" s="302"/>
      <c r="AN134" s="311"/>
      <c r="AO134" s="308"/>
      <c r="AP134" s="344"/>
      <c r="AQ134" s="304"/>
      <c r="AR134" s="302"/>
      <c r="AS134" s="311"/>
      <c r="AT134" s="304"/>
      <c r="AU134" s="302"/>
      <c r="AV134" s="304"/>
      <c r="AW134" s="302"/>
      <c r="AX134" s="308"/>
      <c r="AY134" s="344"/>
      <c r="AZ134" s="304"/>
      <c r="BA134" s="302"/>
      <c r="BB134" s="344"/>
      <c r="BC134" s="304"/>
      <c r="BD134" s="302"/>
      <c r="BE134" s="306"/>
      <c r="BF134" s="302"/>
      <c r="BG134" s="304"/>
      <c r="BH134" s="95"/>
      <c r="BI134" s="96"/>
      <c r="BJ134" s="302"/>
      <c r="BK134" s="304"/>
      <c r="BL134" s="302"/>
      <c r="BM134" s="344"/>
      <c r="BN134" s="304"/>
      <c r="BO134" s="302"/>
      <c r="BP134" s="304"/>
      <c r="BQ134" s="302"/>
      <c r="BR134" s="311"/>
      <c r="BS134" s="311"/>
      <c r="BT134" s="344"/>
      <c r="BU134" s="304"/>
      <c r="BV134" s="357"/>
      <c r="BW134" s="358"/>
      <c r="BX134" s="302"/>
      <c r="BY134" s="302"/>
      <c r="BZ134" s="311"/>
      <c r="CA134" s="304"/>
      <c r="CB134" s="302"/>
      <c r="CC134" s="311"/>
      <c r="CD134" s="311"/>
      <c r="CE134" s="304"/>
    </row>
    <row r="135" spans="1:83">
      <c r="A135" s="10">
        <v>2203</v>
      </c>
      <c r="B135" s="11" t="s">
        <v>267</v>
      </c>
      <c r="C135" s="33">
        <v>1451</v>
      </c>
      <c r="D135" s="45">
        <v>116</v>
      </c>
      <c r="E135" s="68">
        <f t="shared" si="1"/>
        <v>7.9944865609924184E-2</v>
      </c>
      <c r="F135" s="95">
        <v>77</v>
      </c>
      <c r="G135" s="95">
        <v>20</v>
      </c>
      <c r="H135" s="95">
        <v>11</v>
      </c>
      <c r="I135" s="95">
        <v>39</v>
      </c>
      <c r="J135" s="104">
        <v>71</v>
      </c>
      <c r="K135" s="109">
        <v>27</v>
      </c>
      <c r="L135" s="103">
        <v>65</v>
      </c>
      <c r="M135" s="108">
        <v>34</v>
      </c>
      <c r="N135" s="96">
        <v>11</v>
      </c>
      <c r="O135" s="302"/>
      <c r="P135" s="304"/>
      <c r="Q135" s="302"/>
      <c r="R135" s="311"/>
      <c r="S135" s="344"/>
      <c r="T135" s="303"/>
      <c r="U135" s="307"/>
      <c r="V135" s="304"/>
      <c r="W135" s="307"/>
      <c r="X135" s="304"/>
      <c r="Y135" s="302"/>
      <c r="Z135" s="303"/>
      <c r="AA135" s="307"/>
      <c r="AB135" s="311"/>
      <c r="AC135" s="344"/>
      <c r="AD135" s="304"/>
      <c r="AE135" s="302"/>
      <c r="AF135" s="311"/>
      <c r="AG135" s="311"/>
      <c r="AH135" s="344"/>
      <c r="AI135" s="304"/>
      <c r="AJ135" s="302"/>
      <c r="AK135" s="344"/>
      <c r="AL135" s="304"/>
      <c r="AM135" s="302"/>
      <c r="AN135" s="311"/>
      <c r="AO135" s="308"/>
      <c r="AP135" s="344"/>
      <c r="AQ135" s="304"/>
      <c r="AR135" s="302"/>
      <c r="AS135" s="311"/>
      <c r="AT135" s="304"/>
      <c r="AU135" s="302"/>
      <c r="AV135" s="304"/>
      <c r="AW135" s="302"/>
      <c r="AX135" s="308"/>
      <c r="AY135" s="344"/>
      <c r="AZ135" s="304"/>
      <c r="BA135" s="302"/>
      <c r="BB135" s="344"/>
      <c r="BC135" s="304"/>
      <c r="BD135" s="302"/>
      <c r="BE135" s="306"/>
      <c r="BF135" s="302"/>
      <c r="BG135" s="304"/>
      <c r="BH135" s="95"/>
      <c r="BI135" s="96"/>
      <c r="BJ135" s="302"/>
      <c r="BK135" s="304"/>
      <c r="BL135" s="302"/>
      <c r="BM135" s="344"/>
      <c r="BN135" s="304"/>
      <c r="BO135" s="302"/>
      <c r="BP135" s="304"/>
      <c r="BQ135" s="302"/>
      <c r="BR135" s="311"/>
      <c r="BS135" s="311"/>
      <c r="BT135" s="344"/>
      <c r="BU135" s="304"/>
      <c r="BV135" s="357"/>
      <c r="BW135" s="358"/>
      <c r="BX135" s="302"/>
      <c r="BY135" s="302"/>
      <c r="BZ135" s="311"/>
      <c r="CA135" s="304"/>
      <c r="CB135" s="302"/>
      <c r="CC135" s="311"/>
      <c r="CD135" s="311"/>
      <c r="CE135" s="304"/>
    </row>
    <row r="136" spans="1:83">
      <c r="A136" s="10">
        <v>2301</v>
      </c>
      <c r="B136" s="11" t="s">
        <v>268</v>
      </c>
      <c r="C136" s="33">
        <v>1471</v>
      </c>
      <c r="D136" s="45">
        <v>388</v>
      </c>
      <c r="E136" s="68">
        <f t="shared" si="1"/>
        <v>0.2637661454792658</v>
      </c>
      <c r="F136" s="95">
        <v>248</v>
      </c>
      <c r="G136" s="95">
        <v>92</v>
      </c>
      <c r="H136" s="95">
        <v>71</v>
      </c>
      <c r="I136" s="95">
        <v>124</v>
      </c>
      <c r="J136" s="104">
        <v>242</v>
      </c>
      <c r="K136" s="109">
        <v>120</v>
      </c>
      <c r="L136" s="103">
        <v>239</v>
      </c>
      <c r="M136" s="108">
        <v>78</v>
      </c>
      <c r="N136" s="96">
        <v>27</v>
      </c>
      <c r="O136" s="302"/>
      <c r="P136" s="304"/>
      <c r="Q136" s="302"/>
      <c r="R136" s="311"/>
      <c r="S136" s="344"/>
      <c r="T136" s="303"/>
      <c r="U136" s="307"/>
      <c r="V136" s="304"/>
      <c r="W136" s="307"/>
      <c r="X136" s="304"/>
      <c r="Y136" s="302"/>
      <c r="Z136" s="303"/>
      <c r="AA136" s="307"/>
      <c r="AB136" s="311"/>
      <c r="AC136" s="344"/>
      <c r="AD136" s="304"/>
      <c r="AE136" s="302"/>
      <c r="AF136" s="311"/>
      <c r="AG136" s="311"/>
      <c r="AH136" s="344"/>
      <c r="AI136" s="304"/>
      <c r="AJ136" s="302"/>
      <c r="AK136" s="344"/>
      <c r="AL136" s="304"/>
      <c r="AM136" s="302"/>
      <c r="AN136" s="311"/>
      <c r="AO136" s="308"/>
      <c r="AP136" s="344"/>
      <c r="AQ136" s="304"/>
      <c r="AR136" s="302"/>
      <c r="AS136" s="311"/>
      <c r="AT136" s="304"/>
      <c r="AU136" s="302"/>
      <c r="AV136" s="304"/>
      <c r="AW136" s="302"/>
      <c r="AX136" s="308"/>
      <c r="AY136" s="344"/>
      <c r="AZ136" s="304"/>
      <c r="BA136" s="302"/>
      <c r="BB136" s="344"/>
      <c r="BC136" s="304"/>
      <c r="BD136" s="302"/>
      <c r="BE136" s="306"/>
      <c r="BF136" s="302"/>
      <c r="BG136" s="304"/>
      <c r="BH136" s="95"/>
      <c r="BI136" s="96"/>
      <c r="BJ136" s="302"/>
      <c r="BK136" s="304"/>
      <c r="BL136" s="302"/>
      <c r="BM136" s="344"/>
      <c r="BN136" s="304"/>
      <c r="BO136" s="302"/>
      <c r="BP136" s="304"/>
      <c r="BQ136" s="302"/>
      <c r="BR136" s="311"/>
      <c r="BS136" s="311"/>
      <c r="BT136" s="344"/>
      <c r="BU136" s="304"/>
      <c r="BV136" s="357"/>
      <c r="BW136" s="358"/>
      <c r="BX136" s="302"/>
      <c r="BY136" s="302"/>
      <c r="BZ136" s="311"/>
      <c r="CA136" s="304"/>
      <c r="CB136" s="302"/>
      <c r="CC136" s="311"/>
      <c r="CD136" s="311"/>
      <c r="CE136" s="304"/>
    </row>
    <row r="137" spans="1:83">
      <c r="A137" s="10">
        <v>2302</v>
      </c>
      <c r="B137" s="11" t="s">
        <v>269</v>
      </c>
      <c r="C137" s="33">
        <v>1654</v>
      </c>
      <c r="D137" s="45">
        <v>134</v>
      </c>
      <c r="E137" s="68">
        <f t="shared" si="1"/>
        <v>8.1015719467956465E-2</v>
      </c>
      <c r="F137" s="95">
        <v>70</v>
      </c>
      <c r="G137" s="95">
        <v>35</v>
      </c>
      <c r="H137" s="95">
        <v>24</v>
      </c>
      <c r="I137" s="95">
        <v>27</v>
      </c>
      <c r="J137" s="104">
        <v>69</v>
      </c>
      <c r="K137" s="109">
        <v>40</v>
      </c>
      <c r="L137" s="103">
        <v>57</v>
      </c>
      <c r="M137" s="108">
        <v>49</v>
      </c>
      <c r="N137" s="96">
        <v>8</v>
      </c>
      <c r="O137" s="302"/>
      <c r="P137" s="304"/>
      <c r="Q137" s="302"/>
      <c r="R137" s="311"/>
      <c r="S137" s="344"/>
      <c r="T137" s="303"/>
      <c r="U137" s="307"/>
      <c r="V137" s="304"/>
      <c r="W137" s="307"/>
      <c r="X137" s="304"/>
      <c r="Y137" s="302"/>
      <c r="Z137" s="303"/>
      <c r="AA137" s="307"/>
      <c r="AB137" s="311"/>
      <c r="AC137" s="344"/>
      <c r="AD137" s="304"/>
      <c r="AE137" s="302"/>
      <c r="AF137" s="311"/>
      <c r="AG137" s="311"/>
      <c r="AH137" s="344"/>
      <c r="AI137" s="304"/>
      <c r="AJ137" s="302"/>
      <c r="AK137" s="344"/>
      <c r="AL137" s="304"/>
      <c r="AM137" s="302"/>
      <c r="AN137" s="311"/>
      <c r="AO137" s="308"/>
      <c r="AP137" s="344"/>
      <c r="AQ137" s="304"/>
      <c r="AR137" s="302"/>
      <c r="AS137" s="311"/>
      <c r="AT137" s="304"/>
      <c r="AU137" s="302"/>
      <c r="AV137" s="304"/>
      <c r="AW137" s="302"/>
      <c r="AX137" s="308"/>
      <c r="AY137" s="344"/>
      <c r="AZ137" s="304"/>
      <c r="BA137" s="302"/>
      <c r="BB137" s="344"/>
      <c r="BC137" s="304"/>
      <c r="BD137" s="302"/>
      <c r="BE137" s="306"/>
      <c r="BF137" s="302"/>
      <c r="BG137" s="304"/>
      <c r="BH137" s="95"/>
      <c r="BI137" s="96"/>
      <c r="BJ137" s="302"/>
      <c r="BK137" s="304"/>
      <c r="BL137" s="302"/>
      <c r="BM137" s="344"/>
      <c r="BN137" s="304"/>
      <c r="BO137" s="302"/>
      <c r="BP137" s="304"/>
      <c r="BQ137" s="302"/>
      <c r="BR137" s="311"/>
      <c r="BS137" s="311"/>
      <c r="BT137" s="344"/>
      <c r="BU137" s="304"/>
      <c r="BV137" s="357"/>
      <c r="BW137" s="358"/>
      <c r="BX137" s="302"/>
      <c r="BY137" s="302"/>
      <c r="BZ137" s="311"/>
      <c r="CA137" s="304"/>
      <c r="CB137" s="302"/>
      <c r="CC137" s="311"/>
      <c r="CD137" s="311"/>
      <c r="CE137" s="304"/>
    </row>
    <row r="138" spans="1:83">
      <c r="A138" s="10">
        <v>2303</v>
      </c>
      <c r="B138" s="11" t="s">
        <v>270</v>
      </c>
      <c r="C138" s="33">
        <v>478</v>
      </c>
      <c r="D138" s="45">
        <v>188</v>
      </c>
      <c r="E138" s="68">
        <f t="shared" si="1"/>
        <v>0.39330543933054396</v>
      </c>
      <c r="F138" s="95">
        <v>126</v>
      </c>
      <c r="G138" s="95">
        <v>51</v>
      </c>
      <c r="H138" s="95">
        <v>17</v>
      </c>
      <c r="I138" s="95">
        <v>61</v>
      </c>
      <c r="J138" s="104">
        <v>119</v>
      </c>
      <c r="K138" s="109">
        <v>60</v>
      </c>
      <c r="L138" s="103">
        <v>116</v>
      </c>
      <c r="M138" s="108">
        <v>32</v>
      </c>
      <c r="N138" s="96">
        <v>3</v>
      </c>
      <c r="O138" s="302"/>
      <c r="P138" s="304"/>
      <c r="Q138" s="302"/>
      <c r="R138" s="311"/>
      <c r="S138" s="344"/>
      <c r="T138" s="303"/>
      <c r="U138" s="307"/>
      <c r="V138" s="304"/>
      <c r="W138" s="307"/>
      <c r="X138" s="304"/>
      <c r="Y138" s="302"/>
      <c r="Z138" s="303"/>
      <c r="AA138" s="307"/>
      <c r="AB138" s="311"/>
      <c r="AC138" s="344"/>
      <c r="AD138" s="304"/>
      <c r="AE138" s="302"/>
      <c r="AF138" s="311"/>
      <c r="AG138" s="311"/>
      <c r="AH138" s="344"/>
      <c r="AI138" s="304"/>
      <c r="AJ138" s="302"/>
      <c r="AK138" s="344"/>
      <c r="AL138" s="304"/>
      <c r="AM138" s="302"/>
      <c r="AN138" s="311"/>
      <c r="AO138" s="308"/>
      <c r="AP138" s="344"/>
      <c r="AQ138" s="304"/>
      <c r="AR138" s="302"/>
      <c r="AS138" s="311"/>
      <c r="AT138" s="304"/>
      <c r="AU138" s="302"/>
      <c r="AV138" s="304"/>
      <c r="AW138" s="302"/>
      <c r="AX138" s="308"/>
      <c r="AY138" s="344"/>
      <c r="AZ138" s="304"/>
      <c r="BA138" s="302"/>
      <c r="BB138" s="344"/>
      <c r="BC138" s="304"/>
      <c r="BD138" s="302"/>
      <c r="BE138" s="306"/>
      <c r="BF138" s="302"/>
      <c r="BG138" s="304"/>
      <c r="BH138" s="95"/>
      <c r="BI138" s="96"/>
      <c r="BJ138" s="302"/>
      <c r="BK138" s="304"/>
      <c r="BL138" s="302"/>
      <c r="BM138" s="344"/>
      <c r="BN138" s="304"/>
      <c r="BO138" s="302"/>
      <c r="BP138" s="304"/>
      <c r="BQ138" s="302"/>
      <c r="BR138" s="311"/>
      <c r="BS138" s="311"/>
      <c r="BT138" s="344"/>
      <c r="BU138" s="304"/>
      <c r="BV138" s="357"/>
      <c r="BW138" s="358"/>
      <c r="BX138" s="302"/>
      <c r="BY138" s="302"/>
      <c r="BZ138" s="311"/>
      <c r="CA138" s="304"/>
      <c r="CB138" s="302"/>
      <c r="CC138" s="311"/>
      <c r="CD138" s="311"/>
      <c r="CE138" s="304"/>
    </row>
    <row r="139" spans="1:83">
      <c r="A139" s="10">
        <v>2304</v>
      </c>
      <c r="B139" s="11" t="s">
        <v>271</v>
      </c>
      <c r="C139" s="33">
        <v>1470</v>
      </c>
      <c r="D139" s="45">
        <v>549</v>
      </c>
      <c r="E139" s="68">
        <f t="shared" si="1"/>
        <v>0.37346938775510202</v>
      </c>
      <c r="F139" s="95">
        <v>383</v>
      </c>
      <c r="G139" s="95">
        <v>130</v>
      </c>
      <c r="H139" s="95">
        <v>64</v>
      </c>
      <c r="I139" s="95">
        <v>212</v>
      </c>
      <c r="J139" s="104">
        <v>374</v>
      </c>
      <c r="K139" s="109">
        <v>143</v>
      </c>
      <c r="L139" s="103">
        <v>386</v>
      </c>
      <c r="M139" s="108">
        <v>65</v>
      </c>
      <c r="N139" s="96">
        <v>27</v>
      </c>
      <c r="O139" s="302"/>
      <c r="P139" s="304"/>
      <c r="Q139" s="302"/>
      <c r="R139" s="311"/>
      <c r="S139" s="344"/>
      <c r="T139" s="303"/>
      <c r="U139" s="307"/>
      <c r="V139" s="304"/>
      <c r="W139" s="307"/>
      <c r="X139" s="304"/>
      <c r="Y139" s="302"/>
      <c r="Z139" s="303"/>
      <c r="AA139" s="307"/>
      <c r="AB139" s="311"/>
      <c r="AC139" s="344"/>
      <c r="AD139" s="304"/>
      <c r="AE139" s="302"/>
      <c r="AF139" s="311"/>
      <c r="AG139" s="311"/>
      <c r="AH139" s="344"/>
      <c r="AI139" s="304"/>
      <c r="AJ139" s="302"/>
      <c r="AK139" s="344"/>
      <c r="AL139" s="304"/>
      <c r="AM139" s="302"/>
      <c r="AN139" s="311"/>
      <c r="AO139" s="308"/>
      <c r="AP139" s="344"/>
      <c r="AQ139" s="304"/>
      <c r="AR139" s="302"/>
      <c r="AS139" s="311"/>
      <c r="AT139" s="304"/>
      <c r="AU139" s="302"/>
      <c r="AV139" s="304"/>
      <c r="AW139" s="302"/>
      <c r="AX139" s="308"/>
      <c r="AY139" s="344"/>
      <c r="AZ139" s="304"/>
      <c r="BA139" s="302"/>
      <c r="BB139" s="344"/>
      <c r="BC139" s="304"/>
      <c r="BD139" s="302"/>
      <c r="BE139" s="306"/>
      <c r="BF139" s="302"/>
      <c r="BG139" s="304"/>
      <c r="BH139" s="95"/>
      <c r="BI139" s="96"/>
      <c r="BJ139" s="302"/>
      <c r="BK139" s="304"/>
      <c r="BL139" s="302"/>
      <c r="BM139" s="344"/>
      <c r="BN139" s="304"/>
      <c r="BO139" s="302"/>
      <c r="BP139" s="304"/>
      <c r="BQ139" s="302"/>
      <c r="BR139" s="311"/>
      <c r="BS139" s="311"/>
      <c r="BT139" s="344"/>
      <c r="BU139" s="304"/>
      <c r="BV139" s="357"/>
      <c r="BW139" s="358"/>
      <c r="BX139" s="302"/>
      <c r="BY139" s="302"/>
      <c r="BZ139" s="311"/>
      <c r="CA139" s="304"/>
      <c r="CB139" s="302"/>
      <c r="CC139" s="311"/>
      <c r="CD139" s="311"/>
      <c r="CE139" s="304"/>
    </row>
    <row r="140" spans="1:83">
      <c r="A140" s="10">
        <v>2305</v>
      </c>
      <c r="B140" s="11" t="s">
        <v>272</v>
      </c>
      <c r="C140" s="33">
        <v>1086</v>
      </c>
      <c r="D140" s="45">
        <v>221</v>
      </c>
      <c r="E140" s="68">
        <f t="shared" si="1"/>
        <v>0.20349907918968693</v>
      </c>
      <c r="F140" s="95">
        <v>155</v>
      </c>
      <c r="G140" s="95">
        <v>36</v>
      </c>
      <c r="H140" s="95">
        <v>14</v>
      </c>
      <c r="I140" s="95">
        <v>82</v>
      </c>
      <c r="J140" s="104">
        <v>144</v>
      </c>
      <c r="K140" s="109">
        <v>60</v>
      </c>
      <c r="L140" s="103">
        <v>132</v>
      </c>
      <c r="M140" s="108">
        <v>74</v>
      </c>
      <c r="N140" s="96">
        <v>9</v>
      </c>
      <c r="O140" s="302"/>
      <c r="P140" s="304"/>
      <c r="Q140" s="302"/>
      <c r="R140" s="311"/>
      <c r="S140" s="344"/>
      <c r="T140" s="303"/>
      <c r="U140" s="307"/>
      <c r="V140" s="304"/>
      <c r="W140" s="307"/>
      <c r="X140" s="304"/>
      <c r="Y140" s="302"/>
      <c r="Z140" s="303"/>
      <c r="AA140" s="307"/>
      <c r="AB140" s="311"/>
      <c r="AC140" s="344"/>
      <c r="AD140" s="304"/>
      <c r="AE140" s="302"/>
      <c r="AF140" s="311"/>
      <c r="AG140" s="311"/>
      <c r="AH140" s="344"/>
      <c r="AI140" s="304"/>
      <c r="AJ140" s="302"/>
      <c r="AK140" s="344"/>
      <c r="AL140" s="304"/>
      <c r="AM140" s="302"/>
      <c r="AN140" s="311"/>
      <c r="AO140" s="308"/>
      <c r="AP140" s="344"/>
      <c r="AQ140" s="304"/>
      <c r="AR140" s="302"/>
      <c r="AS140" s="311"/>
      <c r="AT140" s="304"/>
      <c r="AU140" s="302"/>
      <c r="AV140" s="304"/>
      <c r="AW140" s="302"/>
      <c r="AX140" s="308"/>
      <c r="AY140" s="344"/>
      <c r="AZ140" s="304"/>
      <c r="BA140" s="302"/>
      <c r="BB140" s="344"/>
      <c r="BC140" s="304"/>
      <c r="BD140" s="302"/>
      <c r="BE140" s="306"/>
      <c r="BF140" s="302"/>
      <c r="BG140" s="304"/>
      <c r="BH140" s="95"/>
      <c r="BI140" s="96"/>
      <c r="BJ140" s="302"/>
      <c r="BK140" s="304"/>
      <c r="BL140" s="302"/>
      <c r="BM140" s="344"/>
      <c r="BN140" s="304"/>
      <c r="BO140" s="302"/>
      <c r="BP140" s="304"/>
      <c r="BQ140" s="302"/>
      <c r="BR140" s="311"/>
      <c r="BS140" s="311"/>
      <c r="BT140" s="344"/>
      <c r="BU140" s="304"/>
      <c r="BV140" s="357"/>
      <c r="BW140" s="358"/>
      <c r="BX140" s="302"/>
      <c r="BY140" s="302"/>
      <c r="BZ140" s="311"/>
      <c r="CA140" s="304"/>
      <c r="CB140" s="302"/>
      <c r="CC140" s="311"/>
      <c r="CD140" s="311"/>
      <c r="CE140" s="304"/>
    </row>
    <row r="141" spans="1:83">
      <c r="A141" s="10">
        <v>2306</v>
      </c>
      <c r="B141" s="11" t="s">
        <v>273</v>
      </c>
      <c r="C141" s="33">
        <v>1262</v>
      </c>
      <c r="D141" s="45">
        <v>345</v>
      </c>
      <c r="E141" s="68">
        <f t="shared" si="1"/>
        <v>0.27337559429477021</v>
      </c>
      <c r="F141" s="95">
        <v>230</v>
      </c>
      <c r="G141" s="95">
        <v>57</v>
      </c>
      <c r="H141" s="95">
        <v>59</v>
      </c>
      <c r="I141" s="95">
        <v>107</v>
      </c>
      <c r="J141" s="104">
        <v>201</v>
      </c>
      <c r="K141" s="109">
        <v>117</v>
      </c>
      <c r="L141" s="103">
        <v>190</v>
      </c>
      <c r="M141" s="108">
        <v>89</v>
      </c>
      <c r="N141" s="96">
        <v>23</v>
      </c>
      <c r="O141" s="302"/>
      <c r="P141" s="304"/>
      <c r="Q141" s="302"/>
      <c r="R141" s="311"/>
      <c r="S141" s="344"/>
      <c r="T141" s="303"/>
      <c r="U141" s="307"/>
      <c r="V141" s="304"/>
      <c r="W141" s="307"/>
      <c r="X141" s="304"/>
      <c r="Y141" s="302"/>
      <c r="Z141" s="303"/>
      <c r="AA141" s="307"/>
      <c r="AB141" s="311"/>
      <c r="AC141" s="344"/>
      <c r="AD141" s="304"/>
      <c r="AE141" s="302"/>
      <c r="AF141" s="311"/>
      <c r="AG141" s="311"/>
      <c r="AH141" s="344"/>
      <c r="AI141" s="304"/>
      <c r="AJ141" s="302"/>
      <c r="AK141" s="344"/>
      <c r="AL141" s="304"/>
      <c r="AM141" s="302"/>
      <c r="AN141" s="311"/>
      <c r="AO141" s="308"/>
      <c r="AP141" s="344"/>
      <c r="AQ141" s="304"/>
      <c r="AR141" s="302"/>
      <c r="AS141" s="311"/>
      <c r="AT141" s="304"/>
      <c r="AU141" s="302"/>
      <c r="AV141" s="304"/>
      <c r="AW141" s="302"/>
      <c r="AX141" s="308"/>
      <c r="AY141" s="344"/>
      <c r="AZ141" s="304"/>
      <c r="BA141" s="302"/>
      <c r="BB141" s="344"/>
      <c r="BC141" s="304"/>
      <c r="BD141" s="302"/>
      <c r="BE141" s="306"/>
      <c r="BF141" s="302"/>
      <c r="BG141" s="304"/>
      <c r="BH141" s="95"/>
      <c r="BI141" s="96"/>
      <c r="BJ141" s="302"/>
      <c r="BK141" s="304"/>
      <c r="BL141" s="302"/>
      <c r="BM141" s="344"/>
      <c r="BN141" s="304"/>
      <c r="BO141" s="302"/>
      <c r="BP141" s="304"/>
      <c r="BQ141" s="302"/>
      <c r="BR141" s="311"/>
      <c r="BS141" s="311"/>
      <c r="BT141" s="344"/>
      <c r="BU141" s="304"/>
      <c r="BV141" s="357"/>
      <c r="BW141" s="358"/>
      <c r="BX141" s="302"/>
      <c r="BY141" s="302"/>
      <c r="BZ141" s="311"/>
      <c r="CA141" s="304"/>
      <c r="CB141" s="302"/>
      <c r="CC141" s="311"/>
      <c r="CD141" s="311"/>
      <c r="CE141" s="304"/>
    </row>
    <row r="142" spans="1:83">
      <c r="A142" s="10">
        <v>2307</v>
      </c>
      <c r="B142" s="11" t="s">
        <v>274</v>
      </c>
      <c r="C142" s="33">
        <v>574</v>
      </c>
      <c r="D142" s="45">
        <v>137</v>
      </c>
      <c r="E142" s="68">
        <f t="shared" si="1"/>
        <v>0.23867595818815332</v>
      </c>
      <c r="F142" s="95">
        <v>84</v>
      </c>
      <c r="G142" s="95">
        <v>28</v>
      </c>
      <c r="H142" s="95">
        <v>15</v>
      </c>
      <c r="I142" s="95">
        <v>56</v>
      </c>
      <c r="J142" s="104">
        <v>92</v>
      </c>
      <c r="K142" s="109">
        <v>39</v>
      </c>
      <c r="L142" s="103">
        <v>81</v>
      </c>
      <c r="M142" s="108">
        <v>43</v>
      </c>
      <c r="N142" s="96">
        <v>3</v>
      </c>
      <c r="O142" s="302"/>
      <c r="P142" s="304"/>
      <c r="Q142" s="302"/>
      <c r="R142" s="311"/>
      <c r="S142" s="344"/>
      <c r="T142" s="303"/>
      <c r="U142" s="307"/>
      <c r="V142" s="304"/>
      <c r="W142" s="307"/>
      <c r="X142" s="304"/>
      <c r="Y142" s="302"/>
      <c r="Z142" s="303"/>
      <c r="AA142" s="307"/>
      <c r="AB142" s="311"/>
      <c r="AC142" s="344"/>
      <c r="AD142" s="304"/>
      <c r="AE142" s="302"/>
      <c r="AF142" s="311"/>
      <c r="AG142" s="311"/>
      <c r="AH142" s="344"/>
      <c r="AI142" s="304"/>
      <c r="AJ142" s="302"/>
      <c r="AK142" s="344"/>
      <c r="AL142" s="304"/>
      <c r="AM142" s="302"/>
      <c r="AN142" s="311"/>
      <c r="AO142" s="308"/>
      <c r="AP142" s="344"/>
      <c r="AQ142" s="304"/>
      <c r="AR142" s="302"/>
      <c r="AS142" s="311"/>
      <c r="AT142" s="304"/>
      <c r="AU142" s="302"/>
      <c r="AV142" s="304"/>
      <c r="AW142" s="302"/>
      <c r="AX142" s="308"/>
      <c r="AY142" s="344"/>
      <c r="AZ142" s="304"/>
      <c r="BA142" s="302"/>
      <c r="BB142" s="344"/>
      <c r="BC142" s="304"/>
      <c r="BD142" s="302"/>
      <c r="BE142" s="306"/>
      <c r="BF142" s="302"/>
      <c r="BG142" s="304"/>
      <c r="BH142" s="95"/>
      <c r="BI142" s="96"/>
      <c r="BJ142" s="302"/>
      <c r="BK142" s="304"/>
      <c r="BL142" s="302"/>
      <c r="BM142" s="344"/>
      <c r="BN142" s="304"/>
      <c r="BO142" s="302"/>
      <c r="BP142" s="304"/>
      <c r="BQ142" s="302"/>
      <c r="BR142" s="311"/>
      <c r="BS142" s="311"/>
      <c r="BT142" s="344"/>
      <c r="BU142" s="304"/>
      <c r="BV142" s="357"/>
      <c r="BW142" s="358"/>
      <c r="BX142" s="302"/>
      <c r="BY142" s="302"/>
      <c r="BZ142" s="311"/>
      <c r="CA142" s="304"/>
      <c r="CB142" s="302"/>
      <c r="CC142" s="311"/>
      <c r="CD142" s="311"/>
      <c r="CE142" s="304"/>
    </row>
    <row r="143" spans="1:83">
      <c r="A143" s="10">
        <v>2308</v>
      </c>
      <c r="B143" s="11" t="s">
        <v>275</v>
      </c>
      <c r="C143" s="33">
        <v>950</v>
      </c>
      <c r="D143" s="45">
        <v>368</v>
      </c>
      <c r="E143" s="68">
        <f t="shared" si="1"/>
        <v>0.38736842105263158</v>
      </c>
      <c r="F143" s="95">
        <v>239</v>
      </c>
      <c r="G143" s="95">
        <v>49</v>
      </c>
      <c r="H143" s="95">
        <v>72</v>
      </c>
      <c r="I143" s="95">
        <v>117</v>
      </c>
      <c r="J143" s="104">
        <v>210</v>
      </c>
      <c r="K143" s="109">
        <v>120</v>
      </c>
      <c r="L143" s="103">
        <v>189</v>
      </c>
      <c r="M143" s="108">
        <v>83</v>
      </c>
      <c r="N143" s="96">
        <v>44</v>
      </c>
      <c r="O143" s="302"/>
      <c r="P143" s="304"/>
      <c r="Q143" s="302"/>
      <c r="R143" s="311"/>
      <c r="S143" s="344"/>
      <c r="T143" s="303"/>
      <c r="U143" s="307"/>
      <c r="V143" s="304"/>
      <c r="W143" s="307"/>
      <c r="X143" s="304"/>
      <c r="Y143" s="302"/>
      <c r="Z143" s="303"/>
      <c r="AA143" s="307"/>
      <c r="AB143" s="311"/>
      <c r="AC143" s="344"/>
      <c r="AD143" s="304"/>
      <c r="AE143" s="302"/>
      <c r="AF143" s="311"/>
      <c r="AG143" s="311"/>
      <c r="AH143" s="344"/>
      <c r="AI143" s="304"/>
      <c r="AJ143" s="302"/>
      <c r="AK143" s="344"/>
      <c r="AL143" s="304"/>
      <c r="AM143" s="302"/>
      <c r="AN143" s="311"/>
      <c r="AO143" s="308"/>
      <c r="AP143" s="344"/>
      <c r="AQ143" s="304"/>
      <c r="AR143" s="302"/>
      <c r="AS143" s="311"/>
      <c r="AT143" s="304"/>
      <c r="AU143" s="302"/>
      <c r="AV143" s="304"/>
      <c r="AW143" s="302"/>
      <c r="AX143" s="308"/>
      <c r="AY143" s="344"/>
      <c r="AZ143" s="304"/>
      <c r="BA143" s="302"/>
      <c r="BB143" s="344"/>
      <c r="BC143" s="304"/>
      <c r="BD143" s="302"/>
      <c r="BE143" s="306"/>
      <c r="BF143" s="302"/>
      <c r="BG143" s="304"/>
      <c r="BH143" s="95"/>
      <c r="BI143" s="96"/>
      <c r="BJ143" s="302"/>
      <c r="BK143" s="304"/>
      <c r="BL143" s="302"/>
      <c r="BM143" s="344"/>
      <c r="BN143" s="304"/>
      <c r="BO143" s="302"/>
      <c r="BP143" s="304"/>
      <c r="BQ143" s="302"/>
      <c r="BR143" s="311"/>
      <c r="BS143" s="311"/>
      <c r="BT143" s="344"/>
      <c r="BU143" s="304"/>
      <c r="BV143" s="357"/>
      <c r="BW143" s="358"/>
      <c r="BX143" s="302"/>
      <c r="BY143" s="302"/>
      <c r="BZ143" s="311"/>
      <c r="CA143" s="304"/>
      <c r="CB143" s="302"/>
      <c r="CC143" s="311"/>
      <c r="CD143" s="311"/>
      <c r="CE143" s="304"/>
    </row>
    <row r="144" spans="1:83">
      <c r="A144" s="10">
        <v>2309</v>
      </c>
      <c r="B144" s="11" t="s">
        <v>276</v>
      </c>
      <c r="C144" s="33">
        <v>943</v>
      </c>
      <c r="D144" s="45">
        <v>336</v>
      </c>
      <c r="E144" s="68">
        <f t="shared" ref="E144:E212" si="2">SUM(D144/C144)</f>
        <v>0.35630965005302229</v>
      </c>
      <c r="F144" s="95">
        <v>210</v>
      </c>
      <c r="G144" s="95">
        <v>53</v>
      </c>
      <c r="H144" s="95">
        <v>73</v>
      </c>
      <c r="I144" s="95">
        <v>118</v>
      </c>
      <c r="J144" s="104">
        <v>199</v>
      </c>
      <c r="K144" s="109">
        <v>112</v>
      </c>
      <c r="L144" s="103">
        <v>168</v>
      </c>
      <c r="M144" s="108">
        <v>105</v>
      </c>
      <c r="N144" s="96">
        <v>33</v>
      </c>
      <c r="O144" s="302"/>
      <c r="P144" s="304"/>
      <c r="Q144" s="302"/>
      <c r="R144" s="311"/>
      <c r="S144" s="344"/>
      <c r="T144" s="303"/>
      <c r="U144" s="307"/>
      <c r="V144" s="304"/>
      <c r="W144" s="307"/>
      <c r="X144" s="304"/>
      <c r="Y144" s="302"/>
      <c r="Z144" s="303"/>
      <c r="AA144" s="307"/>
      <c r="AB144" s="311"/>
      <c r="AC144" s="344"/>
      <c r="AD144" s="304"/>
      <c r="AE144" s="302"/>
      <c r="AF144" s="311"/>
      <c r="AG144" s="311"/>
      <c r="AH144" s="344"/>
      <c r="AI144" s="304"/>
      <c r="AJ144" s="302"/>
      <c r="AK144" s="344"/>
      <c r="AL144" s="304"/>
      <c r="AM144" s="302"/>
      <c r="AN144" s="311"/>
      <c r="AO144" s="308"/>
      <c r="AP144" s="344"/>
      <c r="AQ144" s="304"/>
      <c r="AR144" s="302"/>
      <c r="AS144" s="311"/>
      <c r="AT144" s="304"/>
      <c r="AU144" s="302"/>
      <c r="AV144" s="304"/>
      <c r="AW144" s="302"/>
      <c r="AX144" s="308"/>
      <c r="AY144" s="344"/>
      <c r="AZ144" s="304"/>
      <c r="BA144" s="302"/>
      <c r="BB144" s="344"/>
      <c r="BC144" s="304"/>
      <c r="BD144" s="302"/>
      <c r="BE144" s="306"/>
      <c r="BF144" s="302"/>
      <c r="BG144" s="304"/>
      <c r="BH144" s="95"/>
      <c r="BI144" s="96"/>
      <c r="BJ144" s="302"/>
      <c r="BK144" s="304"/>
      <c r="BL144" s="302"/>
      <c r="BM144" s="344"/>
      <c r="BN144" s="304"/>
      <c r="BO144" s="302"/>
      <c r="BP144" s="304"/>
      <c r="BQ144" s="302"/>
      <c r="BR144" s="311"/>
      <c r="BS144" s="311"/>
      <c r="BT144" s="344"/>
      <c r="BU144" s="304"/>
      <c r="BV144" s="357"/>
      <c r="BW144" s="358"/>
      <c r="BX144" s="302"/>
      <c r="BY144" s="302"/>
      <c r="BZ144" s="311"/>
      <c r="CA144" s="304"/>
      <c r="CB144" s="302"/>
      <c r="CC144" s="311"/>
      <c r="CD144" s="311"/>
      <c r="CE144" s="304"/>
    </row>
    <row r="145" spans="1:83">
      <c r="A145" s="10">
        <v>2310</v>
      </c>
      <c r="B145" s="11" t="s">
        <v>277</v>
      </c>
      <c r="C145" s="33">
        <v>1196</v>
      </c>
      <c r="D145" s="45">
        <v>253</v>
      </c>
      <c r="E145" s="68">
        <f t="shared" si="2"/>
        <v>0.21153846153846154</v>
      </c>
      <c r="F145" s="95">
        <v>129</v>
      </c>
      <c r="G145" s="95">
        <v>55</v>
      </c>
      <c r="H145" s="95">
        <v>71</v>
      </c>
      <c r="I145" s="95">
        <v>48</v>
      </c>
      <c r="J145" s="104">
        <v>119</v>
      </c>
      <c r="K145" s="109">
        <v>89</v>
      </c>
      <c r="L145" s="103">
        <v>103</v>
      </c>
      <c r="M145" s="108">
        <v>84</v>
      </c>
      <c r="N145" s="96">
        <v>33</v>
      </c>
      <c r="O145" s="302"/>
      <c r="P145" s="304"/>
      <c r="Q145" s="302"/>
      <c r="R145" s="311"/>
      <c r="S145" s="344"/>
      <c r="T145" s="303"/>
      <c r="U145" s="307"/>
      <c r="V145" s="304"/>
      <c r="W145" s="307"/>
      <c r="X145" s="304"/>
      <c r="Y145" s="302"/>
      <c r="Z145" s="303"/>
      <c r="AA145" s="307"/>
      <c r="AB145" s="311"/>
      <c r="AC145" s="344"/>
      <c r="AD145" s="304"/>
      <c r="AE145" s="302"/>
      <c r="AF145" s="311"/>
      <c r="AG145" s="311"/>
      <c r="AH145" s="344"/>
      <c r="AI145" s="304"/>
      <c r="AJ145" s="302"/>
      <c r="AK145" s="344"/>
      <c r="AL145" s="304"/>
      <c r="AM145" s="302"/>
      <c r="AN145" s="311"/>
      <c r="AO145" s="308"/>
      <c r="AP145" s="344"/>
      <c r="AQ145" s="304"/>
      <c r="AR145" s="302"/>
      <c r="AS145" s="311"/>
      <c r="AT145" s="304"/>
      <c r="AU145" s="302"/>
      <c r="AV145" s="304"/>
      <c r="AW145" s="302"/>
      <c r="AX145" s="308"/>
      <c r="AY145" s="344"/>
      <c r="AZ145" s="304"/>
      <c r="BA145" s="302"/>
      <c r="BB145" s="344"/>
      <c r="BC145" s="304"/>
      <c r="BD145" s="302"/>
      <c r="BE145" s="306"/>
      <c r="BF145" s="302"/>
      <c r="BG145" s="304"/>
      <c r="BH145" s="95"/>
      <c r="BI145" s="96"/>
      <c r="BJ145" s="302"/>
      <c r="BK145" s="304"/>
      <c r="BL145" s="302"/>
      <c r="BM145" s="344"/>
      <c r="BN145" s="304"/>
      <c r="BO145" s="302"/>
      <c r="BP145" s="304"/>
      <c r="BQ145" s="302"/>
      <c r="BR145" s="311"/>
      <c r="BS145" s="311"/>
      <c r="BT145" s="344"/>
      <c r="BU145" s="304"/>
      <c r="BV145" s="357"/>
      <c r="BW145" s="358"/>
      <c r="BX145" s="302"/>
      <c r="BY145" s="302"/>
      <c r="BZ145" s="311"/>
      <c r="CA145" s="304"/>
      <c r="CB145" s="302"/>
      <c r="CC145" s="311"/>
      <c r="CD145" s="311"/>
      <c r="CE145" s="304"/>
    </row>
    <row r="146" spans="1:83">
      <c r="A146" s="10">
        <v>2311</v>
      </c>
      <c r="B146" s="11" t="s">
        <v>278</v>
      </c>
      <c r="C146" s="33">
        <v>1186</v>
      </c>
      <c r="D146" s="45">
        <v>436</v>
      </c>
      <c r="E146" s="68">
        <f t="shared" si="2"/>
        <v>0.36762225969645868</v>
      </c>
      <c r="F146" s="95">
        <v>285</v>
      </c>
      <c r="G146" s="95">
        <v>111</v>
      </c>
      <c r="H146" s="95">
        <v>71</v>
      </c>
      <c r="I146" s="95">
        <v>116</v>
      </c>
      <c r="J146" s="104">
        <v>265</v>
      </c>
      <c r="K146" s="109">
        <v>152</v>
      </c>
      <c r="L146" s="103">
        <v>251</v>
      </c>
      <c r="M146" s="108">
        <v>105</v>
      </c>
      <c r="N146" s="96">
        <v>23</v>
      </c>
      <c r="O146" s="302"/>
      <c r="P146" s="304"/>
      <c r="Q146" s="302"/>
      <c r="R146" s="311"/>
      <c r="S146" s="344"/>
      <c r="T146" s="303"/>
      <c r="U146" s="307"/>
      <c r="V146" s="304"/>
      <c r="W146" s="307"/>
      <c r="X146" s="304"/>
      <c r="Y146" s="302"/>
      <c r="Z146" s="303"/>
      <c r="AA146" s="307"/>
      <c r="AB146" s="311"/>
      <c r="AC146" s="344"/>
      <c r="AD146" s="304"/>
      <c r="AE146" s="302"/>
      <c r="AF146" s="311"/>
      <c r="AG146" s="311"/>
      <c r="AH146" s="344"/>
      <c r="AI146" s="304"/>
      <c r="AJ146" s="302"/>
      <c r="AK146" s="344"/>
      <c r="AL146" s="304"/>
      <c r="AM146" s="302"/>
      <c r="AN146" s="311"/>
      <c r="AO146" s="308"/>
      <c r="AP146" s="344"/>
      <c r="AQ146" s="304"/>
      <c r="AR146" s="302"/>
      <c r="AS146" s="311"/>
      <c r="AT146" s="304"/>
      <c r="AU146" s="302"/>
      <c r="AV146" s="304"/>
      <c r="AW146" s="302"/>
      <c r="AX146" s="308"/>
      <c r="AY146" s="344"/>
      <c r="AZ146" s="304"/>
      <c r="BA146" s="302"/>
      <c r="BB146" s="344"/>
      <c r="BC146" s="304"/>
      <c r="BD146" s="302"/>
      <c r="BE146" s="306"/>
      <c r="BF146" s="302"/>
      <c r="BG146" s="304"/>
      <c r="BH146" s="95"/>
      <c r="BI146" s="96"/>
      <c r="BJ146" s="302"/>
      <c r="BK146" s="304"/>
      <c r="BL146" s="302"/>
      <c r="BM146" s="344"/>
      <c r="BN146" s="304"/>
      <c r="BO146" s="302"/>
      <c r="BP146" s="304"/>
      <c r="BQ146" s="302"/>
      <c r="BR146" s="311"/>
      <c r="BS146" s="311"/>
      <c r="BT146" s="344"/>
      <c r="BU146" s="304"/>
      <c r="BV146" s="357"/>
      <c r="BW146" s="358"/>
      <c r="BX146" s="302"/>
      <c r="BY146" s="302"/>
      <c r="BZ146" s="311"/>
      <c r="CA146" s="304"/>
      <c r="CB146" s="302"/>
      <c r="CC146" s="311"/>
      <c r="CD146" s="311"/>
      <c r="CE146" s="304"/>
    </row>
    <row r="147" spans="1:83">
      <c r="A147" s="10">
        <v>2312</v>
      </c>
      <c r="B147" s="11" t="s">
        <v>279</v>
      </c>
      <c r="C147" s="33">
        <v>570</v>
      </c>
      <c r="D147" s="45">
        <v>127</v>
      </c>
      <c r="E147" s="68">
        <f t="shared" si="2"/>
        <v>0.22280701754385965</v>
      </c>
      <c r="F147" s="95">
        <v>70</v>
      </c>
      <c r="G147" s="95">
        <v>35</v>
      </c>
      <c r="H147" s="95">
        <v>25</v>
      </c>
      <c r="I147" s="95">
        <v>37</v>
      </c>
      <c r="J147" s="104">
        <v>78</v>
      </c>
      <c r="K147" s="109">
        <v>36</v>
      </c>
      <c r="L147" s="103">
        <v>60</v>
      </c>
      <c r="M147" s="108">
        <v>51</v>
      </c>
      <c r="N147" s="96">
        <v>5</v>
      </c>
      <c r="O147" s="302"/>
      <c r="P147" s="304"/>
      <c r="Q147" s="302"/>
      <c r="R147" s="311"/>
      <c r="S147" s="344"/>
      <c r="T147" s="303"/>
      <c r="U147" s="307"/>
      <c r="V147" s="304"/>
      <c r="W147" s="307"/>
      <c r="X147" s="304"/>
      <c r="Y147" s="302"/>
      <c r="Z147" s="303"/>
      <c r="AA147" s="307"/>
      <c r="AB147" s="311"/>
      <c r="AC147" s="344"/>
      <c r="AD147" s="304"/>
      <c r="AE147" s="302"/>
      <c r="AF147" s="311"/>
      <c r="AG147" s="311"/>
      <c r="AH147" s="344"/>
      <c r="AI147" s="304"/>
      <c r="AJ147" s="302"/>
      <c r="AK147" s="344"/>
      <c r="AL147" s="304"/>
      <c r="AM147" s="302"/>
      <c r="AN147" s="311"/>
      <c r="AO147" s="308"/>
      <c r="AP147" s="344"/>
      <c r="AQ147" s="304"/>
      <c r="AR147" s="302"/>
      <c r="AS147" s="311"/>
      <c r="AT147" s="304"/>
      <c r="AU147" s="302"/>
      <c r="AV147" s="304"/>
      <c r="AW147" s="302"/>
      <c r="AX147" s="308"/>
      <c r="AY147" s="344"/>
      <c r="AZ147" s="304"/>
      <c r="BA147" s="302"/>
      <c r="BB147" s="344"/>
      <c r="BC147" s="304"/>
      <c r="BD147" s="302"/>
      <c r="BE147" s="306"/>
      <c r="BF147" s="302"/>
      <c r="BG147" s="304"/>
      <c r="BH147" s="95"/>
      <c r="BI147" s="96"/>
      <c r="BJ147" s="302"/>
      <c r="BK147" s="304"/>
      <c r="BL147" s="302"/>
      <c r="BM147" s="344"/>
      <c r="BN147" s="304"/>
      <c r="BO147" s="302"/>
      <c r="BP147" s="304"/>
      <c r="BQ147" s="302"/>
      <c r="BR147" s="311"/>
      <c r="BS147" s="311"/>
      <c r="BT147" s="344"/>
      <c r="BU147" s="304"/>
      <c r="BV147" s="357"/>
      <c r="BW147" s="358"/>
      <c r="BX147" s="302"/>
      <c r="BY147" s="302"/>
      <c r="BZ147" s="311"/>
      <c r="CA147" s="304"/>
      <c r="CB147" s="302"/>
      <c r="CC147" s="311"/>
      <c r="CD147" s="311"/>
      <c r="CE147" s="304"/>
    </row>
    <row r="148" spans="1:83">
      <c r="A148" s="10">
        <v>2313</v>
      </c>
      <c r="B148" s="11" t="s">
        <v>280</v>
      </c>
      <c r="C148" s="33">
        <v>1036</v>
      </c>
      <c r="D148" s="45">
        <v>266</v>
      </c>
      <c r="E148" s="68">
        <f t="shared" si="2"/>
        <v>0.25675675675675674</v>
      </c>
      <c r="F148" s="95">
        <v>153</v>
      </c>
      <c r="G148" s="95">
        <v>57</v>
      </c>
      <c r="H148" s="95">
        <v>52</v>
      </c>
      <c r="I148" s="95">
        <v>47</v>
      </c>
      <c r="J148" s="104">
        <v>149</v>
      </c>
      <c r="K148" s="109">
        <v>97</v>
      </c>
      <c r="L148" s="103">
        <v>125</v>
      </c>
      <c r="M148" s="108">
        <v>90</v>
      </c>
      <c r="N148" s="96">
        <v>23</v>
      </c>
      <c r="O148" s="302"/>
      <c r="P148" s="304"/>
      <c r="Q148" s="302"/>
      <c r="R148" s="311"/>
      <c r="S148" s="344"/>
      <c r="T148" s="303"/>
      <c r="U148" s="307"/>
      <c r="V148" s="304"/>
      <c r="W148" s="307"/>
      <c r="X148" s="304"/>
      <c r="Y148" s="302"/>
      <c r="Z148" s="303"/>
      <c r="AA148" s="307"/>
      <c r="AB148" s="311"/>
      <c r="AC148" s="344"/>
      <c r="AD148" s="304"/>
      <c r="AE148" s="302"/>
      <c r="AF148" s="311"/>
      <c r="AG148" s="311"/>
      <c r="AH148" s="344"/>
      <c r="AI148" s="304"/>
      <c r="AJ148" s="302"/>
      <c r="AK148" s="344"/>
      <c r="AL148" s="304"/>
      <c r="AM148" s="302"/>
      <c r="AN148" s="311"/>
      <c r="AO148" s="308"/>
      <c r="AP148" s="344"/>
      <c r="AQ148" s="304"/>
      <c r="AR148" s="302"/>
      <c r="AS148" s="311"/>
      <c r="AT148" s="304"/>
      <c r="AU148" s="302"/>
      <c r="AV148" s="304"/>
      <c r="AW148" s="302"/>
      <c r="AX148" s="308"/>
      <c r="AY148" s="344"/>
      <c r="AZ148" s="304"/>
      <c r="BA148" s="302"/>
      <c r="BB148" s="344"/>
      <c r="BC148" s="304"/>
      <c r="BD148" s="302"/>
      <c r="BE148" s="306"/>
      <c r="BF148" s="302"/>
      <c r="BG148" s="304"/>
      <c r="BH148" s="95"/>
      <c r="BI148" s="96"/>
      <c r="BJ148" s="302"/>
      <c r="BK148" s="304"/>
      <c r="BL148" s="302"/>
      <c r="BM148" s="344"/>
      <c r="BN148" s="304"/>
      <c r="BO148" s="302"/>
      <c r="BP148" s="304"/>
      <c r="BQ148" s="302"/>
      <c r="BR148" s="311"/>
      <c r="BS148" s="311"/>
      <c r="BT148" s="344"/>
      <c r="BU148" s="304"/>
      <c r="BV148" s="357"/>
      <c r="BW148" s="358"/>
      <c r="BX148" s="302"/>
      <c r="BY148" s="302"/>
      <c r="BZ148" s="311"/>
      <c r="CA148" s="304"/>
      <c r="CB148" s="302"/>
      <c r="CC148" s="311"/>
      <c r="CD148" s="311"/>
      <c r="CE148" s="304"/>
    </row>
    <row r="149" spans="1:83">
      <c r="A149" s="10">
        <v>2314</v>
      </c>
      <c r="B149" s="11" t="s">
        <v>281</v>
      </c>
      <c r="C149" s="33">
        <v>1232</v>
      </c>
      <c r="D149" s="45">
        <v>381</v>
      </c>
      <c r="E149" s="68">
        <f t="shared" si="2"/>
        <v>0.30925324675324678</v>
      </c>
      <c r="F149" s="95">
        <v>261</v>
      </c>
      <c r="G149" s="95">
        <v>59</v>
      </c>
      <c r="H149" s="95">
        <v>50</v>
      </c>
      <c r="I149" s="95">
        <v>136</v>
      </c>
      <c r="J149" s="104">
        <v>230</v>
      </c>
      <c r="K149" s="109">
        <v>112</v>
      </c>
      <c r="L149" s="103">
        <v>212</v>
      </c>
      <c r="M149" s="108">
        <v>85</v>
      </c>
      <c r="N149" s="96">
        <v>44</v>
      </c>
      <c r="O149" s="302"/>
      <c r="P149" s="304"/>
      <c r="Q149" s="302"/>
      <c r="R149" s="311"/>
      <c r="S149" s="344"/>
      <c r="T149" s="303"/>
      <c r="U149" s="307"/>
      <c r="V149" s="304"/>
      <c r="W149" s="307"/>
      <c r="X149" s="304"/>
      <c r="Y149" s="302"/>
      <c r="Z149" s="303"/>
      <c r="AA149" s="307"/>
      <c r="AB149" s="311"/>
      <c r="AC149" s="344"/>
      <c r="AD149" s="304"/>
      <c r="AE149" s="302"/>
      <c r="AF149" s="311"/>
      <c r="AG149" s="311"/>
      <c r="AH149" s="344"/>
      <c r="AI149" s="304"/>
      <c r="AJ149" s="302"/>
      <c r="AK149" s="344"/>
      <c r="AL149" s="304"/>
      <c r="AM149" s="302"/>
      <c r="AN149" s="311"/>
      <c r="AO149" s="308"/>
      <c r="AP149" s="344"/>
      <c r="AQ149" s="304"/>
      <c r="AR149" s="302"/>
      <c r="AS149" s="311"/>
      <c r="AT149" s="304"/>
      <c r="AU149" s="302"/>
      <c r="AV149" s="304"/>
      <c r="AW149" s="302"/>
      <c r="AX149" s="308"/>
      <c r="AY149" s="344"/>
      <c r="AZ149" s="304"/>
      <c r="BA149" s="302"/>
      <c r="BB149" s="344"/>
      <c r="BC149" s="304"/>
      <c r="BD149" s="302"/>
      <c r="BE149" s="306"/>
      <c r="BF149" s="302"/>
      <c r="BG149" s="304"/>
      <c r="BH149" s="95"/>
      <c r="BI149" s="96"/>
      <c r="BJ149" s="302"/>
      <c r="BK149" s="304"/>
      <c r="BL149" s="302"/>
      <c r="BM149" s="344"/>
      <c r="BN149" s="304"/>
      <c r="BO149" s="302"/>
      <c r="BP149" s="304"/>
      <c r="BQ149" s="302"/>
      <c r="BR149" s="311"/>
      <c r="BS149" s="311"/>
      <c r="BT149" s="344"/>
      <c r="BU149" s="304"/>
      <c r="BV149" s="357"/>
      <c r="BW149" s="358"/>
      <c r="BX149" s="302"/>
      <c r="BY149" s="302"/>
      <c r="BZ149" s="311"/>
      <c r="CA149" s="304"/>
      <c r="CB149" s="302"/>
      <c r="CC149" s="311"/>
      <c r="CD149" s="311"/>
      <c r="CE149" s="304"/>
    </row>
    <row r="150" spans="1:83">
      <c r="A150" s="10">
        <v>2315</v>
      </c>
      <c r="B150" s="11" t="s">
        <v>282</v>
      </c>
      <c r="C150" s="33">
        <v>1046</v>
      </c>
      <c r="D150" s="45">
        <v>375</v>
      </c>
      <c r="E150" s="68">
        <f t="shared" si="2"/>
        <v>0.35850860420650094</v>
      </c>
      <c r="F150" s="95">
        <v>252</v>
      </c>
      <c r="G150" s="95">
        <v>54</v>
      </c>
      <c r="H150" s="95">
        <v>40</v>
      </c>
      <c r="I150" s="95">
        <v>167</v>
      </c>
      <c r="J150" s="104">
        <v>246</v>
      </c>
      <c r="K150" s="109">
        <v>96</v>
      </c>
      <c r="L150" s="103">
        <v>214</v>
      </c>
      <c r="M150" s="108">
        <v>100</v>
      </c>
      <c r="N150" s="96">
        <v>25</v>
      </c>
      <c r="O150" s="302"/>
      <c r="P150" s="304"/>
      <c r="Q150" s="302"/>
      <c r="R150" s="311"/>
      <c r="S150" s="344"/>
      <c r="T150" s="303"/>
      <c r="U150" s="307"/>
      <c r="V150" s="304"/>
      <c r="W150" s="307"/>
      <c r="X150" s="304"/>
      <c r="Y150" s="302"/>
      <c r="Z150" s="303"/>
      <c r="AA150" s="307"/>
      <c r="AB150" s="311"/>
      <c r="AC150" s="344"/>
      <c r="AD150" s="304"/>
      <c r="AE150" s="302"/>
      <c r="AF150" s="311"/>
      <c r="AG150" s="311"/>
      <c r="AH150" s="344"/>
      <c r="AI150" s="304"/>
      <c r="AJ150" s="302"/>
      <c r="AK150" s="344"/>
      <c r="AL150" s="304"/>
      <c r="AM150" s="302"/>
      <c r="AN150" s="311"/>
      <c r="AO150" s="308"/>
      <c r="AP150" s="344"/>
      <c r="AQ150" s="304"/>
      <c r="AR150" s="302"/>
      <c r="AS150" s="311"/>
      <c r="AT150" s="304"/>
      <c r="AU150" s="302"/>
      <c r="AV150" s="304"/>
      <c r="AW150" s="302"/>
      <c r="AX150" s="308"/>
      <c r="AY150" s="344"/>
      <c r="AZ150" s="304"/>
      <c r="BA150" s="302"/>
      <c r="BB150" s="344"/>
      <c r="BC150" s="304"/>
      <c r="BD150" s="302"/>
      <c r="BE150" s="306"/>
      <c r="BF150" s="302"/>
      <c r="BG150" s="304"/>
      <c r="BH150" s="95">
        <v>1</v>
      </c>
      <c r="BI150" s="96">
        <v>1</v>
      </c>
      <c r="BJ150" s="95">
        <v>0</v>
      </c>
      <c r="BK150" s="96">
        <v>1</v>
      </c>
      <c r="BL150" s="302"/>
      <c r="BM150" s="344"/>
      <c r="BN150" s="304"/>
      <c r="BO150" s="302"/>
      <c r="BP150" s="304"/>
      <c r="BQ150" s="302"/>
      <c r="BR150" s="311"/>
      <c r="BS150" s="311"/>
      <c r="BT150" s="344"/>
      <c r="BU150" s="304"/>
      <c r="BV150" s="357"/>
      <c r="BW150" s="358"/>
      <c r="BX150" s="302"/>
      <c r="BY150" s="302"/>
      <c r="BZ150" s="311"/>
      <c r="CA150" s="304"/>
      <c r="CB150" s="302"/>
      <c r="CC150" s="311"/>
      <c r="CD150" s="311"/>
      <c r="CE150" s="304"/>
    </row>
    <row r="151" spans="1:83">
      <c r="A151" s="10">
        <v>2316</v>
      </c>
      <c r="B151" s="11" t="s">
        <v>283</v>
      </c>
      <c r="C151" s="33">
        <v>1466</v>
      </c>
      <c r="D151" s="45">
        <v>318</v>
      </c>
      <c r="E151" s="68">
        <f t="shared" si="2"/>
        <v>0.21691678035470668</v>
      </c>
      <c r="F151" s="95">
        <v>182</v>
      </c>
      <c r="G151" s="95">
        <v>41</v>
      </c>
      <c r="H151" s="95">
        <v>48</v>
      </c>
      <c r="I151" s="95">
        <v>112</v>
      </c>
      <c r="J151" s="104">
        <v>185</v>
      </c>
      <c r="K151" s="109">
        <v>103</v>
      </c>
      <c r="L151" s="103">
        <v>154</v>
      </c>
      <c r="M151" s="108">
        <v>94</v>
      </c>
      <c r="N151" s="96">
        <v>30</v>
      </c>
      <c r="O151" s="302"/>
      <c r="P151" s="304"/>
      <c r="Q151" s="302"/>
      <c r="R151" s="311"/>
      <c r="S151" s="344"/>
      <c r="T151" s="303"/>
      <c r="U151" s="307"/>
      <c r="V151" s="304"/>
      <c r="W151" s="307"/>
      <c r="X151" s="304"/>
      <c r="Y151" s="302"/>
      <c r="Z151" s="303"/>
      <c r="AA151" s="307"/>
      <c r="AB151" s="311"/>
      <c r="AC151" s="344"/>
      <c r="AD151" s="304"/>
      <c r="AE151" s="302"/>
      <c r="AF151" s="311"/>
      <c r="AG151" s="311"/>
      <c r="AH151" s="344"/>
      <c r="AI151" s="304"/>
      <c r="AJ151" s="302"/>
      <c r="AK151" s="344"/>
      <c r="AL151" s="304"/>
      <c r="AM151" s="302"/>
      <c r="AN151" s="311"/>
      <c r="AO151" s="308"/>
      <c r="AP151" s="344"/>
      <c r="AQ151" s="304"/>
      <c r="AR151" s="302"/>
      <c r="AS151" s="311"/>
      <c r="AT151" s="304"/>
      <c r="AU151" s="302"/>
      <c r="AV151" s="304"/>
      <c r="AW151" s="302"/>
      <c r="AX151" s="308"/>
      <c r="AY151" s="344"/>
      <c r="AZ151" s="304"/>
      <c r="BA151" s="302"/>
      <c r="BB151" s="344"/>
      <c r="BC151" s="304"/>
      <c r="BD151" s="302"/>
      <c r="BE151" s="306"/>
      <c r="BF151" s="302"/>
      <c r="BG151" s="304"/>
      <c r="BH151" s="95"/>
      <c r="BI151" s="96"/>
      <c r="BJ151" s="357"/>
      <c r="BK151" s="358"/>
      <c r="BL151" s="302"/>
      <c r="BM151" s="344"/>
      <c r="BN151" s="304"/>
      <c r="BO151" s="302"/>
      <c r="BP151" s="304"/>
      <c r="BQ151" s="302"/>
      <c r="BR151" s="311"/>
      <c r="BS151" s="311"/>
      <c r="BT151" s="344"/>
      <c r="BU151" s="304"/>
      <c r="BV151" s="357"/>
      <c r="BW151" s="358"/>
      <c r="BX151" s="302"/>
      <c r="BY151" s="302"/>
      <c r="BZ151" s="311"/>
      <c r="CA151" s="304"/>
      <c r="CB151" s="302"/>
      <c r="CC151" s="311"/>
      <c r="CD151" s="311"/>
      <c r="CE151" s="304"/>
    </row>
    <row r="152" spans="1:83">
      <c r="A152" s="10">
        <v>2317</v>
      </c>
      <c r="B152" s="11" t="s">
        <v>284</v>
      </c>
      <c r="C152" s="33">
        <v>890</v>
      </c>
      <c r="D152" s="45">
        <v>279</v>
      </c>
      <c r="E152" s="68">
        <f t="shared" si="2"/>
        <v>0.31348314606741573</v>
      </c>
      <c r="F152" s="95">
        <v>170</v>
      </c>
      <c r="G152" s="95">
        <v>51</v>
      </c>
      <c r="H152" s="95">
        <v>79</v>
      </c>
      <c r="I152" s="95">
        <v>39</v>
      </c>
      <c r="J152" s="104">
        <v>137</v>
      </c>
      <c r="K152" s="109">
        <v>117</v>
      </c>
      <c r="L152" s="103">
        <v>112</v>
      </c>
      <c r="M152" s="108">
        <v>72</v>
      </c>
      <c r="N152" s="96">
        <v>60</v>
      </c>
      <c r="O152" s="302"/>
      <c r="P152" s="304"/>
      <c r="Q152" s="302"/>
      <c r="R152" s="311"/>
      <c r="S152" s="344"/>
      <c r="T152" s="303"/>
      <c r="U152" s="307"/>
      <c r="V152" s="304"/>
      <c r="W152" s="307"/>
      <c r="X152" s="304"/>
      <c r="Y152" s="302"/>
      <c r="Z152" s="303"/>
      <c r="AA152" s="307"/>
      <c r="AB152" s="311"/>
      <c r="AC152" s="344"/>
      <c r="AD152" s="304"/>
      <c r="AE152" s="302"/>
      <c r="AF152" s="311"/>
      <c r="AG152" s="311"/>
      <c r="AH152" s="344"/>
      <c r="AI152" s="304"/>
      <c r="AJ152" s="302"/>
      <c r="AK152" s="344"/>
      <c r="AL152" s="304"/>
      <c r="AM152" s="302"/>
      <c r="AN152" s="311"/>
      <c r="AO152" s="308"/>
      <c r="AP152" s="344"/>
      <c r="AQ152" s="304"/>
      <c r="AR152" s="302"/>
      <c r="AS152" s="311"/>
      <c r="AT152" s="304"/>
      <c r="AU152" s="302"/>
      <c r="AV152" s="304"/>
      <c r="AW152" s="302"/>
      <c r="AX152" s="308"/>
      <c r="AY152" s="344"/>
      <c r="AZ152" s="304"/>
      <c r="BA152" s="302"/>
      <c r="BB152" s="344"/>
      <c r="BC152" s="304"/>
      <c r="BD152" s="302"/>
      <c r="BE152" s="306"/>
      <c r="BF152" s="302"/>
      <c r="BG152" s="304"/>
      <c r="BH152" s="95"/>
      <c r="BI152" s="96"/>
      <c r="BJ152" s="357"/>
      <c r="BK152" s="358"/>
      <c r="BL152" s="302"/>
      <c r="BM152" s="344"/>
      <c r="BN152" s="304"/>
      <c r="BO152" s="302"/>
      <c r="BP152" s="304"/>
      <c r="BQ152" s="302"/>
      <c r="BR152" s="311"/>
      <c r="BS152" s="311"/>
      <c r="BT152" s="344"/>
      <c r="BU152" s="304"/>
      <c r="BV152" s="357"/>
      <c r="BW152" s="358"/>
      <c r="BX152" s="302"/>
      <c r="BY152" s="302"/>
      <c r="BZ152" s="311"/>
      <c r="CA152" s="304"/>
      <c r="CB152" s="302"/>
      <c r="CC152" s="311"/>
      <c r="CD152" s="311"/>
      <c r="CE152" s="304"/>
    </row>
    <row r="153" spans="1:83">
      <c r="A153" s="10">
        <v>2318</v>
      </c>
      <c r="B153" s="11" t="s">
        <v>285</v>
      </c>
      <c r="C153" s="33">
        <v>647</v>
      </c>
      <c r="D153" s="45">
        <v>160</v>
      </c>
      <c r="E153" s="68">
        <f t="shared" si="2"/>
        <v>0.2472952086553323</v>
      </c>
      <c r="F153" s="95">
        <v>116</v>
      </c>
      <c r="G153" s="95">
        <v>25</v>
      </c>
      <c r="H153" s="95">
        <v>22</v>
      </c>
      <c r="I153" s="95">
        <v>72</v>
      </c>
      <c r="J153" s="104">
        <v>112</v>
      </c>
      <c r="K153" s="109">
        <v>39</v>
      </c>
      <c r="L153" s="103">
        <v>95</v>
      </c>
      <c r="M153" s="108">
        <v>34</v>
      </c>
      <c r="N153" s="96">
        <v>14</v>
      </c>
      <c r="O153" s="302"/>
      <c r="P153" s="304"/>
      <c r="Q153" s="302"/>
      <c r="R153" s="311"/>
      <c r="S153" s="344"/>
      <c r="T153" s="303"/>
      <c r="U153" s="307"/>
      <c r="V153" s="304"/>
      <c r="W153" s="307"/>
      <c r="X153" s="304"/>
      <c r="Y153" s="302"/>
      <c r="Z153" s="303"/>
      <c r="AA153" s="307"/>
      <c r="AB153" s="311"/>
      <c r="AC153" s="344"/>
      <c r="AD153" s="304"/>
      <c r="AE153" s="302"/>
      <c r="AF153" s="311"/>
      <c r="AG153" s="311"/>
      <c r="AH153" s="344"/>
      <c r="AI153" s="304"/>
      <c r="AJ153" s="302"/>
      <c r="AK153" s="344"/>
      <c r="AL153" s="304"/>
      <c r="AM153" s="302"/>
      <c r="AN153" s="311"/>
      <c r="AO153" s="308"/>
      <c r="AP153" s="344"/>
      <c r="AQ153" s="304"/>
      <c r="AR153" s="302"/>
      <c r="AS153" s="311"/>
      <c r="AT153" s="304"/>
      <c r="AU153" s="302"/>
      <c r="AV153" s="304"/>
      <c r="AW153" s="302"/>
      <c r="AX153" s="308"/>
      <c r="AY153" s="344"/>
      <c r="AZ153" s="304"/>
      <c r="BA153" s="302"/>
      <c r="BB153" s="344"/>
      <c r="BC153" s="304"/>
      <c r="BD153" s="302"/>
      <c r="BE153" s="306"/>
      <c r="BF153" s="302"/>
      <c r="BG153" s="304"/>
      <c r="BH153" s="95"/>
      <c r="BI153" s="96"/>
      <c r="BJ153" s="357"/>
      <c r="BK153" s="358"/>
      <c r="BL153" s="302"/>
      <c r="BM153" s="344"/>
      <c r="BN153" s="304"/>
      <c r="BO153" s="302"/>
      <c r="BP153" s="304"/>
      <c r="BQ153" s="302"/>
      <c r="BR153" s="311"/>
      <c r="BS153" s="311"/>
      <c r="BT153" s="344"/>
      <c r="BU153" s="304"/>
      <c r="BV153" s="357"/>
      <c r="BW153" s="358"/>
      <c r="BX153" s="302"/>
      <c r="BY153" s="302"/>
      <c r="BZ153" s="311"/>
      <c r="CA153" s="304"/>
      <c r="CB153" s="302"/>
      <c r="CC153" s="311"/>
      <c r="CD153" s="311"/>
      <c r="CE153" s="304"/>
    </row>
    <row r="154" spans="1:83">
      <c r="A154" s="10">
        <v>2401</v>
      </c>
      <c r="B154" s="11" t="s">
        <v>286</v>
      </c>
      <c r="C154" s="33">
        <v>1346</v>
      </c>
      <c r="D154" s="45">
        <v>393</v>
      </c>
      <c r="E154" s="68">
        <f t="shared" si="2"/>
        <v>0.29197622585438338</v>
      </c>
      <c r="F154" s="95">
        <v>245</v>
      </c>
      <c r="G154" s="95">
        <v>48</v>
      </c>
      <c r="H154" s="95">
        <v>34</v>
      </c>
      <c r="I154" s="95">
        <v>159</v>
      </c>
      <c r="J154" s="104">
        <v>271</v>
      </c>
      <c r="K154" s="109">
        <v>104</v>
      </c>
      <c r="L154" s="103">
        <v>202</v>
      </c>
      <c r="M154" s="108">
        <v>143</v>
      </c>
      <c r="N154" s="96">
        <v>24</v>
      </c>
      <c r="O154" s="302"/>
      <c r="P154" s="304"/>
      <c r="Q154" s="302"/>
      <c r="R154" s="311"/>
      <c r="S154" s="344"/>
      <c r="T154" s="303"/>
      <c r="U154" s="307"/>
      <c r="V154" s="304"/>
      <c r="W154" s="307"/>
      <c r="X154" s="304"/>
      <c r="Y154" s="302"/>
      <c r="Z154" s="303"/>
      <c r="AA154" s="307"/>
      <c r="AB154" s="311"/>
      <c r="AC154" s="344"/>
      <c r="AD154" s="304"/>
      <c r="AE154" s="302"/>
      <c r="AF154" s="311"/>
      <c r="AG154" s="311"/>
      <c r="AH154" s="344"/>
      <c r="AI154" s="304"/>
      <c r="AJ154" s="302"/>
      <c r="AK154" s="344"/>
      <c r="AL154" s="304"/>
      <c r="AM154" s="302"/>
      <c r="AN154" s="311"/>
      <c r="AO154" s="308"/>
      <c r="AP154" s="344"/>
      <c r="AQ154" s="304"/>
      <c r="AR154" s="302"/>
      <c r="AS154" s="311"/>
      <c r="AT154" s="304"/>
      <c r="AU154" s="302"/>
      <c r="AV154" s="304"/>
      <c r="AW154" s="302"/>
      <c r="AX154" s="308"/>
      <c r="AY154" s="344"/>
      <c r="AZ154" s="304"/>
      <c r="BA154" s="302"/>
      <c r="BB154" s="344"/>
      <c r="BC154" s="304"/>
      <c r="BD154" s="302"/>
      <c r="BE154" s="306"/>
      <c r="BF154" s="302"/>
      <c r="BG154" s="304"/>
      <c r="BH154" s="95"/>
      <c r="BI154" s="96"/>
      <c r="BJ154" s="357"/>
      <c r="BK154" s="358"/>
      <c r="BL154" s="302"/>
      <c r="BM154" s="344"/>
      <c r="BN154" s="304"/>
      <c r="BO154" s="302"/>
      <c r="BP154" s="304"/>
      <c r="BQ154" s="302"/>
      <c r="BR154" s="311"/>
      <c r="BS154" s="311"/>
      <c r="BT154" s="344"/>
      <c r="BU154" s="304"/>
      <c r="BV154" s="357"/>
      <c r="BW154" s="358"/>
      <c r="BX154" s="302"/>
      <c r="BY154" s="302"/>
      <c r="BZ154" s="311"/>
      <c r="CA154" s="304"/>
      <c r="CB154" s="302"/>
      <c r="CC154" s="311"/>
      <c r="CD154" s="311"/>
      <c r="CE154" s="304"/>
    </row>
    <row r="155" spans="1:83">
      <c r="A155" s="10">
        <v>2402</v>
      </c>
      <c r="B155" s="11" t="s">
        <v>287</v>
      </c>
      <c r="C155" s="33">
        <v>1381</v>
      </c>
      <c r="D155" s="45">
        <v>322</v>
      </c>
      <c r="E155" s="68">
        <f t="shared" si="2"/>
        <v>0.2331643736422882</v>
      </c>
      <c r="F155" s="95">
        <v>185</v>
      </c>
      <c r="G155" s="95">
        <v>84</v>
      </c>
      <c r="H155" s="95">
        <v>57</v>
      </c>
      <c r="I155" s="95">
        <v>103</v>
      </c>
      <c r="J155" s="104">
        <v>176</v>
      </c>
      <c r="K155" s="109">
        <v>91</v>
      </c>
      <c r="L155" s="103">
        <v>180</v>
      </c>
      <c r="M155" s="108">
        <v>70</v>
      </c>
      <c r="N155" s="96">
        <v>37</v>
      </c>
      <c r="O155" s="302"/>
      <c r="P155" s="304"/>
      <c r="Q155" s="302"/>
      <c r="R155" s="311"/>
      <c r="S155" s="344"/>
      <c r="T155" s="303"/>
      <c r="U155" s="307"/>
      <c r="V155" s="304"/>
      <c r="W155" s="307"/>
      <c r="X155" s="304"/>
      <c r="Y155" s="302"/>
      <c r="Z155" s="303"/>
      <c r="AA155" s="307"/>
      <c r="AB155" s="311"/>
      <c r="AC155" s="344"/>
      <c r="AD155" s="304"/>
      <c r="AE155" s="302"/>
      <c r="AF155" s="311"/>
      <c r="AG155" s="311"/>
      <c r="AH155" s="344"/>
      <c r="AI155" s="304"/>
      <c r="AJ155" s="302"/>
      <c r="AK155" s="344"/>
      <c r="AL155" s="304"/>
      <c r="AM155" s="302"/>
      <c r="AN155" s="311"/>
      <c r="AO155" s="308"/>
      <c r="AP155" s="344"/>
      <c r="AQ155" s="304"/>
      <c r="AR155" s="302"/>
      <c r="AS155" s="311"/>
      <c r="AT155" s="304"/>
      <c r="AU155" s="302"/>
      <c r="AV155" s="304"/>
      <c r="AW155" s="302"/>
      <c r="AX155" s="308"/>
      <c r="AY155" s="344"/>
      <c r="AZ155" s="304"/>
      <c r="BA155" s="302"/>
      <c r="BB155" s="344"/>
      <c r="BC155" s="304"/>
      <c r="BD155" s="302"/>
      <c r="BE155" s="306"/>
      <c r="BF155" s="302"/>
      <c r="BG155" s="304"/>
      <c r="BH155" s="95"/>
      <c r="BI155" s="96"/>
      <c r="BJ155" s="357"/>
      <c r="BK155" s="358"/>
      <c r="BL155" s="302"/>
      <c r="BM155" s="344"/>
      <c r="BN155" s="304"/>
      <c r="BO155" s="302"/>
      <c r="BP155" s="304"/>
      <c r="BQ155" s="302"/>
      <c r="BR155" s="311"/>
      <c r="BS155" s="311"/>
      <c r="BT155" s="344"/>
      <c r="BU155" s="304"/>
      <c r="BV155" s="357"/>
      <c r="BW155" s="358"/>
      <c r="BX155" s="302"/>
      <c r="BY155" s="302"/>
      <c r="BZ155" s="311"/>
      <c r="CA155" s="304"/>
      <c r="CB155" s="302"/>
      <c r="CC155" s="311"/>
      <c r="CD155" s="311"/>
      <c r="CE155" s="304"/>
    </row>
    <row r="156" spans="1:83">
      <c r="A156" s="10">
        <v>2403</v>
      </c>
      <c r="B156" s="11" t="s">
        <v>288</v>
      </c>
      <c r="C156" s="33">
        <v>1535</v>
      </c>
      <c r="D156" s="45">
        <v>279</v>
      </c>
      <c r="E156" s="68">
        <f t="shared" si="2"/>
        <v>0.18175895765472314</v>
      </c>
      <c r="F156" s="95">
        <v>146</v>
      </c>
      <c r="G156" s="95">
        <v>58</v>
      </c>
      <c r="H156" s="95">
        <v>47</v>
      </c>
      <c r="I156" s="95">
        <v>59</v>
      </c>
      <c r="J156" s="104">
        <v>147</v>
      </c>
      <c r="K156" s="109">
        <v>97</v>
      </c>
      <c r="L156" s="103">
        <v>117</v>
      </c>
      <c r="M156" s="108">
        <v>74</v>
      </c>
      <c r="N156" s="96">
        <v>40</v>
      </c>
      <c r="O156" s="302"/>
      <c r="P156" s="304"/>
      <c r="Q156" s="302"/>
      <c r="R156" s="311"/>
      <c r="S156" s="344"/>
      <c r="T156" s="303"/>
      <c r="U156" s="307"/>
      <c r="V156" s="304"/>
      <c r="W156" s="307"/>
      <c r="X156" s="304"/>
      <c r="Y156" s="302"/>
      <c r="Z156" s="303"/>
      <c r="AA156" s="307"/>
      <c r="AB156" s="311"/>
      <c r="AC156" s="344"/>
      <c r="AD156" s="304"/>
      <c r="AE156" s="302"/>
      <c r="AF156" s="311"/>
      <c r="AG156" s="311"/>
      <c r="AH156" s="344"/>
      <c r="AI156" s="304"/>
      <c r="AJ156" s="302"/>
      <c r="AK156" s="344"/>
      <c r="AL156" s="304"/>
      <c r="AM156" s="302"/>
      <c r="AN156" s="311"/>
      <c r="AO156" s="308"/>
      <c r="AP156" s="344"/>
      <c r="AQ156" s="304"/>
      <c r="AR156" s="302"/>
      <c r="AS156" s="311"/>
      <c r="AT156" s="304"/>
      <c r="AU156" s="302"/>
      <c r="AV156" s="304"/>
      <c r="AW156" s="302"/>
      <c r="AX156" s="308"/>
      <c r="AY156" s="344"/>
      <c r="AZ156" s="304"/>
      <c r="BA156" s="302"/>
      <c r="BB156" s="344"/>
      <c r="BC156" s="304"/>
      <c r="BD156" s="302"/>
      <c r="BE156" s="306"/>
      <c r="BF156" s="302"/>
      <c r="BG156" s="304"/>
      <c r="BH156" s="95"/>
      <c r="BI156" s="96"/>
      <c r="BJ156" s="357"/>
      <c r="BK156" s="358"/>
      <c r="BL156" s="302"/>
      <c r="BM156" s="344"/>
      <c r="BN156" s="304"/>
      <c r="BO156" s="302"/>
      <c r="BP156" s="304"/>
      <c r="BQ156" s="302"/>
      <c r="BR156" s="311"/>
      <c r="BS156" s="311"/>
      <c r="BT156" s="344"/>
      <c r="BU156" s="304"/>
      <c r="BV156" s="357"/>
      <c r="BW156" s="358"/>
      <c r="BX156" s="302"/>
      <c r="BY156" s="302"/>
      <c r="BZ156" s="311"/>
      <c r="CA156" s="304"/>
      <c r="CB156" s="302"/>
      <c r="CC156" s="311"/>
      <c r="CD156" s="311"/>
      <c r="CE156" s="304"/>
    </row>
    <row r="157" spans="1:83">
      <c r="A157" s="10">
        <v>2404</v>
      </c>
      <c r="B157" s="11" t="s">
        <v>289</v>
      </c>
      <c r="C157" s="33">
        <v>1304</v>
      </c>
      <c r="D157" s="45">
        <v>222</v>
      </c>
      <c r="E157" s="68">
        <f t="shared" si="2"/>
        <v>0.17024539877300612</v>
      </c>
      <c r="F157" s="95">
        <v>109</v>
      </c>
      <c r="G157" s="95">
        <v>43</v>
      </c>
      <c r="H157" s="95">
        <v>37</v>
      </c>
      <c r="I157" s="95">
        <v>56</v>
      </c>
      <c r="J157" s="104">
        <v>104</v>
      </c>
      <c r="K157" s="109">
        <v>72</v>
      </c>
      <c r="L157" s="103">
        <v>90</v>
      </c>
      <c r="M157" s="108">
        <v>67</v>
      </c>
      <c r="N157" s="96">
        <v>29</v>
      </c>
      <c r="O157" s="302"/>
      <c r="P157" s="304"/>
      <c r="Q157" s="302"/>
      <c r="R157" s="311"/>
      <c r="S157" s="344"/>
      <c r="T157" s="303"/>
      <c r="U157" s="307"/>
      <c r="V157" s="304"/>
      <c r="W157" s="307"/>
      <c r="X157" s="304"/>
      <c r="Y157" s="302"/>
      <c r="Z157" s="303"/>
      <c r="AA157" s="307"/>
      <c r="AB157" s="311"/>
      <c r="AC157" s="344"/>
      <c r="AD157" s="304"/>
      <c r="AE157" s="302"/>
      <c r="AF157" s="311"/>
      <c r="AG157" s="311"/>
      <c r="AH157" s="344"/>
      <c r="AI157" s="304"/>
      <c r="AJ157" s="302"/>
      <c r="AK157" s="344"/>
      <c r="AL157" s="304"/>
      <c r="AM157" s="302"/>
      <c r="AN157" s="311"/>
      <c r="AO157" s="308"/>
      <c r="AP157" s="344"/>
      <c r="AQ157" s="304"/>
      <c r="AR157" s="302"/>
      <c r="AS157" s="311"/>
      <c r="AT157" s="304"/>
      <c r="AU157" s="302"/>
      <c r="AV157" s="304"/>
      <c r="AW157" s="302"/>
      <c r="AX157" s="308"/>
      <c r="AY157" s="344"/>
      <c r="AZ157" s="304"/>
      <c r="BA157" s="302"/>
      <c r="BB157" s="344"/>
      <c r="BC157" s="304"/>
      <c r="BD157" s="302"/>
      <c r="BE157" s="306"/>
      <c r="BF157" s="302"/>
      <c r="BG157" s="304"/>
      <c r="BH157" s="95"/>
      <c r="BI157" s="96"/>
      <c r="BJ157" s="357"/>
      <c r="BK157" s="358"/>
      <c r="BL157" s="302"/>
      <c r="BM157" s="344"/>
      <c r="BN157" s="304"/>
      <c r="BO157" s="302"/>
      <c r="BP157" s="304"/>
      <c r="BQ157" s="302"/>
      <c r="BR157" s="311"/>
      <c r="BS157" s="311"/>
      <c r="BT157" s="344"/>
      <c r="BU157" s="304"/>
      <c r="BV157" s="357"/>
      <c r="BW157" s="358"/>
      <c r="BX157" s="302"/>
      <c r="BY157" s="302"/>
      <c r="BZ157" s="311"/>
      <c r="CA157" s="304"/>
      <c r="CB157" s="302"/>
      <c r="CC157" s="311"/>
      <c r="CD157" s="311"/>
      <c r="CE157" s="304"/>
    </row>
    <row r="158" spans="1:83">
      <c r="A158" s="10">
        <v>2405</v>
      </c>
      <c r="B158" s="11" t="s">
        <v>290</v>
      </c>
      <c r="C158" s="33">
        <v>935</v>
      </c>
      <c r="D158" s="45">
        <v>38</v>
      </c>
      <c r="E158" s="68">
        <f t="shared" si="2"/>
        <v>4.0641711229946524E-2</v>
      </c>
      <c r="F158" s="95">
        <v>22</v>
      </c>
      <c r="G158" s="95">
        <v>8</v>
      </c>
      <c r="H158" s="95">
        <v>7</v>
      </c>
      <c r="I158" s="95">
        <v>12</v>
      </c>
      <c r="J158" s="104">
        <v>21</v>
      </c>
      <c r="K158" s="109">
        <v>7</v>
      </c>
      <c r="L158" s="103">
        <v>24</v>
      </c>
      <c r="M158" s="108">
        <v>10</v>
      </c>
      <c r="N158" s="96">
        <v>2</v>
      </c>
      <c r="O158" s="302"/>
      <c r="P158" s="304"/>
      <c r="Q158" s="302"/>
      <c r="R158" s="311"/>
      <c r="S158" s="344"/>
      <c r="T158" s="303"/>
      <c r="U158" s="307"/>
      <c r="V158" s="304"/>
      <c r="W158" s="307"/>
      <c r="X158" s="304"/>
      <c r="Y158" s="302"/>
      <c r="Z158" s="303"/>
      <c r="AA158" s="307"/>
      <c r="AB158" s="311"/>
      <c r="AC158" s="344"/>
      <c r="AD158" s="304"/>
      <c r="AE158" s="302"/>
      <c r="AF158" s="311"/>
      <c r="AG158" s="311"/>
      <c r="AH158" s="344"/>
      <c r="AI158" s="304"/>
      <c r="AJ158" s="302"/>
      <c r="AK158" s="344"/>
      <c r="AL158" s="304"/>
      <c r="AM158" s="302"/>
      <c r="AN158" s="311"/>
      <c r="AO158" s="308"/>
      <c r="AP158" s="344"/>
      <c r="AQ158" s="304"/>
      <c r="AR158" s="302"/>
      <c r="AS158" s="311"/>
      <c r="AT158" s="304"/>
      <c r="AU158" s="302"/>
      <c r="AV158" s="304"/>
      <c r="AW158" s="302"/>
      <c r="AX158" s="308"/>
      <c r="AY158" s="344"/>
      <c r="AZ158" s="304"/>
      <c r="BA158" s="302"/>
      <c r="BB158" s="344"/>
      <c r="BC158" s="304"/>
      <c r="BD158" s="302"/>
      <c r="BE158" s="306"/>
      <c r="BF158" s="302"/>
      <c r="BG158" s="304"/>
      <c r="BH158" s="95"/>
      <c r="BI158" s="96"/>
      <c r="BJ158" s="357"/>
      <c r="BK158" s="358"/>
      <c r="BL158" s="302"/>
      <c r="BM158" s="344"/>
      <c r="BN158" s="304"/>
      <c r="BO158" s="302"/>
      <c r="BP158" s="304"/>
      <c r="BQ158" s="302"/>
      <c r="BR158" s="311"/>
      <c r="BS158" s="311"/>
      <c r="BT158" s="344"/>
      <c r="BU158" s="304"/>
      <c r="BV158" s="357"/>
      <c r="BW158" s="358"/>
      <c r="BX158" s="302"/>
      <c r="BY158" s="302"/>
      <c r="BZ158" s="311"/>
      <c r="CA158" s="304"/>
      <c r="CB158" s="302"/>
      <c r="CC158" s="311"/>
      <c r="CD158" s="311"/>
      <c r="CE158" s="304"/>
    </row>
    <row r="159" spans="1:83">
      <c r="A159" s="10">
        <v>2406</v>
      </c>
      <c r="B159" s="11" t="s">
        <v>291</v>
      </c>
      <c r="C159" s="33">
        <v>908</v>
      </c>
      <c r="D159" s="45">
        <v>259</v>
      </c>
      <c r="E159" s="68">
        <f t="shared" si="2"/>
        <v>0.28524229074889867</v>
      </c>
      <c r="F159" s="95">
        <v>144</v>
      </c>
      <c r="G159" s="95">
        <v>54</v>
      </c>
      <c r="H159" s="95">
        <v>49</v>
      </c>
      <c r="I159" s="95">
        <v>46</v>
      </c>
      <c r="J159" s="104">
        <v>142</v>
      </c>
      <c r="K159" s="109">
        <v>94</v>
      </c>
      <c r="L159" s="103">
        <v>133</v>
      </c>
      <c r="M159" s="108">
        <v>85</v>
      </c>
      <c r="N159" s="96">
        <v>27</v>
      </c>
      <c r="O159" s="302"/>
      <c r="P159" s="304"/>
      <c r="Q159" s="302"/>
      <c r="R159" s="311"/>
      <c r="S159" s="344"/>
      <c r="T159" s="303"/>
      <c r="U159" s="307"/>
      <c r="V159" s="304"/>
      <c r="W159" s="307"/>
      <c r="X159" s="304"/>
      <c r="Y159" s="302"/>
      <c r="Z159" s="303"/>
      <c r="AA159" s="307"/>
      <c r="AB159" s="311"/>
      <c r="AC159" s="344"/>
      <c r="AD159" s="304"/>
      <c r="AE159" s="302"/>
      <c r="AF159" s="311"/>
      <c r="AG159" s="311"/>
      <c r="AH159" s="344"/>
      <c r="AI159" s="304"/>
      <c r="AJ159" s="302"/>
      <c r="AK159" s="344"/>
      <c r="AL159" s="304"/>
      <c r="AM159" s="302"/>
      <c r="AN159" s="311"/>
      <c r="AO159" s="308"/>
      <c r="AP159" s="344"/>
      <c r="AQ159" s="304"/>
      <c r="AR159" s="302"/>
      <c r="AS159" s="311"/>
      <c r="AT159" s="304"/>
      <c r="AU159" s="302"/>
      <c r="AV159" s="304"/>
      <c r="AW159" s="302"/>
      <c r="AX159" s="308"/>
      <c r="AY159" s="344"/>
      <c r="AZ159" s="304"/>
      <c r="BA159" s="302"/>
      <c r="BB159" s="344"/>
      <c r="BC159" s="304"/>
      <c r="BD159" s="302"/>
      <c r="BE159" s="306"/>
      <c r="BF159" s="302"/>
      <c r="BG159" s="304"/>
      <c r="BH159" s="95"/>
      <c r="BI159" s="96"/>
      <c r="BJ159" s="357"/>
      <c r="BK159" s="358"/>
      <c r="BL159" s="302"/>
      <c r="BM159" s="344"/>
      <c r="BN159" s="304"/>
      <c r="BO159" s="302"/>
      <c r="BP159" s="304"/>
      <c r="BQ159" s="302"/>
      <c r="BR159" s="311"/>
      <c r="BS159" s="311"/>
      <c r="BT159" s="344"/>
      <c r="BU159" s="304"/>
      <c r="BV159" s="357"/>
      <c r="BW159" s="358"/>
      <c r="BX159" s="302"/>
      <c r="BY159" s="302"/>
      <c r="BZ159" s="311"/>
      <c r="CA159" s="304"/>
      <c r="CB159" s="302"/>
      <c r="CC159" s="311"/>
      <c r="CD159" s="311"/>
      <c r="CE159" s="304"/>
    </row>
    <row r="160" spans="1:83">
      <c r="A160" s="10">
        <v>2407</v>
      </c>
      <c r="B160" s="11" t="s">
        <v>292</v>
      </c>
      <c r="C160" s="33">
        <v>1431</v>
      </c>
      <c r="D160" s="45">
        <v>296</v>
      </c>
      <c r="E160" s="68">
        <f t="shared" si="2"/>
        <v>0.20684835779175401</v>
      </c>
      <c r="F160" s="95">
        <v>138</v>
      </c>
      <c r="G160" s="95">
        <v>68</v>
      </c>
      <c r="H160" s="95">
        <v>75</v>
      </c>
      <c r="I160" s="95">
        <v>60</v>
      </c>
      <c r="J160" s="104">
        <v>127</v>
      </c>
      <c r="K160" s="109">
        <v>106</v>
      </c>
      <c r="L160" s="103">
        <v>111</v>
      </c>
      <c r="M160" s="108">
        <v>88</v>
      </c>
      <c r="N160" s="96">
        <v>51</v>
      </c>
      <c r="O160" s="302"/>
      <c r="P160" s="304"/>
      <c r="Q160" s="302"/>
      <c r="R160" s="311"/>
      <c r="S160" s="344"/>
      <c r="T160" s="303"/>
      <c r="U160" s="307"/>
      <c r="V160" s="304"/>
      <c r="W160" s="307"/>
      <c r="X160" s="304"/>
      <c r="Y160" s="302"/>
      <c r="Z160" s="303"/>
      <c r="AA160" s="307"/>
      <c r="AB160" s="311"/>
      <c r="AC160" s="344"/>
      <c r="AD160" s="304"/>
      <c r="AE160" s="302"/>
      <c r="AF160" s="311"/>
      <c r="AG160" s="311"/>
      <c r="AH160" s="344"/>
      <c r="AI160" s="304"/>
      <c r="AJ160" s="302"/>
      <c r="AK160" s="344"/>
      <c r="AL160" s="304"/>
      <c r="AM160" s="302"/>
      <c r="AN160" s="311"/>
      <c r="AO160" s="308"/>
      <c r="AP160" s="344"/>
      <c r="AQ160" s="304"/>
      <c r="AR160" s="302"/>
      <c r="AS160" s="311"/>
      <c r="AT160" s="304"/>
      <c r="AU160" s="302"/>
      <c r="AV160" s="304"/>
      <c r="AW160" s="302"/>
      <c r="AX160" s="308"/>
      <c r="AY160" s="344"/>
      <c r="AZ160" s="304"/>
      <c r="BA160" s="302"/>
      <c r="BB160" s="344"/>
      <c r="BC160" s="304"/>
      <c r="BD160" s="302"/>
      <c r="BE160" s="306"/>
      <c r="BF160" s="302"/>
      <c r="BG160" s="304"/>
      <c r="BH160" s="95"/>
      <c r="BI160" s="96"/>
      <c r="BJ160" s="95"/>
      <c r="BK160" s="358"/>
      <c r="BL160" s="302"/>
      <c r="BM160" s="344"/>
      <c r="BN160" s="304"/>
      <c r="BO160" s="302"/>
      <c r="BP160" s="304"/>
      <c r="BQ160" s="302"/>
      <c r="BR160" s="311"/>
      <c r="BS160" s="311"/>
      <c r="BT160" s="344"/>
      <c r="BU160" s="304"/>
      <c r="BV160" s="357"/>
      <c r="BW160" s="358"/>
      <c r="BX160" s="302"/>
      <c r="BY160" s="302"/>
      <c r="BZ160" s="311"/>
      <c r="CA160" s="304"/>
      <c r="CB160" s="302"/>
      <c r="CC160" s="311"/>
      <c r="CD160" s="311"/>
      <c r="CE160" s="304"/>
    </row>
    <row r="161" spans="1:83">
      <c r="A161" s="10">
        <v>2408</v>
      </c>
      <c r="B161" s="11" t="s">
        <v>293</v>
      </c>
      <c r="C161" s="33">
        <v>573</v>
      </c>
      <c r="D161" s="45">
        <v>13</v>
      </c>
      <c r="E161" s="68">
        <f t="shared" si="2"/>
        <v>2.2687609075043629E-2</v>
      </c>
      <c r="F161" s="95">
        <v>7</v>
      </c>
      <c r="G161" s="95">
        <v>2</v>
      </c>
      <c r="H161" s="95">
        <v>3</v>
      </c>
      <c r="I161" s="95">
        <v>4</v>
      </c>
      <c r="J161" s="104">
        <v>6</v>
      </c>
      <c r="K161" s="109">
        <v>2</v>
      </c>
      <c r="L161" s="103">
        <v>5</v>
      </c>
      <c r="M161" s="108">
        <v>7</v>
      </c>
      <c r="N161" s="96">
        <v>0</v>
      </c>
      <c r="O161" s="302"/>
      <c r="P161" s="304"/>
      <c r="Q161" s="302"/>
      <c r="R161" s="311"/>
      <c r="S161" s="344"/>
      <c r="T161" s="303"/>
      <c r="U161" s="307"/>
      <c r="V161" s="304"/>
      <c r="W161" s="307"/>
      <c r="X161" s="304"/>
      <c r="Y161" s="302"/>
      <c r="Z161" s="303"/>
      <c r="AA161" s="307"/>
      <c r="AB161" s="311"/>
      <c r="AC161" s="344"/>
      <c r="AD161" s="304"/>
      <c r="AE161" s="302"/>
      <c r="AF161" s="311"/>
      <c r="AG161" s="311"/>
      <c r="AH161" s="344"/>
      <c r="AI161" s="304"/>
      <c r="AJ161" s="302"/>
      <c r="AK161" s="344"/>
      <c r="AL161" s="304"/>
      <c r="AM161" s="302"/>
      <c r="AN161" s="311"/>
      <c r="AO161" s="308"/>
      <c r="AP161" s="344"/>
      <c r="AQ161" s="304"/>
      <c r="AR161" s="302"/>
      <c r="AS161" s="311"/>
      <c r="AT161" s="304"/>
      <c r="AU161" s="302"/>
      <c r="AV161" s="304"/>
      <c r="AW161" s="302"/>
      <c r="AX161" s="308"/>
      <c r="AY161" s="344"/>
      <c r="AZ161" s="304"/>
      <c r="BA161" s="302"/>
      <c r="BB161" s="344"/>
      <c r="BC161" s="304"/>
      <c r="BD161" s="302"/>
      <c r="BE161" s="306"/>
      <c r="BF161" s="302"/>
      <c r="BG161" s="304"/>
      <c r="BH161" s="95"/>
      <c r="BI161" s="96"/>
      <c r="BJ161" s="95"/>
      <c r="BK161" s="358"/>
      <c r="BL161" s="302"/>
      <c r="BM161" s="344"/>
      <c r="BN161" s="304"/>
      <c r="BO161" s="302"/>
      <c r="BP161" s="304"/>
      <c r="BQ161" s="302"/>
      <c r="BR161" s="311"/>
      <c r="BS161" s="311"/>
      <c r="BT161" s="344"/>
      <c r="BU161" s="304"/>
      <c r="BV161" s="357"/>
      <c r="BW161" s="358"/>
      <c r="BX161" s="302"/>
      <c r="BY161" s="302"/>
      <c r="BZ161" s="311"/>
      <c r="CA161" s="304"/>
      <c r="CB161" s="302"/>
      <c r="CC161" s="311"/>
      <c r="CD161" s="311"/>
      <c r="CE161" s="304"/>
    </row>
    <row r="162" spans="1:83">
      <c r="A162" s="10">
        <v>2409</v>
      </c>
      <c r="B162" s="11" t="s">
        <v>294</v>
      </c>
      <c r="C162" s="33">
        <v>655</v>
      </c>
      <c r="D162" s="45">
        <v>33</v>
      </c>
      <c r="E162" s="68">
        <f t="shared" si="2"/>
        <v>5.0381679389312976E-2</v>
      </c>
      <c r="F162" s="95">
        <v>16</v>
      </c>
      <c r="G162" s="95">
        <v>8</v>
      </c>
      <c r="H162" s="95">
        <v>4</v>
      </c>
      <c r="I162" s="95">
        <v>5</v>
      </c>
      <c r="J162" s="104">
        <v>20</v>
      </c>
      <c r="K162" s="109">
        <v>10</v>
      </c>
      <c r="L162" s="103">
        <v>20</v>
      </c>
      <c r="M162" s="108">
        <v>7</v>
      </c>
      <c r="N162" s="96">
        <v>1</v>
      </c>
      <c r="O162" s="302"/>
      <c r="P162" s="304"/>
      <c r="Q162" s="302"/>
      <c r="R162" s="311"/>
      <c r="S162" s="344"/>
      <c r="T162" s="303"/>
      <c r="U162" s="307"/>
      <c r="V162" s="304"/>
      <c r="W162" s="307"/>
      <c r="X162" s="304"/>
      <c r="Y162" s="302"/>
      <c r="Z162" s="303"/>
      <c r="AA162" s="307"/>
      <c r="AB162" s="311"/>
      <c r="AC162" s="344"/>
      <c r="AD162" s="304"/>
      <c r="AE162" s="302"/>
      <c r="AF162" s="311"/>
      <c r="AG162" s="311"/>
      <c r="AH162" s="344"/>
      <c r="AI162" s="304"/>
      <c r="AJ162" s="302"/>
      <c r="AK162" s="344"/>
      <c r="AL162" s="304"/>
      <c r="AM162" s="302"/>
      <c r="AN162" s="311"/>
      <c r="AO162" s="308"/>
      <c r="AP162" s="344"/>
      <c r="AQ162" s="304"/>
      <c r="AR162" s="302"/>
      <c r="AS162" s="311"/>
      <c r="AT162" s="304"/>
      <c r="AU162" s="302"/>
      <c r="AV162" s="304"/>
      <c r="AW162" s="302"/>
      <c r="AX162" s="308"/>
      <c r="AY162" s="344"/>
      <c r="AZ162" s="304"/>
      <c r="BA162" s="302"/>
      <c r="BB162" s="344"/>
      <c r="BC162" s="304"/>
      <c r="BD162" s="302"/>
      <c r="BE162" s="306"/>
      <c r="BF162" s="302"/>
      <c r="BG162" s="304"/>
      <c r="BH162" s="95"/>
      <c r="BI162" s="96"/>
      <c r="BJ162" s="95"/>
      <c r="BK162" s="358"/>
      <c r="BL162" s="302"/>
      <c r="BM162" s="344"/>
      <c r="BN162" s="304"/>
      <c r="BO162" s="302"/>
      <c r="BP162" s="304"/>
      <c r="BQ162" s="302"/>
      <c r="BR162" s="311"/>
      <c r="BS162" s="311"/>
      <c r="BT162" s="344"/>
      <c r="BU162" s="304"/>
      <c r="BV162" s="357"/>
      <c r="BW162" s="358"/>
      <c r="BX162" s="302"/>
      <c r="BY162" s="302"/>
      <c r="BZ162" s="311"/>
      <c r="CA162" s="304"/>
      <c r="CB162" s="302"/>
      <c r="CC162" s="311"/>
      <c r="CD162" s="311"/>
      <c r="CE162" s="304"/>
    </row>
    <row r="163" spans="1:83">
      <c r="A163" s="10">
        <v>2501</v>
      </c>
      <c r="B163" s="11" t="s">
        <v>295</v>
      </c>
      <c r="C163" s="33">
        <v>1117</v>
      </c>
      <c r="D163" s="45">
        <v>156</v>
      </c>
      <c r="E163" s="68">
        <f t="shared" si="2"/>
        <v>0.13965980304386749</v>
      </c>
      <c r="F163" s="95">
        <v>90</v>
      </c>
      <c r="G163" s="95">
        <v>38</v>
      </c>
      <c r="H163" s="95">
        <v>23</v>
      </c>
      <c r="I163" s="95">
        <v>54</v>
      </c>
      <c r="J163" s="104">
        <v>106</v>
      </c>
      <c r="K163" s="109">
        <v>39</v>
      </c>
      <c r="L163" s="103">
        <v>84</v>
      </c>
      <c r="M163" s="108">
        <v>51</v>
      </c>
      <c r="N163" s="96">
        <v>10</v>
      </c>
      <c r="O163" s="302"/>
      <c r="P163" s="304"/>
      <c r="Q163" s="302"/>
      <c r="R163" s="311"/>
      <c r="S163" s="344"/>
      <c r="T163" s="303"/>
      <c r="U163" s="307"/>
      <c r="V163" s="304"/>
      <c r="W163" s="307"/>
      <c r="X163" s="304"/>
      <c r="Y163" s="302"/>
      <c r="Z163" s="303"/>
      <c r="AA163" s="307"/>
      <c r="AB163" s="311"/>
      <c r="AC163" s="344"/>
      <c r="AD163" s="304"/>
      <c r="AE163" s="302"/>
      <c r="AF163" s="311"/>
      <c r="AG163" s="311"/>
      <c r="AH163" s="344"/>
      <c r="AI163" s="304"/>
      <c r="AJ163" s="302"/>
      <c r="AK163" s="344"/>
      <c r="AL163" s="304"/>
      <c r="AM163" s="302"/>
      <c r="AN163" s="311"/>
      <c r="AO163" s="308"/>
      <c r="AP163" s="344"/>
      <c r="AQ163" s="304"/>
      <c r="AR163" s="302"/>
      <c r="AS163" s="311"/>
      <c r="AT163" s="304"/>
      <c r="AU163" s="302"/>
      <c r="AV163" s="304"/>
      <c r="AW163" s="302"/>
      <c r="AX163" s="308"/>
      <c r="AY163" s="344"/>
      <c r="AZ163" s="304"/>
      <c r="BA163" s="302"/>
      <c r="BB163" s="344"/>
      <c r="BC163" s="304"/>
      <c r="BD163" s="302"/>
      <c r="BE163" s="306"/>
      <c r="BF163" s="302"/>
      <c r="BG163" s="304"/>
      <c r="BH163" s="95"/>
      <c r="BI163" s="96"/>
      <c r="BJ163" s="95"/>
      <c r="BK163" s="358"/>
      <c r="BL163" s="302"/>
      <c r="BM163" s="344"/>
      <c r="BN163" s="304"/>
      <c r="BO163" s="302"/>
      <c r="BP163" s="304"/>
      <c r="BQ163" s="302"/>
      <c r="BR163" s="311"/>
      <c r="BS163" s="311"/>
      <c r="BT163" s="344"/>
      <c r="BU163" s="304"/>
      <c r="BV163" s="357"/>
      <c r="BW163" s="358"/>
      <c r="BX163" s="302"/>
      <c r="BY163" s="302"/>
      <c r="BZ163" s="311"/>
      <c r="CA163" s="304"/>
      <c r="CB163" s="302"/>
      <c r="CC163" s="311"/>
      <c r="CD163" s="311"/>
      <c r="CE163" s="304"/>
    </row>
    <row r="164" spans="1:83">
      <c r="A164" s="10">
        <v>2502</v>
      </c>
      <c r="B164" s="11" t="s">
        <v>296</v>
      </c>
      <c r="C164" s="33">
        <v>1234</v>
      </c>
      <c r="D164" s="45">
        <v>90</v>
      </c>
      <c r="E164" s="68">
        <f t="shared" si="2"/>
        <v>7.2933549432739053E-2</v>
      </c>
      <c r="F164" s="95">
        <v>42</v>
      </c>
      <c r="G164" s="95">
        <v>18</v>
      </c>
      <c r="H164" s="95">
        <v>25</v>
      </c>
      <c r="I164" s="95">
        <v>16</v>
      </c>
      <c r="J164" s="104">
        <v>35</v>
      </c>
      <c r="K164" s="109">
        <v>30</v>
      </c>
      <c r="L164" s="103">
        <v>35</v>
      </c>
      <c r="M164" s="108">
        <v>22</v>
      </c>
      <c r="N164" s="96">
        <v>20</v>
      </c>
      <c r="O164" s="302"/>
      <c r="P164" s="304"/>
      <c r="Q164" s="302"/>
      <c r="R164" s="311"/>
      <c r="S164" s="344"/>
      <c r="T164" s="303"/>
      <c r="U164" s="307"/>
      <c r="V164" s="304"/>
      <c r="W164" s="307"/>
      <c r="X164" s="304"/>
      <c r="Y164" s="302"/>
      <c r="Z164" s="303"/>
      <c r="AA164" s="307"/>
      <c r="AB164" s="311"/>
      <c r="AC164" s="344"/>
      <c r="AD164" s="304"/>
      <c r="AE164" s="302"/>
      <c r="AF164" s="311"/>
      <c r="AG164" s="311"/>
      <c r="AH164" s="344"/>
      <c r="AI164" s="304"/>
      <c r="AJ164" s="302"/>
      <c r="AK164" s="344"/>
      <c r="AL164" s="304"/>
      <c r="AM164" s="302"/>
      <c r="AN164" s="311"/>
      <c r="AO164" s="308"/>
      <c r="AP164" s="344"/>
      <c r="AQ164" s="304"/>
      <c r="AR164" s="302"/>
      <c r="AS164" s="311"/>
      <c r="AT164" s="304"/>
      <c r="AU164" s="302"/>
      <c r="AV164" s="304"/>
      <c r="AW164" s="302"/>
      <c r="AX164" s="308"/>
      <c r="AY164" s="344"/>
      <c r="AZ164" s="304"/>
      <c r="BA164" s="302"/>
      <c r="BB164" s="344"/>
      <c r="BC164" s="304"/>
      <c r="BD164" s="302"/>
      <c r="BE164" s="306"/>
      <c r="BF164" s="302"/>
      <c r="BG164" s="304"/>
      <c r="BH164" s="95"/>
      <c r="BI164" s="96"/>
      <c r="BJ164" s="95"/>
      <c r="BK164" s="358"/>
      <c r="BL164" s="302"/>
      <c r="BM164" s="344"/>
      <c r="BN164" s="304"/>
      <c r="BO164" s="302"/>
      <c r="BP164" s="304"/>
      <c r="BQ164" s="302"/>
      <c r="BR164" s="311"/>
      <c r="BS164" s="311"/>
      <c r="BT164" s="344"/>
      <c r="BU164" s="304"/>
      <c r="BV164" s="357"/>
      <c r="BW164" s="358"/>
      <c r="BX164" s="302"/>
      <c r="BY164" s="302"/>
      <c r="BZ164" s="311"/>
      <c r="CA164" s="304"/>
      <c r="CB164" s="302"/>
      <c r="CC164" s="311"/>
      <c r="CD164" s="311"/>
      <c r="CE164" s="304"/>
    </row>
    <row r="165" spans="1:83">
      <c r="A165" s="10">
        <v>2503</v>
      </c>
      <c r="B165" s="11" t="s">
        <v>297</v>
      </c>
      <c r="C165" s="33">
        <v>1106</v>
      </c>
      <c r="D165" s="45">
        <v>323</v>
      </c>
      <c r="E165" s="68">
        <f t="shared" si="2"/>
        <v>0.29204339963833637</v>
      </c>
      <c r="F165" s="95">
        <v>129</v>
      </c>
      <c r="G165" s="95">
        <v>57</v>
      </c>
      <c r="H165" s="95">
        <v>110</v>
      </c>
      <c r="I165" s="95">
        <v>42</v>
      </c>
      <c r="J165" s="104">
        <v>108</v>
      </c>
      <c r="K165" s="109">
        <v>128</v>
      </c>
      <c r="L165" s="103">
        <v>121</v>
      </c>
      <c r="M165" s="108">
        <v>81</v>
      </c>
      <c r="N165" s="96">
        <v>44</v>
      </c>
      <c r="O165" s="302"/>
      <c r="P165" s="304"/>
      <c r="Q165" s="302"/>
      <c r="R165" s="311"/>
      <c r="S165" s="344"/>
      <c r="T165" s="303"/>
      <c r="U165" s="307"/>
      <c r="V165" s="304"/>
      <c r="W165" s="307"/>
      <c r="X165" s="304"/>
      <c r="Y165" s="302"/>
      <c r="Z165" s="303"/>
      <c r="AA165" s="307"/>
      <c r="AB165" s="311"/>
      <c r="AC165" s="344"/>
      <c r="AD165" s="304"/>
      <c r="AE165" s="302"/>
      <c r="AF165" s="311"/>
      <c r="AG165" s="311"/>
      <c r="AH165" s="344"/>
      <c r="AI165" s="304"/>
      <c r="AJ165" s="302"/>
      <c r="AK165" s="344"/>
      <c r="AL165" s="304"/>
      <c r="AM165" s="302"/>
      <c r="AN165" s="311"/>
      <c r="AO165" s="308"/>
      <c r="AP165" s="344"/>
      <c r="AQ165" s="304"/>
      <c r="AR165" s="302"/>
      <c r="AS165" s="311"/>
      <c r="AT165" s="304"/>
      <c r="AU165" s="302"/>
      <c r="AV165" s="304"/>
      <c r="AW165" s="302"/>
      <c r="AX165" s="308"/>
      <c r="AY165" s="344"/>
      <c r="AZ165" s="304"/>
      <c r="BA165" s="302"/>
      <c r="BB165" s="344"/>
      <c r="BC165" s="304"/>
      <c r="BD165" s="302"/>
      <c r="BE165" s="306"/>
      <c r="BF165" s="302"/>
      <c r="BG165" s="304"/>
      <c r="BH165" s="95"/>
      <c r="BI165" s="96"/>
      <c r="BJ165" s="95"/>
      <c r="BK165" s="358"/>
      <c r="BL165" s="302"/>
      <c r="BM165" s="344"/>
      <c r="BN165" s="304"/>
      <c r="BO165" s="302"/>
      <c r="BP165" s="304"/>
      <c r="BQ165" s="302"/>
      <c r="BR165" s="311"/>
      <c r="BS165" s="311"/>
      <c r="BT165" s="344"/>
      <c r="BU165" s="304"/>
      <c r="BV165" s="357"/>
      <c r="BW165" s="358"/>
      <c r="BX165" s="302"/>
      <c r="BY165" s="302"/>
      <c r="BZ165" s="311"/>
      <c r="CA165" s="304"/>
      <c r="CB165" s="302"/>
      <c r="CC165" s="311"/>
      <c r="CD165" s="311"/>
      <c r="CE165" s="304"/>
    </row>
    <row r="166" spans="1:83">
      <c r="A166" s="10">
        <v>2504</v>
      </c>
      <c r="B166" s="11" t="s">
        <v>298</v>
      </c>
      <c r="C166" s="33">
        <v>1569</v>
      </c>
      <c r="D166" s="45">
        <v>276</v>
      </c>
      <c r="E166" s="68">
        <f t="shared" si="2"/>
        <v>0.17590822179732313</v>
      </c>
      <c r="F166" s="95">
        <v>123</v>
      </c>
      <c r="G166" s="95">
        <v>51</v>
      </c>
      <c r="H166" s="95">
        <v>100</v>
      </c>
      <c r="I166" s="95">
        <v>37</v>
      </c>
      <c r="J166" s="104">
        <v>103</v>
      </c>
      <c r="K166" s="109">
        <v>120</v>
      </c>
      <c r="L166" s="103">
        <v>91</v>
      </c>
      <c r="M166" s="108">
        <v>94</v>
      </c>
      <c r="N166" s="96">
        <v>55</v>
      </c>
      <c r="O166" s="302"/>
      <c r="P166" s="304"/>
      <c r="Q166" s="302"/>
      <c r="R166" s="311"/>
      <c r="S166" s="344"/>
      <c r="T166" s="303"/>
      <c r="U166" s="307"/>
      <c r="V166" s="304"/>
      <c r="W166" s="307"/>
      <c r="X166" s="304"/>
      <c r="Y166" s="302"/>
      <c r="Z166" s="303"/>
      <c r="AA166" s="307"/>
      <c r="AB166" s="311"/>
      <c r="AC166" s="344"/>
      <c r="AD166" s="304"/>
      <c r="AE166" s="302"/>
      <c r="AF166" s="311"/>
      <c r="AG166" s="311"/>
      <c r="AH166" s="344"/>
      <c r="AI166" s="304"/>
      <c r="AJ166" s="302"/>
      <c r="AK166" s="344"/>
      <c r="AL166" s="304"/>
      <c r="AM166" s="302"/>
      <c r="AN166" s="311"/>
      <c r="AO166" s="308"/>
      <c r="AP166" s="344"/>
      <c r="AQ166" s="304"/>
      <c r="AR166" s="302"/>
      <c r="AS166" s="311"/>
      <c r="AT166" s="304"/>
      <c r="AU166" s="302"/>
      <c r="AV166" s="304"/>
      <c r="AW166" s="302"/>
      <c r="AX166" s="308"/>
      <c r="AY166" s="344"/>
      <c r="AZ166" s="304"/>
      <c r="BA166" s="302"/>
      <c r="BB166" s="344"/>
      <c r="BC166" s="304"/>
      <c r="BD166" s="302"/>
      <c r="BE166" s="306"/>
      <c r="BF166" s="302"/>
      <c r="BG166" s="304"/>
      <c r="BH166" s="95"/>
      <c r="BI166" s="96"/>
      <c r="BJ166" s="95"/>
      <c r="BK166" s="358"/>
      <c r="BL166" s="302"/>
      <c r="BM166" s="344"/>
      <c r="BN166" s="304"/>
      <c r="BO166" s="302"/>
      <c r="BP166" s="304"/>
      <c r="BQ166" s="302"/>
      <c r="BR166" s="311"/>
      <c r="BS166" s="311"/>
      <c r="BT166" s="344"/>
      <c r="BU166" s="304"/>
      <c r="BV166" s="357"/>
      <c r="BW166" s="358"/>
      <c r="BX166" s="302"/>
      <c r="BY166" s="302"/>
      <c r="BZ166" s="311"/>
      <c r="CA166" s="304"/>
      <c r="CB166" s="302"/>
      <c r="CC166" s="311"/>
      <c r="CD166" s="311"/>
      <c r="CE166" s="304"/>
    </row>
    <row r="167" spans="1:83">
      <c r="A167" s="10">
        <v>2505</v>
      </c>
      <c r="B167" s="11" t="s">
        <v>299</v>
      </c>
      <c r="C167" s="33">
        <v>1169</v>
      </c>
      <c r="D167" s="45">
        <v>254</v>
      </c>
      <c r="E167" s="68">
        <f t="shared" si="2"/>
        <v>0.2172797262617622</v>
      </c>
      <c r="F167" s="95">
        <v>112</v>
      </c>
      <c r="G167" s="95">
        <v>52</v>
      </c>
      <c r="H167" s="95">
        <v>93</v>
      </c>
      <c r="I167" s="95">
        <v>36</v>
      </c>
      <c r="J167" s="104">
        <v>107</v>
      </c>
      <c r="K167" s="109">
        <v>93</v>
      </c>
      <c r="L167" s="103">
        <v>76</v>
      </c>
      <c r="M167" s="108">
        <v>80</v>
      </c>
      <c r="N167" s="96">
        <v>53</v>
      </c>
      <c r="O167" s="302"/>
      <c r="P167" s="304"/>
      <c r="Q167" s="302"/>
      <c r="R167" s="311"/>
      <c r="S167" s="344"/>
      <c r="T167" s="303"/>
      <c r="U167" s="307"/>
      <c r="V167" s="304"/>
      <c r="W167" s="307"/>
      <c r="X167" s="304"/>
      <c r="Y167" s="302"/>
      <c r="Z167" s="303"/>
      <c r="AA167" s="307"/>
      <c r="AB167" s="311"/>
      <c r="AC167" s="344"/>
      <c r="AD167" s="304"/>
      <c r="AE167" s="302"/>
      <c r="AF167" s="311"/>
      <c r="AG167" s="311"/>
      <c r="AH167" s="344"/>
      <c r="AI167" s="304"/>
      <c r="AJ167" s="302"/>
      <c r="AK167" s="344"/>
      <c r="AL167" s="304"/>
      <c r="AM167" s="302"/>
      <c r="AN167" s="311"/>
      <c r="AO167" s="308"/>
      <c r="AP167" s="344"/>
      <c r="AQ167" s="304"/>
      <c r="AR167" s="302"/>
      <c r="AS167" s="311"/>
      <c r="AT167" s="304"/>
      <c r="AU167" s="302"/>
      <c r="AV167" s="304"/>
      <c r="AW167" s="302"/>
      <c r="AX167" s="308"/>
      <c r="AY167" s="344"/>
      <c r="AZ167" s="304"/>
      <c r="BA167" s="302"/>
      <c r="BB167" s="344"/>
      <c r="BC167" s="304"/>
      <c r="BD167" s="302"/>
      <c r="BE167" s="306"/>
      <c r="BF167" s="302"/>
      <c r="BG167" s="304"/>
      <c r="BH167" s="95"/>
      <c r="BI167" s="96"/>
      <c r="BJ167" s="95"/>
      <c r="BK167" s="358"/>
      <c r="BL167" s="302"/>
      <c r="BM167" s="344"/>
      <c r="BN167" s="304"/>
      <c r="BO167" s="302"/>
      <c r="BP167" s="304"/>
      <c r="BQ167" s="302"/>
      <c r="BR167" s="311"/>
      <c r="BS167" s="311"/>
      <c r="BT167" s="344"/>
      <c r="BU167" s="304"/>
      <c r="BV167" s="357"/>
      <c r="BW167" s="358"/>
      <c r="BX167" s="302"/>
      <c r="BY167" s="302"/>
      <c r="BZ167" s="311"/>
      <c r="CA167" s="304"/>
      <c r="CB167" s="302"/>
      <c r="CC167" s="311"/>
      <c r="CD167" s="311"/>
      <c r="CE167" s="304"/>
    </row>
    <row r="168" spans="1:83">
      <c r="A168" s="10">
        <v>2506</v>
      </c>
      <c r="B168" s="11" t="s">
        <v>300</v>
      </c>
      <c r="C168" s="33">
        <v>1272</v>
      </c>
      <c r="D168" s="45">
        <v>244</v>
      </c>
      <c r="E168" s="68">
        <f t="shared" si="2"/>
        <v>0.1918238993710692</v>
      </c>
      <c r="F168" s="95">
        <v>115</v>
      </c>
      <c r="G168" s="95">
        <v>31</v>
      </c>
      <c r="H168" s="95">
        <v>69</v>
      </c>
      <c r="I168" s="95">
        <v>56</v>
      </c>
      <c r="J168" s="104">
        <v>109</v>
      </c>
      <c r="K168" s="109">
        <v>88</v>
      </c>
      <c r="L168" s="103">
        <v>93</v>
      </c>
      <c r="M168" s="108">
        <v>71</v>
      </c>
      <c r="N168" s="96">
        <v>38</v>
      </c>
      <c r="O168" s="302"/>
      <c r="P168" s="304"/>
      <c r="Q168" s="302"/>
      <c r="R168" s="311"/>
      <c r="S168" s="344"/>
      <c r="T168" s="303"/>
      <c r="U168" s="307"/>
      <c r="V168" s="304"/>
      <c r="W168" s="307"/>
      <c r="X168" s="304"/>
      <c r="Y168" s="302"/>
      <c r="Z168" s="303"/>
      <c r="AA168" s="307"/>
      <c r="AB168" s="311"/>
      <c r="AC168" s="344"/>
      <c r="AD168" s="304"/>
      <c r="AE168" s="302"/>
      <c r="AF168" s="311"/>
      <c r="AG168" s="311"/>
      <c r="AH168" s="344"/>
      <c r="AI168" s="304"/>
      <c r="AJ168" s="302"/>
      <c r="AK168" s="344"/>
      <c r="AL168" s="304"/>
      <c r="AM168" s="302"/>
      <c r="AN168" s="311"/>
      <c r="AO168" s="308"/>
      <c r="AP168" s="344"/>
      <c r="AQ168" s="304"/>
      <c r="AR168" s="302"/>
      <c r="AS168" s="311"/>
      <c r="AT168" s="304"/>
      <c r="AU168" s="302"/>
      <c r="AV168" s="304"/>
      <c r="AW168" s="302"/>
      <c r="AX168" s="308"/>
      <c r="AY168" s="344"/>
      <c r="AZ168" s="304"/>
      <c r="BA168" s="302"/>
      <c r="BB168" s="344"/>
      <c r="BC168" s="304"/>
      <c r="BD168" s="302"/>
      <c r="BE168" s="306"/>
      <c r="BF168" s="302"/>
      <c r="BG168" s="304"/>
      <c r="BH168" s="95"/>
      <c r="BI168" s="96"/>
      <c r="BJ168" s="95"/>
      <c r="BK168" s="358"/>
      <c r="BL168" s="302"/>
      <c r="BM168" s="344"/>
      <c r="BN168" s="304"/>
      <c r="BO168" s="302"/>
      <c r="BP168" s="304"/>
      <c r="BQ168" s="302"/>
      <c r="BR168" s="311"/>
      <c r="BS168" s="311"/>
      <c r="BT168" s="344"/>
      <c r="BU168" s="304"/>
      <c r="BV168" s="357"/>
      <c r="BW168" s="358"/>
      <c r="BX168" s="302"/>
      <c r="BY168" s="302"/>
      <c r="BZ168" s="311"/>
      <c r="CA168" s="304"/>
      <c r="CB168" s="302"/>
      <c r="CC168" s="311"/>
      <c r="CD168" s="311"/>
      <c r="CE168" s="304"/>
    </row>
    <row r="169" spans="1:83">
      <c r="A169" s="10">
        <v>2507</v>
      </c>
      <c r="B169" s="11" t="s">
        <v>301</v>
      </c>
      <c r="C169" s="33">
        <v>589</v>
      </c>
      <c r="D169" s="45">
        <v>96</v>
      </c>
      <c r="E169" s="68">
        <f t="shared" si="2"/>
        <v>0.16298811544991512</v>
      </c>
      <c r="F169" s="95">
        <v>43</v>
      </c>
      <c r="G169" s="95">
        <v>18</v>
      </c>
      <c r="H169" s="95">
        <v>33</v>
      </c>
      <c r="I169" s="95">
        <v>24</v>
      </c>
      <c r="J169" s="104">
        <v>41</v>
      </c>
      <c r="K169" s="109">
        <v>36</v>
      </c>
      <c r="L169" s="103">
        <v>36</v>
      </c>
      <c r="M169" s="108">
        <v>37</v>
      </c>
      <c r="N169" s="96">
        <v>10</v>
      </c>
      <c r="O169" s="302"/>
      <c r="P169" s="304"/>
      <c r="Q169" s="302"/>
      <c r="R169" s="311"/>
      <c r="S169" s="344"/>
      <c r="T169" s="303"/>
      <c r="U169" s="307"/>
      <c r="V169" s="304"/>
      <c r="W169" s="307"/>
      <c r="X169" s="304"/>
      <c r="Y169" s="302"/>
      <c r="Z169" s="303"/>
      <c r="AA169" s="307"/>
      <c r="AB169" s="311"/>
      <c r="AC169" s="344"/>
      <c r="AD169" s="304"/>
      <c r="AE169" s="302"/>
      <c r="AF169" s="311"/>
      <c r="AG169" s="311"/>
      <c r="AH169" s="344"/>
      <c r="AI169" s="304"/>
      <c r="AJ169" s="302"/>
      <c r="AK169" s="344"/>
      <c r="AL169" s="304"/>
      <c r="AM169" s="302"/>
      <c r="AN169" s="311"/>
      <c r="AO169" s="308"/>
      <c r="AP169" s="344"/>
      <c r="AQ169" s="304"/>
      <c r="AR169" s="302"/>
      <c r="AS169" s="311"/>
      <c r="AT169" s="304"/>
      <c r="AU169" s="302"/>
      <c r="AV169" s="304"/>
      <c r="AW169" s="302"/>
      <c r="AX169" s="308"/>
      <c r="AY169" s="344"/>
      <c r="AZ169" s="304"/>
      <c r="BA169" s="302"/>
      <c r="BB169" s="344"/>
      <c r="BC169" s="304"/>
      <c r="BD169" s="302"/>
      <c r="BE169" s="306"/>
      <c r="BF169" s="302"/>
      <c r="BG169" s="304"/>
      <c r="BH169" s="95"/>
      <c r="BI169" s="96"/>
      <c r="BJ169" s="95"/>
      <c r="BK169" s="358"/>
      <c r="BL169" s="302"/>
      <c r="BM169" s="344"/>
      <c r="BN169" s="304"/>
      <c r="BO169" s="302"/>
      <c r="BP169" s="304"/>
      <c r="BQ169" s="302"/>
      <c r="BR169" s="311"/>
      <c r="BS169" s="311"/>
      <c r="BT169" s="344"/>
      <c r="BU169" s="304"/>
      <c r="BV169" s="357"/>
      <c r="BW169" s="358"/>
      <c r="BX169" s="302"/>
      <c r="BY169" s="302"/>
      <c r="BZ169" s="311"/>
      <c r="CA169" s="304"/>
      <c r="CB169" s="302"/>
      <c r="CC169" s="311"/>
      <c r="CD169" s="311"/>
      <c r="CE169" s="304"/>
    </row>
    <row r="170" spans="1:83">
      <c r="A170" s="10">
        <v>2508</v>
      </c>
      <c r="B170" s="11" t="s">
        <v>302</v>
      </c>
      <c r="C170" s="33">
        <v>1382</v>
      </c>
      <c r="D170" s="45">
        <v>240</v>
      </c>
      <c r="E170" s="68">
        <f t="shared" si="2"/>
        <v>0.17366136034732271</v>
      </c>
      <c r="F170" s="95">
        <v>119</v>
      </c>
      <c r="G170" s="95">
        <v>55</v>
      </c>
      <c r="H170" s="95">
        <v>68</v>
      </c>
      <c r="I170" s="95">
        <v>41</v>
      </c>
      <c r="J170" s="104">
        <v>116</v>
      </c>
      <c r="K170" s="109">
        <v>97</v>
      </c>
      <c r="L170" s="103">
        <v>94</v>
      </c>
      <c r="M170" s="108">
        <v>64</v>
      </c>
      <c r="N170" s="96">
        <v>40</v>
      </c>
      <c r="O170" s="302"/>
      <c r="P170" s="304"/>
      <c r="Q170" s="302"/>
      <c r="R170" s="311"/>
      <c r="S170" s="344"/>
      <c r="T170" s="303"/>
      <c r="U170" s="307"/>
      <c r="V170" s="304"/>
      <c r="W170" s="307"/>
      <c r="X170" s="304"/>
      <c r="Y170" s="302"/>
      <c r="Z170" s="303"/>
      <c r="AA170" s="307"/>
      <c r="AB170" s="311"/>
      <c r="AC170" s="344"/>
      <c r="AD170" s="304"/>
      <c r="AE170" s="302"/>
      <c r="AF170" s="311"/>
      <c r="AG170" s="311"/>
      <c r="AH170" s="344"/>
      <c r="AI170" s="304"/>
      <c r="AJ170" s="302"/>
      <c r="AK170" s="344"/>
      <c r="AL170" s="304"/>
      <c r="AM170" s="302"/>
      <c r="AN170" s="311"/>
      <c r="AO170" s="308"/>
      <c r="AP170" s="344"/>
      <c r="AQ170" s="304"/>
      <c r="AR170" s="302"/>
      <c r="AS170" s="311"/>
      <c r="AT170" s="304"/>
      <c r="AU170" s="302"/>
      <c r="AV170" s="304"/>
      <c r="AW170" s="302"/>
      <c r="AX170" s="308"/>
      <c r="AY170" s="344"/>
      <c r="AZ170" s="304"/>
      <c r="BA170" s="302"/>
      <c r="BB170" s="344"/>
      <c r="BC170" s="304"/>
      <c r="BD170" s="302"/>
      <c r="BE170" s="306"/>
      <c r="BF170" s="302"/>
      <c r="BG170" s="304"/>
      <c r="BH170" s="95"/>
      <c r="BI170" s="96"/>
      <c r="BJ170" s="95"/>
      <c r="BK170" s="358"/>
      <c r="BL170" s="302"/>
      <c r="BM170" s="344"/>
      <c r="BN170" s="304"/>
      <c r="BO170" s="302"/>
      <c r="BP170" s="304"/>
      <c r="BQ170" s="302"/>
      <c r="BR170" s="311"/>
      <c r="BS170" s="311"/>
      <c r="BT170" s="344"/>
      <c r="BU170" s="304"/>
      <c r="BV170" s="357"/>
      <c r="BW170" s="358"/>
      <c r="BX170" s="302"/>
      <c r="BY170" s="302"/>
      <c r="BZ170" s="311"/>
      <c r="CA170" s="304"/>
      <c r="CB170" s="302"/>
      <c r="CC170" s="311"/>
      <c r="CD170" s="311"/>
      <c r="CE170" s="304"/>
    </row>
    <row r="171" spans="1:83">
      <c r="A171" s="10">
        <v>2509</v>
      </c>
      <c r="B171" s="11" t="s">
        <v>303</v>
      </c>
      <c r="C171" s="33">
        <v>1193</v>
      </c>
      <c r="D171" s="45">
        <v>231</v>
      </c>
      <c r="E171" s="68">
        <f t="shared" si="2"/>
        <v>0.19362950544844929</v>
      </c>
      <c r="F171" s="95">
        <v>83</v>
      </c>
      <c r="G171" s="95">
        <v>48</v>
      </c>
      <c r="H171" s="95">
        <v>92</v>
      </c>
      <c r="I171" s="95">
        <v>26</v>
      </c>
      <c r="J171" s="104">
        <v>75</v>
      </c>
      <c r="K171" s="109">
        <v>95</v>
      </c>
      <c r="L171" s="103">
        <v>80</v>
      </c>
      <c r="M171" s="108">
        <v>76</v>
      </c>
      <c r="N171" s="96">
        <v>37</v>
      </c>
      <c r="O171" s="302"/>
      <c r="P171" s="304"/>
      <c r="Q171" s="302"/>
      <c r="R171" s="311"/>
      <c r="S171" s="344"/>
      <c r="T171" s="303"/>
      <c r="U171" s="307"/>
      <c r="V171" s="304"/>
      <c r="W171" s="307"/>
      <c r="X171" s="304"/>
      <c r="Y171" s="302"/>
      <c r="Z171" s="303"/>
      <c r="AA171" s="307"/>
      <c r="AB171" s="311"/>
      <c r="AC171" s="344"/>
      <c r="AD171" s="304"/>
      <c r="AE171" s="302"/>
      <c r="AF171" s="311"/>
      <c r="AG171" s="311"/>
      <c r="AH171" s="344"/>
      <c r="AI171" s="304"/>
      <c r="AJ171" s="302"/>
      <c r="AK171" s="344"/>
      <c r="AL171" s="304"/>
      <c r="AM171" s="302"/>
      <c r="AN171" s="311"/>
      <c r="AO171" s="308"/>
      <c r="AP171" s="344"/>
      <c r="AQ171" s="304"/>
      <c r="AR171" s="302"/>
      <c r="AS171" s="311"/>
      <c r="AT171" s="304"/>
      <c r="AU171" s="302"/>
      <c r="AV171" s="304"/>
      <c r="AW171" s="302"/>
      <c r="AX171" s="308"/>
      <c r="AY171" s="344"/>
      <c r="AZ171" s="304"/>
      <c r="BA171" s="302"/>
      <c r="BB171" s="344"/>
      <c r="BC171" s="304"/>
      <c r="BD171" s="302"/>
      <c r="BE171" s="306"/>
      <c r="BF171" s="302"/>
      <c r="BG171" s="304"/>
      <c r="BH171" s="95"/>
      <c r="BI171" s="96"/>
      <c r="BJ171" s="95"/>
      <c r="BK171" s="358"/>
      <c r="BL171" s="302"/>
      <c r="BM171" s="344"/>
      <c r="BN171" s="304"/>
      <c r="BO171" s="302"/>
      <c r="BP171" s="304"/>
      <c r="BQ171" s="302"/>
      <c r="BR171" s="311"/>
      <c r="BS171" s="311"/>
      <c r="BT171" s="344"/>
      <c r="BU171" s="304"/>
      <c r="BV171" s="95"/>
      <c r="BW171" s="358"/>
      <c r="BX171" s="302"/>
      <c r="BY171" s="302"/>
      <c r="BZ171" s="311"/>
      <c r="CA171" s="304"/>
      <c r="CB171" s="302"/>
      <c r="CC171" s="311"/>
      <c r="CD171" s="311"/>
      <c r="CE171" s="304"/>
    </row>
    <row r="172" spans="1:83">
      <c r="A172" s="10">
        <v>2510</v>
      </c>
      <c r="B172" s="11" t="s">
        <v>304</v>
      </c>
      <c r="C172" s="33">
        <v>1159</v>
      </c>
      <c r="D172" s="45">
        <v>189</v>
      </c>
      <c r="E172" s="68">
        <f t="shared" si="2"/>
        <v>0.16307161345987919</v>
      </c>
      <c r="F172" s="95">
        <v>107</v>
      </c>
      <c r="G172" s="95">
        <v>37</v>
      </c>
      <c r="H172" s="95">
        <v>50</v>
      </c>
      <c r="I172" s="95">
        <v>50</v>
      </c>
      <c r="J172" s="104">
        <v>109</v>
      </c>
      <c r="K172" s="109">
        <v>61</v>
      </c>
      <c r="L172" s="103">
        <v>82</v>
      </c>
      <c r="M172" s="108">
        <v>63</v>
      </c>
      <c r="N172" s="96">
        <v>26</v>
      </c>
      <c r="O172" s="302"/>
      <c r="P172" s="304"/>
      <c r="Q172" s="302"/>
      <c r="R172" s="311"/>
      <c r="S172" s="344"/>
      <c r="T172" s="303"/>
      <c r="U172" s="307"/>
      <c r="V172" s="304"/>
      <c r="W172" s="307"/>
      <c r="X172" s="304"/>
      <c r="Y172" s="302"/>
      <c r="Z172" s="303"/>
      <c r="AA172" s="307"/>
      <c r="AB172" s="311"/>
      <c r="AC172" s="344"/>
      <c r="AD172" s="304"/>
      <c r="AE172" s="302"/>
      <c r="AF172" s="311"/>
      <c r="AG172" s="311"/>
      <c r="AH172" s="344"/>
      <c r="AI172" s="304"/>
      <c r="AJ172" s="302"/>
      <c r="AK172" s="344"/>
      <c r="AL172" s="304"/>
      <c r="AM172" s="302"/>
      <c r="AN172" s="311"/>
      <c r="AO172" s="308"/>
      <c r="AP172" s="344"/>
      <c r="AQ172" s="304"/>
      <c r="AR172" s="302"/>
      <c r="AS172" s="311"/>
      <c r="AT172" s="304"/>
      <c r="AU172" s="302"/>
      <c r="AV172" s="304"/>
      <c r="AW172" s="302"/>
      <c r="AX172" s="308"/>
      <c r="AY172" s="344"/>
      <c r="AZ172" s="304"/>
      <c r="BA172" s="302"/>
      <c r="BB172" s="344"/>
      <c r="BC172" s="304"/>
      <c r="BD172" s="302"/>
      <c r="BE172" s="306"/>
      <c r="BF172" s="302"/>
      <c r="BG172" s="304"/>
      <c r="BH172" s="95"/>
      <c r="BI172" s="96"/>
      <c r="BJ172" s="95"/>
      <c r="BK172" s="358"/>
      <c r="BL172" s="302"/>
      <c r="BM172" s="344"/>
      <c r="BN172" s="304"/>
      <c r="BO172" s="302"/>
      <c r="BP172" s="304"/>
      <c r="BQ172" s="302"/>
      <c r="BR172" s="311"/>
      <c r="BS172" s="311"/>
      <c r="BT172" s="344"/>
      <c r="BU172" s="304"/>
      <c r="BV172" s="95"/>
      <c r="BW172" s="358"/>
      <c r="BX172" s="302"/>
      <c r="BY172" s="302"/>
      <c r="BZ172" s="311"/>
      <c r="CA172" s="304"/>
      <c r="CB172" s="302"/>
      <c r="CC172" s="311"/>
      <c r="CD172" s="311"/>
      <c r="CE172" s="304"/>
    </row>
    <row r="173" spans="1:83">
      <c r="A173" s="10">
        <v>2511</v>
      </c>
      <c r="B173" s="11" t="s">
        <v>305</v>
      </c>
      <c r="C173" s="33">
        <v>968</v>
      </c>
      <c r="D173" s="45">
        <v>91</v>
      </c>
      <c r="E173" s="68">
        <f t="shared" si="2"/>
        <v>9.4008264462809923E-2</v>
      </c>
      <c r="F173" s="95">
        <v>40</v>
      </c>
      <c r="G173" s="95">
        <v>20</v>
      </c>
      <c r="H173" s="95">
        <v>30</v>
      </c>
      <c r="I173" s="95">
        <v>19</v>
      </c>
      <c r="J173" s="104">
        <v>44</v>
      </c>
      <c r="K173" s="109">
        <v>37</v>
      </c>
      <c r="L173" s="103">
        <v>43</v>
      </c>
      <c r="M173" s="108">
        <v>27</v>
      </c>
      <c r="N173" s="96">
        <v>11</v>
      </c>
      <c r="O173" s="302"/>
      <c r="P173" s="304"/>
      <c r="Q173" s="302"/>
      <c r="R173" s="311"/>
      <c r="S173" s="344"/>
      <c r="T173" s="303"/>
      <c r="U173" s="307"/>
      <c r="V173" s="304"/>
      <c r="W173" s="307"/>
      <c r="X173" s="304"/>
      <c r="Y173" s="302"/>
      <c r="Z173" s="303"/>
      <c r="AA173" s="307"/>
      <c r="AB173" s="311"/>
      <c r="AC173" s="344"/>
      <c r="AD173" s="304"/>
      <c r="AE173" s="302"/>
      <c r="AF173" s="311"/>
      <c r="AG173" s="311"/>
      <c r="AH173" s="344"/>
      <c r="AI173" s="304"/>
      <c r="AJ173" s="302"/>
      <c r="AK173" s="344"/>
      <c r="AL173" s="304"/>
      <c r="AM173" s="302"/>
      <c r="AN173" s="311"/>
      <c r="AO173" s="308"/>
      <c r="AP173" s="344"/>
      <c r="AQ173" s="304"/>
      <c r="AR173" s="302"/>
      <c r="AS173" s="311"/>
      <c r="AT173" s="304"/>
      <c r="AU173" s="302"/>
      <c r="AV173" s="304"/>
      <c r="AW173" s="302"/>
      <c r="AX173" s="308"/>
      <c r="AY173" s="344"/>
      <c r="AZ173" s="304"/>
      <c r="BA173" s="302"/>
      <c r="BB173" s="344"/>
      <c r="BC173" s="304"/>
      <c r="BD173" s="302"/>
      <c r="BE173" s="306"/>
      <c r="BF173" s="302"/>
      <c r="BG173" s="304"/>
      <c r="BH173" s="95"/>
      <c r="BI173" s="96"/>
      <c r="BJ173" s="95"/>
      <c r="BK173" s="358"/>
      <c r="BL173" s="302"/>
      <c r="BM173" s="344"/>
      <c r="BN173" s="304"/>
      <c r="BO173" s="302"/>
      <c r="BP173" s="304"/>
      <c r="BQ173" s="302"/>
      <c r="BR173" s="311"/>
      <c r="BS173" s="311"/>
      <c r="BT173" s="344"/>
      <c r="BU173" s="304"/>
      <c r="BV173" s="95"/>
      <c r="BW173" s="358"/>
      <c r="BX173" s="302"/>
      <c r="BY173" s="302"/>
      <c r="BZ173" s="311"/>
      <c r="CA173" s="304"/>
      <c r="CB173" s="302"/>
      <c r="CC173" s="311"/>
      <c r="CD173" s="311"/>
      <c r="CE173" s="304"/>
    </row>
    <row r="174" spans="1:83">
      <c r="A174" s="10">
        <v>2512</v>
      </c>
      <c r="B174" s="11" t="s">
        <v>762</v>
      </c>
      <c r="C174" s="33">
        <v>850</v>
      </c>
      <c r="D174" s="45">
        <v>84</v>
      </c>
      <c r="E174" s="68">
        <f t="shared" si="2"/>
        <v>9.8823529411764699E-2</v>
      </c>
      <c r="F174" s="95">
        <v>50</v>
      </c>
      <c r="G174" s="95">
        <v>23</v>
      </c>
      <c r="H174" s="95">
        <v>19</v>
      </c>
      <c r="I174" s="95">
        <v>22</v>
      </c>
      <c r="J174" s="104">
        <v>56</v>
      </c>
      <c r="K174" s="109">
        <v>20</v>
      </c>
      <c r="L174" s="103">
        <v>45</v>
      </c>
      <c r="M174" s="108">
        <v>28</v>
      </c>
      <c r="N174" s="96">
        <v>7</v>
      </c>
      <c r="O174" s="302"/>
      <c r="P174" s="304"/>
      <c r="Q174" s="302"/>
      <c r="R174" s="311"/>
      <c r="S174" s="344"/>
      <c r="T174" s="303"/>
      <c r="U174" s="307"/>
      <c r="V174" s="304"/>
      <c r="W174" s="307"/>
      <c r="X174" s="304"/>
      <c r="Y174" s="302"/>
      <c r="Z174" s="303"/>
      <c r="AA174" s="307"/>
      <c r="AB174" s="311"/>
      <c r="AC174" s="344"/>
      <c r="AD174" s="304"/>
      <c r="AE174" s="302"/>
      <c r="AF174" s="311"/>
      <c r="AG174" s="311"/>
      <c r="AH174" s="344"/>
      <c r="AI174" s="304"/>
      <c r="AJ174" s="302"/>
      <c r="AK174" s="344"/>
      <c r="AL174" s="304"/>
      <c r="AM174" s="302"/>
      <c r="AN174" s="311"/>
      <c r="AO174" s="308"/>
      <c r="AP174" s="344"/>
      <c r="AQ174" s="304"/>
      <c r="AR174" s="302"/>
      <c r="AS174" s="311"/>
      <c r="AT174" s="304"/>
      <c r="AU174" s="302"/>
      <c r="AV174" s="304"/>
      <c r="AW174" s="302"/>
      <c r="AX174" s="308"/>
      <c r="AY174" s="344"/>
      <c r="AZ174" s="304"/>
      <c r="BA174" s="302"/>
      <c r="BB174" s="344"/>
      <c r="BC174" s="304"/>
      <c r="BD174" s="302"/>
      <c r="BE174" s="306"/>
      <c r="BF174" s="302"/>
      <c r="BG174" s="304"/>
      <c r="BH174" s="95"/>
      <c r="BI174" s="96"/>
      <c r="BJ174" s="95"/>
      <c r="BK174" s="358"/>
      <c r="BL174" s="302"/>
      <c r="BM174" s="344"/>
      <c r="BN174" s="304"/>
      <c r="BO174" s="302"/>
      <c r="BP174" s="304"/>
      <c r="BQ174" s="302"/>
      <c r="BR174" s="311"/>
      <c r="BS174" s="311"/>
      <c r="BT174" s="344"/>
      <c r="BU174" s="304"/>
      <c r="BV174" s="95"/>
      <c r="BW174" s="358"/>
      <c r="BX174" s="302"/>
      <c r="BY174" s="302"/>
      <c r="BZ174" s="311"/>
      <c r="CA174" s="304"/>
      <c r="CB174" s="302"/>
      <c r="CC174" s="311"/>
      <c r="CD174" s="311"/>
      <c r="CE174" s="304"/>
    </row>
    <row r="175" spans="1:83">
      <c r="A175" s="10">
        <v>2601</v>
      </c>
      <c r="B175" s="11" t="s">
        <v>306</v>
      </c>
      <c r="C175" s="33">
        <v>1235</v>
      </c>
      <c r="D175" s="45">
        <v>334</v>
      </c>
      <c r="E175" s="68">
        <f t="shared" si="2"/>
        <v>0.27044534412955468</v>
      </c>
      <c r="F175" s="95">
        <v>164</v>
      </c>
      <c r="G175" s="95">
        <v>76</v>
      </c>
      <c r="H175" s="95">
        <v>102</v>
      </c>
      <c r="I175" s="95">
        <v>51</v>
      </c>
      <c r="J175" s="104">
        <v>143</v>
      </c>
      <c r="K175" s="109">
        <v>152</v>
      </c>
      <c r="L175" s="103">
        <v>128</v>
      </c>
      <c r="M175" s="108">
        <v>96</v>
      </c>
      <c r="N175" s="96">
        <v>73</v>
      </c>
      <c r="O175" s="302"/>
      <c r="P175" s="304"/>
      <c r="Q175" s="302"/>
      <c r="R175" s="311"/>
      <c r="S175" s="344"/>
      <c r="T175" s="303"/>
      <c r="U175" s="307"/>
      <c r="V175" s="304"/>
      <c r="W175" s="307"/>
      <c r="X175" s="304"/>
      <c r="Y175" s="302"/>
      <c r="Z175" s="303"/>
      <c r="AA175" s="307"/>
      <c r="AB175" s="311"/>
      <c r="AC175" s="344"/>
      <c r="AD175" s="304"/>
      <c r="AE175" s="302"/>
      <c r="AF175" s="311"/>
      <c r="AG175" s="311"/>
      <c r="AH175" s="344"/>
      <c r="AI175" s="304"/>
      <c r="AJ175" s="302"/>
      <c r="AK175" s="344"/>
      <c r="AL175" s="304"/>
      <c r="AM175" s="302"/>
      <c r="AN175" s="311"/>
      <c r="AO175" s="308"/>
      <c r="AP175" s="344"/>
      <c r="AQ175" s="304"/>
      <c r="AR175" s="302"/>
      <c r="AS175" s="311"/>
      <c r="AT175" s="304"/>
      <c r="AU175" s="302"/>
      <c r="AV175" s="304"/>
      <c r="AW175" s="302"/>
      <c r="AX175" s="308"/>
      <c r="AY175" s="344"/>
      <c r="AZ175" s="304"/>
      <c r="BA175" s="302"/>
      <c r="BB175" s="344"/>
      <c r="BC175" s="304"/>
      <c r="BD175" s="302"/>
      <c r="BE175" s="306"/>
      <c r="BF175" s="302"/>
      <c r="BG175" s="304"/>
      <c r="BH175" s="95"/>
      <c r="BI175" s="96"/>
      <c r="BJ175" s="95"/>
      <c r="BK175" s="358"/>
      <c r="BL175" s="302"/>
      <c r="BM175" s="344"/>
      <c r="BN175" s="304"/>
      <c r="BO175" s="302"/>
      <c r="BP175" s="304"/>
      <c r="BQ175" s="302"/>
      <c r="BR175" s="311"/>
      <c r="BS175" s="311"/>
      <c r="BT175" s="344"/>
      <c r="BU175" s="304"/>
      <c r="BV175" s="95"/>
      <c r="BW175" s="358"/>
      <c r="BX175" s="302"/>
      <c r="BY175" s="302"/>
      <c r="BZ175" s="311"/>
      <c r="CA175" s="304"/>
      <c r="CB175" s="302"/>
      <c r="CC175" s="311"/>
      <c r="CD175" s="311"/>
      <c r="CE175" s="304"/>
    </row>
    <row r="176" spans="1:83">
      <c r="A176" s="10">
        <v>2602</v>
      </c>
      <c r="B176" s="11" t="s">
        <v>307</v>
      </c>
      <c r="C176" s="33">
        <v>1027</v>
      </c>
      <c r="D176" s="45">
        <v>234</v>
      </c>
      <c r="E176" s="68">
        <f t="shared" si="2"/>
        <v>0.22784810126582278</v>
      </c>
      <c r="F176" s="95">
        <v>124</v>
      </c>
      <c r="G176" s="95">
        <v>35</v>
      </c>
      <c r="H176" s="95">
        <v>55</v>
      </c>
      <c r="I176" s="95">
        <v>49</v>
      </c>
      <c r="J176" s="104">
        <v>109</v>
      </c>
      <c r="K176" s="109">
        <v>84</v>
      </c>
      <c r="L176" s="103">
        <v>106</v>
      </c>
      <c r="M176" s="108">
        <v>78</v>
      </c>
      <c r="N176" s="96">
        <v>13</v>
      </c>
      <c r="O176" s="302"/>
      <c r="P176" s="304"/>
      <c r="Q176" s="302"/>
      <c r="R176" s="311"/>
      <c r="S176" s="344"/>
      <c r="T176" s="303"/>
      <c r="U176" s="307"/>
      <c r="V176" s="304"/>
      <c r="W176" s="307"/>
      <c r="X176" s="304"/>
      <c r="Y176" s="302"/>
      <c r="Z176" s="303"/>
      <c r="AA176" s="307"/>
      <c r="AB176" s="311"/>
      <c r="AC176" s="344"/>
      <c r="AD176" s="304"/>
      <c r="AE176" s="302"/>
      <c r="AF176" s="311"/>
      <c r="AG176" s="311"/>
      <c r="AH176" s="344"/>
      <c r="AI176" s="304"/>
      <c r="AJ176" s="302"/>
      <c r="AK176" s="344"/>
      <c r="AL176" s="304"/>
      <c r="AM176" s="302"/>
      <c r="AN176" s="311"/>
      <c r="AO176" s="308"/>
      <c r="AP176" s="344"/>
      <c r="AQ176" s="304"/>
      <c r="AR176" s="302"/>
      <c r="AS176" s="311"/>
      <c r="AT176" s="304"/>
      <c r="AU176" s="302"/>
      <c r="AV176" s="304"/>
      <c r="AW176" s="302"/>
      <c r="AX176" s="308"/>
      <c r="AY176" s="344"/>
      <c r="AZ176" s="304"/>
      <c r="BA176" s="302"/>
      <c r="BB176" s="344"/>
      <c r="BC176" s="304"/>
      <c r="BD176" s="302"/>
      <c r="BE176" s="306"/>
      <c r="BF176" s="302"/>
      <c r="BG176" s="304"/>
      <c r="BH176" s="95"/>
      <c r="BI176" s="96"/>
      <c r="BJ176" s="95"/>
      <c r="BK176" s="358"/>
      <c r="BL176" s="302"/>
      <c r="BM176" s="344"/>
      <c r="BN176" s="304"/>
      <c r="BO176" s="302"/>
      <c r="BP176" s="304"/>
      <c r="BQ176" s="302"/>
      <c r="BR176" s="311"/>
      <c r="BS176" s="311"/>
      <c r="BT176" s="344"/>
      <c r="BU176" s="304"/>
      <c r="BV176" s="95"/>
      <c r="BW176" s="358"/>
      <c r="BX176" s="302"/>
      <c r="BY176" s="302"/>
      <c r="BZ176" s="311"/>
      <c r="CA176" s="304"/>
      <c r="CB176" s="302"/>
      <c r="CC176" s="311"/>
      <c r="CD176" s="311"/>
      <c r="CE176" s="304"/>
    </row>
    <row r="177" spans="1:83">
      <c r="A177" s="10">
        <v>2603</v>
      </c>
      <c r="B177" s="11" t="s">
        <v>308</v>
      </c>
      <c r="C177" s="33">
        <v>643</v>
      </c>
      <c r="D177" s="45">
        <v>138</v>
      </c>
      <c r="E177" s="68">
        <f t="shared" si="2"/>
        <v>0.21461897356143078</v>
      </c>
      <c r="F177" s="95">
        <v>76</v>
      </c>
      <c r="G177" s="95">
        <v>26</v>
      </c>
      <c r="H177" s="95">
        <v>35</v>
      </c>
      <c r="I177" s="95">
        <v>27</v>
      </c>
      <c r="J177" s="104">
        <v>68</v>
      </c>
      <c r="K177" s="109">
        <v>49</v>
      </c>
      <c r="L177" s="103">
        <v>66</v>
      </c>
      <c r="M177" s="108">
        <v>36</v>
      </c>
      <c r="N177" s="96">
        <v>12</v>
      </c>
      <c r="O177" s="302"/>
      <c r="P177" s="304"/>
      <c r="Q177" s="302"/>
      <c r="R177" s="311"/>
      <c r="S177" s="344"/>
      <c r="T177" s="303"/>
      <c r="U177" s="307"/>
      <c r="V177" s="304"/>
      <c r="W177" s="307"/>
      <c r="X177" s="304"/>
      <c r="Y177" s="302"/>
      <c r="Z177" s="303"/>
      <c r="AA177" s="307"/>
      <c r="AB177" s="311"/>
      <c r="AC177" s="344"/>
      <c r="AD177" s="304"/>
      <c r="AE177" s="302"/>
      <c r="AF177" s="311"/>
      <c r="AG177" s="311"/>
      <c r="AH177" s="344"/>
      <c r="AI177" s="304"/>
      <c r="AJ177" s="302"/>
      <c r="AK177" s="344"/>
      <c r="AL177" s="304"/>
      <c r="AM177" s="302"/>
      <c r="AN177" s="311"/>
      <c r="AO177" s="308"/>
      <c r="AP177" s="344"/>
      <c r="AQ177" s="304"/>
      <c r="AR177" s="302"/>
      <c r="AS177" s="311"/>
      <c r="AT177" s="304"/>
      <c r="AU177" s="302"/>
      <c r="AV177" s="304"/>
      <c r="AW177" s="302"/>
      <c r="AX177" s="308"/>
      <c r="AY177" s="344"/>
      <c r="AZ177" s="304"/>
      <c r="BA177" s="302"/>
      <c r="BB177" s="344"/>
      <c r="BC177" s="304"/>
      <c r="BD177" s="302"/>
      <c r="BE177" s="306"/>
      <c r="BF177" s="302"/>
      <c r="BG177" s="304"/>
      <c r="BH177" s="95"/>
      <c r="BI177" s="96"/>
      <c r="BJ177" s="95"/>
      <c r="BK177" s="358"/>
      <c r="BL177" s="302"/>
      <c r="BM177" s="344"/>
      <c r="BN177" s="304"/>
      <c r="BO177" s="302"/>
      <c r="BP177" s="304"/>
      <c r="BQ177" s="302"/>
      <c r="BR177" s="311"/>
      <c r="BS177" s="311"/>
      <c r="BT177" s="344"/>
      <c r="BU177" s="304"/>
      <c r="BV177" s="95"/>
      <c r="BW177" s="358"/>
      <c r="BX177" s="302"/>
      <c r="BY177" s="302"/>
      <c r="BZ177" s="311"/>
      <c r="CA177" s="304"/>
      <c r="CB177" s="302"/>
      <c r="CC177" s="311"/>
      <c r="CD177" s="311"/>
      <c r="CE177" s="304"/>
    </row>
    <row r="178" spans="1:83">
      <c r="A178" s="10">
        <v>2604</v>
      </c>
      <c r="B178" s="11" t="s">
        <v>309</v>
      </c>
      <c r="C178" s="33">
        <v>1058</v>
      </c>
      <c r="D178" s="45">
        <v>145</v>
      </c>
      <c r="E178" s="68">
        <f t="shared" si="2"/>
        <v>0.13705103969754254</v>
      </c>
      <c r="F178" s="95">
        <v>77</v>
      </c>
      <c r="G178" s="95">
        <v>27</v>
      </c>
      <c r="H178" s="95">
        <v>20</v>
      </c>
      <c r="I178" s="95">
        <v>35</v>
      </c>
      <c r="J178" s="104">
        <v>84</v>
      </c>
      <c r="K178" s="109">
        <v>41</v>
      </c>
      <c r="L178" s="103">
        <v>79</v>
      </c>
      <c r="M178" s="108">
        <v>47</v>
      </c>
      <c r="N178" s="96">
        <v>9</v>
      </c>
      <c r="O178" s="302"/>
      <c r="P178" s="304"/>
      <c r="Q178" s="302"/>
      <c r="R178" s="311"/>
      <c r="S178" s="344"/>
      <c r="T178" s="303"/>
      <c r="U178" s="307"/>
      <c r="V178" s="304"/>
      <c r="W178" s="307"/>
      <c r="X178" s="304"/>
      <c r="Y178" s="302"/>
      <c r="Z178" s="303"/>
      <c r="AA178" s="307"/>
      <c r="AB178" s="311"/>
      <c r="AC178" s="344"/>
      <c r="AD178" s="304"/>
      <c r="AE178" s="302"/>
      <c r="AF178" s="311"/>
      <c r="AG178" s="311"/>
      <c r="AH178" s="344"/>
      <c r="AI178" s="304"/>
      <c r="AJ178" s="302"/>
      <c r="AK178" s="344"/>
      <c r="AL178" s="304"/>
      <c r="AM178" s="302"/>
      <c r="AN178" s="311"/>
      <c r="AO178" s="308"/>
      <c r="AP178" s="344"/>
      <c r="AQ178" s="304"/>
      <c r="AR178" s="302"/>
      <c r="AS178" s="311"/>
      <c r="AT178" s="304"/>
      <c r="AU178" s="302"/>
      <c r="AV178" s="304"/>
      <c r="AW178" s="302"/>
      <c r="AX178" s="308"/>
      <c r="AY178" s="344"/>
      <c r="AZ178" s="304"/>
      <c r="BA178" s="302"/>
      <c r="BB178" s="344"/>
      <c r="BC178" s="304"/>
      <c r="BD178" s="302"/>
      <c r="BE178" s="306"/>
      <c r="BF178" s="302"/>
      <c r="BG178" s="304"/>
      <c r="BH178" s="95"/>
      <c r="BI178" s="96"/>
      <c r="BJ178" s="95"/>
      <c r="BK178" s="358"/>
      <c r="BL178" s="302"/>
      <c r="BM178" s="344"/>
      <c r="BN178" s="304"/>
      <c r="BO178" s="302"/>
      <c r="BP178" s="304"/>
      <c r="BQ178" s="302"/>
      <c r="BR178" s="311"/>
      <c r="BS178" s="311"/>
      <c r="BT178" s="344"/>
      <c r="BU178" s="304"/>
      <c r="BV178" s="95"/>
      <c r="BW178" s="358"/>
      <c r="BX178" s="302"/>
      <c r="BY178" s="302"/>
      <c r="BZ178" s="311"/>
      <c r="CA178" s="304"/>
      <c r="CB178" s="302"/>
      <c r="CC178" s="311"/>
      <c r="CD178" s="311"/>
      <c r="CE178" s="304"/>
    </row>
    <row r="179" spans="1:83">
      <c r="A179" s="10">
        <v>2605</v>
      </c>
      <c r="B179" s="11" t="s">
        <v>310</v>
      </c>
      <c r="C179" s="33">
        <v>1211</v>
      </c>
      <c r="D179" s="45">
        <v>131</v>
      </c>
      <c r="E179" s="68">
        <f t="shared" si="2"/>
        <v>0.10817506193228736</v>
      </c>
      <c r="F179" s="95">
        <v>77</v>
      </c>
      <c r="G179" s="95">
        <v>17</v>
      </c>
      <c r="H179" s="95">
        <v>19</v>
      </c>
      <c r="I179" s="95">
        <v>41</v>
      </c>
      <c r="J179" s="104">
        <v>62</v>
      </c>
      <c r="K179" s="109">
        <v>41</v>
      </c>
      <c r="L179" s="103">
        <v>56</v>
      </c>
      <c r="M179" s="108">
        <v>55</v>
      </c>
      <c r="N179" s="96">
        <v>9</v>
      </c>
      <c r="O179" s="302"/>
      <c r="P179" s="304"/>
      <c r="Q179" s="302"/>
      <c r="R179" s="311"/>
      <c r="S179" s="344"/>
      <c r="T179" s="303"/>
      <c r="U179" s="307"/>
      <c r="V179" s="304"/>
      <c r="W179" s="307"/>
      <c r="X179" s="304"/>
      <c r="Y179" s="302"/>
      <c r="Z179" s="303"/>
      <c r="AA179" s="307"/>
      <c r="AB179" s="311"/>
      <c r="AC179" s="344"/>
      <c r="AD179" s="304"/>
      <c r="AE179" s="302"/>
      <c r="AF179" s="311"/>
      <c r="AG179" s="311"/>
      <c r="AH179" s="344"/>
      <c r="AI179" s="304"/>
      <c r="AJ179" s="302"/>
      <c r="AK179" s="344"/>
      <c r="AL179" s="304"/>
      <c r="AM179" s="302"/>
      <c r="AN179" s="311"/>
      <c r="AO179" s="308"/>
      <c r="AP179" s="344"/>
      <c r="AQ179" s="304"/>
      <c r="AR179" s="302"/>
      <c r="AS179" s="311"/>
      <c r="AT179" s="304"/>
      <c r="AU179" s="302"/>
      <c r="AV179" s="304"/>
      <c r="AW179" s="302"/>
      <c r="AX179" s="308"/>
      <c r="AY179" s="344"/>
      <c r="AZ179" s="304"/>
      <c r="BA179" s="302"/>
      <c r="BB179" s="344"/>
      <c r="BC179" s="304"/>
      <c r="BD179" s="302"/>
      <c r="BE179" s="306"/>
      <c r="BF179" s="302"/>
      <c r="BG179" s="304"/>
      <c r="BH179" s="95"/>
      <c r="BI179" s="96"/>
      <c r="BJ179" s="95"/>
      <c r="BK179" s="358"/>
      <c r="BL179" s="302"/>
      <c r="BM179" s="344"/>
      <c r="BN179" s="304"/>
      <c r="BO179" s="302"/>
      <c r="BP179" s="304"/>
      <c r="BQ179" s="302"/>
      <c r="BR179" s="311"/>
      <c r="BS179" s="311"/>
      <c r="BT179" s="344"/>
      <c r="BU179" s="304"/>
      <c r="BV179" s="95"/>
      <c r="BW179" s="358"/>
      <c r="BX179" s="302"/>
      <c r="BY179" s="302"/>
      <c r="BZ179" s="311"/>
      <c r="CA179" s="304"/>
      <c r="CB179" s="302"/>
      <c r="CC179" s="311"/>
      <c r="CD179" s="311"/>
      <c r="CE179" s="304"/>
    </row>
    <row r="180" spans="1:83">
      <c r="A180" s="10">
        <v>2606</v>
      </c>
      <c r="B180" s="11" t="s">
        <v>311</v>
      </c>
      <c r="C180" s="33">
        <v>803</v>
      </c>
      <c r="D180" s="45">
        <v>123</v>
      </c>
      <c r="E180" s="68">
        <f t="shared" si="2"/>
        <v>0.15317559153175592</v>
      </c>
      <c r="F180" s="95">
        <v>62</v>
      </c>
      <c r="G180" s="95">
        <v>28</v>
      </c>
      <c r="H180" s="95">
        <v>18</v>
      </c>
      <c r="I180" s="95">
        <v>27</v>
      </c>
      <c r="J180" s="104">
        <v>67</v>
      </c>
      <c r="K180" s="109">
        <v>41</v>
      </c>
      <c r="L180" s="103">
        <v>64</v>
      </c>
      <c r="M180" s="108">
        <v>36</v>
      </c>
      <c r="N180" s="96">
        <v>6</v>
      </c>
      <c r="O180" s="302"/>
      <c r="P180" s="304"/>
      <c r="Q180" s="302"/>
      <c r="R180" s="311"/>
      <c r="S180" s="344"/>
      <c r="T180" s="303"/>
      <c r="U180" s="307"/>
      <c r="V180" s="304"/>
      <c r="W180" s="307"/>
      <c r="X180" s="304"/>
      <c r="Y180" s="302"/>
      <c r="Z180" s="303"/>
      <c r="AA180" s="307"/>
      <c r="AB180" s="311"/>
      <c r="AC180" s="344"/>
      <c r="AD180" s="304"/>
      <c r="AE180" s="302"/>
      <c r="AF180" s="311"/>
      <c r="AG180" s="311"/>
      <c r="AH180" s="344"/>
      <c r="AI180" s="304"/>
      <c r="AJ180" s="302"/>
      <c r="AK180" s="344"/>
      <c r="AL180" s="304"/>
      <c r="AM180" s="302"/>
      <c r="AN180" s="311"/>
      <c r="AO180" s="308"/>
      <c r="AP180" s="344"/>
      <c r="AQ180" s="304"/>
      <c r="AR180" s="302"/>
      <c r="AS180" s="311"/>
      <c r="AT180" s="304"/>
      <c r="AU180" s="302"/>
      <c r="AV180" s="304"/>
      <c r="AW180" s="302"/>
      <c r="AX180" s="308"/>
      <c r="AY180" s="344"/>
      <c r="AZ180" s="304"/>
      <c r="BA180" s="302"/>
      <c r="BB180" s="344"/>
      <c r="BC180" s="304"/>
      <c r="BD180" s="302"/>
      <c r="BE180" s="306"/>
      <c r="BF180" s="302"/>
      <c r="BG180" s="304"/>
      <c r="BH180" s="95"/>
      <c r="BI180" s="96"/>
      <c r="BJ180" s="95"/>
      <c r="BK180" s="358"/>
      <c r="BL180" s="302"/>
      <c r="BM180" s="344"/>
      <c r="BN180" s="304"/>
      <c r="BO180" s="302"/>
      <c r="BP180" s="304"/>
      <c r="BQ180" s="302"/>
      <c r="BR180" s="311"/>
      <c r="BS180" s="311"/>
      <c r="BT180" s="344"/>
      <c r="BU180" s="304"/>
      <c r="BV180" s="95"/>
      <c r="BW180" s="358"/>
      <c r="BX180" s="302"/>
      <c r="BY180" s="302"/>
      <c r="BZ180" s="311"/>
      <c r="CA180" s="304"/>
      <c r="CB180" s="302"/>
      <c r="CC180" s="311"/>
      <c r="CD180" s="311"/>
      <c r="CE180" s="304"/>
    </row>
    <row r="181" spans="1:83">
      <c r="A181" s="10">
        <v>2607</v>
      </c>
      <c r="B181" s="11" t="s">
        <v>312</v>
      </c>
      <c r="C181" s="33">
        <v>1028</v>
      </c>
      <c r="D181" s="45">
        <v>169</v>
      </c>
      <c r="E181" s="68">
        <f t="shared" si="2"/>
        <v>0.16439688715953307</v>
      </c>
      <c r="F181" s="95">
        <v>76</v>
      </c>
      <c r="G181" s="95">
        <v>42</v>
      </c>
      <c r="H181" s="95">
        <v>53</v>
      </c>
      <c r="I181" s="95">
        <v>18</v>
      </c>
      <c r="J181" s="104">
        <v>65</v>
      </c>
      <c r="K181" s="109">
        <v>79</v>
      </c>
      <c r="L181" s="103">
        <v>69</v>
      </c>
      <c r="M181" s="108">
        <v>43</v>
      </c>
      <c r="N181" s="96">
        <v>29</v>
      </c>
      <c r="O181" s="302"/>
      <c r="P181" s="304"/>
      <c r="Q181" s="302"/>
      <c r="R181" s="311"/>
      <c r="S181" s="344"/>
      <c r="T181" s="303"/>
      <c r="U181" s="307"/>
      <c r="V181" s="304"/>
      <c r="W181" s="307"/>
      <c r="X181" s="304"/>
      <c r="Y181" s="302"/>
      <c r="Z181" s="303"/>
      <c r="AA181" s="307"/>
      <c r="AB181" s="311"/>
      <c r="AC181" s="344"/>
      <c r="AD181" s="304"/>
      <c r="AE181" s="302"/>
      <c r="AF181" s="311"/>
      <c r="AG181" s="311"/>
      <c r="AH181" s="344"/>
      <c r="AI181" s="304"/>
      <c r="AJ181" s="302"/>
      <c r="AK181" s="344"/>
      <c r="AL181" s="304"/>
      <c r="AM181" s="302"/>
      <c r="AN181" s="311"/>
      <c r="AO181" s="308"/>
      <c r="AP181" s="344"/>
      <c r="AQ181" s="304"/>
      <c r="AR181" s="302"/>
      <c r="AS181" s="311"/>
      <c r="AT181" s="304"/>
      <c r="AU181" s="302"/>
      <c r="AV181" s="304"/>
      <c r="AW181" s="302"/>
      <c r="AX181" s="308"/>
      <c r="AY181" s="344"/>
      <c r="AZ181" s="304"/>
      <c r="BA181" s="302"/>
      <c r="BB181" s="344"/>
      <c r="BC181" s="304"/>
      <c r="BD181" s="302"/>
      <c r="BE181" s="306"/>
      <c r="BF181" s="302"/>
      <c r="BG181" s="304"/>
      <c r="BH181" s="95"/>
      <c r="BI181" s="96"/>
      <c r="BJ181" s="95"/>
      <c r="BK181" s="358"/>
      <c r="BL181" s="302"/>
      <c r="BM181" s="344"/>
      <c r="BN181" s="304"/>
      <c r="BO181" s="302"/>
      <c r="BP181" s="304"/>
      <c r="BQ181" s="302"/>
      <c r="BR181" s="311"/>
      <c r="BS181" s="311"/>
      <c r="BT181" s="344"/>
      <c r="BU181" s="304"/>
      <c r="BV181" s="95"/>
      <c r="BW181" s="358"/>
      <c r="BX181" s="302"/>
      <c r="BY181" s="302"/>
      <c r="BZ181" s="311"/>
      <c r="CA181" s="304"/>
      <c r="CB181" s="302"/>
      <c r="CC181" s="311"/>
      <c r="CD181" s="311"/>
      <c r="CE181" s="304"/>
    </row>
    <row r="182" spans="1:83">
      <c r="A182" s="10">
        <v>2608</v>
      </c>
      <c r="B182" s="11" t="s">
        <v>313</v>
      </c>
      <c r="C182" s="33">
        <v>951</v>
      </c>
      <c r="D182" s="45">
        <v>45</v>
      </c>
      <c r="E182" s="68">
        <f t="shared" si="2"/>
        <v>4.7318611987381701E-2</v>
      </c>
      <c r="F182" s="95">
        <v>16</v>
      </c>
      <c r="G182" s="95">
        <v>14</v>
      </c>
      <c r="H182" s="95">
        <v>10</v>
      </c>
      <c r="I182" s="95">
        <v>6</v>
      </c>
      <c r="J182" s="104">
        <v>28</v>
      </c>
      <c r="K182" s="109">
        <v>11</v>
      </c>
      <c r="L182" s="103">
        <v>23</v>
      </c>
      <c r="M182" s="108">
        <v>9</v>
      </c>
      <c r="N182" s="96">
        <v>10</v>
      </c>
      <c r="O182" s="302"/>
      <c r="P182" s="304"/>
      <c r="Q182" s="302"/>
      <c r="R182" s="311"/>
      <c r="S182" s="344"/>
      <c r="T182" s="303"/>
      <c r="U182" s="307"/>
      <c r="V182" s="304"/>
      <c r="W182" s="307"/>
      <c r="X182" s="304"/>
      <c r="Y182" s="302"/>
      <c r="Z182" s="303"/>
      <c r="AA182" s="307"/>
      <c r="AB182" s="311"/>
      <c r="AC182" s="344"/>
      <c r="AD182" s="304"/>
      <c r="AE182" s="302"/>
      <c r="AF182" s="311"/>
      <c r="AG182" s="311"/>
      <c r="AH182" s="344"/>
      <c r="AI182" s="304"/>
      <c r="AJ182" s="302"/>
      <c r="AK182" s="344"/>
      <c r="AL182" s="304"/>
      <c r="AM182" s="302"/>
      <c r="AN182" s="311"/>
      <c r="AO182" s="308"/>
      <c r="AP182" s="344"/>
      <c r="AQ182" s="304"/>
      <c r="AR182" s="302"/>
      <c r="AS182" s="311"/>
      <c r="AT182" s="304"/>
      <c r="AU182" s="302"/>
      <c r="AV182" s="304"/>
      <c r="AW182" s="302"/>
      <c r="AX182" s="308"/>
      <c r="AY182" s="344"/>
      <c r="AZ182" s="304"/>
      <c r="BA182" s="302"/>
      <c r="BB182" s="344"/>
      <c r="BC182" s="304"/>
      <c r="BD182" s="302"/>
      <c r="BE182" s="306"/>
      <c r="BF182" s="302"/>
      <c r="BG182" s="304"/>
      <c r="BH182" s="95"/>
      <c r="BI182" s="96"/>
      <c r="BJ182" s="95"/>
      <c r="BK182" s="358"/>
      <c r="BL182" s="302"/>
      <c r="BM182" s="344"/>
      <c r="BN182" s="304"/>
      <c r="BO182" s="302"/>
      <c r="BP182" s="304"/>
      <c r="BQ182" s="302"/>
      <c r="BR182" s="311"/>
      <c r="BS182" s="311"/>
      <c r="BT182" s="344"/>
      <c r="BU182" s="304"/>
      <c r="BV182" s="95"/>
      <c r="BW182" s="358"/>
      <c r="BX182" s="302"/>
      <c r="BY182" s="302"/>
      <c r="BZ182" s="311"/>
      <c r="CA182" s="304"/>
      <c r="CB182" s="302"/>
      <c r="CC182" s="311"/>
      <c r="CD182" s="311"/>
      <c r="CE182" s="304"/>
    </row>
    <row r="183" spans="1:83">
      <c r="A183" s="10">
        <v>2609</v>
      </c>
      <c r="B183" s="11" t="s">
        <v>314</v>
      </c>
      <c r="C183" s="33">
        <v>1066</v>
      </c>
      <c r="D183" s="45">
        <v>268</v>
      </c>
      <c r="E183" s="68">
        <f t="shared" si="2"/>
        <v>0.25140712945590993</v>
      </c>
      <c r="F183" s="95">
        <v>122</v>
      </c>
      <c r="G183" s="95">
        <v>64</v>
      </c>
      <c r="H183" s="95">
        <v>59</v>
      </c>
      <c r="I183" s="95">
        <v>35</v>
      </c>
      <c r="J183" s="104">
        <v>117</v>
      </c>
      <c r="K183" s="109">
        <v>107</v>
      </c>
      <c r="L183" s="103">
        <v>101</v>
      </c>
      <c r="M183" s="108">
        <v>79</v>
      </c>
      <c r="N183" s="96">
        <v>33</v>
      </c>
      <c r="O183" s="302"/>
      <c r="P183" s="304"/>
      <c r="Q183" s="302"/>
      <c r="R183" s="311"/>
      <c r="S183" s="344"/>
      <c r="T183" s="303"/>
      <c r="U183" s="307"/>
      <c r="V183" s="304"/>
      <c r="W183" s="307"/>
      <c r="X183" s="304"/>
      <c r="Y183" s="302"/>
      <c r="Z183" s="303"/>
      <c r="AA183" s="307"/>
      <c r="AB183" s="311"/>
      <c r="AC183" s="344"/>
      <c r="AD183" s="304"/>
      <c r="AE183" s="302"/>
      <c r="AF183" s="311"/>
      <c r="AG183" s="311"/>
      <c r="AH183" s="344"/>
      <c r="AI183" s="304"/>
      <c r="AJ183" s="302"/>
      <c r="AK183" s="344"/>
      <c r="AL183" s="304"/>
      <c r="AM183" s="302"/>
      <c r="AN183" s="311"/>
      <c r="AO183" s="308"/>
      <c r="AP183" s="344"/>
      <c r="AQ183" s="304"/>
      <c r="AR183" s="302"/>
      <c r="AS183" s="311"/>
      <c r="AT183" s="304"/>
      <c r="AU183" s="302"/>
      <c r="AV183" s="304"/>
      <c r="AW183" s="302"/>
      <c r="AX183" s="308"/>
      <c r="AY183" s="344"/>
      <c r="AZ183" s="304"/>
      <c r="BA183" s="302"/>
      <c r="BB183" s="344"/>
      <c r="BC183" s="304"/>
      <c r="BD183" s="302"/>
      <c r="BE183" s="306"/>
      <c r="BF183" s="302"/>
      <c r="BG183" s="304"/>
      <c r="BH183" s="95"/>
      <c r="BI183" s="96"/>
      <c r="BJ183" s="95"/>
      <c r="BK183" s="358"/>
      <c r="BL183" s="302"/>
      <c r="BM183" s="344"/>
      <c r="BN183" s="304"/>
      <c r="BO183" s="302"/>
      <c r="BP183" s="304"/>
      <c r="BQ183" s="302"/>
      <c r="BR183" s="311"/>
      <c r="BS183" s="311"/>
      <c r="BT183" s="344"/>
      <c r="BU183" s="304"/>
      <c r="BV183" s="95"/>
      <c r="BW183" s="358"/>
      <c r="BX183" s="302"/>
      <c r="BY183" s="302"/>
      <c r="BZ183" s="311"/>
      <c r="CA183" s="304"/>
      <c r="CB183" s="302"/>
      <c r="CC183" s="311"/>
      <c r="CD183" s="311"/>
      <c r="CE183" s="304"/>
    </row>
    <row r="184" spans="1:83">
      <c r="A184" s="10">
        <v>2610</v>
      </c>
      <c r="B184" s="11" t="s">
        <v>315</v>
      </c>
      <c r="C184" s="33">
        <v>1263</v>
      </c>
      <c r="D184" s="45">
        <v>236</v>
      </c>
      <c r="E184" s="68">
        <f t="shared" si="2"/>
        <v>0.18685669041963579</v>
      </c>
      <c r="F184" s="95">
        <v>142</v>
      </c>
      <c r="G184" s="95">
        <v>48</v>
      </c>
      <c r="H184" s="95">
        <v>40</v>
      </c>
      <c r="I184" s="95">
        <v>75</v>
      </c>
      <c r="J184" s="104">
        <v>143</v>
      </c>
      <c r="K184" s="109">
        <v>70</v>
      </c>
      <c r="L184" s="103">
        <v>124</v>
      </c>
      <c r="M184" s="108">
        <v>75</v>
      </c>
      <c r="N184" s="96">
        <v>17</v>
      </c>
      <c r="O184" s="302"/>
      <c r="P184" s="304"/>
      <c r="Q184" s="302"/>
      <c r="R184" s="311"/>
      <c r="S184" s="344"/>
      <c r="T184" s="303"/>
      <c r="U184" s="307"/>
      <c r="V184" s="304"/>
      <c r="W184" s="307"/>
      <c r="X184" s="304"/>
      <c r="Y184" s="302"/>
      <c r="Z184" s="303"/>
      <c r="AA184" s="307"/>
      <c r="AB184" s="311"/>
      <c r="AC184" s="344"/>
      <c r="AD184" s="304"/>
      <c r="AE184" s="302"/>
      <c r="AF184" s="311"/>
      <c r="AG184" s="311"/>
      <c r="AH184" s="344"/>
      <c r="AI184" s="304"/>
      <c r="AJ184" s="302"/>
      <c r="AK184" s="344"/>
      <c r="AL184" s="304"/>
      <c r="AM184" s="302"/>
      <c r="AN184" s="311"/>
      <c r="AO184" s="308"/>
      <c r="AP184" s="344"/>
      <c r="AQ184" s="304"/>
      <c r="AR184" s="302"/>
      <c r="AS184" s="311"/>
      <c r="AT184" s="304"/>
      <c r="AU184" s="302"/>
      <c r="AV184" s="304"/>
      <c r="AW184" s="302"/>
      <c r="AX184" s="308"/>
      <c r="AY184" s="344"/>
      <c r="AZ184" s="304"/>
      <c r="BA184" s="302"/>
      <c r="BB184" s="344"/>
      <c r="BC184" s="304"/>
      <c r="BD184" s="302"/>
      <c r="BE184" s="306"/>
      <c r="BF184" s="302"/>
      <c r="BG184" s="304"/>
      <c r="BH184" s="95"/>
      <c r="BI184" s="96"/>
      <c r="BJ184" s="95"/>
      <c r="BK184" s="358"/>
      <c r="BL184" s="302"/>
      <c r="BM184" s="344"/>
      <c r="BN184" s="304"/>
      <c r="BO184" s="302"/>
      <c r="BP184" s="304"/>
      <c r="BQ184" s="302"/>
      <c r="BR184" s="311"/>
      <c r="BS184" s="311"/>
      <c r="BT184" s="344"/>
      <c r="BU184" s="304"/>
      <c r="BV184" s="95"/>
      <c r="BW184" s="358"/>
      <c r="BX184" s="302"/>
      <c r="BY184" s="302"/>
      <c r="BZ184" s="311"/>
      <c r="CA184" s="304"/>
      <c r="CB184" s="302"/>
      <c r="CC184" s="311"/>
      <c r="CD184" s="311"/>
      <c r="CE184" s="304"/>
    </row>
    <row r="185" spans="1:83">
      <c r="A185" s="10">
        <v>2611</v>
      </c>
      <c r="B185" s="11" t="s">
        <v>316</v>
      </c>
      <c r="C185" s="33">
        <v>1265</v>
      </c>
      <c r="D185" s="45">
        <v>299</v>
      </c>
      <c r="E185" s="68">
        <f t="shared" si="2"/>
        <v>0.23636363636363636</v>
      </c>
      <c r="F185" s="95">
        <v>139</v>
      </c>
      <c r="G185" s="95">
        <v>56</v>
      </c>
      <c r="H185" s="95">
        <v>73</v>
      </c>
      <c r="I185" s="95">
        <v>62</v>
      </c>
      <c r="J185" s="104">
        <v>138</v>
      </c>
      <c r="K185" s="109">
        <v>102</v>
      </c>
      <c r="L185" s="103">
        <v>120</v>
      </c>
      <c r="M185" s="108">
        <v>87</v>
      </c>
      <c r="N185" s="96">
        <v>41</v>
      </c>
      <c r="O185" s="302"/>
      <c r="P185" s="304"/>
      <c r="Q185" s="302"/>
      <c r="R185" s="311"/>
      <c r="S185" s="344"/>
      <c r="T185" s="303"/>
      <c r="U185" s="307"/>
      <c r="V185" s="304"/>
      <c r="W185" s="307"/>
      <c r="X185" s="304"/>
      <c r="Y185" s="302"/>
      <c r="Z185" s="303"/>
      <c r="AA185" s="307"/>
      <c r="AB185" s="311"/>
      <c r="AC185" s="344"/>
      <c r="AD185" s="304"/>
      <c r="AE185" s="302"/>
      <c r="AF185" s="311"/>
      <c r="AG185" s="311"/>
      <c r="AH185" s="344"/>
      <c r="AI185" s="304"/>
      <c r="AJ185" s="302"/>
      <c r="AK185" s="344"/>
      <c r="AL185" s="304"/>
      <c r="AM185" s="302"/>
      <c r="AN185" s="311"/>
      <c r="AO185" s="308"/>
      <c r="AP185" s="344"/>
      <c r="AQ185" s="304"/>
      <c r="AR185" s="302"/>
      <c r="AS185" s="311"/>
      <c r="AT185" s="304"/>
      <c r="AU185" s="302"/>
      <c r="AV185" s="304"/>
      <c r="AW185" s="302"/>
      <c r="AX185" s="308"/>
      <c r="AY185" s="344"/>
      <c r="AZ185" s="304"/>
      <c r="BA185" s="302"/>
      <c r="BB185" s="344"/>
      <c r="BC185" s="304"/>
      <c r="BD185" s="302"/>
      <c r="BE185" s="306"/>
      <c r="BF185" s="302"/>
      <c r="BG185" s="304"/>
      <c r="BH185" s="95"/>
      <c r="BI185" s="96"/>
      <c r="BJ185" s="95"/>
      <c r="BK185" s="358"/>
      <c r="BL185" s="302"/>
      <c r="BM185" s="344"/>
      <c r="BN185" s="304"/>
      <c r="BO185" s="302"/>
      <c r="BP185" s="304"/>
      <c r="BQ185" s="302"/>
      <c r="BR185" s="311"/>
      <c r="BS185" s="311"/>
      <c r="BT185" s="344"/>
      <c r="BU185" s="304"/>
      <c r="BV185" s="95"/>
      <c r="BW185" s="358"/>
      <c r="BX185" s="302"/>
      <c r="BY185" s="302"/>
      <c r="BZ185" s="311"/>
      <c r="CA185" s="304"/>
      <c r="CB185" s="302"/>
      <c r="CC185" s="311"/>
      <c r="CD185" s="311"/>
      <c r="CE185" s="304"/>
    </row>
    <row r="186" spans="1:83">
      <c r="A186" s="10">
        <v>2612</v>
      </c>
      <c r="B186" s="11" t="s">
        <v>317</v>
      </c>
      <c r="C186" s="33">
        <v>801</v>
      </c>
      <c r="D186" s="45">
        <v>144</v>
      </c>
      <c r="E186" s="68">
        <f t="shared" si="2"/>
        <v>0.1797752808988764</v>
      </c>
      <c r="F186" s="95">
        <v>77</v>
      </c>
      <c r="G186" s="95">
        <v>32</v>
      </c>
      <c r="H186" s="95">
        <v>46</v>
      </c>
      <c r="I186" s="95">
        <v>29</v>
      </c>
      <c r="J186" s="104">
        <v>64</v>
      </c>
      <c r="K186" s="109">
        <v>62</v>
      </c>
      <c r="L186" s="103">
        <v>68</v>
      </c>
      <c r="M186" s="108">
        <v>46</v>
      </c>
      <c r="N186" s="96">
        <v>20</v>
      </c>
      <c r="O186" s="302"/>
      <c r="P186" s="304"/>
      <c r="Q186" s="302"/>
      <c r="R186" s="311"/>
      <c r="S186" s="344"/>
      <c r="T186" s="303"/>
      <c r="U186" s="307"/>
      <c r="V186" s="304"/>
      <c r="W186" s="307"/>
      <c r="X186" s="304"/>
      <c r="Y186" s="302"/>
      <c r="Z186" s="303"/>
      <c r="AA186" s="307"/>
      <c r="AB186" s="311"/>
      <c r="AC186" s="344"/>
      <c r="AD186" s="304"/>
      <c r="AE186" s="302"/>
      <c r="AF186" s="311"/>
      <c r="AG186" s="311"/>
      <c r="AH186" s="344"/>
      <c r="AI186" s="304"/>
      <c r="AJ186" s="302"/>
      <c r="AK186" s="344"/>
      <c r="AL186" s="304"/>
      <c r="AM186" s="302"/>
      <c r="AN186" s="311"/>
      <c r="AO186" s="308"/>
      <c r="AP186" s="344"/>
      <c r="AQ186" s="304"/>
      <c r="AR186" s="302"/>
      <c r="AS186" s="311"/>
      <c r="AT186" s="304"/>
      <c r="AU186" s="302"/>
      <c r="AV186" s="304"/>
      <c r="AW186" s="302"/>
      <c r="AX186" s="308"/>
      <c r="AY186" s="344"/>
      <c r="AZ186" s="304"/>
      <c r="BA186" s="302"/>
      <c r="BB186" s="344"/>
      <c r="BC186" s="304"/>
      <c r="BD186" s="302"/>
      <c r="BE186" s="306"/>
      <c r="BF186" s="302"/>
      <c r="BG186" s="304"/>
      <c r="BH186" s="95"/>
      <c r="BI186" s="96"/>
      <c r="BJ186" s="95"/>
      <c r="BK186" s="358"/>
      <c r="BL186" s="302"/>
      <c r="BM186" s="344"/>
      <c r="BN186" s="304"/>
      <c r="BO186" s="302"/>
      <c r="BP186" s="304"/>
      <c r="BQ186" s="302"/>
      <c r="BR186" s="311"/>
      <c r="BS186" s="311"/>
      <c r="BT186" s="344"/>
      <c r="BU186" s="304"/>
      <c r="BV186" s="95"/>
      <c r="BW186" s="358"/>
      <c r="BX186" s="302"/>
      <c r="BY186" s="302"/>
      <c r="BZ186" s="311"/>
      <c r="CA186" s="304"/>
      <c r="CB186" s="302"/>
      <c r="CC186" s="311"/>
      <c r="CD186" s="311"/>
      <c r="CE186" s="304"/>
    </row>
    <row r="187" spans="1:83">
      <c r="A187" s="10">
        <v>2613</v>
      </c>
      <c r="B187" s="11" t="s">
        <v>318</v>
      </c>
      <c r="C187" s="33">
        <v>668</v>
      </c>
      <c r="D187" s="45">
        <v>106</v>
      </c>
      <c r="E187" s="68">
        <f t="shared" si="2"/>
        <v>0.15868263473053892</v>
      </c>
      <c r="F187" s="95">
        <v>53</v>
      </c>
      <c r="G187" s="95">
        <v>21</v>
      </c>
      <c r="H187" s="95">
        <v>19</v>
      </c>
      <c r="I187" s="95">
        <v>27</v>
      </c>
      <c r="J187" s="104">
        <v>56</v>
      </c>
      <c r="K187" s="109">
        <v>43</v>
      </c>
      <c r="L187" s="103">
        <v>53</v>
      </c>
      <c r="M187" s="108">
        <v>28</v>
      </c>
      <c r="N187" s="96">
        <v>12</v>
      </c>
      <c r="O187" s="302"/>
      <c r="P187" s="304"/>
      <c r="Q187" s="302"/>
      <c r="R187" s="311"/>
      <c r="S187" s="344"/>
      <c r="T187" s="303"/>
      <c r="U187" s="307"/>
      <c r="V187" s="304"/>
      <c r="W187" s="307"/>
      <c r="X187" s="304"/>
      <c r="Y187" s="302"/>
      <c r="Z187" s="303"/>
      <c r="AA187" s="307"/>
      <c r="AB187" s="311"/>
      <c r="AC187" s="344"/>
      <c r="AD187" s="304"/>
      <c r="AE187" s="302"/>
      <c r="AF187" s="311"/>
      <c r="AG187" s="311"/>
      <c r="AH187" s="344"/>
      <c r="AI187" s="304"/>
      <c r="AJ187" s="302"/>
      <c r="AK187" s="344"/>
      <c r="AL187" s="304"/>
      <c r="AM187" s="302"/>
      <c r="AN187" s="311"/>
      <c r="AO187" s="308"/>
      <c r="AP187" s="344"/>
      <c r="AQ187" s="304"/>
      <c r="AR187" s="302"/>
      <c r="AS187" s="311"/>
      <c r="AT187" s="304"/>
      <c r="AU187" s="302"/>
      <c r="AV187" s="304"/>
      <c r="AW187" s="302"/>
      <c r="AX187" s="308"/>
      <c r="AY187" s="344"/>
      <c r="AZ187" s="304"/>
      <c r="BA187" s="302"/>
      <c r="BB187" s="344"/>
      <c r="BC187" s="304"/>
      <c r="BD187" s="302"/>
      <c r="BE187" s="306"/>
      <c r="BF187" s="302"/>
      <c r="BG187" s="304"/>
      <c r="BH187" s="95"/>
      <c r="BI187" s="96"/>
      <c r="BJ187" s="95"/>
      <c r="BK187" s="358"/>
      <c r="BL187" s="302"/>
      <c r="BM187" s="344"/>
      <c r="BN187" s="304"/>
      <c r="BO187" s="302"/>
      <c r="BP187" s="304"/>
      <c r="BQ187" s="302"/>
      <c r="BR187" s="311"/>
      <c r="BS187" s="311"/>
      <c r="BT187" s="344"/>
      <c r="BU187" s="304"/>
      <c r="BV187" s="95"/>
      <c r="BW187" s="358"/>
      <c r="BX187" s="302"/>
      <c r="BY187" s="302"/>
      <c r="BZ187" s="311"/>
      <c r="CA187" s="304"/>
      <c r="CB187" s="302"/>
      <c r="CC187" s="311"/>
      <c r="CD187" s="311"/>
      <c r="CE187" s="304"/>
    </row>
    <row r="188" spans="1:83">
      <c r="A188" s="10">
        <v>2614</v>
      </c>
      <c r="B188" s="11" t="s">
        <v>319</v>
      </c>
      <c r="C188" s="33">
        <v>1221</v>
      </c>
      <c r="D188" s="45">
        <v>165</v>
      </c>
      <c r="E188" s="68">
        <f t="shared" si="2"/>
        <v>0.13513513513513514</v>
      </c>
      <c r="F188" s="95">
        <v>78</v>
      </c>
      <c r="G188" s="95">
        <v>30</v>
      </c>
      <c r="H188" s="95">
        <v>29</v>
      </c>
      <c r="I188" s="95">
        <v>37</v>
      </c>
      <c r="J188" s="104">
        <v>83</v>
      </c>
      <c r="K188" s="109">
        <v>67</v>
      </c>
      <c r="L188" s="103">
        <v>66</v>
      </c>
      <c r="M188" s="108">
        <v>57</v>
      </c>
      <c r="N188" s="96">
        <v>27</v>
      </c>
      <c r="O188" s="302"/>
      <c r="P188" s="304"/>
      <c r="Q188" s="302"/>
      <c r="R188" s="311"/>
      <c r="S188" s="344"/>
      <c r="T188" s="303"/>
      <c r="U188" s="307"/>
      <c r="V188" s="304"/>
      <c r="W188" s="307"/>
      <c r="X188" s="304"/>
      <c r="Y188" s="302"/>
      <c r="Z188" s="303"/>
      <c r="AA188" s="307"/>
      <c r="AB188" s="311"/>
      <c r="AC188" s="344"/>
      <c r="AD188" s="304"/>
      <c r="AE188" s="302"/>
      <c r="AF188" s="311"/>
      <c r="AG188" s="311"/>
      <c r="AH188" s="344"/>
      <c r="AI188" s="304"/>
      <c r="AJ188" s="302"/>
      <c r="AK188" s="344"/>
      <c r="AL188" s="304"/>
      <c r="AM188" s="302"/>
      <c r="AN188" s="311"/>
      <c r="AO188" s="308"/>
      <c r="AP188" s="344"/>
      <c r="AQ188" s="304"/>
      <c r="AR188" s="302"/>
      <c r="AS188" s="311"/>
      <c r="AT188" s="304"/>
      <c r="AU188" s="302"/>
      <c r="AV188" s="304"/>
      <c r="AW188" s="302"/>
      <c r="AX188" s="308"/>
      <c r="AY188" s="344"/>
      <c r="AZ188" s="304"/>
      <c r="BA188" s="302"/>
      <c r="BB188" s="344"/>
      <c r="BC188" s="304"/>
      <c r="BD188" s="302"/>
      <c r="BE188" s="306"/>
      <c r="BF188" s="302"/>
      <c r="BG188" s="304"/>
      <c r="BH188" s="95"/>
      <c r="BI188" s="96"/>
      <c r="BJ188" s="95"/>
      <c r="BK188" s="358"/>
      <c r="BL188" s="302"/>
      <c r="BM188" s="344"/>
      <c r="BN188" s="304"/>
      <c r="BO188" s="302"/>
      <c r="BP188" s="304"/>
      <c r="BQ188" s="302"/>
      <c r="BR188" s="311"/>
      <c r="BS188" s="311"/>
      <c r="BT188" s="344"/>
      <c r="BU188" s="304"/>
      <c r="BV188" s="95"/>
      <c r="BW188" s="358"/>
      <c r="BX188" s="302"/>
      <c r="BY188" s="302"/>
      <c r="BZ188" s="311"/>
      <c r="CA188" s="304"/>
      <c r="CB188" s="302"/>
      <c r="CC188" s="311"/>
      <c r="CD188" s="311"/>
      <c r="CE188" s="304"/>
    </row>
    <row r="189" spans="1:83">
      <c r="A189" s="10">
        <v>2615</v>
      </c>
      <c r="B189" s="11" t="s">
        <v>320</v>
      </c>
      <c r="C189" s="33">
        <v>1154</v>
      </c>
      <c r="D189" s="45">
        <v>337</v>
      </c>
      <c r="E189" s="68">
        <f t="shared" si="2"/>
        <v>0.29202772963604851</v>
      </c>
      <c r="F189" s="95">
        <v>185</v>
      </c>
      <c r="G189" s="95">
        <v>86</v>
      </c>
      <c r="H189" s="95">
        <v>64</v>
      </c>
      <c r="I189" s="95">
        <v>77</v>
      </c>
      <c r="J189" s="104">
        <v>169</v>
      </c>
      <c r="K189" s="109">
        <v>142</v>
      </c>
      <c r="L189" s="103">
        <v>162</v>
      </c>
      <c r="M189" s="108">
        <v>90</v>
      </c>
      <c r="N189" s="96">
        <v>40</v>
      </c>
      <c r="O189" s="302"/>
      <c r="P189" s="304"/>
      <c r="Q189" s="302"/>
      <c r="R189" s="311"/>
      <c r="S189" s="344"/>
      <c r="T189" s="303"/>
      <c r="U189" s="307"/>
      <c r="V189" s="304"/>
      <c r="W189" s="307"/>
      <c r="X189" s="304"/>
      <c r="Y189" s="302"/>
      <c r="Z189" s="303"/>
      <c r="AA189" s="307"/>
      <c r="AB189" s="311"/>
      <c r="AC189" s="344"/>
      <c r="AD189" s="304"/>
      <c r="AE189" s="302"/>
      <c r="AF189" s="311"/>
      <c r="AG189" s="311"/>
      <c r="AH189" s="344"/>
      <c r="AI189" s="304"/>
      <c r="AJ189" s="302"/>
      <c r="AK189" s="344"/>
      <c r="AL189" s="304"/>
      <c r="AM189" s="302"/>
      <c r="AN189" s="311"/>
      <c r="AO189" s="308"/>
      <c r="AP189" s="344"/>
      <c r="AQ189" s="304"/>
      <c r="AR189" s="302"/>
      <c r="AS189" s="311"/>
      <c r="AT189" s="304"/>
      <c r="AU189" s="302"/>
      <c r="AV189" s="304"/>
      <c r="AW189" s="302"/>
      <c r="AX189" s="308"/>
      <c r="AY189" s="344"/>
      <c r="AZ189" s="304"/>
      <c r="BA189" s="302"/>
      <c r="BB189" s="344"/>
      <c r="BC189" s="304"/>
      <c r="BD189" s="302"/>
      <c r="BE189" s="306"/>
      <c r="BF189" s="302"/>
      <c r="BG189" s="304"/>
      <c r="BH189" s="95"/>
      <c r="BI189" s="96"/>
      <c r="BJ189" s="95"/>
      <c r="BK189" s="358"/>
      <c r="BL189" s="302"/>
      <c r="BM189" s="344"/>
      <c r="BN189" s="304"/>
      <c r="BO189" s="302"/>
      <c r="BP189" s="304"/>
      <c r="BQ189" s="302"/>
      <c r="BR189" s="311"/>
      <c r="BS189" s="311"/>
      <c r="BT189" s="344"/>
      <c r="BU189" s="304"/>
      <c r="BV189" s="95"/>
      <c r="BW189" s="358"/>
      <c r="BX189" s="302"/>
      <c r="BY189" s="302"/>
      <c r="BZ189" s="311"/>
      <c r="CA189" s="304"/>
      <c r="CB189" s="302"/>
      <c r="CC189" s="311"/>
      <c r="CD189" s="311"/>
      <c r="CE189" s="304"/>
    </row>
    <row r="190" spans="1:83">
      <c r="A190" s="10">
        <v>2616</v>
      </c>
      <c r="B190" s="11" t="s">
        <v>321</v>
      </c>
      <c r="C190" s="33">
        <v>1246</v>
      </c>
      <c r="D190" s="45">
        <v>277</v>
      </c>
      <c r="E190" s="68">
        <f t="shared" si="2"/>
        <v>0.22231139646869985</v>
      </c>
      <c r="F190" s="95">
        <v>130</v>
      </c>
      <c r="G190" s="95">
        <v>66</v>
      </c>
      <c r="H190" s="95">
        <v>51</v>
      </c>
      <c r="I190" s="95">
        <v>63</v>
      </c>
      <c r="J190" s="104">
        <v>137</v>
      </c>
      <c r="K190" s="109">
        <v>86</v>
      </c>
      <c r="L190" s="103">
        <v>116</v>
      </c>
      <c r="M190" s="108">
        <v>85</v>
      </c>
      <c r="N190" s="96">
        <v>47</v>
      </c>
      <c r="O190" s="302"/>
      <c r="P190" s="304"/>
      <c r="Q190" s="302"/>
      <c r="R190" s="311"/>
      <c r="S190" s="344"/>
      <c r="T190" s="303"/>
      <c r="U190" s="307"/>
      <c r="V190" s="304"/>
      <c r="W190" s="307"/>
      <c r="X190" s="304"/>
      <c r="Y190" s="302"/>
      <c r="Z190" s="303"/>
      <c r="AA190" s="307"/>
      <c r="AB190" s="311"/>
      <c r="AC190" s="344"/>
      <c r="AD190" s="304"/>
      <c r="AE190" s="302"/>
      <c r="AF190" s="311"/>
      <c r="AG190" s="311"/>
      <c r="AH190" s="344"/>
      <c r="AI190" s="304"/>
      <c r="AJ190" s="302"/>
      <c r="AK190" s="344"/>
      <c r="AL190" s="304"/>
      <c r="AM190" s="302"/>
      <c r="AN190" s="311"/>
      <c r="AO190" s="308"/>
      <c r="AP190" s="344"/>
      <c r="AQ190" s="304"/>
      <c r="AR190" s="302"/>
      <c r="AS190" s="311"/>
      <c r="AT190" s="304"/>
      <c r="AU190" s="302"/>
      <c r="AV190" s="304"/>
      <c r="AW190" s="302"/>
      <c r="AX190" s="308"/>
      <c r="AY190" s="344"/>
      <c r="AZ190" s="304"/>
      <c r="BA190" s="302"/>
      <c r="BB190" s="344"/>
      <c r="BC190" s="304"/>
      <c r="BD190" s="302"/>
      <c r="BE190" s="306"/>
      <c r="BF190" s="302"/>
      <c r="BG190" s="304"/>
      <c r="BH190" s="95"/>
      <c r="BI190" s="96"/>
      <c r="BJ190" s="95"/>
      <c r="BK190" s="358"/>
      <c r="BL190" s="302"/>
      <c r="BM190" s="344"/>
      <c r="BN190" s="304"/>
      <c r="BO190" s="302"/>
      <c r="BP190" s="304"/>
      <c r="BQ190" s="302"/>
      <c r="BR190" s="311"/>
      <c r="BS190" s="311"/>
      <c r="BT190" s="344"/>
      <c r="BU190" s="304"/>
      <c r="BV190" s="95"/>
      <c r="BW190" s="358"/>
      <c r="BX190" s="302"/>
      <c r="BY190" s="302"/>
      <c r="BZ190" s="311"/>
      <c r="CA190" s="304"/>
      <c r="CB190" s="302"/>
      <c r="CC190" s="311"/>
      <c r="CD190" s="311"/>
      <c r="CE190" s="304"/>
    </row>
    <row r="191" spans="1:83">
      <c r="A191" s="10">
        <v>2617</v>
      </c>
      <c r="B191" s="11" t="s">
        <v>763</v>
      </c>
      <c r="C191" s="33">
        <v>1305</v>
      </c>
      <c r="D191" s="45">
        <v>124</v>
      </c>
      <c r="E191" s="68">
        <f t="shared" si="2"/>
        <v>9.5019157088122599E-2</v>
      </c>
      <c r="F191" s="95">
        <v>65</v>
      </c>
      <c r="G191" s="95">
        <v>24</v>
      </c>
      <c r="H191" s="95">
        <v>23</v>
      </c>
      <c r="I191" s="95">
        <v>37</v>
      </c>
      <c r="J191" s="104">
        <v>61</v>
      </c>
      <c r="K191" s="109">
        <v>39</v>
      </c>
      <c r="L191" s="103">
        <v>70</v>
      </c>
      <c r="M191" s="108">
        <v>30</v>
      </c>
      <c r="N191" s="96">
        <v>13</v>
      </c>
      <c r="O191" s="302"/>
      <c r="P191" s="304"/>
      <c r="Q191" s="302"/>
      <c r="R191" s="311"/>
      <c r="S191" s="344"/>
      <c r="T191" s="303"/>
      <c r="U191" s="307"/>
      <c r="V191" s="304"/>
      <c r="W191" s="307"/>
      <c r="X191" s="304"/>
      <c r="Y191" s="302"/>
      <c r="Z191" s="303"/>
      <c r="AA191" s="307"/>
      <c r="AB191" s="311"/>
      <c r="AC191" s="344"/>
      <c r="AD191" s="304"/>
      <c r="AE191" s="302"/>
      <c r="AF191" s="311"/>
      <c r="AG191" s="311"/>
      <c r="AH191" s="344"/>
      <c r="AI191" s="304"/>
      <c r="AJ191" s="302"/>
      <c r="AK191" s="344"/>
      <c r="AL191" s="304"/>
      <c r="AM191" s="302"/>
      <c r="AN191" s="311"/>
      <c r="AO191" s="308"/>
      <c r="AP191" s="344"/>
      <c r="AQ191" s="304"/>
      <c r="AR191" s="302"/>
      <c r="AS191" s="311"/>
      <c r="AT191" s="304"/>
      <c r="AU191" s="302"/>
      <c r="AV191" s="304"/>
      <c r="AW191" s="302"/>
      <c r="AX191" s="308"/>
      <c r="AY191" s="344"/>
      <c r="AZ191" s="304"/>
      <c r="BA191" s="302"/>
      <c r="BB191" s="344"/>
      <c r="BC191" s="304"/>
      <c r="BD191" s="302"/>
      <c r="BE191" s="306"/>
      <c r="BF191" s="302"/>
      <c r="BG191" s="304"/>
      <c r="BH191" s="95"/>
      <c r="BI191" s="96"/>
      <c r="BJ191" s="95"/>
      <c r="BK191" s="358"/>
      <c r="BL191" s="302"/>
      <c r="BM191" s="344"/>
      <c r="BN191" s="304"/>
      <c r="BO191" s="302"/>
      <c r="BP191" s="304"/>
      <c r="BQ191" s="302"/>
      <c r="BR191" s="311"/>
      <c r="BS191" s="311"/>
      <c r="BT191" s="344"/>
      <c r="BU191" s="304"/>
      <c r="BV191" s="95"/>
      <c r="BW191" s="358"/>
      <c r="BX191" s="302"/>
      <c r="BY191" s="302"/>
      <c r="BZ191" s="311"/>
      <c r="CA191" s="304"/>
      <c r="CB191" s="302"/>
      <c r="CC191" s="311"/>
      <c r="CD191" s="311"/>
      <c r="CE191" s="304"/>
    </row>
    <row r="192" spans="1:83">
      <c r="A192" s="10">
        <v>2618</v>
      </c>
      <c r="B192" s="11" t="s">
        <v>764</v>
      </c>
      <c r="C192" s="33">
        <v>738</v>
      </c>
      <c r="D192" s="45">
        <v>90</v>
      </c>
      <c r="E192" s="68">
        <f t="shared" si="2"/>
        <v>0.12195121951219512</v>
      </c>
      <c r="F192" s="95">
        <v>49</v>
      </c>
      <c r="G192" s="95">
        <v>18</v>
      </c>
      <c r="H192" s="95">
        <v>18</v>
      </c>
      <c r="I192" s="95">
        <v>18</v>
      </c>
      <c r="J192" s="104">
        <v>51</v>
      </c>
      <c r="K192" s="109">
        <v>28</v>
      </c>
      <c r="L192" s="103">
        <v>46</v>
      </c>
      <c r="M192" s="108">
        <v>31</v>
      </c>
      <c r="N192" s="96">
        <v>7</v>
      </c>
      <c r="O192" s="302"/>
      <c r="P192" s="304"/>
      <c r="Q192" s="302"/>
      <c r="R192" s="311"/>
      <c r="S192" s="344"/>
      <c r="T192" s="303"/>
      <c r="U192" s="307"/>
      <c r="V192" s="304"/>
      <c r="W192" s="307"/>
      <c r="X192" s="304"/>
      <c r="Y192" s="302"/>
      <c r="Z192" s="303"/>
      <c r="AA192" s="307"/>
      <c r="AB192" s="311"/>
      <c r="AC192" s="344"/>
      <c r="AD192" s="304"/>
      <c r="AE192" s="302"/>
      <c r="AF192" s="311"/>
      <c r="AG192" s="311"/>
      <c r="AH192" s="344"/>
      <c r="AI192" s="304"/>
      <c r="AJ192" s="302"/>
      <c r="AK192" s="344"/>
      <c r="AL192" s="304"/>
      <c r="AM192" s="302"/>
      <c r="AN192" s="311"/>
      <c r="AO192" s="308"/>
      <c r="AP192" s="344"/>
      <c r="AQ192" s="304"/>
      <c r="AR192" s="302"/>
      <c r="AS192" s="311"/>
      <c r="AT192" s="304"/>
      <c r="AU192" s="302"/>
      <c r="AV192" s="304"/>
      <c r="AW192" s="302"/>
      <c r="AX192" s="308"/>
      <c r="AY192" s="344"/>
      <c r="AZ192" s="304"/>
      <c r="BA192" s="302"/>
      <c r="BB192" s="344"/>
      <c r="BC192" s="304"/>
      <c r="BD192" s="302"/>
      <c r="BE192" s="306"/>
      <c r="BF192" s="302"/>
      <c r="BG192" s="304"/>
      <c r="BH192" s="95"/>
      <c r="BI192" s="96"/>
      <c r="BJ192" s="95"/>
      <c r="BK192" s="358"/>
      <c r="BL192" s="302"/>
      <c r="BM192" s="344"/>
      <c r="BN192" s="304"/>
      <c r="BO192" s="302"/>
      <c r="BP192" s="304"/>
      <c r="BQ192" s="302"/>
      <c r="BR192" s="311"/>
      <c r="BS192" s="311"/>
      <c r="BT192" s="344"/>
      <c r="BU192" s="304"/>
      <c r="BV192" s="95"/>
      <c r="BW192" s="358"/>
      <c r="BX192" s="302"/>
      <c r="BY192" s="302"/>
      <c r="BZ192" s="311"/>
      <c r="CA192" s="304"/>
      <c r="CB192" s="302"/>
      <c r="CC192" s="311"/>
      <c r="CD192" s="311"/>
      <c r="CE192" s="304"/>
    </row>
    <row r="193" spans="1:83">
      <c r="A193" s="10">
        <v>2619</v>
      </c>
      <c r="B193" s="11" t="s">
        <v>765</v>
      </c>
      <c r="C193" s="33">
        <v>957</v>
      </c>
      <c r="D193" s="45">
        <v>165</v>
      </c>
      <c r="E193" s="68">
        <f t="shared" si="2"/>
        <v>0.17241379310344829</v>
      </c>
      <c r="F193" s="95">
        <v>71</v>
      </c>
      <c r="G193" s="95">
        <v>36</v>
      </c>
      <c r="H193" s="95">
        <v>47</v>
      </c>
      <c r="I193" s="95">
        <v>27</v>
      </c>
      <c r="J193" s="104">
        <v>72</v>
      </c>
      <c r="K193" s="109">
        <v>63</v>
      </c>
      <c r="L193" s="103">
        <v>56</v>
      </c>
      <c r="M193" s="108">
        <v>60</v>
      </c>
      <c r="N193" s="96">
        <v>27</v>
      </c>
      <c r="O193" s="302"/>
      <c r="P193" s="304"/>
      <c r="Q193" s="302"/>
      <c r="R193" s="311"/>
      <c r="S193" s="344"/>
      <c r="T193" s="303"/>
      <c r="U193" s="307"/>
      <c r="V193" s="304"/>
      <c r="W193" s="307"/>
      <c r="X193" s="304"/>
      <c r="Y193" s="302"/>
      <c r="Z193" s="303"/>
      <c r="AA193" s="307"/>
      <c r="AB193" s="311"/>
      <c r="AC193" s="344"/>
      <c r="AD193" s="304"/>
      <c r="AE193" s="302"/>
      <c r="AF193" s="311"/>
      <c r="AG193" s="311"/>
      <c r="AH193" s="344"/>
      <c r="AI193" s="304"/>
      <c r="AJ193" s="302"/>
      <c r="AK193" s="344"/>
      <c r="AL193" s="304"/>
      <c r="AM193" s="302"/>
      <c r="AN193" s="311"/>
      <c r="AO193" s="308"/>
      <c r="AP193" s="344"/>
      <c r="AQ193" s="304"/>
      <c r="AR193" s="302"/>
      <c r="AS193" s="311"/>
      <c r="AT193" s="304"/>
      <c r="AU193" s="302"/>
      <c r="AV193" s="304"/>
      <c r="AW193" s="302"/>
      <c r="AX193" s="308"/>
      <c r="AY193" s="344"/>
      <c r="AZ193" s="304"/>
      <c r="BA193" s="302"/>
      <c r="BB193" s="344"/>
      <c r="BC193" s="304"/>
      <c r="BD193" s="302"/>
      <c r="BE193" s="306"/>
      <c r="BF193" s="302"/>
      <c r="BG193" s="304"/>
      <c r="BH193" s="95"/>
      <c r="BI193" s="96"/>
      <c r="BJ193" s="95"/>
      <c r="BK193" s="358"/>
      <c r="BL193" s="302"/>
      <c r="BM193" s="344"/>
      <c r="BN193" s="304"/>
      <c r="BO193" s="302"/>
      <c r="BP193" s="304"/>
      <c r="BQ193" s="302"/>
      <c r="BR193" s="311"/>
      <c r="BS193" s="311"/>
      <c r="BT193" s="344"/>
      <c r="BU193" s="304"/>
      <c r="BV193" s="95"/>
      <c r="BW193" s="358"/>
      <c r="BX193" s="302"/>
      <c r="BY193" s="302"/>
      <c r="BZ193" s="311"/>
      <c r="CA193" s="304"/>
      <c r="CB193" s="302"/>
      <c r="CC193" s="311"/>
      <c r="CD193" s="311"/>
      <c r="CE193" s="304"/>
    </row>
    <row r="194" spans="1:83">
      <c r="A194" s="10">
        <v>2811</v>
      </c>
      <c r="B194" s="11" t="s">
        <v>322</v>
      </c>
      <c r="C194" s="33">
        <v>678</v>
      </c>
      <c r="D194" s="45">
        <v>305</v>
      </c>
      <c r="E194" s="68">
        <f t="shared" si="2"/>
        <v>0.44985250737463128</v>
      </c>
      <c r="F194" s="95"/>
      <c r="G194" s="95"/>
      <c r="H194" s="95"/>
      <c r="I194" s="95"/>
      <c r="J194" s="104"/>
      <c r="K194" s="109"/>
      <c r="L194" s="103"/>
      <c r="M194" s="108"/>
      <c r="N194" s="96"/>
      <c r="O194" s="302"/>
      <c r="P194" s="304"/>
      <c r="Q194" s="302"/>
      <c r="R194" s="311"/>
      <c r="S194" s="344"/>
      <c r="T194" s="303"/>
      <c r="U194" s="307"/>
      <c r="V194" s="304"/>
      <c r="W194" s="307"/>
      <c r="X194" s="304"/>
      <c r="Y194" s="302"/>
      <c r="Z194" s="303"/>
      <c r="AA194" s="307"/>
      <c r="AB194" s="311"/>
      <c r="AC194" s="344"/>
      <c r="AD194" s="304"/>
      <c r="AE194" s="302"/>
      <c r="AF194" s="311"/>
      <c r="AG194" s="311"/>
      <c r="AH194" s="344"/>
      <c r="AI194" s="304"/>
      <c r="AJ194" s="302"/>
      <c r="AK194" s="344"/>
      <c r="AL194" s="304"/>
      <c r="AM194" s="302"/>
      <c r="AN194" s="311"/>
      <c r="AO194" s="308"/>
      <c r="AP194" s="344"/>
      <c r="AQ194" s="304"/>
      <c r="AR194" s="302"/>
      <c r="AS194" s="311"/>
      <c r="AT194" s="304"/>
      <c r="AU194" s="302"/>
      <c r="AV194" s="304"/>
      <c r="AW194" s="302"/>
      <c r="AX194" s="308"/>
      <c r="AY194" s="344"/>
      <c r="AZ194" s="304"/>
      <c r="BA194" s="95">
        <v>101</v>
      </c>
      <c r="BB194" s="103">
        <v>124</v>
      </c>
      <c r="BC194" s="96">
        <v>135</v>
      </c>
      <c r="BD194" s="302"/>
      <c r="BE194" s="306"/>
      <c r="BF194" s="302"/>
      <c r="BG194" s="304"/>
      <c r="BH194" s="95"/>
      <c r="BI194" s="96"/>
      <c r="BJ194" s="95"/>
      <c r="BK194" s="358"/>
      <c r="BL194" s="302"/>
      <c r="BM194" s="344"/>
      <c r="BN194" s="304"/>
      <c r="BO194" s="302"/>
      <c r="BP194" s="304"/>
      <c r="BQ194" s="302"/>
      <c r="BR194" s="311"/>
      <c r="BS194" s="311"/>
      <c r="BT194" s="344"/>
      <c r="BU194" s="304"/>
      <c r="BV194" s="95"/>
      <c r="BW194" s="358"/>
      <c r="BX194" s="302"/>
      <c r="BY194" s="302"/>
      <c r="BZ194" s="311"/>
      <c r="CA194" s="304"/>
      <c r="CB194" s="302"/>
      <c r="CC194" s="311"/>
      <c r="CD194" s="311"/>
      <c r="CE194" s="304"/>
    </row>
    <row r="195" spans="1:83">
      <c r="A195" s="10">
        <v>2812</v>
      </c>
      <c r="B195" s="11" t="s">
        <v>323</v>
      </c>
      <c r="C195" s="33">
        <v>946</v>
      </c>
      <c r="D195" s="45">
        <v>259</v>
      </c>
      <c r="E195" s="68">
        <f t="shared" si="2"/>
        <v>0.27378435517970401</v>
      </c>
      <c r="F195" s="95"/>
      <c r="G195" s="95"/>
      <c r="H195" s="95"/>
      <c r="I195" s="95"/>
      <c r="J195" s="104"/>
      <c r="K195" s="109"/>
      <c r="L195" s="103"/>
      <c r="M195" s="108"/>
      <c r="N195" s="96"/>
      <c r="O195" s="302"/>
      <c r="P195" s="304"/>
      <c r="Q195" s="302"/>
      <c r="R195" s="311"/>
      <c r="S195" s="344"/>
      <c r="T195" s="303"/>
      <c r="U195" s="307"/>
      <c r="V195" s="304"/>
      <c r="W195" s="307"/>
      <c r="X195" s="304"/>
      <c r="Y195" s="302"/>
      <c r="Z195" s="303"/>
      <c r="AA195" s="307"/>
      <c r="AB195" s="311"/>
      <c r="AC195" s="344"/>
      <c r="AD195" s="304"/>
      <c r="AE195" s="302"/>
      <c r="AF195" s="311"/>
      <c r="AG195" s="311"/>
      <c r="AH195" s="344"/>
      <c r="AI195" s="304"/>
      <c r="AJ195" s="302"/>
      <c r="AK195" s="344"/>
      <c r="AL195" s="304"/>
      <c r="AM195" s="302"/>
      <c r="AN195" s="311"/>
      <c r="AO195" s="308"/>
      <c r="AP195" s="344"/>
      <c r="AQ195" s="304"/>
      <c r="AR195" s="302"/>
      <c r="AS195" s="311"/>
      <c r="AT195" s="304"/>
      <c r="AU195" s="302"/>
      <c r="AV195" s="304"/>
      <c r="AW195" s="302"/>
      <c r="AX195" s="308"/>
      <c r="AY195" s="344"/>
      <c r="AZ195" s="304"/>
      <c r="BA195" s="95">
        <v>66</v>
      </c>
      <c r="BB195" s="103">
        <v>97</v>
      </c>
      <c r="BC195" s="96">
        <v>136</v>
      </c>
      <c r="BD195" s="302"/>
      <c r="BE195" s="306"/>
      <c r="BF195" s="302"/>
      <c r="BG195" s="304"/>
      <c r="BH195" s="95"/>
      <c r="BI195" s="96"/>
      <c r="BJ195" s="95"/>
      <c r="BK195" s="358"/>
      <c r="BL195" s="302"/>
      <c r="BM195" s="344"/>
      <c r="BN195" s="304"/>
      <c r="BO195" s="302"/>
      <c r="BP195" s="304"/>
      <c r="BQ195" s="302"/>
      <c r="BR195" s="311"/>
      <c r="BS195" s="311"/>
      <c r="BT195" s="344"/>
      <c r="BU195" s="304"/>
      <c r="BV195" s="95"/>
      <c r="BW195" s="358"/>
      <c r="BX195" s="302"/>
      <c r="BY195" s="302"/>
      <c r="BZ195" s="311"/>
      <c r="CA195" s="304"/>
      <c r="CB195" s="302"/>
      <c r="CC195" s="311"/>
      <c r="CD195" s="311"/>
      <c r="CE195" s="304"/>
    </row>
    <row r="196" spans="1:83">
      <c r="A196" s="10">
        <v>2821</v>
      </c>
      <c r="B196" s="11" t="s">
        <v>324</v>
      </c>
      <c r="C196" s="33">
        <v>1023</v>
      </c>
      <c r="D196" s="45">
        <v>397</v>
      </c>
      <c r="E196" s="68">
        <f t="shared" si="2"/>
        <v>0.38807429130009774</v>
      </c>
      <c r="F196" s="95"/>
      <c r="G196" s="95"/>
      <c r="H196" s="95"/>
      <c r="I196" s="95"/>
      <c r="J196" s="104"/>
      <c r="K196" s="109"/>
      <c r="L196" s="103"/>
      <c r="M196" s="108"/>
      <c r="N196" s="96"/>
      <c r="O196" s="302"/>
      <c r="P196" s="304"/>
      <c r="Q196" s="302"/>
      <c r="R196" s="311"/>
      <c r="S196" s="344"/>
      <c r="T196" s="303"/>
      <c r="U196" s="307"/>
      <c r="V196" s="304"/>
      <c r="W196" s="307"/>
      <c r="X196" s="304"/>
      <c r="Y196" s="302"/>
      <c r="Z196" s="303"/>
      <c r="AA196" s="307"/>
      <c r="AB196" s="311"/>
      <c r="AC196" s="344"/>
      <c r="AD196" s="304"/>
      <c r="AE196" s="302"/>
      <c r="AF196" s="311"/>
      <c r="AG196" s="311"/>
      <c r="AH196" s="344"/>
      <c r="AI196" s="304"/>
      <c r="AJ196" s="302"/>
      <c r="AK196" s="344"/>
      <c r="AL196" s="304"/>
      <c r="AM196" s="302"/>
      <c r="AN196" s="311"/>
      <c r="AO196" s="308"/>
      <c r="AP196" s="344"/>
      <c r="AQ196" s="304"/>
      <c r="AR196" s="302"/>
      <c r="AS196" s="311"/>
      <c r="AT196" s="304"/>
      <c r="AU196" s="302"/>
      <c r="AV196" s="304"/>
      <c r="AW196" s="302"/>
      <c r="AX196" s="308"/>
      <c r="AY196" s="344"/>
      <c r="AZ196" s="304"/>
      <c r="BA196" s="95">
        <v>128</v>
      </c>
      <c r="BB196" s="103">
        <v>203</v>
      </c>
      <c r="BC196" s="96">
        <v>180</v>
      </c>
      <c r="BD196" s="302"/>
      <c r="BE196" s="306"/>
      <c r="BF196" s="302"/>
      <c r="BG196" s="304"/>
      <c r="BH196" s="95"/>
      <c r="BI196" s="96"/>
      <c r="BJ196" s="95"/>
      <c r="BK196" s="358"/>
      <c r="BL196" s="302"/>
      <c r="BM196" s="344"/>
      <c r="BN196" s="304"/>
      <c r="BO196" s="302"/>
      <c r="BP196" s="304"/>
      <c r="BQ196" s="302"/>
      <c r="BR196" s="311"/>
      <c r="BS196" s="311"/>
      <c r="BT196" s="344"/>
      <c r="BU196" s="304"/>
      <c r="BV196" s="95"/>
      <c r="BW196" s="358"/>
      <c r="BX196" s="302"/>
      <c r="BY196" s="302"/>
      <c r="BZ196" s="311"/>
      <c r="CA196" s="304"/>
      <c r="CB196" s="302"/>
      <c r="CC196" s="311"/>
      <c r="CD196" s="311"/>
      <c r="CE196" s="304"/>
    </row>
    <row r="197" spans="1:83">
      <c r="A197" s="10">
        <v>2822</v>
      </c>
      <c r="B197" s="11" t="s">
        <v>325</v>
      </c>
      <c r="C197" s="33">
        <v>659</v>
      </c>
      <c r="D197" s="45">
        <v>324</v>
      </c>
      <c r="E197" s="68">
        <f t="shared" si="2"/>
        <v>0.49165402124430957</v>
      </c>
      <c r="F197" s="95"/>
      <c r="G197" s="95"/>
      <c r="H197" s="95"/>
      <c r="I197" s="95"/>
      <c r="J197" s="104"/>
      <c r="K197" s="109"/>
      <c r="L197" s="103"/>
      <c r="M197" s="108"/>
      <c r="N197" s="96"/>
      <c r="O197" s="302"/>
      <c r="P197" s="304"/>
      <c r="Q197" s="302"/>
      <c r="R197" s="311"/>
      <c r="S197" s="344"/>
      <c r="T197" s="303"/>
      <c r="U197" s="307"/>
      <c r="V197" s="304"/>
      <c r="W197" s="307"/>
      <c r="X197" s="304"/>
      <c r="Y197" s="302"/>
      <c r="Z197" s="303"/>
      <c r="AA197" s="307"/>
      <c r="AB197" s="311"/>
      <c r="AC197" s="344"/>
      <c r="AD197" s="304"/>
      <c r="AE197" s="302"/>
      <c r="AF197" s="311"/>
      <c r="AG197" s="311"/>
      <c r="AH197" s="344"/>
      <c r="AI197" s="304"/>
      <c r="AJ197" s="302"/>
      <c r="AK197" s="344"/>
      <c r="AL197" s="304"/>
      <c r="AM197" s="302"/>
      <c r="AN197" s="311"/>
      <c r="AO197" s="308"/>
      <c r="AP197" s="344"/>
      <c r="AQ197" s="304"/>
      <c r="AR197" s="302"/>
      <c r="AS197" s="311"/>
      <c r="AT197" s="304"/>
      <c r="AU197" s="302"/>
      <c r="AV197" s="304"/>
      <c r="AW197" s="302"/>
      <c r="AX197" s="308"/>
      <c r="AY197" s="344"/>
      <c r="AZ197" s="304"/>
      <c r="BA197" s="95">
        <v>99</v>
      </c>
      <c r="BB197" s="103">
        <v>138</v>
      </c>
      <c r="BC197" s="96">
        <v>149</v>
      </c>
      <c r="BD197" s="302"/>
      <c r="BE197" s="306"/>
      <c r="BF197" s="302"/>
      <c r="BG197" s="304"/>
      <c r="BH197" s="95"/>
      <c r="BI197" s="96"/>
      <c r="BJ197" s="95"/>
      <c r="BK197" s="358"/>
      <c r="BL197" s="302"/>
      <c r="BM197" s="344"/>
      <c r="BN197" s="304"/>
      <c r="BO197" s="302"/>
      <c r="BP197" s="304"/>
      <c r="BQ197" s="302"/>
      <c r="BR197" s="311"/>
      <c r="BS197" s="311"/>
      <c r="BT197" s="344"/>
      <c r="BU197" s="304"/>
      <c r="BV197" s="95"/>
      <c r="BW197" s="358"/>
      <c r="BX197" s="302"/>
      <c r="BY197" s="302"/>
      <c r="BZ197" s="311"/>
      <c r="CA197" s="304"/>
      <c r="CB197" s="302"/>
      <c r="CC197" s="311"/>
      <c r="CD197" s="311"/>
      <c r="CE197" s="304"/>
    </row>
    <row r="198" spans="1:83">
      <c r="A198" s="10">
        <v>2823</v>
      </c>
      <c r="B198" s="11" t="s">
        <v>326</v>
      </c>
      <c r="C198" s="33">
        <v>588</v>
      </c>
      <c r="D198" s="45">
        <v>195</v>
      </c>
      <c r="E198" s="68">
        <f t="shared" si="2"/>
        <v>0.33163265306122447</v>
      </c>
      <c r="F198" s="95"/>
      <c r="G198" s="95"/>
      <c r="H198" s="95"/>
      <c r="I198" s="95"/>
      <c r="J198" s="104"/>
      <c r="K198" s="109"/>
      <c r="L198" s="103"/>
      <c r="M198" s="108"/>
      <c r="N198" s="96"/>
      <c r="O198" s="302"/>
      <c r="P198" s="304"/>
      <c r="Q198" s="302"/>
      <c r="R198" s="311"/>
      <c r="S198" s="344"/>
      <c r="T198" s="303"/>
      <c r="U198" s="307"/>
      <c r="V198" s="304"/>
      <c r="W198" s="307"/>
      <c r="X198" s="304"/>
      <c r="Y198" s="302"/>
      <c r="Z198" s="303"/>
      <c r="AA198" s="307"/>
      <c r="AB198" s="311"/>
      <c r="AC198" s="344"/>
      <c r="AD198" s="304"/>
      <c r="AE198" s="302"/>
      <c r="AF198" s="311"/>
      <c r="AG198" s="311"/>
      <c r="AH198" s="344"/>
      <c r="AI198" s="304"/>
      <c r="AJ198" s="302"/>
      <c r="AK198" s="344"/>
      <c r="AL198" s="304"/>
      <c r="AM198" s="302"/>
      <c r="AN198" s="311"/>
      <c r="AO198" s="308"/>
      <c r="AP198" s="344"/>
      <c r="AQ198" s="304"/>
      <c r="AR198" s="95">
        <v>0</v>
      </c>
      <c r="AS198" s="104">
        <v>0</v>
      </c>
      <c r="AT198" s="96">
        <v>0</v>
      </c>
      <c r="AU198" s="302"/>
      <c r="AV198" s="304"/>
      <c r="AW198" s="302"/>
      <c r="AX198" s="308"/>
      <c r="AY198" s="344"/>
      <c r="AZ198" s="304"/>
      <c r="BA198" s="95">
        <v>60</v>
      </c>
      <c r="BB198" s="103">
        <v>75</v>
      </c>
      <c r="BC198" s="96">
        <v>122</v>
      </c>
      <c r="BD198" s="302"/>
      <c r="BE198" s="306"/>
      <c r="BF198" s="302"/>
      <c r="BG198" s="304"/>
      <c r="BH198" s="95"/>
      <c r="BI198" s="96"/>
      <c r="BJ198" s="95"/>
      <c r="BK198" s="358"/>
      <c r="BL198" s="302"/>
      <c r="BM198" s="344"/>
      <c r="BN198" s="304"/>
      <c r="BO198" s="302"/>
      <c r="BP198" s="304"/>
      <c r="BQ198" s="302"/>
      <c r="BR198" s="311"/>
      <c r="BS198" s="311"/>
      <c r="BT198" s="344"/>
      <c r="BU198" s="304"/>
      <c r="BV198" s="95"/>
      <c r="BW198" s="358"/>
      <c r="BX198" s="302"/>
      <c r="BY198" s="302"/>
      <c r="BZ198" s="311"/>
      <c r="CA198" s="304"/>
      <c r="CB198" s="302"/>
      <c r="CC198" s="311"/>
      <c r="CD198" s="311"/>
      <c r="CE198" s="304"/>
    </row>
    <row r="199" spans="1:83">
      <c r="A199" s="10">
        <v>2831</v>
      </c>
      <c r="B199" s="11" t="s">
        <v>327</v>
      </c>
      <c r="C199" s="33">
        <v>1020</v>
      </c>
      <c r="D199" s="45">
        <v>451</v>
      </c>
      <c r="E199" s="68">
        <f t="shared" si="2"/>
        <v>0.44215686274509802</v>
      </c>
      <c r="F199" s="95"/>
      <c r="G199" s="95"/>
      <c r="H199" s="95"/>
      <c r="I199" s="95"/>
      <c r="J199" s="104"/>
      <c r="K199" s="109"/>
      <c r="L199" s="103"/>
      <c r="M199" s="108"/>
      <c r="N199" s="96"/>
      <c r="O199" s="302"/>
      <c r="P199" s="304"/>
      <c r="Q199" s="302"/>
      <c r="R199" s="311"/>
      <c r="S199" s="344"/>
      <c r="T199" s="303"/>
      <c r="U199" s="307"/>
      <c r="V199" s="304"/>
      <c r="W199" s="307"/>
      <c r="X199" s="304"/>
      <c r="Y199" s="302"/>
      <c r="Z199" s="303"/>
      <c r="AA199" s="307"/>
      <c r="AB199" s="311"/>
      <c r="AC199" s="344"/>
      <c r="AD199" s="304"/>
      <c r="AE199" s="302"/>
      <c r="AF199" s="311"/>
      <c r="AG199" s="311"/>
      <c r="AH199" s="344"/>
      <c r="AI199" s="304"/>
      <c r="AJ199" s="302"/>
      <c r="AK199" s="344"/>
      <c r="AL199" s="304"/>
      <c r="AM199" s="302"/>
      <c r="AN199" s="311"/>
      <c r="AO199" s="308"/>
      <c r="AP199" s="344"/>
      <c r="AQ199" s="304"/>
      <c r="AR199" s="95">
        <v>3</v>
      </c>
      <c r="AS199" s="104">
        <v>6</v>
      </c>
      <c r="AT199" s="96">
        <v>4</v>
      </c>
      <c r="AU199" s="302"/>
      <c r="AV199" s="304"/>
      <c r="AW199" s="302"/>
      <c r="AX199" s="308"/>
      <c r="AY199" s="344"/>
      <c r="AZ199" s="304"/>
      <c r="BA199" s="95">
        <v>139</v>
      </c>
      <c r="BB199" s="103">
        <v>204</v>
      </c>
      <c r="BC199" s="96">
        <v>221</v>
      </c>
      <c r="BD199" s="302"/>
      <c r="BE199" s="306"/>
      <c r="BF199" s="302"/>
      <c r="BG199" s="304"/>
      <c r="BH199" s="95"/>
      <c r="BI199" s="96"/>
      <c r="BJ199" s="95"/>
      <c r="BK199" s="358"/>
      <c r="BL199" s="302"/>
      <c r="BM199" s="344"/>
      <c r="BN199" s="304"/>
      <c r="BO199" s="302"/>
      <c r="BP199" s="304"/>
      <c r="BQ199" s="302"/>
      <c r="BR199" s="311"/>
      <c r="BS199" s="311"/>
      <c r="BT199" s="344"/>
      <c r="BU199" s="304"/>
      <c r="BV199" s="95"/>
      <c r="BW199" s="358"/>
      <c r="BX199" s="302"/>
      <c r="BY199" s="302"/>
      <c r="BZ199" s="311"/>
      <c r="CA199" s="304"/>
      <c r="CB199" s="302"/>
      <c r="CC199" s="311"/>
      <c r="CD199" s="311"/>
      <c r="CE199" s="304"/>
    </row>
    <row r="200" spans="1:83">
      <c r="A200" s="10">
        <v>2832</v>
      </c>
      <c r="B200" s="11" t="s">
        <v>328</v>
      </c>
      <c r="C200" s="33">
        <v>1236</v>
      </c>
      <c r="D200" s="45">
        <v>658</v>
      </c>
      <c r="E200" s="68">
        <f t="shared" si="2"/>
        <v>0.53236245954692551</v>
      </c>
      <c r="F200" s="95"/>
      <c r="G200" s="95"/>
      <c r="H200" s="95"/>
      <c r="I200" s="95"/>
      <c r="J200" s="104"/>
      <c r="K200" s="109"/>
      <c r="L200" s="103"/>
      <c r="M200" s="108"/>
      <c r="N200" s="96"/>
      <c r="O200" s="302"/>
      <c r="P200" s="304"/>
      <c r="Q200" s="302"/>
      <c r="R200" s="311"/>
      <c r="S200" s="344"/>
      <c r="T200" s="303"/>
      <c r="U200" s="307"/>
      <c r="V200" s="304"/>
      <c r="W200" s="307"/>
      <c r="X200" s="304"/>
      <c r="Y200" s="302"/>
      <c r="Z200" s="303"/>
      <c r="AA200" s="307"/>
      <c r="AB200" s="311"/>
      <c r="AC200" s="344"/>
      <c r="AD200" s="304"/>
      <c r="AE200" s="302"/>
      <c r="AF200" s="311"/>
      <c r="AG200" s="311"/>
      <c r="AH200" s="344"/>
      <c r="AI200" s="304"/>
      <c r="AJ200" s="302"/>
      <c r="AK200" s="344"/>
      <c r="AL200" s="304"/>
      <c r="AM200" s="302"/>
      <c r="AN200" s="311"/>
      <c r="AO200" s="308"/>
      <c r="AP200" s="344"/>
      <c r="AQ200" s="304"/>
      <c r="AR200" s="357"/>
      <c r="AS200" s="359"/>
      <c r="AT200" s="358"/>
      <c r="AU200" s="302"/>
      <c r="AV200" s="304"/>
      <c r="AW200" s="302"/>
      <c r="AX200" s="308"/>
      <c r="AY200" s="344"/>
      <c r="AZ200" s="304"/>
      <c r="BA200" s="95">
        <v>213</v>
      </c>
      <c r="BB200" s="103">
        <v>295</v>
      </c>
      <c r="BC200" s="96">
        <v>313</v>
      </c>
      <c r="BD200" s="302"/>
      <c r="BE200" s="306"/>
      <c r="BF200" s="302"/>
      <c r="BG200" s="304"/>
      <c r="BH200" s="95"/>
      <c r="BI200" s="96"/>
      <c r="BJ200" s="95"/>
      <c r="BK200" s="358"/>
      <c r="BL200" s="302"/>
      <c r="BM200" s="344"/>
      <c r="BN200" s="304"/>
      <c r="BO200" s="302"/>
      <c r="BP200" s="304"/>
      <c r="BQ200" s="302"/>
      <c r="BR200" s="311"/>
      <c r="BS200" s="311"/>
      <c r="BT200" s="344"/>
      <c r="BU200" s="304"/>
      <c r="BV200" s="95"/>
      <c r="BW200" s="358"/>
      <c r="BX200" s="302"/>
      <c r="BY200" s="302"/>
      <c r="BZ200" s="311"/>
      <c r="CA200" s="304"/>
      <c r="CB200" s="302"/>
      <c r="CC200" s="311"/>
      <c r="CD200" s="311"/>
      <c r="CE200" s="304"/>
    </row>
    <row r="201" spans="1:83">
      <c r="A201" s="10">
        <v>2841</v>
      </c>
      <c r="B201" s="11" t="s">
        <v>329</v>
      </c>
      <c r="C201" s="33">
        <v>485</v>
      </c>
      <c r="D201" s="45">
        <v>88</v>
      </c>
      <c r="E201" s="68">
        <f t="shared" si="2"/>
        <v>0.18144329896907216</v>
      </c>
      <c r="F201" s="95"/>
      <c r="G201" s="95"/>
      <c r="H201" s="95"/>
      <c r="I201" s="95"/>
      <c r="J201" s="104"/>
      <c r="K201" s="109"/>
      <c r="L201" s="103"/>
      <c r="M201" s="108"/>
      <c r="N201" s="96"/>
      <c r="O201" s="302"/>
      <c r="P201" s="304"/>
      <c r="Q201" s="302"/>
      <c r="R201" s="311"/>
      <c r="S201" s="344"/>
      <c r="T201" s="303"/>
      <c r="U201" s="307"/>
      <c r="V201" s="304"/>
      <c r="W201" s="307"/>
      <c r="X201" s="304"/>
      <c r="Y201" s="302"/>
      <c r="Z201" s="303"/>
      <c r="AA201" s="307"/>
      <c r="AB201" s="311"/>
      <c r="AC201" s="344"/>
      <c r="AD201" s="304"/>
      <c r="AE201" s="302"/>
      <c r="AF201" s="311"/>
      <c r="AG201" s="311"/>
      <c r="AH201" s="344"/>
      <c r="AI201" s="304"/>
      <c r="AJ201" s="302"/>
      <c r="AK201" s="344"/>
      <c r="AL201" s="304"/>
      <c r="AM201" s="302"/>
      <c r="AN201" s="311"/>
      <c r="AO201" s="308"/>
      <c r="AP201" s="344"/>
      <c r="AQ201" s="304"/>
      <c r="AR201" s="357"/>
      <c r="AS201" s="359"/>
      <c r="AT201" s="358"/>
      <c r="AU201" s="302"/>
      <c r="AV201" s="304"/>
      <c r="AW201" s="302"/>
      <c r="AX201" s="308"/>
      <c r="AY201" s="344"/>
      <c r="AZ201" s="304"/>
      <c r="BA201" s="95">
        <v>22</v>
      </c>
      <c r="BB201" s="103">
        <v>20</v>
      </c>
      <c r="BC201" s="96">
        <v>47</v>
      </c>
      <c r="BD201" s="302"/>
      <c r="BE201" s="306"/>
      <c r="BF201" s="302"/>
      <c r="BG201" s="304"/>
      <c r="BH201" s="95"/>
      <c r="BI201" s="96"/>
      <c r="BJ201" s="95"/>
      <c r="BK201" s="358"/>
      <c r="BL201" s="302"/>
      <c r="BM201" s="344"/>
      <c r="BN201" s="304"/>
      <c r="BO201" s="302"/>
      <c r="BP201" s="304"/>
      <c r="BQ201" s="302"/>
      <c r="BR201" s="311"/>
      <c r="BS201" s="311"/>
      <c r="BT201" s="344"/>
      <c r="BU201" s="304"/>
      <c r="BV201" s="95"/>
      <c r="BW201" s="358"/>
      <c r="BX201" s="302"/>
      <c r="BY201" s="302"/>
      <c r="BZ201" s="311"/>
      <c r="CA201" s="304"/>
      <c r="CB201" s="302"/>
      <c r="CC201" s="311"/>
      <c r="CD201" s="311"/>
      <c r="CE201" s="304"/>
    </row>
    <row r="202" spans="1:83">
      <c r="A202" s="10">
        <v>2842</v>
      </c>
      <c r="B202" s="11" t="s">
        <v>883</v>
      </c>
      <c r="C202" s="33">
        <v>1041</v>
      </c>
      <c r="D202" s="45">
        <v>375</v>
      </c>
      <c r="E202" s="68">
        <f>SUM(D202/C202)</f>
        <v>0.36023054755043227</v>
      </c>
      <c r="F202" s="95"/>
      <c r="G202" s="95"/>
      <c r="H202" s="95"/>
      <c r="I202" s="95"/>
      <c r="J202" s="104"/>
      <c r="K202" s="109"/>
      <c r="L202" s="103"/>
      <c r="M202" s="108"/>
      <c r="N202" s="96"/>
      <c r="O202" s="302"/>
      <c r="P202" s="304"/>
      <c r="Q202" s="302"/>
      <c r="R202" s="311"/>
      <c r="S202" s="344"/>
      <c r="T202" s="303"/>
      <c r="U202" s="307"/>
      <c r="V202" s="304"/>
      <c r="W202" s="307"/>
      <c r="X202" s="304"/>
      <c r="Y202" s="302"/>
      <c r="Z202" s="303"/>
      <c r="AA202" s="307"/>
      <c r="AB202" s="311"/>
      <c r="AC202" s="344"/>
      <c r="AD202" s="304"/>
      <c r="AE202" s="302"/>
      <c r="AF202" s="311"/>
      <c r="AG202" s="311"/>
      <c r="AH202" s="344"/>
      <c r="AI202" s="304"/>
      <c r="AJ202" s="302"/>
      <c r="AK202" s="344"/>
      <c r="AL202" s="304"/>
      <c r="AM202" s="302"/>
      <c r="AN202" s="311"/>
      <c r="AO202" s="308"/>
      <c r="AP202" s="344"/>
      <c r="AQ202" s="304"/>
      <c r="AR202" s="357"/>
      <c r="AS202" s="359"/>
      <c r="AT202" s="358"/>
      <c r="AU202" s="302"/>
      <c r="AV202" s="304"/>
      <c r="AW202" s="302"/>
      <c r="AX202" s="308"/>
      <c r="AY202" s="344"/>
      <c r="AZ202" s="304"/>
      <c r="BA202" s="95">
        <v>114</v>
      </c>
      <c r="BB202" s="103">
        <v>180</v>
      </c>
      <c r="BC202" s="96">
        <v>203</v>
      </c>
      <c r="BD202" s="302"/>
      <c r="BE202" s="306"/>
      <c r="BF202" s="302"/>
      <c r="BG202" s="304"/>
      <c r="BH202" s="95"/>
      <c r="BI202" s="96"/>
      <c r="BJ202" s="95"/>
      <c r="BK202" s="358"/>
      <c r="BL202" s="302"/>
      <c r="BM202" s="344"/>
      <c r="BN202" s="304"/>
      <c r="BO202" s="302"/>
      <c r="BP202" s="304"/>
      <c r="BQ202" s="302"/>
      <c r="BR202" s="311"/>
      <c r="BS202" s="311"/>
      <c r="BT202" s="344"/>
      <c r="BU202" s="304"/>
      <c r="BV202" s="95"/>
      <c r="BW202" s="358"/>
      <c r="BX202" s="302"/>
      <c r="BY202" s="302"/>
      <c r="BZ202" s="311"/>
      <c r="CA202" s="304"/>
      <c r="CB202" s="302"/>
      <c r="CC202" s="311"/>
      <c r="CD202" s="311"/>
      <c r="CE202" s="304"/>
    </row>
    <row r="203" spans="1:83">
      <c r="A203" s="10">
        <v>2851</v>
      </c>
      <c r="B203" s="11" t="s">
        <v>330</v>
      </c>
      <c r="C203" s="33">
        <v>1054</v>
      </c>
      <c r="D203" s="45">
        <v>474</v>
      </c>
      <c r="E203" s="68">
        <f t="shared" si="2"/>
        <v>0.44971537001897532</v>
      </c>
      <c r="F203" s="95"/>
      <c r="G203" s="95"/>
      <c r="H203" s="95"/>
      <c r="I203" s="95"/>
      <c r="J203" s="104"/>
      <c r="K203" s="109"/>
      <c r="L203" s="103"/>
      <c r="M203" s="108"/>
      <c r="N203" s="96"/>
      <c r="O203" s="302"/>
      <c r="P203" s="304"/>
      <c r="Q203" s="302"/>
      <c r="R203" s="311"/>
      <c r="S203" s="344"/>
      <c r="T203" s="303"/>
      <c r="U203" s="307"/>
      <c r="V203" s="304"/>
      <c r="W203" s="307"/>
      <c r="X203" s="304"/>
      <c r="Y203" s="302"/>
      <c r="Z203" s="303"/>
      <c r="AA203" s="307"/>
      <c r="AB203" s="311"/>
      <c r="AC203" s="344"/>
      <c r="AD203" s="304"/>
      <c r="AE203" s="302"/>
      <c r="AF203" s="311"/>
      <c r="AG203" s="311"/>
      <c r="AH203" s="344"/>
      <c r="AI203" s="304"/>
      <c r="AJ203" s="302"/>
      <c r="AK203" s="344"/>
      <c r="AL203" s="304"/>
      <c r="AM203" s="302"/>
      <c r="AN203" s="311"/>
      <c r="AO203" s="308"/>
      <c r="AP203" s="344"/>
      <c r="AQ203" s="304"/>
      <c r="AR203" s="357"/>
      <c r="AS203" s="359"/>
      <c r="AT203" s="358"/>
      <c r="AU203" s="302"/>
      <c r="AV203" s="304"/>
      <c r="AW203" s="302"/>
      <c r="AX203" s="308"/>
      <c r="AY203" s="344"/>
      <c r="AZ203" s="304"/>
      <c r="BA203" s="95">
        <v>146</v>
      </c>
      <c r="BB203" s="103">
        <v>193</v>
      </c>
      <c r="BC203" s="96">
        <v>242</v>
      </c>
      <c r="BD203" s="302"/>
      <c r="BE203" s="306"/>
      <c r="BF203" s="302"/>
      <c r="BG203" s="304"/>
      <c r="BH203" s="95"/>
      <c r="BI203" s="96"/>
      <c r="BJ203" s="95"/>
      <c r="BK203" s="358"/>
      <c r="BL203" s="302"/>
      <c r="BM203" s="344"/>
      <c r="BN203" s="304"/>
      <c r="BO203" s="302"/>
      <c r="BP203" s="304"/>
      <c r="BQ203" s="302"/>
      <c r="BR203" s="311"/>
      <c r="BS203" s="311"/>
      <c r="BT203" s="344"/>
      <c r="BU203" s="304"/>
      <c r="BV203" s="95"/>
      <c r="BW203" s="358"/>
      <c r="BX203" s="302"/>
      <c r="BY203" s="302"/>
      <c r="BZ203" s="311"/>
      <c r="CA203" s="304"/>
      <c r="CB203" s="302"/>
      <c r="CC203" s="311"/>
      <c r="CD203" s="311"/>
      <c r="CE203" s="304"/>
    </row>
    <row r="204" spans="1:83">
      <c r="A204" s="10">
        <v>2852</v>
      </c>
      <c r="B204" s="11" t="s">
        <v>331</v>
      </c>
      <c r="C204" s="33">
        <v>718</v>
      </c>
      <c r="D204" s="45">
        <v>257</v>
      </c>
      <c r="E204" s="68">
        <f t="shared" si="2"/>
        <v>0.35793871866295263</v>
      </c>
      <c r="F204" s="95"/>
      <c r="G204" s="95"/>
      <c r="H204" s="95"/>
      <c r="I204" s="95"/>
      <c r="J204" s="104"/>
      <c r="K204" s="109"/>
      <c r="L204" s="103"/>
      <c r="M204" s="108"/>
      <c r="N204" s="96"/>
      <c r="O204" s="302"/>
      <c r="P204" s="304"/>
      <c r="Q204" s="302"/>
      <c r="R204" s="311"/>
      <c r="S204" s="344"/>
      <c r="T204" s="303"/>
      <c r="U204" s="307"/>
      <c r="V204" s="304"/>
      <c r="W204" s="307"/>
      <c r="X204" s="304"/>
      <c r="Y204" s="302"/>
      <c r="Z204" s="303"/>
      <c r="AA204" s="307"/>
      <c r="AB204" s="311"/>
      <c r="AC204" s="344"/>
      <c r="AD204" s="304"/>
      <c r="AE204" s="302"/>
      <c r="AF204" s="311"/>
      <c r="AG204" s="311"/>
      <c r="AH204" s="344"/>
      <c r="AI204" s="304"/>
      <c r="AJ204" s="302"/>
      <c r="AK204" s="344"/>
      <c r="AL204" s="304"/>
      <c r="AM204" s="302"/>
      <c r="AN204" s="311"/>
      <c r="AO204" s="308"/>
      <c r="AP204" s="344"/>
      <c r="AQ204" s="304"/>
      <c r="AR204" s="357"/>
      <c r="AS204" s="359"/>
      <c r="AT204" s="358"/>
      <c r="AU204" s="302"/>
      <c r="AV204" s="304"/>
      <c r="AW204" s="302"/>
      <c r="AX204" s="308"/>
      <c r="AY204" s="344"/>
      <c r="AZ204" s="304"/>
      <c r="BA204" s="95">
        <v>75</v>
      </c>
      <c r="BB204" s="103">
        <v>122</v>
      </c>
      <c r="BC204" s="96">
        <v>137</v>
      </c>
      <c r="BD204" s="302"/>
      <c r="BE204" s="306"/>
      <c r="BF204" s="302"/>
      <c r="BG204" s="304"/>
      <c r="BH204" s="95"/>
      <c r="BI204" s="96"/>
      <c r="BJ204" s="95"/>
      <c r="BK204" s="358"/>
      <c r="BL204" s="302"/>
      <c r="BM204" s="344"/>
      <c r="BN204" s="304"/>
      <c r="BO204" s="302"/>
      <c r="BP204" s="304"/>
      <c r="BQ204" s="302"/>
      <c r="BR204" s="311"/>
      <c r="BS204" s="311"/>
      <c r="BT204" s="344"/>
      <c r="BU204" s="304"/>
      <c r="BV204" s="95"/>
      <c r="BW204" s="358"/>
      <c r="BX204" s="302"/>
      <c r="BY204" s="302"/>
      <c r="BZ204" s="311"/>
      <c r="CA204" s="304"/>
      <c r="CB204" s="302"/>
      <c r="CC204" s="311"/>
      <c r="CD204" s="311"/>
      <c r="CE204" s="304"/>
    </row>
    <row r="205" spans="1:83">
      <c r="A205" s="10">
        <v>2911</v>
      </c>
      <c r="B205" s="11" t="s">
        <v>332</v>
      </c>
      <c r="C205" s="33">
        <v>1453</v>
      </c>
      <c r="D205" s="45">
        <v>353</v>
      </c>
      <c r="E205" s="68">
        <f t="shared" si="2"/>
        <v>0.24294562973158981</v>
      </c>
      <c r="F205" s="95">
        <v>156</v>
      </c>
      <c r="G205" s="95">
        <v>56</v>
      </c>
      <c r="H205" s="95">
        <v>141</v>
      </c>
      <c r="I205" s="95">
        <v>35</v>
      </c>
      <c r="J205" s="104">
        <v>124</v>
      </c>
      <c r="K205" s="109">
        <v>147</v>
      </c>
      <c r="L205" s="103">
        <v>128</v>
      </c>
      <c r="M205" s="108">
        <v>98</v>
      </c>
      <c r="N205" s="96">
        <v>71</v>
      </c>
      <c r="O205" s="302"/>
      <c r="P205" s="304"/>
      <c r="Q205" s="302"/>
      <c r="R205" s="311"/>
      <c r="S205" s="344"/>
      <c r="T205" s="303"/>
      <c r="U205" s="307"/>
      <c r="V205" s="304"/>
      <c r="W205" s="307"/>
      <c r="X205" s="304"/>
      <c r="Y205" s="302"/>
      <c r="Z205" s="303"/>
      <c r="AA205" s="307"/>
      <c r="AB205" s="311"/>
      <c r="AC205" s="344"/>
      <c r="AD205" s="304"/>
      <c r="AE205" s="302"/>
      <c r="AF205" s="311"/>
      <c r="AG205" s="311"/>
      <c r="AH205" s="344"/>
      <c r="AI205" s="304"/>
      <c r="AJ205" s="302"/>
      <c r="AK205" s="344"/>
      <c r="AL205" s="304"/>
      <c r="AM205" s="302"/>
      <c r="AN205" s="311"/>
      <c r="AO205" s="308"/>
      <c r="AP205" s="344"/>
      <c r="AQ205" s="304"/>
      <c r="AR205" s="357"/>
      <c r="AS205" s="359"/>
      <c r="AT205" s="358"/>
      <c r="AU205" s="302"/>
      <c r="AV205" s="304"/>
      <c r="AW205" s="302"/>
      <c r="AX205" s="308"/>
      <c r="AY205" s="344"/>
      <c r="AZ205" s="304"/>
      <c r="BA205" s="357"/>
      <c r="BB205" s="360"/>
      <c r="BC205" s="358"/>
      <c r="BD205" s="302"/>
      <c r="BE205" s="306"/>
      <c r="BF205" s="302"/>
      <c r="BG205" s="304"/>
      <c r="BH205" s="95"/>
      <c r="BI205" s="96"/>
      <c r="BJ205" s="95"/>
      <c r="BK205" s="358"/>
      <c r="BL205" s="302"/>
      <c r="BM205" s="344"/>
      <c r="BN205" s="304"/>
      <c r="BO205" s="302"/>
      <c r="BP205" s="304"/>
      <c r="BQ205" s="302"/>
      <c r="BR205" s="311"/>
      <c r="BS205" s="311"/>
      <c r="BT205" s="344"/>
      <c r="BU205" s="304"/>
      <c r="BV205" s="95"/>
      <c r="BW205" s="358"/>
      <c r="BX205" s="302"/>
      <c r="BY205" s="302"/>
      <c r="BZ205" s="311"/>
      <c r="CA205" s="304"/>
      <c r="CB205" s="302"/>
      <c r="CC205" s="311"/>
      <c r="CD205" s="311"/>
      <c r="CE205" s="304"/>
    </row>
    <row r="206" spans="1:83">
      <c r="A206" s="10">
        <v>2921</v>
      </c>
      <c r="B206" s="11" t="s">
        <v>333</v>
      </c>
      <c r="C206" s="33">
        <v>1414</v>
      </c>
      <c r="D206" s="45">
        <v>320</v>
      </c>
      <c r="E206" s="68">
        <f t="shared" si="2"/>
        <v>0.2263083451202263</v>
      </c>
      <c r="F206" s="95">
        <v>137</v>
      </c>
      <c r="G206" s="95">
        <v>62</v>
      </c>
      <c r="H206" s="95">
        <v>113</v>
      </c>
      <c r="I206" s="95">
        <v>42</v>
      </c>
      <c r="J206" s="104">
        <v>98</v>
      </c>
      <c r="K206" s="109">
        <v>121</v>
      </c>
      <c r="L206" s="103">
        <v>96</v>
      </c>
      <c r="M206" s="108">
        <v>98</v>
      </c>
      <c r="N206" s="96">
        <v>71</v>
      </c>
      <c r="O206" s="302"/>
      <c r="P206" s="304"/>
      <c r="Q206" s="302"/>
      <c r="R206" s="311"/>
      <c r="S206" s="344"/>
      <c r="T206" s="303"/>
      <c r="U206" s="307"/>
      <c r="V206" s="304"/>
      <c r="W206" s="307"/>
      <c r="X206" s="304"/>
      <c r="Y206" s="302"/>
      <c r="Z206" s="303"/>
      <c r="AA206" s="307"/>
      <c r="AB206" s="311"/>
      <c r="AC206" s="344"/>
      <c r="AD206" s="304"/>
      <c r="AE206" s="302"/>
      <c r="AF206" s="311"/>
      <c r="AG206" s="311"/>
      <c r="AH206" s="344"/>
      <c r="AI206" s="304"/>
      <c r="AJ206" s="302"/>
      <c r="AK206" s="344"/>
      <c r="AL206" s="304"/>
      <c r="AM206" s="302"/>
      <c r="AN206" s="311"/>
      <c r="AO206" s="308"/>
      <c r="AP206" s="344"/>
      <c r="AQ206" s="304"/>
      <c r="AR206" s="357"/>
      <c r="AS206" s="359"/>
      <c r="AT206" s="358"/>
      <c r="AU206" s="302"/>
      <c r="AV206" s="304"/>
      <c r="AW206" s="302"/>
      <c r="AX206" s="308"/>
      <c r="AY206" s="344"/>
      <c r="AZ206" s="304"/>
      <c r="BA206" s="357"/>
      <c r="BB206" s="360"/>
      <c r="BC206" s="358"/>
      <c r="BD206" s="302"/>
      <c r="BE206" s="306"/>
      <c r="BF206" s="302"/>
      <c r="BG206" s="304"/>
      <c r="BH206" s="95"/>
      <c r="BI206" s="96"/>
      <c r="BJ206" s="95"/>
      <c r="BK206" s="358"/>
      <c r="BL206" s="302"/>
      <c r="BM206" s="344"/>
      <c r="BN206" s="304"/>
      <c r="BO206" s="302"/>
      <c r="BP206" s="304"/>
      <c r="BQ206" s="302"/>
      <c r="BR206" s="311"/>
      <c r="BS206" s="311"/>
      <c r="BT206" s="344"/>
      <c r="BU206" s="304"/>
      <c r="BV206" s="95"/>
      <c r="BW206" s="358"/>
      <c r="BX206" s="302"/>
      <c r="BY206" s="302"/>
      <c r="BZ206" s="311"/>
      <c r="CA206" s="304"/>
      <c r="CB206" s="302"/>
      <c r="CC206" s="311"/>
      <c r="CD206" s="311"/>
      <c r="CE206" s="304"/>
    </row>
    <row r="207" spans="1:83">
      <c r="A207" s="10">
        <v>2931</v>
      </c>
      <c r="B207" s="11" t="s">
        <v>334</v>
      </c>
      <c r="C207" s="33">
        <v>1269</v>
      </c>
      <c r="D207" s="45">
        <v>215</v>
      </c>
      <c r="E207" s="68">
        <f t="shared" si="2"/>
        <v>0.16942474389282899</v>
      </c>
      <c r="F207" s="95">
        <v>89</v>
      </c>
      <c r="G207" s="95">
        <v>39</v>
      </c>
      <c r="H207" s="95">
        <v>91</v>
      </c>
      <c r="I207" s="95">
        <v>32</v>
      </c>
      <c r="J207" s="104">
        <v>81</v>
      </c>
      <c r="K207" s="109">
        <v>73</v>
      </c>
      <c r="L207" s="103">
        <v>72</v>
      </c>
      <c r="M207" s="108">
        <v>53</v>
      </c>
      <c r="N207" s="96">
        <v>58</v>
      </c>
      <c r="O207" s="302"/>
      <c r="P207" s="304"/>
      <c r="Q207" s="302"/>
      <c r="R207" s="311"/>
      <c r="S207" s="344"/>
      <c r="T207" s="303"/>
      <c r="U207" s="307"/>
      <c r="V207" s="304"/>
      <c r="W207" s="307"/>
      <c r="X207" s="304"/>
      <c r="Y207" s="302"/>
      <c r="Z207" s="303"/>
      <c r="AA207" s="307"/>
      <c r="AB207" s="311"/>
      <c r="AC207" s="344"/>
      <c r="AD207" s="304"/>
      <c r="AE207" s="302"/>
      <c r="AF207" s="311"/>
      <c r="AG207" s="311"/>
      <c r="AH207" s="344"/>
      <c r="AI207" s="304"/>
      <c r="AJ207" s="302"/>
      <c r="AK207" s="344"/>
      <c r="AL207" s="304"/>
      <c r="AM207" s="302"/>
      <c r="AN207" s="311"/>
      <c r="AO207" s="308"/>
      <c r="AP207" s="344"/>
      <c r="AQ207" s="304"/>
      <c r="AR207" s="357"/>
      <c r="AS207" s="359"/>
      <c r="AT207" s="358"/>
      <c r="AU207" s="302"/>
      <c r="AV207" s="304"/>
      <c r="AW207" s="302"/>
      <c r="AX207" s="308"/>
      <c r="AY207" s="344"/>
      <c r="AZ207" s="304"/>
      <c r="BA207" s="357"/>
      <c r="BB207" s="360"/>
      <c r="BC207" s="358"/>
      <c r="BD207" s="302"/>
      <c r="BE207" s="306"/>
      <c r="BF207" s="302"/>
      <c r="BG207" s="304"/>
      <c r="BH207" s="95"/>
      <c r="BI207" s="96"/>
      <c r="BJ207" s="95"/>
      <c r="BK207" s="358"/>
      <c r="BL207" s="302"/>
      <c r="BM207" s="344"/>
      <c r="BN207" s="304"/>
      <c r="BO207" s="302"/>
      <c r="BP207" s="304"/>
      <c r="BQ207" s="302"/>
      <c r="BR207" s="311"/>
      <c r="BS207" s="311"/>
      <c r="BT207" s="344"/>
      <c r="BU207" s="304"/>
      <c r="BV207" s="95"/>
      <c r="BW207" s="358"/>
      <c r="BX207" s="302"/>
      <c r="BY207" s="302"/>
      <c r="BZ207" s="311"/>
      <c r="CA207" s="304"/>
      <c r="CB207" s="302"/>
      <c r="CC207" s="311"/>
      <c r="CD207" s="311"/>
      <c r="CE207" s="304"/>
    </row>
    <row r="208" spans="1:83">
      <c r="A208" s="10">
        <v>2941</v>
      </c>
      <c r="B208" s="11" t="s">
        <v>335</v>
      </c>
      <c r="C208" s="33">
        <v>1381</v>
      </c>
      <c r="D208" s="45">
        <v>397</v>
      </c>
      <c r="E208" s="68">
        <f t="shared" si="2"/>
        <v>0.28747284576393917</v>
      </c>
      <c r="F208" s="95">
        <v>155</v>
      </c>
      <c r="G208" s="95">
        <v>86</v>
      </c>
      <c r="H208" s="95">
        <v>142</v>
      </c>
      <c r="I208" s="95">
        <v>40</v>
      </c>
      <c r="J208" s="104">
        <v>124</v>
      </c>
      <c r="K208" s="109">
        <v>139</v>
      </c>
      <c r="L208" s="103">
        <v>133</v>
      </c>
      <c r="M208" s="108">
        <v>112</v>
      </c>
      <c r="N208" s="96">
        <v>52</v>
      </c>
      <c r="O208" s="302"/>
      <c r="P208" s="304"/>
      <c r="Q208" s="302"/>
      <c r="R208" s="311"/>
      <c r="S208" s="344"/>
      <c r="T208" s="303"/>
      <c r="U208" s="307"/>
      <c r="V208" s="304"/>
      <c r="W208" s="307"/>
      <c r="X208" s="304"/>
      <c r="Y208" s="302"/>
      <c r="Z208" s="303"/>
      <c r="AA208" s="307"/>
      <c r="AB208" s="311"/>
      <c r="AC208" s="344"/>
      <c r="AD208" s="304"/>
      <c r="AE208" s="302"/>
      <c r="AF208" s="311"/>
      <c r="AG208" s="311"/>
      <c r="AH208" s="344"/>
      <c r="AI208" s="304"/>
      <c r="AJ208" s="302"/>
      <c r="AK208" s="344"/>
      <c r="AL208" s="304"/>
      <c r="AM208" s="302"/>
      <c r="AN208" s="311"/>
      <c r="AO208" s="308"/>
      <c r="AP208" s="344"/>
      <c r="AQ208" s="304"/>
      <c r="AR208" s="357"/>
      <c r="AS208" s="359"/>
      <c r="AT208" s="358"/>
      <c r="AU208" s="302"/>
      <c r="AV208" s="304"/>
      <c r="AW208" s="302"/>
      <c r="AX208" s="308"/>
      <c r="AY208" s="344"/>
      <c r="AZ208" s="304"/>
      <c r="BA208" s="357"/>
      <c r="BB208" s="360"/>
      <c r="BC208" s="358"/>
      <c r="BD208" s="302"/>
      <c r="BE208" s="306"/>
      <c r="BF208" s="302"/>
      <c r="BG208" s="304"/>
      <c r="BH208" s="95"/>
      <c r="BI208" s="96"/>
      <c r="BJ208" s="95"/>
      <c r="BK208" s="358"/>
      <c r="BL208" s="302"/>
      <c r="BM208" s="344"/>
      <c r="BN208" s="304"/>
      <c r="BO208" s="302"/>
      <c r="BP208" s="304"/>
      <c r="BQ208" s="302"/>
      <c r="BR208" s="311"/>
      <c r="BS208" s="311"/>
      <c r="BT208" s="344"/>
      <c r="BU208" s="304"/>
      <c r="BV208" s="95"/>
      <c r="BW208" s="358"/>
      <c r="BX208" s="302"/>
      <c r="BY208" s="302"/>
      <c r="BZ208" s="311"/>
      <c r="CA208" s="304"/>
      <c r="CB208" s="302"/>
      <c r="CC208" s="311"/>
      <c r="CD208" s="311"/>
      <c r="CE208" s="304"/>
    </row>
    <row r="209" spans="1:83">
      <c r="A209" s="10">
        <v>3111</v>
      </c>
      <c r="B209" s="11" t="s">
        <v>336</v>
      </c>
      <c r="C209" s="33">
        <v>983</v>
      </c>
      <c r="D209" s="45">
        <v>284</v>
      </c>
      <c r="E209" s="68">
        <f t="shared" si="2"/>
        <v>0.28891149542217703</v>
      </c>
      <c r="F209" s="95"/>
      <c r="G209" s="95"/>
      <c r="H209" s="95"/>
      <c r="I209" s="95"/>
      <c r="J209" s="104"/>
      <c r="K209" s="109"/>
      <c r="L209" s="103"/>
      <c r="M209" s="108"/>
      <c r="N209" s="96"/>
      <c r="O209" s="95">
        <v>138</v>
      </c>
      <c r="P209" s="96">
        <v>142</v>
      </c>
      <c r="Q209" s="302"/>
      <c r="R209" s="311"/>
      <c r="S209" s="344"/>
      <c r="T209" s="303"/>
      <c r="U209" s="307"/>
      <c r="V209" s="304"/>
      <c r="W209" s="307"/>
      <c r="X209" s="304"/>
      <c r="Y209" s="302"/>
      <c r="Z209" s="303"/>
      <c r="AA209" s="307"/>
      <c r="AB209" s="311"/>
      <c r="AC209" s="344"/>
      <c r="AD209" s="304"/>
      <c r="AE209" s="302"/>
      <c r="AF209" s="311"/>
      <c r="AG209" s="311"/>
      <c r="AH209" s="344"/>
      <c r="AI209" s="304"/>
      <c r="AJ209" s="302"/>
      <c r="AK209" s="344"/>
      <c r="AL209" s="304"/>
      <c r="AM209" s="302"/>
      <c r="AN209" s="311"/>
      <c r="AO209" s="308"/>
      <c r="AP209" s="344"/>
      <c r="AQ209" s="304"/>
      <c r="AR209" s="357"/>
      <c r="AS209" s="359"/>
      <c r="AT209" s="358"/>
      <c r="AU209" s="302"/>
      <c r="AV209" s="304"/>
      <c r="AW209" s="302"/>
      <c r="AX209" s="308"/>
      <c r="AY209" s="344"/>
      <c r="AZ209" s="304"/>
      <c r="BA209" s="357"/>
      <c r="BB209" s="360"/>
      <c r="BC209" s="358"/>
      <c r="BD209" s="302"/>
      <c r="BE209" s="306"/>
      <c r="BF209" s="302"/>
      <c r="BG209" s="304"/>
      <c r="BH209" s="95"/>
      <c r="BI209" s="96"/>
      <c r="BJ209" s="95"/>
      <c r="BK209" s="358"/>
      <c r="BL209" s="302"/>
      <c r="BM209" s="344"/>
      <c r="BN209" s="304"/>
      <c r="BO209" s="302"/>
      <c r="BP209" s="304"/>
      <c r="BQ209" s="302"/>
      <c r="BR209" s="311"/>
      <c r="BS209" s="311"/>
      <c r="BT209" s="344"/>
      <c r="BU209" s="304"/>
      <c r="BV209" s="95"/>
      <c r="BW209" s="358"/>
      <c r="BX209" s="302"/>
      <c r="BY209" s="302"/>
      <c r="BZ209" s="311"/>
      <c r="CA209" s="304"/>
      <c r="CB209" s="302"/>
      <c r="CC209" s="311"/>
      <c r="CD209" s="311"/>
      <c r="CE209" s="304"/>
    </row>
    <row r="210" spans="1:83">
      <c r="A210" s="10">
        <v>3121</v>
      </c>
      <c r="B210" s="11" t="s">
        <v>337</v>
      </c>
      <c r="C210" s="33">
        <v>932</v>
      </c>
      <c r="D210" s="45">
        <v>258</v>
      </c>
      <c r="E210" s="68">
        <f t="shared" si="2"/>
        <v>0.27682403433476394</v>
      </c>
      <c r="F210" s="95"/>
      <c r="G210" s="95"/>
      <c r="H210" s="95"/>
      <c r="I210" s="95"/>
      <c r="J210" s="104"/>
      <c r="K210" s="109"/>
      <c r="L210" s="103"/>
      <c r="M210" s="108"/>
      <c r="N210" s="96"/>
      <c r="O210" s="95">
        <v>145</v>
      </c>
      <c r="P210" s="96">
        <v>142</v>
      </c>
      <c r="Q210" s="302"/>
      <c r="R210" s="311"/>
      <c r="S210" s="344"/>
      <c r="T210" s="303"/>
      <c r="U210" s="307"/>
      <c r="V210" s="304"/>
      <c r="W210" s="307"/>
      <c r="X210" s="304"/>
      <c r="Y210" s="302"/>
      <c r="Z210" s="303"/>
      <c r="AA210" s="307"/>
      <c r="AB210" s="311"/>
      <c r="AC210" s="344"/>
      <c r="AD210" s="304"/>
      <c r="AE210" s="302"/>
      <c r="AF210" s="311"/>
      <c r="AG210" s="311"/>
      <c r="AH210" s="344"/>
      <c r="AI210" s="304"/>
      <c r="AJ210" s="302"/>
      <c r="AK210" s="344"/>
      <c r="AL210" s="304"/>
      <c r="AM210" s="302"/>
      <c r="AN210" s="311"/>
      <c r="AO210" s="308"/>
      <c r="AP210" s="344"/>
      <c r="AQ210" s="304"/>
      <c r="AR210" s="357"/>
      <c r="AS210" s="359"/>
      <c r="AT210" s="358"/>
      <c r="AU210" s="302"/>
      <c r="AV210" s="304"/>
      <c r="AW210" s="302"/>
      <c r="AX210" s="308"/>
      <c r="AY210" s="344"/>
      <c r="AZ210" s="304"/>
      <c r="BA210" s="357"/>
      <c r="BB210" s="360"/>
      <c r="BC210" s="358"/>
      <c r="BD210" s="302"/>
      <c r="BE210" s="306"/>
      <c r="BF210" s="302"/>
      <c r="BG210" s="304"/>
      <c r="BH210" s="95"/>
      <c r="BI210" s="96"/>
      <c r="BJ210" s="95"/>
      <c r="BK210" s="358"/>
      <c r="BL210" s="302"/>
      <c r="BM210" s="344"/>
      <c r="BN210" s="304"/>
      <c r="BO210" s="302"/>
      <c r="BP210" s="304"/>
      <c r="BQ210" s="302"/>
      <c r="BR210" s="311"/>
      <c r="BS210" s="311"/>
      <c r="BT210" s="344"/>
      <c r="BU210" s="304"/>
      <c r="BV210" s="95"/>
      <c r="BW210" s="358"/>
      <c r="BX210" s="302"/>
      <c r="BY210" s="302"/>
      <c r="BZ210" s="311"/>
      <c r="CA210" s="304"/>
      <c r="CB210" s="302"/>
      <c r="CC210" s="311"/>
      <c r="CD210" s="311"/>
      <c r="CE210" s="304"/>
    </row>
    <row r="211" spans="1:83">
      <c r="A211" s="10">
        <v>3131</v>
      </c>
      <c r="B211" s="11" t="s">
        <v>338</v>
      </c>
      <c r="C211" s="33">
        <v>925</v>
      </c>
      <c r="D211" s="45">
        <v>281</v>
      </c>
      <c r="E211" s="68">
        <f t="shared" si="2"/>
        <v>0.30378378378378379</v>
      </c>
      <c r="F211" s="95"/>
      <c r="G211" s="95"/>
      <c r="H211" s="95"/>
      <c r="I211" s="95"/>
      <c r="J211" s="104"/>
      <c r="K211" s="109"/>
      <c r="L211" s="103"/>
      <c r="M211" s="108"/>
      <c r="N211" s="96"/>
      <c r="O211" s="95">
        <v>148</v>
      </c>
      <c r="P211" s="96">
        <v>153</v>
      </c>
      <c r="Q211" s="302"/>
      <c r="R211" s="311"/>
      <c r="S211" s="344"/>
      <c r="T211" s="303"/>
      <c r="U211" s="307"/>
      <c r="V211" s="304"/>
      <c r="W211" s="307"/>
      <c r="X211" s="304"/>
      <c r="Y211" s="302"/>
      <c r="Z211" s="303"/>
      <c r="AA211" s="307"/>
      <c r="AB211" s="311"/>
      <c r="AC211" s="344"/>
      <c r="AD211" s="304"/>
      <c r="AE211" s="302"/>
      <c r="AF211" s="311"/>
      <c r="AG211" s="311"/>
      <c r="AH211" s="344"/>
      <c r="AI211" s="304"/>
      <c r="AJ211" s="302"/>
      <c r="AK211" s="344"/>
      <c r="AL211" s="304"/>
      <c r="AM211" s="302"/>
      <c r="AN211" s="311"/>
      <c r="AO211" s="308"/>
      <c r="AP211" s="344"/>
      <c r="AQ211" s="304"/>
      <c r="AR211" s="357"/>
      <c r="AS211" s="359"/>
      <c r="AT211" s="358"/>
      <c r="AU211" s="302"/>
      <c r="AV211" s="304"/>
      <c r="AW211" s="302"/>
      <c r="AX211" s="308"/>
      <c r="AY211" s="344"/>
      <c r="AZ211" s="304"/>
      <c r="BA211" s="357"/>
      <c r="BB211" s="360"/>
      <c r="BC211" s="358"/>
      <c r="BD211" s="302"/>
      <c r="BE211" s="306"/>
      <c r="BF211" s="302"/>
      <c r="BG211" s="304"/>
      <c r="BH211" s="95"/>
      <c r="BI211" s="96"/>
      <c r="BJ211" s="95"/>
      <c r="BK211" s="358"/>
      <c r="BL211" s="302"/>
      <c r="BM211" s="344"/>
      <c r="BN211" s="304"/>
      <c r="BO211" s="302"/>
      <c r="BP211" s="304"/>
      <c r="BQ211" s="302"/>
      <c r="BR211" s="311"/>
      <c r="BS211" s="311"/>
      <c r="BT211" s="344"/>
      <c r="BU211" s="304"/>
      <c r="BV211" s="95"/>
      <c r="BW211" s="358"/>
      <c r="BX211" s="302"/>
      <c r="BY211" s="302"/>
      <c r="BZ211" s="311"/>
      <c r="CA211" s="304"/>
      <c r="CB211" s="302"/>
      <c r="CC211" s="311"/>
      <c r="CD211" s="311"/>
      <c r="CE211" s="304"/>
    </row>
    <row r="212" spans="1:83">
      <c r="A212" s="10">
        <v>3141</v>
      </c>
      <c r="B212" s="11" t="s">
        <v>339</v>
      </c>
      <c r="C212" s="33">
        <v>1097</v>
      </c>
      <c r="D212" s="45">
        <v>328</v>
      </c>
      <c r="E212" s="68">
        <f t="shared" si="2"/>
        <v>0.29899726526891524</v>
      </c>
      <c r="F212" s="95"/>
      <c r="G212" s="95"/>
      <c r="H212" s="95"/>
      <c r="I212" s="95"/>
      <c r="J212" s="104"/>
      <c r="K212" s="109"/>
      <c r="L212" s="103"/>
      <c r="M212" s="108"/>
      <c r="N212" s="96"/>
      <c r="O212" s="95">
        <v>167</v>
      </c>
      <c r="P212" s="96">
        <v>193</v>
      </c>
      <c r="Q212" s="302"/>
      <c r="R212" s="311"/>
      <c r="S212" s="344"/>
      <c r="T212" s="303"/>
      <c r="U212" s="307"/>
      <c r="V212" s="304"/>
      <c r="W212" s="307"/>
      <c r="X212" s="304"/>
      <c r="Y212" s="302"/>
      <c r="Z212" s="303"/>
      <c r="AA212" s="307"/>
      <c r="AB212" s="311"/>
      <c r="AC212" s="344"/>
      <c r="AD212" s="304"/>
      <c r="AE212" s="302"/>
      <c r="AF212" s="311"/>
      <c r="AG212" s="311"/>
      <c r="AH212" s="344"/>
      <c r="AI212" s="304"/>
      <c r="AJ212" s="302"/>
      <c r="AK212" s="344"/>
      <c r="AL212" s="304"/>
      <c r="AM212" s="302"/>
      <c r="AN212" s="311"/>
      <c r="AO212" s="308"/>
      <c r="AP212" s="344"/>
      <c r="AQ212" s="304"/>
      <c r="AR212" s="357"/>
      <c r="AS212" s="359"/>
      <c r="AT212" s="358"/>
      <c r="AU212" s="302"/>
      <c r="AV212" s="304"/>
      <c r="AW212" s="302"/>
      <c r="AX212" s="308"/>
      <c r="AY212" s="344"/>
      <c r="AZ212" s="304"/>
      <c r="BA212" s="357"/>
      <c r="BB212" s="360"/>
      <c r="BC212" s="358"/>
      <c r="BD212" s="302"/>
      <c r="BE212" s="306"/>
      <c r="BF212" s="302"/>
      <c r="BG212" s="304"/>
      <c r="BH212" s="95"/>
      <c r="BI212" s="96"/>
      <c r="BJ212" s="95"/>
      <c r="BK212" s="358"/>
      <c r="BL212" s="302"/>
      <c r="BM212" s="344"/>
      <c r="BN212" s="304"/>
      <c r="BO212" s="302"/>
      <c r="BP212" s="304"/>
      <c r="BQ212" s="302"/>
      <c r="BR212" s="311"/>
      <c r="BS212" s="311"/>
      <c r="BT212" s="344"/>
      <c r="BU212" s="304"/>
      <c r="BV212" s="95"/>
      <c r="BW212" s="358"/>
      <c r="BX212" s="302"/>
      <c r="BY212" s="302"/>
      <c r="BZ212" s="311"/>
      <c r="CA212" s="304"/>
      <c r="CB212" s="302"/>
      <c r="CC212" s="311"/>
      <c r="CD212" s="311"/>
      <c r="CE212" s="304"/>
    </row>
    <row r="213" spans="1:83">
      <c r="A213" s="10">
        <v>3201</v>
      </c>
      <c r="B213" s="11" t="s">
        <v>340</v>
      </c>
      <c r="C213" s="33">
        <v>1020</v>
      </c>
      <c r="D213" s="45">
        <v>181</v>
      </c>
      <c r="E213" s="68">
        <f t="shared" ref="E213:E278" si="3">SUM(D213/C213)</f>
        <v>0.17745098039215687</v>
      </c>
      <c r="F213" s="95"/>
      <c r="G213" s="95"/>
      <c r="H213" s="95"/>
      <c r="I213" s="95"/>
      <c r="J213" s="104"/>
      <c r="K213" s="109"/>
      <c r="L213" s="103"/>
      <c r="M213" s="108"/>
      <c r="N213" s="96"/>
      <c r="O213" s="357"/>
      <c r="P213" s="358"/>
      <c r="Q213" s="302"/>
      <c r="R213" s="311"/>
      <c r="S213" s="344"/>
      <c r="T213" s="303"/>
      <c r="U213" s="307"/>
      <c r="V213" s="304"/>
      <c r="W213" s="307"/>
      <c r="X213" s="304"/>
      <c r="Y213" s="302"/>
      <c r="Z213" s="303"/>
      <c r="AA213" s="307"/>
      <c r="AB213" s="311"/>
      <c r="AC213" s="344"/>
      <c r="AD213" s="304"/>
      <c r="AE213" s="302"/>
      <c r="AF213" s="311"/>
      <c r="AG213" s="311"/>
      <c r="AH213" s="344"/>
      <c r="AI213" s="304"/>
      <c r="AJ213" s="302"/>
      <c r="AK213" s="344"/>
      <c r="AL213" s="304"/>
      <c r="AM213" s="302"/>
      <c r="AN213" s="311"/>
      <c r="AO213" s="308"/>
      <c r="AP213" s="344"/>
      <c r="AQ213" s="304"/>
      <c r="AR213" s="357"/>
      <c r="AS213" s="359"/>
      <c r="AT213" s="358"/>
      <c r="AU213" s="302"/>
      <c r="AV213" s="304"/>
      <c r="AW213" s="302"/>
      <c r="AX213" s="308"/>
      <c r="AY213" s="344"/>
      <c r="AZ213" s="304"/>
      <c r="BA213" s="357"/>
      <c r="BB213" s="360"/>
      <c r="BC213" s="358"/>
      <c r="BD213" s="95">
        <v>152</v>
      </c>
      <c r="BE213" s="138">
        <v>125</v>
      </c>
      <c r="BF213" s="302"/>
      <c r="BG213" s="304"/>
      <c r="BH213" s="95"/>
      <c r="BI213" s="96"/>
      <c r="BJ213" s="95"/>
      <c r="BK213" s="358"/>
      <c r="BL213" s="302"/>
      <c r="BM213" s="344"/>
      <c r="BN213" s="304"/>
      <c r="BO213" s="302"/>
      <c r="BP213" s="304"/>
      <c r="BQ213" s="302"/>
      <c r="BR213" s="311"/>
      <c r="BS213" s="311"/>
      <c r="BT213" s="344"/>
      <c r="BU213" s="304"/>
      <c r="BV213" s="95"/>
      <c r="BW213" s="358"/>
      <c r="BX213" s="302"/>
      <c r="BY213" s="302"/>
      <c r="BZ213" s="311"/>
      <c r="CA213" s="304"/>
      <c r="CB213" s="302"/>
      <c r="CC213" s="311"/>
      <c r="CD213" s="311"/>
      <c r="CE213" s="304"/>
    </row>
    <row r="214" spans="1:83">
      <c r="A214" s="10">
        <v>3202</v>
      </c>
      <c r="B214" s="11" t="s">
        <v>341</v>
      </c>
      <c r="C214" s="33">
        <v>962</v>
      </c>
      <c r="D214" s="45">
        <v>249</v>
      </c>
      <c r="E214" s="68">
        <f t="shared" si="3"/>
        <v>0.25883575883575882</v>
      </c>
      <c r="F214" s="95"/>
      <c r="G214" s="95"/>
      <c r="H214" s="95"/>
      <c r="I214" s="95"/>
      <c r="J214" s="104"/>
      <c r="K214" s="109"/>
      <c r="L214" s="103"/>
      <c r="M214" s="108"/>
      <c r="N214" s="96"/>
      <c r="O214" s="357"/>
      <c r="P214" s="358"/>
      <c r="Q214" s="302"/>
      <c r="R214" s="311"/>
      <c r="S214" s="344"/>
      <c r="T214" s="303"/>
      <c r="U214" s="307"/>
      <c r="V214" s="304"/>
      <c r="W214" s="307"/>
      <c r="X214" s="304"/>
      <c r="Y214" s="302"/>
      <c r="Z214" s="303"/>
      <c r="AA214" s="307"/>
      <c r="AB214" s="311"/>
      <c r="AC214" s="344"/>
      <c r="AD214" s="304"/>
      <c r="AE214" s="302"/>
      <c r="AF214" s="311"/>
      <c r="AG214" s="311"/>
      <c r="AH214" s="344"/>
      <c r="AI214" s="304"/>
      <c r="AJ214" s="302"/>
      <c r="AK214" s="344"/>
      <c r="AL214" s="304"/>
      <c r="AM214" s="302"/>
      <c r="AN214" s="311"/>
      <c r="AO214" s="308"/>
      <c r="AP214" s="344"/>
      <c r="AQ214" s="304"/>
      <c r="AR214" s="357"/>
      <c r="AS214" s="359"/>
      <c r="AT214" s="358"/>
      <c r="AU214" s="302"/>
      <c r="AV214" s="304"/>
      <c r="AW214" s="302"/>
      <c r="AX214" s="308"/>
      <c r="AY214" s="344"/>
      <c r="AZ214" s="304"/>
      <c r="BA214" s="357"/>
      <c r="BB214" s="360"/>
      <c r="BC214" s="358"/>
      <c r="BD214" s="95">
        <v>185</v>
      </c>
      <c r="BE214" s="138">
        <v>167</v>
      </c>
      <c r="BF214" s="302"/>
      <c r="BG214" s="304"/>
      <c r="BH214" s="95"/>
      <c r="BI214" s="96"/>
      <c r="BJ214" s="95"/>
      <c r="BK214" s="358"/>
      <c r="BL214" s="302"/>
      <c r="BM214" s="344"/>
      <c r="BN214" s="304"/>
      <c r="BO214" s="302"/>
      <c r="BP214" s="304"/>
      <c r="BQ214" s="302"/>
      <c r="BR214" s="311"/>
      <c r="BS214" s="311"/>
      <c r="BT214" s="344"/>
      <c r="BU214" s="304"/>
      <c r="BV214" s="95"/>
      <c r="BW214" s="358"/>
      <c r="BX214" s="302"/>
      <c r="BY214" s="302"/>
      <c r="BZ214" s="311"/>
      <c r="CA214" s="304"/>
      <c r="CB214" s="302"/>
      <c r="CC214" s="311"/>
      <c r="CD214" s="311"/>
      <c r="CE214" s="304"/>
    </row>
    <row r="215" spans="1:83">
      <c r="A215" s="10">
        <v>3203</v>
      </c>
      <c r="B215" s="11" t="s">
        <v>342</v>
      </c>
      <c r="C215" s="33">
        <v>990</v>
      </c>
      <c r="D215" s="45">
        <v>203</v>
      </c>
      <c r="E215" s="68">
        <f t="shared" si="3"/>
        <v>0.20505050505050504</v>
      </c>
      <c r="F215" s="95"/>
      <c r="G215" s="95"/>
      <c r="H215" s="95"/>
      <c r="I215" s="95"/>
      <c r="J215" s="104"/>
      <c r="K215" s="109"/>
      <c r="L215" s="103"/>
      <c r="M215" s="108"/>
      <c r="N215" s="96"/>
      <c r="O215" s="357"/>
      <c r="P215" s="358"/>
      <c r="Q215" s="302"/>
      <c r="R215" s="311"/>
      <c r="S215" s="344"/>
      <c r="T215" s="303"/>
      <c r="U215" s="307"/>
      <c r="V215" s="304"/>
      <c r="W215" s="307"/>
      <c r="X215" s="304"/>
      <c r="Y215" s="302"/>
      <c r="Z215" s="303"/>
      <c r="AA215" s="307"/>
      <c r="AB215" s="311"/>
      <c r="AC215" s="344"/>
      <c r="AD215" s="304"/>
      <c r="AE215" s="302"/>
      <c r="AF215" s="311"/>
      <c r="AG215" s="311"/>
      <c r="AH215" s="344"/>
      <c r="AI215" s="304"/>
      <c r="AJ215" s="302"/>
      <c r="AK215" s="344"/>
      <c r="AL215" s="304"/>
      <c r="AM215" s="302"/>
      <c r="AN215" s="311"/>
      <c r="AO215" s="308"/>
      <c r="AP215" s="344"/>
      <c r="AQ215" s="304"/>
      <c r="AR215" s="357"/>
      <c r="AS215" s="359"/>
      <c r="AT215" s="358"/>
      <c r="AU215" s="302"/>
      <c r="AV215" s="304"/>
      <c r="AW215" s="302"/>
      <c r="AX215" s="308"/>
      <c r="AY215" s="344"/>
      <c r="AZ215" s="304"/>
      <c r="BA215" s="357"/>
      <c r="BB215" s="360"/>
      <c r="BC215" s="358"/>
      <c r="BD215" s="95">
        <v>166</v>
      </c>
      <c r="BE215" s="138">
        <v>143</v>
      </c>
      <c r="BF215" s="302"/>
      <c r="BG215" s="304"/>
      <c r="BH215" s="95"/>
      <c r="BI215" s="96"/>
      <c r="BJ215" s="95"/>
      <c r="BK215" s="358"/>
      <c r="BL215" s="302"/>
      <c r="BM215" s="344"/>
      <c r="BN215" s="304"/>
      <c r="BO215" s="302"/>
      <c r="BP215" s="304"/>
      <c r="BQ215" s="302"/>
      <c r="BR215" s="311"/>
      <c r="BS215" s="311"/>
      <c r="BT215" s="344"/>
      <c r="BU215" s="304"/>
      <c r="BV215" s="95"/>
      <c r="BW215" s="358"/>
      <c r="BX215" s="302"/>
      <c r="BY215" s="302"/>
      <c r="BZ215" s="311"/>
      <c r="CA215" s="304"/>
      <c r="CB215" s="302"/>
      <c r="CC215" s="311"/>
      <c r="CD215" s="311"/>
      <c r="CE215" s="304"/>
    </row>
    <row r="216" spans="1:83">
      <c r="A216" s="10">
        <v>3204</v>
      </c>
      <c r="B216" s="11" t="s">
        <v>343</v>
      </c>
      <c r="C216" s="33">
        <v>1025</v>
      </c>
      <c r="D216" s="45">
        <v>180</v>
      </c>
      <c r="E216" s="68">
        <f t="shared" si="3"/>
        <v>0.17560975609756097</v>
      </c>
      <c r="F216" s="95"/>
      <c r="G216" s="95"/>
      <c r="H216" s="95"/>
      <c r="I216" s="95"/>
      <c r="J216" s="104"/>
      <c r="K216" s="109"/>
      <c r="L216" s="103"/>
      <c r="M216" s="108"/>
      <c r="N216" s="96"/>
      <c r="O216" s="357"/>
      <c r="P216" s="358"/>
      <c r="Q216" s="302"/>
      <c r="R216" s="311"/>
      <c r="S216" s="344"/>
      <c r="T216" s="303"/>
      <c r="U216" s="307"/>
      <c r="V216" s="304"/>
      <c r="W216" s="307"/>
      <c r="X216" s="304"/>
      <c r="Y216" s="302"/>
      <c r="Z216" s="303"/>
      <c r="AA216" s="307"/>
      <c r="AB216" s="311"/>
      <c r="AC216" s="344"/>
      <c r="AD216" s="304"/>
      <c r="AE216" s="302"/>
      <c r="AF216" s="311"/>
      <c r="AG216" s="311"/>
      <c r="AH216" s="344"/>
      <c r="AI216" s="304"/>
      <c r="AJ216" s="302"/>
      <c r="AK216" s="344"/>
      <c r="AL216" s="304"/>
      <c r="AM216" s="302"/>
      <c r="AN216" s="311"/>
      <c r="AO216" s="308"/>
      <c r="AP216" s="344"/>
      <c r="AQ216" s="304"/>
      <c r="AR216" s="357"/>
      <c r="AS216" s="359"/>
      <c r="AT216" s="358"/>
      <c r="AU216" s="302"/>
      <c r="AV216" s="304"/>
      <c r="AW216" s="302"/>
      <c r="AX216" s="308"/>
      <c r="AY216" s="344"/>
      <c r="AZ216" s="304"/>
      <c r="BA216" s="357"/>
      <c r="BB216" s="360"/>
      <c r="BC216" s="358"/>
      <c r="BD216" s="95">
        <v>148</v>
      </c>
      <c r="BE216" s="138">
        <v>131</v>
      </c>
      <c r="BF216" s="302"/>
      <c r="BG216" s="304"/>
      <c r="BH216" s="95"/>
      <c r="BI216" s="96"/>
      <c r="BJ216" s="95"/>
      <c r="BK216" s="358"/>
      <c r="BL216" s="302"/>
      <c r="BM216" s="344"/>
      <c r="BN216" s="304"/>
      <c r="BO216" s="302"/>
      <c r="BP216" s="304"/>
      <c r="BQ216" s="302"/>
      <c r="BR216" s="311"/>
      <c r="BS216" s="311"/>
      <c r="BT216" s="344"/>
      <c r="BU216" s="304"/>
      <c r="BV216" s="95"/>
      <c r="BW216" s="358"/>
      <c r="BX216" s="302"/>
      <c r="BY216" s="302"/>
      <c r="BZ216" s="311"/>
      <c r="CA216" s="304"/>
      <c r="CB216" s="302"/>
      <c r="CC216" s="311"/>
      <c r="CD216" s="311"/>
      <c r="CE216" s="304"/>
    </row>
    <row r="217" spans="1:83">
      <c r="A217" s="10">
        <v>3205</v>
      </c>
      <c r="B217" s="11" t="s">
        <v>344</v>
      </c>
      <c r="C217" s="33">
        <v>988</v>
      </c>
      <c r="D217" s="45">
        <v>169</v>
      </c>
      <c r="E217" s="68">
        <f t="shared" si="3"/>
        <v>0.17105263157894737</v>
      </c>
      <c r="F217" s="95"/>
      <c r="G217" s="95"/>
      <c r="H217" s="95"/>
      <c r="I217" s="95"/>
      <c r="J217" s="104"/>
      <c r="K217" s="109"/>
      <c r="L217" s="103"/>
      <c r="M217" s="108"/>
      <c r="N217" s="96"/>
      <c r="O217" s="357"/>
      <c r="P217" s="358"/>
      <c r="Q217" s="302"/>
      <c r="R217" s="311"/>
      <c r="S217" s="344"/>
      <c r="T217" s="303"/>
      <c r="U217" s="307"/>
      <c r="V217" s="304"/>
      <c r="W217" s="307"/>
      <c r="X217" s="304"/>
      <c r="Y217" s="302"/>
      <c r="Z217" s="303"/>
      <c r="AA217" s="307"/>
      <c r="AB217" s="311"/>
      <c r="AC217" s="344"/>
      <c r="AD217" s="304"/>
      <c r="AE217" s="302"/>
      <c r="AF217" s="311"/>
      <c r="AG217" s="311"/>
      <c r="AH217" s="344"/>
      <c r="AI217" s="304"/>
      <c r="AJ217" s="302"/>
      <c r="AK217" s="344"/>
      <c r="AL217" s="304"/>
      <c r="AM217" s="302"/>
      <c r="AN217" s="311"/>
      <c r="AO217" s="308"/>
      <c r="AP217" s="344"/>
      <c r="AQ217" s="304"/>
      <c r="AR217" s="357"/>
      <c r="AS217" s="359"/>
      <c r="AT217" s="358"/>
      <c r="AU217" s="302"/>
      <c r="AV217" s="304"/>
      <c r="AW217" s="302"/>
      <c r="AX217" s="308"/>
      <c r="AY217" s="344"/>
      <c r="AZ217" s="304"/>
      <c r="BA217" s="357"/>
      <c r="BB217" s="360"/>
      <c r="BC217" s="358"/>
      <c r="BD217" s="95">
        <v>133</v>
      </c>
      <c r="BE217" s="138">
        <v>121</v>
      </c>
      <c r="BF217" s="302"/>
      <c r="BG217" s="304"/>
      <c r="BH217" s="95"/>
      <c r="BI217" s="96"/>
      <c r="BJ217" s="95"/>
      <c r="BK217" s="358"/>
      <c r="BL217" s="302"/>
      <c r="BM217" s="344"/>
      <c r="BN217" s="304"/>
      <c r="BO217" s="302"/>
      <c r="BP217" s="304"/>
      <c r="BQ217" s="302"/>
      <c r="BR217" s="311"/>
      <c r="BS217" s="311"/>
      <c r="BT217" s="344"/>
      <c r="BU217" s="304"/>
      <c r="BV217" s="95"/>
      <c r="BW217" s="358"/>
      <c r="BX217" s="302"/>
      <c r="BY217" s="302"/>
      <c r="BZ217" s="311"/>
      <c r="CA217" s="304"/>
      <c r="CB217" s="302"/>
      <c r="CC217" s="311"/>
      <c r="CD217" s="311"/>
      <c r="CE217" s="304"/>
    </row>
    <row r="218" spans="1:83">
      <c r="A218" s="10">
        <v>3206</v>
      </c>
      <c r="B218" s="11" t="s">
        <v>345</v>
      </c>
      <c r="C218" s="33">
        <v>567</v>
      </c>
      <c r="D218" s="45">
        <v>153</v>
      </c>
      <c r="E218" s="68">
        <f t="shared" si="3"/>
        <v>0.26984126984126983</v>
      </c>
      <c r="F218" s="95"/>
      <c r="G218" s="95"/>
      <c r="H218" s="95"/>
      <c r="I218" s="95"/>
      <c r="J218" s="104"/>
      <c r="K218" s="109"/>
      <c r="L218" s="103"/>
      <c r="M218" s="108"/>
      <c r="N218" s="96"/>
      <c r="O218" s="357"/>
      <c r="P218" s="358"/>
      <c r="Q218" s="302"/>
      <c r="R218" s="311"/>
      <c r="S218" s="344"/>
      <c r="T218" s="303"/>
      <c r="U218" s="307"/>
      <c r="V218" s="304"/>
      <c r="W218" s="307"/>
      <c r="X218" s="304"/>
      <c r="Y218" s="302"/>
      <c r="Z218" s="303"/>
      <c r="AA218" s="307"/>
      <c r="AB218" s="311"/>
      <c r="AC218" s="344"/>
      <c r="AD218" s="304"/>
      <c r="AE218" s="302"/>
      <c r="AF218" s="311"/>
      <c r="AG218" s="311"/>
      <c r="AH218" s="344"/>
      <c r="AI218" s="304"/>
      <c r="AJ218" s="302"/>
      <c r="AK218" s="344"/>
      <c r="AL218" s="304"/>
      <c r="AM218" s="302"/>
      <c r="AN218" s="311"/>
      <c r="AO218" s="308"/>
      <c r="AP218" s="344"/>
      <c r="AQ218" s="304"/>
      <c r="AR218" s="357"/>
      <c r="AS218" s="359"/>
      <c r="AT218" s="358"/>
      <c r="AU218" s="302"/>
      <c r="AV218" s="304"/>
      <c r="AW218" s="302"/>
      <c r="AX218" s="308"/>
      <c r="AY218" s="344"/>
      <c r="AZ218" s="304"/>
      <c r="BA218" s="357"/>
      <c r="BB218" s="360"/>
      <c r="BC218" s="358"/>
      <c r="BD218" s="95"/>
      <c r="BE218" s="138"/>
      <c r="BF218" s="302"/>
      <c r="BG218" s="304"/>
      <c r="BH218" s="95">
        <v>68</v>
      </c>
      <c r="BI218" s="96">
        <v>66</v>
      </c>
      <c r="BJ218" s="95"/>
      <c r="BK218" s="358"/>
      <c r="BL218" s="302"/>
      <c r="BM218" s="344"/>
      <c r="BN218" s="304"/>
      <c r="BO218" s="302"/>
      <c r="BP218" s="304"/>
      <c r="BQ218" s="95">
        <v>98</v>
      </c>
      <c r="BR218" s="104">
        <v>64</v>
      </c>
      <c r="BS218" s="104">
        <v>22</v>
      </c>
      <c r="BT218" s="103">
        <v>20</v>
      </c>
      <c r="BU218" s="96">
        <v>19</v>
      </c>
      <c r="BV218" s="95"/>
      <c r="BW218" s="96"/>
      <c r="BX218" s="302"/>
      <c r="BY218" s="302"/>
      <c r="BZ218" s="311"/>
      <c r="CA218" s="304"/>
      <c r="CB218" s="302"/>
      <c r="CC218" s="311"/>
      <c r="CD218" s="311"/>
      <c r="CE218" s="304"/>
    </row>
    <row r="219" spans="1:83">
      <c r="A219" s="10">
        <v>3207</v>
      </c>
      <c r="B219" s="11" t="s">
        <v>346</v>
      </c>
      <c r="C219" s="33">
        <v>895</v>
      </c>
      <c r="D219" s="45">
        <v>194</v>
      </c>
      <c r="E219" s="68">
        <f t="shared" si="3"/>
        <v>0.21675977653631284</v>
      </c>
      <c r="F219" s="95"/>
      <c r="G219" s="95"/>
      <c r="H219" s="95"/>
      <c r="I219" s="95"/>
      <c r="J219" s="104"/>
      <c r="K219" s="109"/>
      <c r="L219" s="103"/>
      <c r="M219" s="108"/>
      <c r="N219" s="96"/>
      <c r="O219" s="95"/>
      <c r="P219" s="96"/>
      <c r="Q219" s="302"/>
      <c r="R219" s="311"/>
      <c r="S219" s="344"/>
      <c r="T219" s="303"/>
      <c r="U219" s="307"/>
      <c r="V219" s="304"/>
      <c r="W219" s="307"/>
      <c r="X219" s="304"/>
      <c r="Y219" s="302"/>
      <c r="Z219" s="303"/>
      <c r="AA219" s="307"/>
      <c r="AB219" s="311"/>
      <c r="AC219" s="344"/>
      <c r="AD219" s="304"/>
      <c r="AE219" s="302"/>
      <c r="AF219" s="311"/>
      <c r="AG219" s="311"/>
      <c r="AH219" s="344"/>
      <c r="AI219" s="304"/>
      <c r="AJ219" s="302"/>
      <c r="AK219" s="344"/>
      <c r="AL219" s="304"/>
      <c r="AM219" s="302"/>
      <c r="AN219" s="311"/>
      <c r="AO219" s="308"/>
      <c r="AP219" s="344"/>
      <c r="AQ219" s="304"/>
      <c r="AR219" s="357"/>
      <c r="AS219" s="359"/>
      <c r="AT219" s="358"/>
      <c r="AU219" s="302"/>
      <c r="AV219" s="304"/>
      <c r="AW219" s="302"/>
      <c r="AX219" s="308"/>
      <c r="AY219" s="344"/>
      <c r="AZ219" s="304"/>
      <c r="BA219" s="357"/>
      <c r="BB219" s="360"/>
      <c r="BC219" s="358"/>
      <c r="BD219" s="95">
        <v>167</v>
      </c>
      <c r="BE219" s="138">
        <v>144</v>
      </c>
      <c r="BF219" s="302"/>
      <c r="BG219" s="304"/>
      <c r="BH219" s="95"/>
      <c r="BI219" s="96"/>
      <c r="BJ219" s="95"/>
      <c r="BK219" s="358"/>
      <c r="BL219" s="302"/>
      <c r="BM219" s="344"/>
      <c r="BN219" s="304"/>
      <c r="BO219" s="302"/>
      <c r="BP219" s="304"/>
      <c r="BQ219" s="357"/>
      <c r="BR219" s="359"/>
      <c r="BS219" s="359"/>
      <c r="BT219" s="360"/>
      <c r="BU219" s="358"/>
      <c r="BV219" s="357"/>
      <c r="BW219" s="358"/>
      <c r="BX219" s="302"/>
      <c r="BY219" s="302"/>
      <c r="BZ219" s="311"/>
      <c r="CA219" s="304"/>
      <c r="CB219" s="302"/>
      <c r="CC219" s="311"/>
      <c r="CD219" s="311"/>
      <c r="CE219" s="304"/>
    </row>
    <row r="220" spans="1:83">
      <c r="A220" s="10">
        <v>3208</v>
      </c>
      <c r="B220" s="11" t="s">
        <v>347</v>
      </c>
      <c r="C220" s="33">
        <v>777</v>
      </c>
      <c r="D220" s="45">
        <v>176</v>
      </c>
      <c r="E220" s="68">
        <f t="shared" si="3"/>
        <v>0.22651222651222652</v>
      </c>
      <c r="F220" s="95"/>
      <c r="G220" s="95"/>
      <c r="H220" s="95"/>
      <c r="I220" s="95"/>
      <c r="J220" s="104"/>
      <c r="K220" s="109"/>
      <c r="L220" s="103"/>
      <c r="M220" s="108"/>
      <c r="N220" s="96"/>
      <c r="O220" s="95"/>
      <c r="P220" s="96"/>
      <c r="Q220" s="302"/>
      <c r="R220" s="311"/>
      <c r="S220" s="344"/>
      <c r="T220" s="303"/>
      <c r="U220" s="307"/>
      <c r="V220" s="304"/>
      <c r="W220" s="307"/>
      <c r="X220" s="304"/>
      <c r="Y220" s="302"/>
      <c r="Z220" s="303"/>
      <c r="AA220" s="307"/>
      <c r="AB220" s="311"/>
      <c r="AC220" s="344"/>
      <c r="AD220" s="304"/>
      <c r="AE220" s="302"/>
      <c r="AF220" s="311"/>
      <c r="AG220" s="311"/>
      <c r="AH220" s="344"/>
      <c r="AI220" s="304"/>
      <c r="AJ220" s="302"/>
      <c r="AK220" s="344"/>
      <c r="AL220" s="304"/>
      <c r="AM220" s="302"/>
      <c r="AN220" s="311"/>
      <c r="AO220" s="308"/>
      <c r="AP220" s="344"/>
      <c r="AQ220" s="304"/>
      <c r="AR220" s="357"/>
      <c r="AS220" s="359"/>
      <c r="AT220" s="358"/>
      <c r="AU220" s="302"/>
      <c r="AV220" s="304"/>
      <c r="AW220" s="302"/>
      <c r="AX220" s="308"/>
      <c r="AY220" s="344"/>
      <c r="AZ220" s="304"/>
      <c r="BA220" s="357"/>
      <c r="BB220" s="360"/>
      <c r="BC220" s="358"/>
      <c r="BD220" s="95">
        <v>140</v>
      </c>
      <c r="BE220" s="138">
        <v>122</v>
      </c>
      <c r="BF220" s="302"/>
      <c r="BG220" s="304"/>
      <c r="BH220" s="95"/>
      <c r="BI220" s="96"/>
      <c r="BJ220" s="95"/>
      <c r="BK220" s="358"/>
      <c r="BL220" s="302"/>
      <c r="BM220" s="344"/>
      <c r="BN220" s="304"/>
      <c r="BO220" s="302"/>
      <c r="BP220" s="304"/>
      <c r="BQ220" s="357"/>
      <c r="BR220" s="359"/>
      <c r="BS220" s="359"/>
      <c r="BT220" s="360"/>
      <c r="BU220" s="358"/>
      <c r="BV220" s="357"/>
      <c r="BW220" s="358"/>
      <c r="BX220" s="302"/>
      <c r="BY220" s="302"/>
      <c r="BZ220" s="311"/>
      <c r="CA220" s="304"/>
      <c r="CB220" s="302"/>
      <c r="CC220" s="311"/>
      <c r="CD220" s="311"/>
      <c r="CE220" s="304"/>
    </row>
    <row r="221" spans="1:83">
      <c r="A221" s="10">
        <v>3209</v>
      </c>
      <c r="B221" s="11" t="s">
        <v>348</v>
      </c>
      <c r="C221" s="33">
        <v>963</v>
      </c>
      <c r="D221" s="45">
        <v>269</v>
      </c>
      <c r="E221" s="68">
        <f t="shared" si="3"/>
        <v>0.27933541017653168</v>
      </c>
      <c r="F221" s="95"/>
      <c r="G221" s="95"/>
      <c r="H221" s="95"/>
      <c r="I221" s="95"/>
      <c r="J221" s="104"/>
      <c r="K221" s="109"/>
      <c r="L221" s="103"/>
      <c r="M221" s="108"/>
      <c r="N221" s="96"/>
      <c r="O221" s="95"/>
      <c r="P221" s="96"/>
      <c r="Q221" s="302"/>
      <c r="R221" s="311"/>
      <c r="S221" s="344"/>
      <c r="T221" s="303"/>
      <c r="U221" s="307"/>
      <c r="V221" s="304"/>
      <c r="W221" s="307"/>
      <c r="X221" s="304"/>
      <c r="Y221" s="302"/>
      <c r="Z221" s="303"/>
      <c r="AA221" s="307"/>
      <c r="AB221" s="311"/>
      <c r="AC221" s="344"/>
      <c r="AD221" s="304"/>
      <c r="AE221" s="302"/>
      <c r="AF221" s="311"/>
      <c r="AG221" s="311"/>
      <c r="AH221" s="344"/>
      <c r="AI221" s="304"/>
      <c r="AJ221" s="302"/>
      <c r="AK221" s="344"/>
      <c r="AL221" s="304"/>
      <c r="AM221" s="302"/>
      <c r="AN221" s="311"/>
      <c r="AO221" s="308"/>
      <c r="AP221" s="344"/>
      <c r="AQ221" s="304"/>
      <c r="AR221" s="357"/>
      <c r="AS221" s="359"/>
      <c r="AT221" s="358"/>
      <c r="AU221" s="302"/>
      <c r="AV221" s="304"/>
      <c r="AW221" s="302"/>
      <c r="AX221" s="308"/>
      <c r="AY221" s="344"/>
      <c r="AZ221" s="304"/>
      <c r="BA221" s="357"/>
      <c r="BB221" s="360"/>
      <c r="BC221" s="358"/>
      <c r="BD221" s="95">
        <v>222</v>
      </c>
      <c r="BE221" s="138">
        <v>196</v>
      </c>
      <c r="BF221" s="302"/>
      <c r="BG221" s="304"/>
      <c r="BH221" s="95"/>
      <c r="BI221" s="96"/>
      <c r="BJ221" s="95"/>
      <c r="BK221" s="358"/>
      <c r="BL221" s="302"/>
      <c r="BM221" s="344"/>
      <c r="BN221" s="304"/>
      <c r="BO221" s="302"/>
      <c r="BP221" s="304"/>
      <c r="BQ221" s="357"/>
      <c r="BR221" s="359"/>
      <c r="BS221" s="359"/>
      <c r="BT221" s="360"/>
      <c r="BU221" s="358"/>
      <c r="BV221" s="357"/>
      <c r="BW221" s="358"/>
      <c r="BX221" s="302"/>
      <c r="BY221" s="302"/>
      <c r="BZ221" s="311"/>
      <c r="CA221" s="304"/>
      <c r="CB221" s="302"/>
      <c r="CC221" s="311"/>
      <c r="CD221" s="311"/>
      <c r="CE221" s="304"/>
    </row>
    <row r="222" spans="1:83">
      <c r="A222" s="10">
        <v>3210</v>
      </c>
      <c r="B222" s="11" t="s">
        <v>349</v>
      </c>
      <c r="C222" s="33">
        <v>853</v>
      </c>
      <c r="D222" s="45">
        <v>219</v>
      </c>
      <c r="E222" s="68">
        <f t="shared" si="3"/>
        <v>0.25674091441969521</v>
      </c>
      <c r="F222" s="95"/>
      <c r="G222" s="95"/>
      <c r="H222" s="95"/>
      <c r="I222" s="95"/>
      <c r="J222" s="104"/>
      <c r="K222" s="109"/>
      <c r="L222" s="103"/>
      <c r="M222" s="108"/>
      <c r="N222" s="96"/>
      <c r="O222" s="95"/>
      <c r="P222" s="96"/>
      <c r="Q222" s="302"/>
      <c r="R222" s="311"/>
      <c r="S222" s="344"/>
      <c r="T222" s="303"/>
      <c r="U222" s="307"/>
      <c r="V222" s="304"/>
      <c r="W222" s="307"/>
      <c r="X222" s="304"/>
      <c r="Y222" s="302"/>
      <c r="Z222" s="303"/>
      <c r="AA222" s="307"/>
      <c r="AB222" s="311"/>
      <c r="AC222" s="344"/>
      <c r="AD222" s="304"/>
      <c r="AE222" s="302"/>
      <c r="AF222" s="311"/>
      <c r="AG222" s="311"/>
      <c r="AH222" s="344"/>
      <c r="AI222" s="304"/>
      <c r="AJ222" s="302"/>
      <c r="AK222" s="344"/>
      <c r="AL222" s="304"/>
      <c r="AM222" s="302"/>
      <c r="AN222" s="311"/>
      <c r="AO222" s="308"/>
      <c r="AP222" s="344"/>
      <c r="AQ222" s="304"/>
      <c r="AR222" s="357"/>
      <c r="AS222" s="359"/>
      <c r="AT222" s="358"/>
      <c r="AU222" s="302"/>
      <c r="AV222" s="304"/>
      <c r="AW222" s="302"/>
      <c r="AX222" s="308"/>
      <c r="AY222" s="344"/>
      <c r="AZ222" s="304"/>
      <c r="BA222" s="357"/>
      <c r="BB222" s="360"/>
      <c r="BC222" s="358"/>
      <c r="BD222" s="95">
        <v>177</v>
      </c>
      <c r="BE222" s="138">
        <v>148</v>
      </c>
      <c r="BF222" s="302"/>
      <c r="BG222" s="304"/>
      <c r="BH222" s="95"/>
      <c r="BI222" s="96"/>
      <c r="BJ222" s="95"/>
      <c r="BK222" s="358"/>
      <c r="BL222" s="302"/>
      <c r="BM222" s="344"/>
      <c r="BN222" s="304"/>
      <c r="BO222" s="302"/>
      <c r="BP222" s="304"/>
      <c r="BQ222" s="357"/>
      <c r="BR222" s="359"/>
      <c r="BS222" s="359"/>
      <c r="BT222" s="360"/>
      <c r="BU222" s="358"/>
      <c r="BV222" s="357"/>
      <c r="BW222" s="358"/>
      <c r="BX222" s="302"/>
      <c r="BY222" s="302"/>
      <c r="BZ222" s="311"/>
      <c r="CA222" s="304"/>
      <c r="CB222" s="302"/>
      <c r="CC222" s="311"/>
      <c r="CD222" s="311"/>
      <c r="CE222" s="304"/>
    </row>
    <row r="223" spans="1:83">
      <c r="A223" s="10">
        <v>3211</v>
      </c>
      <c r="B223" s="11" t="s">
        <v>350</v>
      </c>
      <c r="C223" s="33">
        <v>1187</v>
      </c>
      <c r="D223" s="45">
        <v>134</v>
      </c>
      <c r="E223" s="68">
        <f t="shared" si="3"/>
        <v>0.11288963774220724</v>
      </c>
      <c r="F223" s="95"/>
      <c r="G223" s="95"/>
      <c r="H223" s="95"/>
      <c r="I223" s="95"/>
      <c r="J223" s="104"/>
      <c r="K223" s="109"/>
      <c r="L223" s="103"/>
      <c r="M223" s="108"/>
      <c r="N223" s="96"/>
      <c r="O223" s="95"/>
      <c r="P223" s="96"/>
      <c r="Q223" s="302"/>
      <c r="R223" s="311"/>
      <c r="S223" s="344"/>
      <c r="T223" s="303"/>
      <c r="U223" s="307"/>
      <c r="V223" s="304"/>
      <c r="W223" s="307"/>
      <c r="X223" s="304"/>
      <c r="Y223" s="302"/>
      <c r="Z223" s="303"/>
      <c r="AA223" s="307"/>
      <c r="AB223" s="311"/>
      <c r="AC223" s="344"/>
      <c r="AD223" s="304"/>
      <c r="AE223" s="302"/>
      <c r="AF223" s="311"/>
      <c r="AG223" s="311"/>
      <c r="AH223" s="344"/>
      <c r="AI223" s="304"/>
      <c r="AJ223" s="302"/>
      <c r="AK223" s="344"/>
      <c r="AL223" s="304"/>
      <c r="AM223" s="302"/>
      <c r="AN223" s="311"/>
      <c r="AO223" s="308"/>
      <c r="AP223" s="344"/>
      <c r="AQ223" s="304"/>
      <c r="AR223" s="357"/>
      <c r="AS223" s="359"/>
      <c r="AT223" s="358"/>
      <c r="AU223" s="302"/>
      <c r="AV223" s="304"/>
      <c r="AW223" s="302"/>
      <c r="AX223" s="308"/>
      <c r="AY223" s="344"/>
      <c r="AZ223" s="304"/>
      <c r="BA223" s="357"/>
      <c r="BB223" s="360"/>
      <c r="BC223" s="358"/>
      <c r="BD223" s="95">
        <v>96</v>
      </c>
      <c r="BE223" s="138">
        <v>86</v>
      </c>
      <c r="BF223" s="302"/>
      <c r="BG223" s="304"/>
      <c r="BH223" s="95"/>
      <c r="BI223" s="96"/>
      <c r="BJ223" s="95"/>
      <c r="BK223" s="358"/>
      <c r="BL223" s="302"/>
      <c r="BM223" s="344"/>
      <c r="BN223" s="304"/>
      <c r="BO223" s="302"/>
      <c r="BP223" s="304"/>
      <c r="BQ223" s="357"/>
      <c r="BR223" s="359"/>
      <c r="BS223" s="359"/>
      <c r="BT223" s="360"/>
      <c r="BU223" s="358"/>
      <c r="BV223" s="357"/>
      <c r="BW223" s="358"/>
      <c r="BX223" s="302"/>
      <c r="BY223" s="302"/>
      <c r="BZ223" s="311"/>
      <c r="CA223" s="304"/>
      <c r="CB223" s="302"/>
      <c r="CC223" s="311"/>
      <c r="CD223" s="311"/>
      <c r="CE223" s="304"/>
    </row>
    <row r="224" spans="1:83">
      <c r="A224" s="10">
        <v>3212</v>
      </c>
      <c r="B224" s="11" t="s">
        <v>351</v>
      </c>
      <c r="C224" s="33">
        <v>1085</v>
      </c>
      <c r="D224" s="45">
        <v>224</v>
      </c>
      <c r="E224" s="68">
        <f t="shared" si="3"/>
        <v>0.20645161290322581</v>
      </c>
      <c r="F224" s="95"/>
      <c r="G224" s="95"/>
      <c r="H224" s="95"/>
      <c r="I224" s="95"/>
      <c r="J224" s="104"/>
      <c r="K224" s="109"/>
      <c r="L224" s="103"/>
      <c r="M224" s="108"/>
      <c r="N224" s="96"/>
      <c r="O224" s="95"/>
      <c r="P224" s="96"/>
      <c r="Q224" s="302"/>
      <c r="R224" s="311"/>
      <c r="S224" s="344"/>
      <c r="T224" s="303"/>
      <c r="U224" s="307"/>
      <c r="V224" s="304"/>
      <c r="W224" s="307"/>
      <c r="X224" s="304"/>
      <c r="Y224" s="302"/>
      <c r="Z224" s="303"/>
      <c r="AA224" s="307"/>
      <c r="AB224" s="311"/>
      <c r="AC224" s="344"/>
      <c r="AD224" s="304"/>
      <c r="AE224" s="302"/>
      <c r="AF224" s="311"/>
      <c r="AG224" s="311"/>
      <c r="AH224" s="344"/>
      <c r="AI224" s="304"/>
      <c r="AJ224" s="302"/>
      <c r="AK224" s="344"/>
      <c r="AL224" s="304"/>
      <c r="AM224" s="302"/>
      <c r="AN224" s="311"/>
      <c r="AO224" s="308"/>
      <c r="AP224" s="344"/>
      <c r="AQ224" s="304"/>
      <c r="AR224" s="357"/>
      <c r="AS224" s="359"/>
      <c r="AT224" s="358"/>
      <c r="AU224" s="302"/>
      <c r="AV224" s="304"/>
      <c r="AW224" s="302"/>
      <c r="AX224" s="308"/>
      <c r="AY224" s="344"/>
      <c r="AZ224" s="304"/>
      <c r="BA224" s="357"/>
      <c r="BB224" s="360"/>
      <c r="BC224" s="358"/>
      <c r="BD224" s="95">
        <v>188</v>
      </c>
      <c r="BE224" s="138">
        <v>177</v>
      </c>
      <c r="BF224" s="302"/>
      <c r="BG224" s="304"/>
      <c r="BH224" s="95"/>
      <c r="BI224" s="96"/>
      <c r="BJ224" s="95"/>
      <c r="BK224" s="358"/>
      <c r="BL224" s="302"/>
      <c r="BM224" s="344"/>
      <c r="BN224" s="304"/>
      <c r="BO224" s="302"/>
      <c r="BP224" s="304"/>
      <c r="BQ224" s="357"/>
      <c r="BR224" s="359"/>
      <c r="BS224" s="359"/>
      <c r="BT224" s="360"/>
      <c r="BU224" s="358"/>
      <c r="BV224" s="357"/>
      <c r="BW224" s="358"/>
      <c r="BX224" s="302"/>
      <c r="BY224" s="302"/>
      <c r="BZ224" s="311"/>
      <c r="CA224" s="304"/>
      <c r="CB224" s="302"/>
      <c r="CC224" s="311"/>
      <c r="CD224" s="311"/>
      <c r="CE224" s="304"/>
    </row>
    <row r="225" spans="1:83">
      <c r="A225" s="10">
        <v>3213</v>
      </c>
      <c r="B225" s="11" t="s">
        <v>352</v>
      </c>
      <c r="C225" s="33">
        <v>1130</v>
      </c>
      <c r="D225" s="45">
        <v>202</v>
      </c>
      <c r="E225" s="68">
        <f t="shared" si="3"/>
        <v>0.17876106194690267</v>
      </c>
      <c r="F225" s="95"/>
      <c r="G225" s="95"/>
      <c r="H225" s="95"/>
      <c r="I225" s="95"/>
      <c r="J225" s="104"/>
      <c r="K225" s="109"/>
      <c r="L225" s="103"/>
      <c r="M225" s="108"/>
      <c r="N225" s="96"/>
      <c r="O225" s="95"/>
      <c r="P225" s="96"/>
      <c r="Q225" s="302"/>
      <c r="R225" s="311"/>
      <c r="S225" s="344"/>
      <c r="T225" s="303"/>
      <c r="U225" s="307"/>
      <c r="V225" s="304"/>
      <c r="W225" s="307"/>
      <c r="X225" s="304"/>
      <c r="Y225" s="302"/>
      <c r="Z225" s="303"/>
      <c r="AA225" s="307"/>
      <c r="AB225" s="311"/>
      <c r="AC225" s="344"/>
      <c r="AD225" s="304"/>
      <c r="AE225" s="302"/>
      <c r="AF225" s="311"/>
      <c r="AG225" s="311"/>
      <c r="AH225" s="344"/>
      <c r="AI225" s="304"/>
      <c r="AJ225" s="302"/>
      <c r="AK225" s="344"/>
      <c r="AL225" s="304"/>
      <c r="AM225" s="302"/>
      <c r="AN225" s="311"/>
      <c r="AO225" s="308"/>
      <c r="AP225" s="344"/>
      <c r="AQ225" s="304"/>
      <c r="AR225" s="357"/>
      <c r="AS225" s="359"/>
      <c r="AT225" s="358"/>
      <c r="AU225" s="302"/>
      <c r="AV225" s="304"/>
      <c r="AW225" s="302"/>
      <c r="AX225" s="308"/>
      <c r="AY225" s="344"/>
      <c r="AZ225" s="304"/>
      <c r="BA225" s="357"/>
      <c r="BB225" s="360"/>
      <c r="BC225" s="358"/>
      <c r="BD225" s="95">
        <v>165</v>
      </c>
      <c r="BE225" s="138">
        <v>134</v>
      </c>
      <c r="BF225" s="302"/>
      <c r="BG225" s="304"/>
      <c r="BH225" s="95"/>
      <c r="BI225" s="96"/>
      <c r="BJ225" s="95"/>
      <c r="BK225" s="358"/>
      <c r="BL225" s="302"/>
      <c r="BM225" s="344"/>
      <c r="BN225" s="304"/>
      <c r="BO225" s="302"/>
      <c r="BP225" s="304"/>
      <c r="BQ225" s="357"/>
      <c r="BR225" s="359"/>
      <c r="BS225" s="359"/>
      <c r="BT225" s="360"/>
      <c r="BU225" s="358"/>
      <c r="BV225" s="357"/>
      <c r="BW225" s="358"/>
      <c r="BX225" s="302"/>
      <c r="BY225" s="302"/>
      <c r="BZ225" s="311"/>
      <c r="CA225" s="304"/>
      <c r="CB225" s="302"/>
      <c r="CC225" s="311"/>
      <c r="CD225" s="311"/>
      <c r="CE225" s="304"/>
    </row>
    <row r="226" spans="1:83">
      <c r="A226" s="10">
        <v>3401</v>
      </c>
      <c r="B226" s="11" t="s">
        <v>353</v>
      </c>
      <c r="C226" s="33">
        <v>1312</v>
      </c>
      <c r="D226" s="45">
        <v>352</v>
      </c>
      <c r="E226" s="68">
        <f t="shared" si="3"/>
        <v>0.26829268292682928</v>
      </c>
      <c r="F226" s="95"/>
      <c r="G226" s="95"/>
      <c r="H226" s="95"/>
      <c r="I226" s="95"/>
      <c r="J226" s="104"/>
      <c r="K226" s="109"/>
      <c r="L226" s="103"/>
      <c r="M226" s="108"/>
      <c r="N226" s="96"/>
      <c r="O226" s="95"/>
      <c r="P226" s="96"/>
      <c r="Q226" s="302"/>
      <c r="R226" s="311"/>
      <c r="S226" s="344"/>
      <c r="T226" s="303"/>
      <c r="U226" s="307"/>
      <c r="V226" s="304"/>
      <c r="W226" s="307"/>
      <c r="X226" s="304"/>
      <c r="Y226" s="302"/>
      <c r="Z226" s="303"/>
      <c r="AA226" s="307"/>
      <c r="AB226" s="311"/>
      <c r="AC226" s="344"/>
      <c r="AD226" s="304"/>
      <c r="AE226" s="302"/>
      <c r="AF226" s="311"/>
      <c r="AG226" s="311"/>
      <c r="AH226" s="344"/>
      <c r="AI226" s="304"/>
      <c r="AJ226" s="302"/>
      <c r="AK226" s="344"/>
      <c r="AL226" s="304"/>
      <c r="AM226" s="302"/>
      <c r="AN226" s="311"/>
      <c r="AO226" s="308"/>
      <c r="AP226" s="344"/>
      <c r="AQ226" s="304"/>
      <c r="AR226" s="357"/>
      <c r="AS226" s="359"/>
      <c r="AT226" s="358"/>
      <c r="AU226" s="302"/>
      <c r="AV226" s="304"/>
      <c r="AW226" s="302"/>
      <c r="AX226" s="308"/>
      <c r="AY226" s="344"/>
      <c r="AZ226" s="304"/>
      <c r="BA226" s="357"/>
      <c r="BB226" s="360"/>
      <c r="BC226" s="358"/>
      <c r="BD226" s="357"/>
      <c r="BE226" s="361"/>
      <c r="BF226" s="302"/>
      <c r="BG226" s="304"/>
      <c r="BH226" s="95">
        <v>166</v>
      </c>
      <c r="BI226" s="96">
        <v>168</v>
      </c>
      <c r="BJ226" s="95"/>
      <c r="BK226" s="358"/>
      <c r="BL226" s="302"/>
      <c r="BM226" s="344"/>
      <c r="BN226" s="304"/>
      <c r="BO226" s="302"/>
      <c r="BP226" s="304"/>
      <c r="BQ226" s="357"/>
      <c r="BR226" s="359"/>
      <c r="BS226" s="359"/>
      <c r="BT226" s="360"/>
      <c r="BU226" s="358"/>
      <c r="BV226" s="357"/>
      <c r="BW226" s="358"/>
      <c r="BX226" s="95">
        <v>250</v>
      </c>
      <c r="BY226" s="95">
        <v>117</v>
      </c>
      <c r="BZ226" s="104">
        <v>177</v>
      </c>
      <c r="CA226" s="96">
        <v>151</v>
      </c>
      <c r="CB226" s="302"/>
      <c r="CC226" s="311"/>
      <c r="CD226" s="311"/>
      <c r="CE226" s="304"/>
    </row>
    <row r="227" spans="1:83">
      <c r="A227" s="10">
        <v>3402</v>
      </c>
      <c r="B227" s="11" t="s">
        <v>354</v>
      </c>
      <c r="C227" s="33">
        <v>1392</v>
      </c>
      <c r="D227" s="45">
        <v>317</v>
      </c>
      <c r="E227" s="68">
        <f t="shared" si="3"/>
        <v>0.22772988505747127</v>
      </c>
      <c r="F227" s="95"/>
      <c r="G227" s="95"/>
      <c r="H227" s="95"/>
      <c r="I227" s="95"/>
      <c r="J227" s="104"/>
      <c r="K227" s="109"/>
      <c r="L227" s="103"/>
      <c r="M227" s="108"/>
      <c r="N227" s="96"/>
      <c r="O227" s="95"/>
      <c r="P227" s="96"/>
      <c r="Q227" s="302"/>
      <c r="R227" s="311"/>
      <c r="S227" s="344"/>
      <c r="T227" s="303"/>
      <c r="U227" s="307"/>
      <c r="V227" s="304"/>
      <c r="W227" s="307"/>
      <c r="X227" s="304"/>
      <c r="Y227" s="302"/>
      <c r="Z227" s="303"/>
      <c r="AA227" s="307"/>
      <c r="AB227" s="311"/>
      <c r="AC227" s="344"/>
      <c r="AD227" s="304"/>
      <c r="AE227" s="302"/>
      <c r="AF227" s="311"/>
      <c r="AG227" s="311"/>
      <c r="AH227" s="344"/>
      <c r="AI227" s="304"/>
      <c r="AJ227" s="302"/>
      <c r="AK227" s="344"/>
      <c r="AL227" s="304"/>
      <c r="AM227" s="302"/>
      <c r="AN227" s="311"/>
      <c r="AO227" s="308"/>
      <c r="AP227" s="344"/>
      <c r="AQ227" s="304"/>
      <c r="AR227" s="357"/>
      <c r="AS227" s="359"/>
      <c r="AT227" s="358"/>
      <c r="AU227" s="302"/>
      <c r="AV227" s="304"/>
      <c r="AW227" s="302"/>
      <c r="AX227" s="308"/>
      <c r="AY227" s="344"/>
      <c r="AZ227" s="304"/>
      <c r="BA227" s="357"/>
      <c r="BB227" s="360"/>
      <c r="BC227" s="358"/>
      <c r="BD227" s="357"/>
      <c r="BE227" s="361"/>
      <c r="BF227" s="302"/>
      <c r="BG227" s="304"/>
      <c r="BH227" s="95">
        <v>156</v>
      </c>
      <c r="BI227" s="96">
        <v>174</v>
      </c>
      <c r="BJ227" s="95"/>
      <c r="BK227" s="358"/>
      <c r="BL227" s="302"/>
      <c r="BM227" s="344"/>
      <c r="BN227" s="304"/>
      <c r="BO227" s="302"/>
      <c r="BP227" s="304"/>
      <c r="BQ227" s="357"/>
      <c r="BR227" s="359"/>
      <c r="BS227" s="359"/>
      <c r="BT227" s="360"/>
      <c r="BU227" s="358"/>
      <c r="BV227" s="357"/>
      <c r="BW227" s="358"/>
      <c r="BX227" s="95">
        <v>214</v>
      </c>
      <c r="BY227" s="95">
        <v>127</v>
      </c>
      <c r="BZ227" s="104">
        <v>177</v>
      </c>
      <c r="CA227" s="96">
        <v>106</v>
      </c>
      <c r="CB227" s="302"/>
      <c r="CC227" s="311"/>
      <c r="CD227" s="311"/>
      <c r="CE227" s="304"/>
    </row>
    <row r="228" spans="1:83">
      <c r="A228" s="10">
        <v>3403</v>
      </c>
      <c r="B228" s="11" t="s">
        <v>355</v>
      </c>
      <c r="C228" s="33">
        <v>1423</v>
      </c>
      <c r="D228" s="45">
        <v>327</v>
      </c>
      <c r="E228" s="68">
        <f t="shared" si="3"/>
        <v>0.2297962052002811</v>
      </c>
      <c r="F228" s="95"/>
      <c r="G228" s="95"/>
      <c r="H228" s="95"/>
      <c r="I228" s="95"/>
      <c r="J228" s="104"/>
      <c r="K228" s="109"/>
      <c r="L228" s="103"/>
      <c r="M228" s="108"/>
      <c r="N228" s="96"/>
      <c r="O228" s="95"/>
      <c r="P228" s="96"/>
      <c r="Q228" s="302"/>
      <c r="R228" s="311"/>
      <c r="S228" s="344"/>
      <c r="T228" s="303"/>
      <c r="U228" s="307"/>
      <c r="V228" s="304"/>
      <c r="W228" s="307"/>
      <c r="X228" s="304"/>
      <c r="Y228" s="302"/>
      <c r="Z228" s="303"/>
      <c r="AA228" s="307"/>
      <c r="AB228" s="311"/>
      <c r="AC228" s="344"/>
      <c r="AD228" s="304"/>
      <c r="AE228" s="302"/>
      <c r="AF228" s="311"/>
      <c r="AG228" s="311"/>
      <c r="AH228" s="344"/>
      <c r="AI228" s="304"/>
      <c r="AJ228" s="302"/>
      <c r="AK228" s="344"/>
      <c r="AL228" s="304"/>
      <c r="AM228" s="302"/>
      <c r="AN228" s="311"/>
      <c r="AO228" s="308"/>
      <c r="AP228" s="344"/>
      <c r="AQ228" s="304"/>
      <c r="AR228" s="95"/>
      <c r="AS228" s="104"/>
      <c r="AT228" s="96"/>
      <c r="AU228" s="302"/>
      <c r="AV228" s="304"/>
      <c r="AW228" s="302"/>
      <c r="AX228" s="308"/>
      <c r="AY228" s="344"/>
      <c r="AZ228" s="304"/>
      <c r="BA228" s="357"/>
      <c r="BB228" s="360"/>
      <c r="BC228" s="358"/>
      <c r="BD228" s="357"/>
      <c r="BE228" s="361"/>
      <c r="BF228" s="302"/>
      <c r="BG228" s="304"/>
      <c r="BH228" s="95">
        <v>148</v>
      </c>
      <c r="BI228" s="96">
        <v>155</v>
      </c>
      <c r="BJ228" s="95"/>
      <c r="BK228" s="358"/>
      <c r="BL228" s="302"/>
      <c r="BM228" s="344"/>
      <c r="BN228" s="304"/>
      <c r="BO228" s="302"/>
      <c r="BP228" s="304"/>
      <c r="BQ228" s="357"/>
      <c r="BR228" s="359"/>
      <c r="BS228" s="359"/>
      <c r="BT228" s="360"/>
      <c r="BU228" s="358"/>
      <c r="BV228" s="357"/>
      <c r="BW228" s="358"/>
      <c r="BX228" s="95">
        <v>195</v>
      </c>
      <c r="BY228" s="95">
        <v>128</v>
      </c>
      <c r="BZ228" s="104">
        <v>170</v>
      </c>
      <c r="CA228" s="96">
        <v>104</v>
      </c>
      <c r="CB228" s="302"/>
      <c r="CC228" s="311"/>
      <c r="CD228" s="311"/>
      <c r="CE228" s="304"/>
    </row>
    <row r="229" spans="1:83">
      <c r="A229" s="10">
        <v>3404</v>
      </c>
      <c r="B229" s="11" t="s">
        <v>356</v>
      </c>
      <c r="C229" s="33">
        <v>1329</v>
      </c>
      <c r="D229" s="45">
        <v>419</v>
      </c>
      <c r="E229" s="68">
        <f t="shared" si="3"/>
        <v>0.31527464258841231</v>
      </c>
      <c r="F229" s="95"/>
      <c r="G229" s="95"/>
      <c r="H229" s="95"/>
      <c r="I229" s="95"/>
      <c r="J229" s="104"/>
      <c r="K229" s="109"/>
      <c r="L229" s="103"/>
      <c r="M229" s="108"/>
      <c r="N229" s="96"/>
      <c r="O229" s="95"/>
      <c r="P229" s="96"/>
      <c r="Q229" s="302"/>
      <c r="R229" s="311"/>
      <c r="S229" s="344"/>
      <c r="T229" s="303"/>
      <c r="U229" s="307"/>
      <c r="V229" s="304"/>
      <c r="W229" s="307"/>
      <c r="X229" s="304"/>
      <c r="Y229" s="302"/>
      <c r="Z229" s="303"/>
      <c r="AA229" s="307"/>
      <c r="AB229" s="311"/>
      <c r="AC229" s="344"/>
      <c r="AD229" s="304"/>
      <c r="AE229" s="302"/>
      <c r="AF229" s="311"/>
      <c r="AG229" s="311"/>
      <c r="AH229" s="344"/>
      <c r="AI229" s="304"/>
      <c r="AJ229" s="302"/>
      <c r="AK229" s="344"/>
      <c r="AL229" s="304"/>
      <c r="AM229" s="302"/>
      <c r="AN229" s="311"/>
      <c r="AO229" s="308"/>
      <c r="AP229" s="344"/>
      <c r="AQ229" s="304"/>
      <c r="AR229" s="95"/>
      <c r="AS229" s="104"/>
      <c r="AT229" s="96"/>
      <c r="AU229" s="302"/>
      <c r="AV229" s="304"/>
      <c r="AW229" s="302"/>
      <c r="AX229" s="308"/>
      <c r="AY229" s="344"/>
      <c r="AZ229" s="304"/>
      <c r="BA229" s="357"/>
      <c r="BB229" s="360"/>
      <c r="BC229" s="358"/>
      <c r="BD229" s="357"/>
      <c r="BE229" s="361"/>
      <c r="BF229" s="302"/>
      <c r="BG229" s="304"/>
      <c r="BH229" s="95">
        <v>204</v>
      </c>
      <c r="BI229" s="96">
        <v>217</v>
      </c>
      <c r="BJ229" s="95"/>
      <c r="BK229" s="358"/>
      <c r="BL229" s="302"/>
      <c r="BM229" s="344"/>
      <c r="BN229" s="304"/>
      <c r="BO229" s="302"/>
      <c r="BP229" s="304"/>
      <c r="BQ229" s="357"/>
      <c r="BR229" s="359"/>
      <c r="BS229" s="359"/>
      <c r="BT229" s="360"/>
      <c r="BU229" s="358"/>
      <c r="BV229" s="357"/>
      <c r="BW229" s="358"/>
      <c r="BX229" s="95">
        <v>239</v>
      </c>
      <c r="BY229" s="95">
        <v>183</v>
      </c>
      <c r="BZ229" s="104">
        <v>236</v>
      </c>
      <c r="CA229" s="96">
        <v>142</v>
      </c>
      <c r="CB229" s="302"/>
      <c r="CC229" s="311"/>
      <c r="CD229" s="311"/>
      <c r="CE229" s="304"/>
    </row>
    <row r="230" spans="1:83">
      <c r="A230" s="10">
        <v>3405</v>
      </c>
      <c r="B230" s="11" t="s">
        <v>357</v>
      </c>
      <c r="C230" s="33">
        <v>1415</v>
      </c>
      <c r="D230" s="45">
        <v>463</v>
      </c>
      <c r="E230" s="68">
        <f t="shared" si="3"/>
        <v>0.32720848056537105</v>
      </c>
      <c r="F230" s="95"/>
      <c r="G230" s="95"/>
      <c r="H230" s="95"/>
      <c r="I230" s="95"/>
      <c r="J230" s="104"/>
      <c r="K230" s="109"/>
      <c r="L230" s="103"/>
      <c r="M230" s="108"/>
      <c r="N230" s="96"/>
      <c r="O230" s="95"/>
      <c r="P230" s="96"/>
      <c r="Q230" s="302"/>
      <c r="R230" s="311"/>
      <c r="S230" s="344"/>
      <c r="T230" s="303"/>
      <c r="U230" s="307"/>
      <c r="V230" s="304"/>
      <c r="W230" s="307"/>
      <c r="X230" s="304"/>
      <c r="Y230" s="302"/>
      <c r="Z230" s="303"/>
      <c r="AA230" s="307"/>
      <c r="AB230" s="311"/>
      <c r="AC230" s="344"/>
      <c r="AD230" s="304"/>
      <c r="AE230" s="302"/>
      <c r="AF230" s="311"/>
      <c r="AG230" s="311"/>
      <c r="AH230" s="344"/>
      <c r="AI230" s="304"/>
      <c r="AJ230" s="302"/>
      <c r="AK230" s="344"/>
      <c r="AL230" s="304"/>
      <c r="AM230" s="302"/>
      <c r="AN230" s="311"/>
      <c r="AO230" s="308"/>
      <c r="AP230" s="344"/>
      <c r="AQ230" s="304"/>
      <c r="AR230" s="95"/>
      <c r="AS230" s="104"/>
      <c r="AT230" s="96"/>
      <c r="AU230" s="302"/>
      <c r="AV230" s="304"/>
      <c r="AW230" s="302"/>
      <c r="AX230" s="308"/>
      <c r="AY230" s="344"/>
      <c r="AZ230" s="304"/>
      <c r="BA230" s="95"/>
      <c r="BB230" s="103"/>
      <c r="BC230" s="96"/>
      <c r="BD230" s="357"/>
      <c r="BE230" s="361"/>
      <c r="BF230" s="302"/>
      <c r="BG230" s="304"/>
      <c r="BH230" s="95">
        <v>197</v>
      </c>
      <c r="BI230" s="96">
        <v>212</v>
      </c>
      <c r="BJ230" s="95"/>
      <c r="BK230" s="358"/>
      <c r="BL230" s="302"/>
      <c r="BM230" s="344"/>
      <c r="BN230" s="304"/>
      <c r="BO230" s="302"/>
      <c r="BP230" s="304"/>
      <c r="BQ230" s="357"/>
      <c r="BR230" s="359"/>
      <c r="BS230" s="359"/>
      <c r="BT230" s="360"/>
      <c r="BU230" s="358"/>
      <c r="BV230" s="357"/>
      <c r="BW230" s="358"/>
      <c r="BX230" s="95">
        <v>270</v>
      </c>
      <c r="BY230" s="95">
        <v>188</v>
      </c>
      <c r="BZ230" s="104">
        <v>275</v>
      </c>
      <c r="CA230" s="96">
        <v>182</v>
      </c>
      <c r="CB230" s="302"/>
      <c r="CC230" s="311"/>
      <c r="CD230" s="311"/>
      <c r="CE230" s="304"/>
    </row>
    <row r="231" spans="1:83">
      <c r="A231" s="10">
        <v>3406</v>
      </c>
      <c r="B231" s="11" t="s">
        <v>766</v>
      </c>
      <c r="C231" s="33">
        <v>1076</v>
      </c>
      <c r="D231" s="45">
        <v>345</v>
      </c>
      <c r="E231" s="68">
        <f t="shared" si="3"/>
        <v>0.32063197026022305</v>
      </c>
      <c r="F231" s="95"/>
      <c r="G231" s="95"/>
      <c r="H231" s="95"/>
      <c r="I231" s="95"/>
      <c r="J231" s="104"/>
      <c r="K231" s="109"/>
      <c r="L231" s="103"/>
      <c r="M231" s="108"/>
      <c r="N231" s="96"/>
      <c r="O231" s="95"/>
      <c r="P231" s="96"/>
      <c r="Q231" s="302"/>
      <c r="R231" s="311"/>
      <c r="S231" s="344"/>
      <c r="T231" s="303"/>
      <c r="U231" s="307"/>
      <c r="V231" s="304"/>
      <c r="W231" s="307"/>
      <c r="X231" s="304"/>
      <c r="Y231" s="302"/>
      <c r="Z231" s="303"/>
      <c r="AA231" s="307"/>
      <c r="AB231" s="311"/>
      <c r="AC231" s="344"/>
      <c r="AD231" s="304"/>
      <c r="AE231" s="302"/>
      <c r="AF231" s="311"/>
      <c r="AG231" s="311"/>
      <c r="AH231" s="344"/>
      <c r="AI231" s="304"/>
      <c r="AJ231" s="302"/>
      <c r="AK231" s="344"/>
      <c r="AL231" s="304"/>
      <c r="AM231" s="302"/>
      <c r="AN231" s="311"/>
      <c r="AO231" s="308"/>
      <c r="AP231" s="344"/>
      <c r="AQ231" s="304"/>
      <c r="AR231" s="95"/>
      <c r="AS231" s="104"/>
      <c r="AT231" s="96"/>
      <c r="AU231" s="302"/>
      <c r="AV231" s="304"/>
      <c r="AW231" s="302"/>
      <c r="AX231" s="308"/>
      <c r="AY231" s="344"/>
      <c r="AZ231" s="304"/>
      <c r="BA231" s="95"/>
      <c r="BB231" s="103"/>
      <c r="BC231" s="96"/>
      <c r="BD231" s="357"/>
      <c r="BE231" s="361"/>
      <c r="BF231" s="302"/>
      <c r="BG231" s="304"/>
      <c r="BH231" s="95">
        <v>170</v>
      </c>
      <c r="BI231" s="96">
        <v>171</v>
      </c>
      <c r="BJ231" s="95"/>
      <c r="BK231" s="358"/>
      <c r="BL231" s="302"/>
      <c r="BM231" s="344"/>
      <c r="BN231" s="304"/>
      <c r="BO231" s="302"/>
      <c r="BP231" s="304"/>
      <c r="BQ231" s="357"/>
      <c r="BR231" s="359"/>
      <c r="BS231" s="359"/>
      <c r="BT231" s="360"/>
      <c r="BU231" s="358"/>
      <c r="BV231" s="357"/>
      <c r="BW231" s="358"/>
      <c r="BX231" s="95">
        <v>156</v>
      </c>
      <c r="BY231" s="95">
        <v>140</v>
      </c>
      <c r="BZ231" s="104">
        <v>158</v>
      </c>
      <c r="CA231" s="96">
        <v>197</v>
      </c>
      <c r="CB231" s="302"/>
      <c r="CC231" s="311"/>
      <c r="CD231" s="311"/>
      <c r="CE231" s="304"/>
    </row>
    <row r="232" spans="1:83">
      <c r="A232" s="10">
        <v>3501</v>
      </c>
      <c r="B232" s="11" t="s">
        <v>358</v>
      </c>
      <c r="C232" s="33">
        <v>658</v>
      </c>
      <c r="D232" s="45">
        <v>202</v>
      </c>
      <c r="E232" s="68">
        <f t="shared" si="3"/>
        <v>0.30699088145896658</v>
      </c>
      <c r="F232" s="95"/>
      <c r="G232" s="95"/>
      <c r="H232" s="95"/>
      <c r="I232" s="95"/>
      <c r="J232" s="104"/>
      <c r="K232" s="109"/>
      <c r="L232" s="103"/>
      <c r="M232" s="108"/>
      <c r="N232" s="96"/>
      <c r="O232" s="95"/>
      <c r="P232" s="96"/>
      <c r="Q232" s="95">
        <v>123</v>
      </c>
      <c r="R232" s="104">
        <v>51</v>
      </c>
      <c r="S232" s="103">
        <v>100</v>
      </c>
      <c r="T232" s="108">
        <v>42</v>
      </c>
      <c r="U232" s="307"/>
      <c r="V232" s="304"/>
      <c r="W232" s="307"/>
      <c r="X232" s="304"/>
      <c r="Y232" s="302"/>
      <c r="Z232" s="303"/>
      <c r="AA232" s="307"/>
      <c r="AB232" s="311"/>
      <c r="AC232" s="344"/>
      <c r="AD232" s="304"/>
      <c r="AE232" s="302"/>
      <c r="AF232" s="311"/>
      <c r="AG232" s="311"/>
      <c r="AH232" s="344"/>
      <c r="AI232" s="304"/>
      <c r="AJ232" s="302"/>
      <c r="AK232" s="344"/>
      <c r="AL232" s="304"/>
      <c r="AM232" s="302"/>
      <c r="AN232" s="311"/>
      <c r="AO232" s="308"/>
      <c r="AP232" s="344"/>
      <c r="AQ232" s="304"/>
      <c r="AR232" s="95"/>
      <c r="AS232" s="104"/>
      <c r="AT232" s="96"/>
      <c r="AU232" s="302"/>
      <c r="AV232" s="304"/>
      <c r="AW232" s="302"/>
      <c r="AX232" s="308"/>
      <c r="AY232" s="344"/>
      <c r="AZ232" s="304"/>
      <c r="BA232" s="95"/>
      <c r="BB232" s="103"/>
      <c r="BC232" s="96"/>
      <c r="BD232" s="357"/>
      <c r="BE232" s="361"/>
      <c r="BF232" s="302"/>
      <c r="BG232" s="304"/>
      <c r="BH232" s="95"/>
      <c r="BI232" s="96"/>
      <c r="BJ232" s="95"/>
      <c r="BK232" s="358"/>
      <c r="BL232" s="302"/>
      <c r="BM232" s="344"/>
      <c r="BN232" s="304"/>
      <c r="BO232" s="302"/>
      <c r="BP232" s="304"/>
      <c r="BQ232" s="357"/>
      <c r="BR232" s="359"/>
      <c r="BS232" s="359"/>
      <c r="BT232" s="360"/>
      <c r="BU232" s="358"/>
      <c r="BV232" s="357"/>
      <c r="BW232" s="358"/>
      <c r="BX232" s="357"/>
      <c r="BY232" s="357"/>
      <c r="BZ232" s="359"/>
      <c r="CA232" s="358"/>
      <c r="CB232" s="302"/>
      <c r="CC232" s="311"/>
      <c r="CD232" s="311"/>
      <c r="CE232" s="304"/>
    </row>
    <row r="233" spans="1:83">
      <c r="A233" s="10">
        <v>3502</v>
      </c>
      <c r="B233" s="11" t="s">
        <v>359</v>
      </c>
      <c r="C233" s="33">
        <v>1129</v>
      </c>
      <c r="D233" s="45">
        <v>296</v>
      </c>
      <c r="E233" s="68">
        <f t="shared" si="3"/>
        <v>0.26217891939769705</v>
      </c>
      <c r="F233" s="95"/>
      <c r="G233" s="95"/>
      <c r="H233" s="95"/>
      <c r="I233" s="95"/>
      <c r="J233" s="104"/>
      <c r="K233" s="109"/>
      <c r="L233" s="103"/>
      <c r="M233" s="108"/>
      <c r="N233" s="96"/>
      <c r="O233" s="95"/>
      <c r="P233" s="96"/>
      <c r="Q233" s="95">
        <v>174</v>
      </c>
      <c r="R233" s="104">
        <v>116</v>
      </c>
      <c r="S233" s="103">
        <v>118</v>
      </c>
      <c r="T233" s="108">
        <v>94</v>
      </c>
      <c r="U233" s="307"/>
      <c r="V233" s="304"/>
      <c r="W233" s="307"/>
      <c r="X233" s="304"/>
      <c r="Y233" s="302"/>
      <c r="Z233" s="303"/>
      <c r="AA233" s="307"/>
      <c r="AB233" s="311"/>
      <c r="AC233" s="344"/>
      <c r="AD233" s="304"/>
      <c r="AE233" s="302"/>
      <c r="AF233" s="311"/>
      <c r="AG233" s="311"/>
      <c r="AH233" s="344"/>
      <c r="AI233" s="304"/>
      <c r="AJ233" s="302"/>
      <c r="AK233" s="344"/>
      <c r="AL233" s="304"/>
      <c r="AM233" s="302"/>
      <c r="AN233" s="311"/>
      <c r="AO233" s="308"/>
      <c r="AP233" s="344"/>
      <c r="AQ233" s="304"/>
      <c r="AR233" s="95"/>
      <c r="AS233" s="104"/>
      <c r="AT233" s="96"/>
      <c r="AU233" s="302"/>
      <c r="AV233" s="304"/>
      <c r="AW233" s="302"/>
      <c r="AX233" s="308"/>
      <c r="AY233" s="344"/>
      <c r="AZ233" s="304"/>
      <c r="BA233" s="95"/>
      <c r="BB233" s="103"/>
      <c r="BC233" s="96"/>
      <c r="BD233" s="357"/>
      <c r="BE233" s="361"/>
      <c r="BF233" s="302"/>
      <c r="BG233" s="304"/>
      <c r="BH233" s="95"/>
      <c r="BI233" s="96"/>
      <c r="BJ233" s="95"/>
      <c r="BK233" s="358"/>
      <c r="BL233" s="302"/>
      <c r="BM233" s="344"/>
      <c r="BN233" s="304"/>
      <c r="BO233" s="302"/>
      <c r="BP233" s="304"/>
      <c r="BQ233" s="357"/>
      <c r="BR233" s="359"/>
      <c r="BS233" s="359"/>
      <c r="BT233" s="360"/>
      <c r="BU233" s="358"/>
      <c r="BV233" s="357"/>
      <c r="BW233" s="358"/>
      <c r="BX233" s="357"/>
      <c r="BY233" s="357"/>
      <c r="BZ233" s="359"/>
      <c r="CA233" s="358"/>
      <c r="CB233" s="302"/>
      <c r="CC233" s="311"/>
      <c r="CD233" s="311"/>
      <c r="CE233" s="304"/>
    </row>
    <row r="234" spans="1:83">
      <c r="A234" s="10">
        <v>3503</v>
      </c>
      <c r="B234" s="11" t="s">
        <v>360</v>
      </c>
      <c r="C234" s="33">
        <v>834</v>
      </c>
      <c r="D234" s="45">
        <v>231</v>
      </c>
      <c r="E234" s="68">
        <f t="shared" si="3"/>
        <v>0.27697841726618705</v>
      </c>
      <c r="F234" s="95"/>
      <c r="G234" s="95"/>
      <c r="H234" s="95"/>
      <c r="I234" s="95"/>
      <c r="J234" s="104"/>
      <c r="K234" s="109"/>
      <c r="L234" s="103"/>
      <c r="M234" s="108"/>
      <c r="N234" s="96"/>
      <c r="O234" s="95"/>
      <c r="P234" s="96"/>
      <c r="Q234" s="95">
        <v>139</v>
      </c>
      <c r="R234" s="104">
        <v>75</v>
      </c>
      <c r="S234" s="103">
        <v>106</v>
      </c>
      <c r="T234" s="108">
        <v>76</v>
      </c>
      <c r="U234" s="307"/>
      <c r="V234" s="304"/>
      <c r="W234" s="307"/>
      <c r="X234" s="304"/>
      <c r="Y234" s="95">
        <v>0</v>
      </c>
      <c r="Z234" s="108">
        <v>0</v>
      </c>
      <c r="AA234" s="307"/>
      <c r="AB234" s="311"/>
      <c r="AC234" s="344"/>
      <c r="AD234" s="304"/>
      <c r="AE234" s="302"/>
      <c r="AF234" s="311"/>
      <c r="AG234" s="311"/>
      <c r="AH234" s="344"/>
      <c r="AI234" s="304"/>
      <c r="AJ234" s="302"/>
      <c r="AK234" s="344"/>
      <c r="AL234" s="304"/>
      <c r="AM234" s="302"/>
      <c r="AN234" s="311"/>
      <c r="AO234" s="308"/>
      <c r="AP234" s="344"/>
      <c r="AQ234" s="304"/>
      <c r="AR234" s="95"/>
      <c r="AS234" s="104"/>
      <c r="AT234" s="96"/>
      <c r="AU234" s="302"/>
      <c r="AV234" s="304"/>
      <c r="AW234" s="302"/>
      <c r="AX234" s="308"/>
      <c r="AY234" s="344"/>
      <c r="AZ234" s="304"/>
      <c r="BA234" s="95"/>
      <c r="BB234" s="103"/>
      <c r="BC234" s="96"/>
      <c r="BD234" s="357"/>
      <c r="BE234" s="361"/>
      <c r="BF234" s="302"/>
      <c r="BG234" s="304"/>
      <c r="BH234" s="95"/>
      <c r="BI234" s="96"/>
      <c r="BJ234" s="95"/>
      <c r="BK234" s="358"/>
      <c r="BL234" s="302"/>
      <c r="BM234" s="344"/>
      <c r="BN234" s="304"/>
      <c r="BO234" s="302"/>
      <c r="BP234" s="304"/>
      <c r="BQ234" s="357"/>
      <c r="BR234" s="359"/>
      <c r="BS234" s="359"/>
      <c r="BT234" s="360"/>
      <c r="BU234" s="358"/>
      <c r="BV234" s="357"/>
      <c r="BW234" s="358"/>
      <c r="BX234" s="357"/>
      <c r="BY234" s="357"/>
      <c r="BZ234" s="359"/>
      <c r="CA234" s="358"/>
      <c r="CB234" s="302"/>
      <c r="CC234" s="311"/>
      <c r="CD234" s="311"/>
      <c r="CE234" s="304"/>
    </row>
    <row r="235" spans="1:83">
      <c r="A235" s="10">
        <v>3504</v>
      </c>
      <c r="B235" s="11" t="s">
        <v>361</v>
      </c>
      <c r="C235" s="33">
        <v>698</v>
      </c>
      <c r="D235" s="45">
        <v>198</v>
      </c>
      <c r="E235" s="68">
        <f t="shared" si="3"/>
        <v>0.28366762177650429</v>
      </c>
      <c r="F235" s="95"/>
      <c r="G235" s="95"/>
      <c r="H235" s="95"/>
      <c r="I235" s="95"/>
      <c r="J235" s="104"/>
      <c r="K235" s="109"/>
      <c r="L235" s="103"/>
      <c r="M235" s="108"/>
      <c r="N235" s="96"/>
      <c r="O235" s="95"/>
      <c r="P235" s="96"/>
      <c r="Q235" s="95">
        <v>112</v>
      </c>
      <c r="R235" s="104">
        <v>65</v>
      </c>
      <c r="S235" s="103">
        <v>87</v>
      </c>
      <c r="T235" s="108">
        <v>53</v>
      </c>
      <c r="U235" s="307"/>
      <c r="V235" s="304"/>
      <c r="W235" s="139">
        <v>5</v>
      </c>
      <c r="X235" s="96">
        <v>4</v>
      </c>
      <c r="Y235" s="357"/>
      <c r="Z235" s="362"/>
      <c r="AA235" s="307"/>
      <c r="AB235" s="311"/>
      <c r="AC235" s="344"/>
      <c r="AD235" s="304"/>
      <c r="AE235" s="302"/>
      <c r="AF235" s="311"/>
      <c r="AG235" s="311"/>
      <c r="AH235" s="344"/>
      <c r="AI235" s="304"/>
      <c r="AJ235" s="302"/>
      <c r="AK235" s="344"/>
      <c r="AL235" s="304"/>
      <c r="AM235" s="302"/>
      <c r="AN235" s="311"/>
      <c r="AO235" s="308"/>
      <c r="AP235" s="344"/>
      <c r="AQ235" s="304"/>
      <c r="AR235" s="357"/>
      <c r="AS235" s="359"/>
      <c r="AT235" s="358"/>
      <c r="AU235" s="302"/>
      <c r="AV235" s="304"/>
      <c r="AW235" s="302"/>
      <c r="AX235" s="308"/>
      <c r="AY235" s="344"/>
      <c r="AZ235" s="304"/>
      <c r="BA235" s="357"/>
      <c r="BB235" s="360"/>
      <c r="BC235" s="96"/>
      <c r="BD235" s="357"/>
      <c r="BE235" s="361"/>
      <c r="BF235" s="302"/>
      <c r="BG235" s="304"/>
      <c r="BH235" s="95"/>
      <c r="BI235" s="96"/>
      <c r="BJ235" s="95"/>
      <c r="BK235" s="358"/>
      <c r="BL235" s="302"/>
      <c r="BM235" s="344"/>
      <c r="BN235" s="304"/>
      <c r="BO235" s="302"/>
      <c r="BP235" s="304"/>
      <c r="BQ235" s="357"/>
      <c r="BR235" s="359"/>
      <c r="BS235" s="359"/>
      <c r="BT235" s="360"/>
      <c r="BU235" s="358"/>
      <c r="BV235" s="357"/>
      <c r="BW235" s="358"/>
      <c r="BX235" s="357"/>
      <c r="BY235" s="357"/>
      <c r="BZ235" s="359"/>
      <c r="CA235" s="358"/>
      <c r="CB235" s="302"/>
      <c r="CC235" s="311"/>
      <c r="CD235" s="311"/>
      <c r="CE235" s="304"/>
    </row>
    <row r="236" spans="1:83">
      <c r="A236" s="10">
        <v>3505</v>
      </c>
      <c r="B236" s="11" t="s">
        <v>362</v>
      </c>
      <c r="C236" s="33">
        <v>1004</v>
      </c>
      <c r="D236" s="45">
        <v>262</v>
      </c>
      <c r="E236" s="68">
        <f t="shared" si="3"/>
        <v>0.26095617529880477</v>
      </c>
      <c r="F236" s="95"/>
      <c r="G236" s="95"/>
      <c r="H236" s="95"/>
      <c r="I236" s="95"/>
      <c r="J236" s="104"/>
      <c r="K236" s="109"/>
      <c r="L236" s="103"/>
      <c r="M236" s="108"/>
      <c r="N236" s="96"/>
      <c r="O236" s="95"/>
      <c r="P236" s="96"/>
      <c r="Q236" s="95">
        <v>115</v>
      </c>
      <c r="R236" s="104">
        <v>102</v>
      </c>
      <c r="S236" s="103">
        <v>141</v>
      </c>
      <c r="T236" s="108">
        <v>62</v>
      </c>
      <c r="U236" s="307"/>
      <c r="V236" s="304"/>
      <c r="W236" s="363"/>
      <c r="X236" s="358"/>
      <c r="Y236" s="357"/>
      <c r="Z236" s="362"/>
      <c r="AA236" s="307"/>
      <c r="AB236" s="311"/>
      <c r="AC236" s="344"/>
      <c r="AD236" s="304"/>
      <c r="AE236" s="302"/>
      <c r="AF236" s="311"/>
      <c r="AG236" s="311"/>
      <c r="AH236" s="344"/>
      <c r="AI236" s="304"/>
      <c r="AJ236" s="302"/>
      <c r="AK236" s="344"/>
      <c r="AL236" s="304"/>
      <c r="AM236" s="302"/>
      <c r="AN236" s="311"/>
      <c r="AO236" s="308"/>
      <c r="AP236" s="344"/>
      <c r="AQ236" s="304"/>
      <c r="AR236" s="357"/>
      <c r="AS236" s="359"/>
      <c r="AT236" s="358"/>
      <c r="AU236" s="302"/>
      <c r="AV236" s="304"/>
      <c r="AW236" s="302"/>
      <c r="AX236" s="308"/>
      <c r="AY236" s="344"/>
      <c r="AZ236" s="304"/>
      <c r="BA236" s="357"/>
      <c r="BB236" s="360"/>
      <c r="BC236" s="96"/>
      <c r="BD236" s="357"/>
      <c r="BE236" s="361"/>
      <c r="BF236" s="302"/>
      <c r="BG236" s="304"/>
      <c r="BH236" s="95"/>
      <c r="BI236" s="96"/>
      <c r="BJ236" s="95"/>
      <c r="BK236" s="358"/>
      <c r="BL236" s="302"/>
      <c r="BM236" s="344"/>
      <c r="BN236" s="304"/>
      <c r="BO236" s="302"/>
      <c r="BP236" s="304"/>
      <c r="BQ236" s="357"/>
      <c r="BR236" s="359"/>
      <c r="BS236" s="359"/>
      <c r="BT236" s="360"/>
      <c r="BU236" s="358"/>
      <c r="BV236" s="357"/>
      <c r="BW236" s="358"/>
      <c r="BX236" s="357"/>
      <c r="BY236" s="357"/>
      <c r="BZ236" s="359"/>
      <c r="CA236" s="358"/>
      <c r="CB236" s="302"/>
      <c r="CC236" s="311"/>
      <c r="CD236" s="311"/>
      <c r="CE236" s="304"/>
    </row>
    <row r="237" spans="1:83">
      <c r="A237" s="10">
        <v>3506</v>
      </c>
      <c r="B237" s="11" t="s">
        <v>363</v>
      </c>
      <c r="C237" s="33">
        <v>691</v>
      </c>
      <c r="D237" s="45">
        <v>196</v>
      </c>
      <c r="E237" s="68">
        <f t="shared" si="3"/>
        <v>0.28364688856729375</v>
      </c>
      <c r="F237" s="95"/>
      <c r="G237" s="95"/>
      <c r="H237" s="95"/>
      <c r="I237" s="95"/>
      <c r="J237" s="104"/>
      <c r="K237" s="109"/>
      <c r="L237" s="103"/>
      <c r="M237" s="108"/>
      <c r="N237" s="96"/>
      <c r="O237" s="95"/>
      <c r="P237" s="96"/>
      <c r="Q237" s="95">
        <v>105</v>
      </c>
      <c r="R237" s="104">
        <v>61</v>
      </c>
      <c r="S237" s="103">
        <v>94</v>
      </c>
      <c r="T237" s="108">
        <v>56</v>
      </c>
      <c r="U237" s="307"/>
      <c r="V237" s="304"/>
      <c r="W237" s="363"/>
      <c r="X237" s="358"/>
      <c r="Y237" s="357"/>
      <c r="Z237" s="362"/>
      <c r="AA237" s="307"/>
      <c r="AB237" s="311"/>
      <c r="AC237" s="344"/>
      <c r="AD237" s="304"/>
      <c r="AE237" s="302"/>
      <c r="AF237" s="311"/>
      <c r="AG237" s="311"/>
      <c r="AH237" s="344"/>
      <c r="AI237" s="304"/>
      <c r="AJ237" s="302"/>
      <c r="AK237" s="344"/>
      <c r="AL237" s="304"/>
      <c r="AM237" s="302"/>
      <c r="AN237" s="311"/>
      <c r="AO237" s="308"/>
      <c r="AP237" s="344"/>
      <c r="AQ237" s="304"/>
      <c r="AR237" s="357"/>
      <c r="AS237" s="359"/>
      <c r="AT237" s="358"/>
      <c r="AU237" s="302"/>
      <c r="AV237" s="304"/>
      <c r="AW237" s="302"/>
      <c r="AX237" s="308"/>
      <c r="AY237" s="344"/>
      <c r="AZ237" s="304"/>
      <c r="BA237" s="357"/>
      <c r="BB237" s="360"/>
      <c r="BC237" s="96"/>
      <c r="BD237" s="357"/>
      <c r="BE237" s="361"/>
      <c r="BF237" s="302"/>
      <c r="BG237" s="304"/>
      <c r="BH237" s="95"/>
      <c r="BI237" s="96"/>
      <c r="BJ237" s="95"/>
      <c r="BK237" s="358"/>
      <c r="BL237" s="302"/>
      <c r="BM237" s="344"/>
      <c r="BN237" s="304"/>
      <c r="BO237" s="302"/>
      <c r="BP237" s="304"/>
      <c r="BQ237" s="357"/>
      <c r="BR237" s="359"/>
      <c r="BS237" s="359"/>
      <c r="BT237" s="360"/>
      <c r="BU237" s="358"/>
      <c r="BV237" s="357"/>
      <c r="BW237" s="358"/>
      <c r="BX237" s="357"/>
      <c r="BY237" s="357"/>
      <c r="BZ237" s="359"/>
      <c r="CA237" s="358"/>
      <c r="CB237" s="302"/>
      <c r="CC237" s="311"/>
      <c r="CD237" s="311"/>
      <c r="CE237" s="304"/>
    </row>
    <row r="238" spans="1:83">
      <c r="A238" s="10">
        <v>3701</v>
      </c>
      <c r="B238" s="11" t="s">
        <v>364</v>
      </c>
      <c r="C238" s="33">
        <v>735</v>
      </c>
      <c r="D238" s="45">
        <v>464</v>
      </c>
      <c r="E238" s="68">
        <f t="shared" si="3"/>
        <v>0.63129251700680267</v>
      </c>
      <c r="F238" s="95"/>
      <c r="G238" s="95"/>
      <c r="H238" s="95"/>
      <c r="I238" s="95"/>
      <c r="J238" s="104"/>
      <c r="K238" s="109"/>
      <c r="L238" s="103"/>
      <c r="M238" s="108"/>
      <c r="N238" s="96"/>
      <c r="O238" s="95"/>
      <c r="P238" s="96"/>
      <c r="Q238" s="357"/>
      <c r="R238" s="359"/>
      <c r="S238" s="360"/>
      <c r="T238" s="362"/>
      <c r="U238" s="139">
        <v>131</v>
      </c>
      <c r="V238" s="96">
        <v>168</v>
      </c>
      <c r="W238" s="363"/>
      <c r="X238" s="358"/>
      <c r="Y238" s="357"/>
      <c r="Z238" s="362"/>
      <c r="AA238" s="307"/>
      <c r="AB238" s="311"/>
      <c r="AC238" s="344"/>
      <c r="AD238" s="304"/>
      <c r="AE238" s="302"/>
      <c r="AF238" s="311"/>
      <c r="AG238" s="311"/>
      <c r="AH238" s="344"/>
      <c r="AI238" s="304"/>
      <c r="AJ238" s="302"/>
      <c r="AK238" s="344"/>
      <c r="AL238" s="304"/>
      <c r="AM238" s="302"/>
      <c r="AN238" s="311"/>
      <c r="AO238" s="308"/>
      <c r="AP238" s="344"/>
      <c r="AQ238" s="304"/>
      <c r="AR238" s="357"/>
      <c r="AS238" s="359"/>
      <c r="AT238" s="358"/>
      <c r="AU238" s="302"/>
      <c r="AV238" s="304"/>
      <c r="AW238" s="302"/>
      <c r="AX238" s="308"/>
      <c r="AY238" s="344"/>
      <c r="AZ238" s="304"/>
      <c r="BA238" s="95">
        <v>14</v>
      </c>
      <c r="BB238" s="103">
        <v>18</v>
      </c>
      <c r="BC238" s="96">
        <v>19</v>
      </c>
      <c r="BD238" s="357"/>
      <c r="BE238" s="361"/>
      <c r="BF238" s="302"/>
      <c r="BG238" s="304"/>
      <c r="BH238" s="95"/>
      <c r="BI238" s="96"/>
      <c r="BJ238" s="95"/>
      <c r="BK238" s="358"/>
      <c r="BL238" s="302"/>
      <c r="BM238" s="344"/>
      <c r="BN238" s="304"/>
      <c r="BO238" s="302"/>
      <c r="BP238" s="304"/>
      <c r="BQ238" s="357"/>
      <c r="BR238" s="359"/>
      <c r="BS238" s="359"/>
      <c r="BT238" s="360"/>
      <c r="BU238" s="358"/>
      <c r="BV238" s="357"/>
      <c r="BW238" s="358"/>
      <c r="BX238" s="357"/>
      <c r="BY238" s="357"/>
      <c r="BZ238" s="359"/>
      <c r="CA238" s="358"/>
      <c r="CB238" s="302"/>
      <c r="CC238" s="311"/>
      <c r="CD238" s="311"/>
      <c r="CE238" s="304"/>
    </row>
    <row r="239" spans="1:83">
      <c r="A239" s="10">
        <v>3702</v>
      </c>
      <c r="B239" s="11" t="s">
        <v>365</v>
      </c>
      <c r="C239" s="33">
        <v>1355</v>
      </c>
      <c r="D239" s="45">
        <v>629</v>
      </c>
      <c r="E239" s="68">
        <f t="shared" si="3"/>
        <v>0.46420664206642065</v>
      </c>
      <c r="F239" s="95"/>
      <c r="G239" s="95"/>
      <c r="H239" s="95"/>
      <c r="I239" s="95"/>
      <c r="J239" s="104"/>
      <c r="K239" s="109"/>
      <c r="L239" s="103"/>
      <c r="M239" s="108"/>
      <c r="N239" s="96"/>
      <c r="O239" s="95"/>
      <c r="P239" s="96"/>
      <c r="Q239" s="357"/>
      <c r="R239" s="359"/>
      <c r="S239" s="360"/>
      <c r="T239" s="362"/>
      <c r="U239" s="139">
        <v>248</v>
      </c>
      <c r="V239" s="96">
        <v>300</v>
      </c>
      <c r="W239" s="363"/>
      <c r="X239" s="358"/>
      <c r="Y239" s="357"/>
      <c r="Z239" s="362"/>
      <c r="AA239" s="307"/>
      <c r="AB239" s="311"/>
      <c r="AC239" s="344"/>
      <c r="AD239" s="304"/>
      <c r="AE239" s="302"/>
      <c r="AF239" s="311"/>
      <c r="AG239" s="311"/>
      <c r="AH239" s="344"/>
      <c r="AI239" s="304"/>
      <c r="AJ239" s="302"/>
      <c r="AK239" s="344"/>
      <c r="AL239" s="304"/>
      <c r="AM239" s="302"/>
      <c r="AN239" s="311"/>
      <c r="AO239" s="308"/>
      <c r="AP239" s="344"/>
      <c r="AQ239" s="304"/>
      <c r="AR239" s="357"/>
      <c r="AS239" s="359"/>
      <c r="AT239" s="358"/>
      <c r="AU239" s="302"/>
      <c r="AV239" s="304"/>
      <c r="AW239" s="302"/>
      <c r="AX239" s="308"/>
      <c r="AY239" s="344"/>
      <c r="AZ239" s="304"/>
      <c r="BA239" s="357"/>
      <c r="BB239" s="360"/>
      <c r="BC239" s="358"/>
      <c r="BD239" s="95"/>
      <c r="BE239" s="138"/>
      <c r="BF239" s="302"/>
      <c r="BG239" s="304"/>
      <c r="BH239" s="95"/>
      <c r="BI239" s="96"/>
      <c r="BJ239" s="95"/>
      <c r="BK239" s="358"/>
      <c r="BL239" s="302"/>
      <c r="BM239" s="344"/>
      <c r="BN239" s="304"/>
      <c r="BO239" s="302"/>
      <c r="BP239" s="304"/>
      <c r="BQ239" s="357"/>
      <c r="BR239" s="359"/>
      <c r="BS239" s="359"/>
      <c r="BT239" s="360"/>
      <c r="BU239" s="358"/>
      <c r="BV239" s="357"/>
      <c r="BW239" s="358"/>
      <c r="BX239" s="357"/>
      <c r="BY239" s="357"/>
      <c r="BZ239" s="359"/>
      <c r="CA239" s="358"/>
      <c r="CB239" s="302"/>
      <c r="CC239" s="311"/>
      <c r="CD239" s="311"/>
      <c r="CE239" s="304"/>
    </row>
    <row r="240" spans="1:83">
      <c r="A240" s="10">
        <v>3703</v>
      </c>
      <c r="B240" s="11" t="s">
        <v>366</v>
      </c>
      <c r="C240" s="33">
        <v>1080</v>
      </c>
      <c r="D240" s="45">
        <v>464</v>
      </c>
      <c r="E240" s="68">
        <f t="shared" si="3"/>
        <v>0.42962962962962964</v>
      </c>
      <c r="F240" s="95"/>
      <c r="G240" s="95"/>
      <c r="H240" s="95"/>
      <c r="I240" s="95"/>
      <c r="J240" s="104"/>
      <c r="K240" s="109"/>
      <c r="L240" s="103"/>
      <c r="M240" s="108"/>
      <c r="N240" s="96"/>
      <c r="O240" s="95"/>
      <c r="P240" s="96"/>
      <c r="Q240" s="357"/>
      <c r="R240" s="359"/>
      <c r="S240" s="360"/>
      <c r="T240" s="362"/>
      <c r="U240" s="139">
        <v>130</v>
      </c>
      <c r="V240" s="96">
        <v>162</v>
      </c>
      <c r="W240" s="363"/>
      <c r="X240" s="358"/>
      <c r="Y240" s="357"/>
      <c r="Z240" s="362"/>
      <c r="AA240" s="307"/>
      <c r="AB240" s="311"/>
      <c r="AC240" s="344"/>
      <c r="AD240" s="304"/>
      <c r="AE240" s="302"/>
      <c r="AF240" s="311"/>
      <c r="AG240" s="311"/>
      <c r="AH240" s="344"/>
      <c r="AI240" s="304"/>
      <c r="AJ240" s="302"/>
      <c r="AK240" s="344"/>
      <c r="AL240" s="304"/>
      <c r="AM240" s="302"/>
      <c r="AN240" s="311"/>
      <c r="AO240" s="308"/>
      <c r="AP240" s="344"/>
      <c r="AQ240" s="304"/>
      <c r="AR240" s="357"/>
      <c r="AS240" s="359"/>
      <c r="AT240" s="358"/>
      <c r="AU240" s="302"/>
      <c r="AV240" s="304"/>
      <c r="AW240" s="302"/>
      <c r="AX240" s="308"/>
      <c r="AY240" s="344"/>
      <c r="AZ240" s="304"/>
      <c r="BA240" s="95">
        <v>48</v>
      </c>
      <c r="BB240" s="103">
        <v>35</v>
      </c>
      <c r="BC240" s="96">
        <v>67</v>
      </c>
      <c r="BD240" s="357"/>
      <c r="BE240" s="361"/>
      <c r="BF240" s="302"/>
      <c r="BG240" s="304"/>
      <c r="BH240" s="95"/>
      <c r="BI240" s="96"/>
      <c r="BJ240" s="95"/>
      <c r="BK240" s="358"/>
      <c r="BL240" s="302"/>
      <c r="BM240" s="344"/>
      <c r="BN240" s="304"/>
      <c r="BO240" s="302"/>
      <c r="BP240" s="304"/>
      <c r="BQ240" s="357"/>
      <c r="BR240" s="359"/>
      <c r="BS240" s="359"/>
      <c r="BT240" s="360"/>
      <c r="BU240" s="358"/>
      <c r="BV240" s="357"/>
      <c r="BW240" s="358"/>
      <c r="BX240" s="357"/>
      <c r="BY240" s="357"/>
      <c r="BZ240" s="359"/>
      <c r="CA240" s="358"/>
      <c r="CB240" s="302"/>
      <c r="CC240" s="311"/>
      <c r="CD240" s="311"/>
      <c r="CE240" s="304"/>
    </row>
    <row r="241" spans="1:83">
      <c r="A241" s="10">
        <v>3704</v>
      </c>
      <c r="B241" s="11" t="s">
        <v>367</v>
      </c>
      <c r="C241" s="33">
        <v>934</v>
      </c>
      <c r="D241" s="45">
        <v>412</v>
      </c>
      <c r="E241" s="68">
        <f t="shared" si="3"/>
        <v>0.4411134903640257</v>
      </c>
      <c r="F241" s="95"/>
      <c r="G241" s="95"/>
      <c r="H241" s="95"/>
      <c r="I241" s="95"/>
      <c r="J241" s="104"/>
      <c r="K241" s="109"/>
      <c r="L241" s="103"/>
      <c r="M241" s="108"/>
      <c r="N241" s="96"/>
      <c r="O241" s="95"/>
      <c r="P241" s="96"/>
      <c r="Q241" s="357"/>
      <c r="R241" s="359"/>
      <c r="S241" s="360"/>
      <c r="T241" s="362"/>
      <c r="U241" s="139">
        <v>165</v>
      </c>
      <c r="V241" s="96">
        <v>167</v>
      </c>
      <c r="W241" s="363"/>
      <c r="X241" s="358"/>
      <c r="Y241" s="357"/>
      <c r="Z241" s="362"/>
      <c r="AA241" s="307"/>
      <c r="AB241" s="311"/>
      <c r="AC241" s="344"/>
      <c r="AD241" s="304"/>
      <c r="AE241" s="302"/>
      <c r="AF241" s="311"/>
      <c r="AG241" s="311"/>
      <c r="AH241" s="344"/>
      <c r="AI241" s="304"/>
      <c r="AJ241" s="302"/>
      <c r="AK241" s="344"/>
      <c r="AL241" s="304"/>
      <c r="AM241" s="302"/>
      <c r="AN241" s="311"/>
      <c r="AO241" s="308"/>
      <c r="AP241" s="344"/>
      <c r="AQ241" s="304"/>
      <c r="AR241" s="357"/>
      <c r="AS241" s="359"/>
      <c r="AT241" s="358"/>
      <c r="AU241" s="302"/>
      <c r="AV241" s="304"/>
      <c r="AW241" s="302"/>
      <c r="AX241" s="308"/>
      <c r="AY241" s="344"/>
      <c r="AZ241" s="304"/>
      <c r="BA241" s="357"/>
      <c r="BB241" s="360"/>
      <c r="BC241" s="358"/>
      <c r="BD241" s="95"/>
      <c r="BE241" s="138"/>
      <c r="BF241" s="302"/>
      <c r="BG241" s="304"/>
      <c r="BH241" s="95"/>
      <c r="BI241" s="96"/>
      <c r="BJ241" s="95"/>
      <c r="BK241" s="358"/>
      <c r="BL241" s="302"/>
      <c r="BM241" s="344"/>
      <c r="BN241" s="304"/>
      <c r="BO241" s="302"/>
      <c r="BP241" s="304"/>
      <c r="BQ241" s="357"/>
      <c r="BR241" s="359"/>
      <c r="BS241" s="359"/>
      <c r="BT241" s="360"/>
      <c r="BU241" s="358"/>
      <c r="BV241" s="357"/>
      <c r="BW241" s="358"/>
      <c r="BX241" s="357"/>
      <c r="BY241" s="357"/>
      <c r="BZ241" s="359"/>
      <c r="CA241" s="358"/>
      <c r="CB241" s="302"/>
      <c r="CC241" s="311"/>
      <c r="CD241" s="311"/>
      <c r="CE241" s="304"/>
    </row>
    <row r="242" spans="1:83">
      <c r="A242" s="10">
        <v>3705</v>
      </c>
      <c r="B242" s="11" t="s">
        <v>368</v>
      </c>
      <c r="C242" s="33">
        <v>962</v>
      </c>
      <c r="D242" s="45">
        <v>550</v>
      </c>
      <c r="E242" s="68">
        <f t="shared" si="3"/>
        <v>0.5717255717255717</v>
      </c>
      <c r="F242" s="95"/>
      <c r="G242" s="95"/>
      <c r="H242" s="95"/>
      <c r="I242" s="95"/>
      <c r="J242" s="104"/>
      <c r="K242" s="109"/>
      <c r="L242" s="103"/>
      <c r="M242" s="108"/>
      <c r="N242" s="96"/>
      <c r="O242" s="95"/>
      <c r="P242" s="96"/>
      <c r="Q242" s="357"/>
      <c r="R242" s="359"/>
      <c r="S242" s="360"/>
      <c r="T242" s="362"/>
      <c r="U242" s="139">
        <v>198</v>
      </c>
      <c r="V242" s="96">
        <v>228</v>
      </c>
      <c r="W242" s="363"/>
      <c r="X242" s="358"/>
      <c r="Y242" s="95"/>
      <c r="Z242" s="108"/>
      <c r="AA242" s="307"/>
      <c r="AB242" s="311"/>
      <c r="AC242" s="344"/>
      <c r="AD242" s="304"/>
      <c r="AE242" s="302"/>
      <c r="AF242" s="311"/>
      <c r="AG242" s="311"/>
      <c r="AH242" s="344"/>
      <c r="AI242" s="304"/>
      <c r="AJ242" s="302"/>
      <c r="AK242" s="344"/>
      <c r="AL242" s="304"/>
      <c r="AM242" s="302"/>
      <c r="AN242" s="311"/>
      <c r="AO242" s="308"/>
      <c r="AP242" s="344"/>
      <c r="AQ242" s="304"/>
      <c r="AR242" s="95"/>
      <c r="AS242" s="104"/>
      <c r="AT242" s="96"/>
      <c r="AU242" s="302"/>
      <c r="AV242" s="304"/>
      <c r="AW242" s="302"/>
      <c r="AX242" s="308"/>
      <c r="AY242" s="344"/>
      <c r="AZ242" s="304"/>
      <c r="BA242" s="357"/>
      <c r="BB242" s="360"/>
      <c r="BC242" s="358"/>
      <c r="BD242" s="357"/>
      <c r="BE242" s="361"/>
      <c r="BF242" s="302"/>
      <c r="BG242" s="304"/>
      <c r="BH242" s="95"/>
      <c r="BI242" s="96"/>
      <c r="BJ242" s="95"/>
      <c r="BK242" s="358"/>
      <c r="BL242" s="302"/>
      <c r="BM242" s="344"/>
      <c r="BN242" s="304"/>
      <c r="BO242" s="302"/>
      <c r="BP242" s="304"/>
      <c r="BQ242" s="357"/>
      <c r="BR242" s="359"/>
      <c r="BS242" s="359"/>
      <c r="BT242" s="360"/>
      <c r="BU242" s="358"/>
      <c r="BV242" s="357"/>
      <c r="BW242" s="358"/>
      <c r="BX242" s="357"/>
      <c r="BY242" s="357"/>
      <c r="BZ242" s="359"/>
      <c r="CA242" s="358"/>
      <c r="CB242" s="302"/>
      <c r="CC242" s="311"/>
      <c r="CD242" s="311"/>
      <c r="CE242" s="304"/>
    </row>
    <row r="243" spans="1:83">
      <c r="A243" s="10">
        <v>3706</v>
      </c>
      <c r="B243" s="11" t="s">
        <v>369</v>
      </c>
      <c r="C243" s="33">
        <v>766</v>
      </c>
      <c r="D243" s="45">
        <v>418</v>
      </c>
      <c r="E243" s="68">
        <f t="shared" si="3"/>
        <v>0.54569190600522188</v>
      </c>
      <c r="F243" s="95"/>
      <c r="G243" s="95"/>
      <c r="H243" s="95"/>
      <c r="I243" s="95"/>
      <c r="J243" s="104"/>
      <c r="K243" s="109"/>
      <c r="L243" s="103"/>
      <c r="M243" s="108"/>
      <c r="N243" s="96"/>
      <c r="O243" s="95"/>
      <c r="P243" s="96"/>
      <c r="Q243" s="357"/>
      <c r="R243" s="359"/>
      <c r="S243" s="360"/>
      <c r="T243" s="362"/>
      <c r="U243" s="139">
        <v>157</v>
      </c>
      <c r="V243" s="96">
        <v>179</v>
      </c>
      <c r="W243" s="363"/>
      <c r="X243" s="358"/>
      <c r="Y243" s="95"/>
      <c r="Z243" s="108"/>
      <c r="AA243" s="307"/>
      <c r="AB243" s="311"/>
      <c r="AC243" s="344"/>
      <c r="AD243" s="304"/>
      <c r="AE243" s="302"/>
      <c r="AF243" s="311"/>
      <c r="AG243" s="311"/>
      <c r="AH243" s="344"/>
      <c r="AI243" s="304"/>
      <c r="AJ243" s="302"/>
      <c r="AK243" s="344"/>
      <c r="AL243" s="304"/>
      <c r="AM243" s="302"/>
      <c r="AN243" s="311"/>
      <c r="AO243" s="308"/>
      <c r="AP243" s="344"/>
      <c r="AQ243" s="304"/>
      <c r="AR243" s="95"/>
      <c r="AS243" s="104"/>
      <c r="AT243" s="96"/>
      <c r="AU243" s="302"/>
      <c r="AV243" s="304"/>
      <c r="AW243" s="302"/>
      <c r="AX243" s="308"/>
      <c r="AY243" s="344"/>
      <c r="AZ243" s="304"/>
      <c r="BA243" s="357"/>
      <c r="BB243" s="360"/>
      <c r="BC243" s="358"/>
      <c r="BD243" s="357"/>
      <c r="BE243" s="361"/>
      <c r="BF243" s="302"/>
      <c r="BG243" s="304"/>
      <c r="BH243" s="95"/>
      <c r="BI243" s="96"/>
      <c r="BJ243" s="95"/>
      <c r="BK243" s="358"/>
      <c r="BL243" s="302"/>
      <c r="BM243" s="344"/>
      <c r="BN243" s="304"/>
      <c r="BO243" s="302"/>
      <c r="BP243" s="304"/>
      <c r="BQ243" s="357"/>
      <c r="BR243" s="359"/>
      <c r="BS243" s="359"/>
      <c r="BT243" s="360"/>
      <c r="BU243" s="358"/>
      <c r="BV243" s="357"/>
      <c r="BW243" s="358"/>
      <c r="BX243" s="357"/>
      <c r="BY243" s="357"/>
      <c r="BZ243" s="359"/>
      <c r="CA243" s="358"/>
      <c r="CB243" s="302"/>
      <c r="CC243" s="311"/>
      <c r="CD243" s="311"/>
      <c r="CE243" s="304"/>
    </row>
    <row r="244" spans="1:83">
      <c r="A244" s="10">
        <v>3707</v>
      </c>
      <c r="B244" s="11" t="s">
        <v>370</v>
      </c>
      <c r="C244" s="33">
        <v>595</v>
      </c>
      <c r="D244" s="45">
        <v>408</v>
      </c>
      <c r="E244" s="68">
        <f t="shared" si="3"/>
        <v>0.68571428571428572</v>
      </c>
      <c r="F244" s="95"/>
      <c r="G244" s="95"/>
      <c r="H244" s="95"/>
      <c r="I244" s="95"/>
      <c r="J244" s="104"/>
      <c r="K244" s="109"/>
      <c r="L244" s="103"/>
      <c r="M244" s="108"/>
      <c r="N244" s="96"/>
      <c r="O244" s="95"/>
      <c r="P244" s="96"/>
      <c r="Q244" s="357"/>
      <c r="R244" s="359"/>
      <c r="S244" s="360"/>
      <c r="T244" s="362"/>
      <c r="U244" s="139">
        <v>137</v>
      </c>
      <c r="V244" s="96">
        <v>179</v>
      </c>
      <c r="W244" s="139"/>
      <c r="X244" s="96"/>
      <c r="Y244" s="95"/>
      <c r="Z244" s="108"/>
      <c r="AA244" s="307"/>
      <c r="AB244" s="311"/>
      <c r="AC244" s="344"/>
      <c r="AD244" s="304"/>
      <c r="AE244" s="302"/>
      <c r="AF244" s="311"/>
      <c r="AG244" s="311"/>
      <c r="AH244" s="344"/>
      <c r="AI244" s="304"/>
      <c r="AJ244" s="302"/>
      <c r="AK244" s="344"/>
      <c r="AL244" s="304"/>
      <c r="AM244" s="302"/>
      <c r="AN244" s="311"/>
      <c r="AO244" s="308"/>
      <c r="AP244" s="344"/>
      <c r="AQ244" s="304"/>
      <c r="AR244" s="95"/>
      <c r="AS244" s="104"/>
      <c r="AT244" s="96"/>
      <c r="AU244" s="302"/>
      <c r="AV244" s="304"/>
      <c r="AW244" s="302"/>
      <c r="AX244" s="308"/>
      <c r="AY244" s="344"/>
      <c r="AZ244" s="304"/>
      <c r="BA244" s="357"/>
      <c r="BB244" s="360"/>
      <c r="BC244" s="358"/>
      <c r="BD244" s="357"/>
      <c r="BE244" s="361"/>
      <c r="BF244" s="302"/>
      <c r="BG244" s="304"/>
      <c r="BH244" s="95"/>
      <c r="BI244" s="96"/>
      <c r="BJ244" s="95"/>
      <c r="BK244" s="358"/>
      <c r="BL244" s="302"/>
      <c r="BM244" s="344"/>
      <c r="BN244" s="304"/>
      <c r="BO244" s="302"/>
      <c r="BP244" s="304"/>
      <c r="BQ244" s="357"/>
      <c r="BR244" s="359"/>
      <c r="BS244" s="359"/>
      <c r="BT244" s="360"/>
      <c r="BU244" s="358"/>
      <c r="BV244" s="357"/>
      <c r="BW244" s="358"/>
      <c r="BX244" s="357"/>
      <c r="BY244" s="357"/>
      <c r="BZ244" s="359"/>
      <c r="CA244" s="358"/>
      <c r="CB244" s="302"/>
      <c r="CC244" s="311"/>
      <c r="CD244" s="311"/>
      <c r="CE244" s="304"/>
    </row>
    <row r="245" spans="1:83">
      <c r="A245" s="10">
        <v>3801</v>
      </c>
      <c r="B245" s="11" t="s">
        <v>371</v>
      </c>
      <c r="C245" s="33">
        <v>1074</v>
      </c>
      <c r="D245" s="45">
        <v>369</v>
      </c>
      <c r="E245" s="68">
        <f t="shared" si="3"/>
        <v>0.34357541899441341</v>
      </c>
      <c r="F245" s="95"/>
      <c r="G245" s="95"/>
      <c r="H245" s="95"/>
      <c r="I245" s="95"/>
      <c r="J245" s="104"/>
      <c r="K245" s="109"/>
      <c r="L245" s="103"/>
      <c r="M245" s="108"/>
      <c r="N245" s="96"/>
      <c r="O245" s="95"/>
      <c r="P245" s="96"/>
      <c r="Q245" s="357"/>
      <c r="R245" s="359"/>
      <c r="S245" s="360"/>
      <c r="T245" s="362"/>
      <c r="U245" s="363"/>
      <c r="V245" s="358"/>
      <c r="W245" s="139">
        <v>212</v>
      </c>
      <c r="X245" s="96">
        <v>201</v>
      </c>
      <c r="Y245" s="95"/>
      <c r="Z245" s="108"/>
      <c r="AA245" s="307"/>
      <c r="AB245" s="311"/>
      <c r="AC245" s="344"/>
      <c r="AD245" s="304"/>
      <c r="AE245" s="302"/>
      <c r="AF245" s="311"/>
      <c r="AG245" s="311"/>
      <c r="AH245" s="344"/>
      <c r="AI245" s="304"/>
      <c r="AJ245" s="302"/>
      <c r="AK245" s="344"/>
      <c r="AL245" s="304"/>
      <c r="AM245" s="302"/>
      <c r="AN245" s="311"/>
      <c r="AO245" s="308"/>
      <c r="AP245" s="344"/>
      <c r="AQ245" s="304"/>
      <c r="AR245" s="95"/>
      <c r="AS245" s="104"/>
      <c r="AT245" s="96"/>
      <c r="AU245" s="302"/>
      <c r="AV245" s="304"/>
      <c r="AW245" s="302"/>
      <c r="AX245" s="308"/>
      <c r="AY245" s="344"/>
      <c r="AZ245" s="304"/>
      <c r="BA245" s="357"/>
      <c r="BB245" s="360"/>
      <c r="BC245" s="358"/>
      <c r="BD245" s="357"/>
      <c r="BE245" s="361"/>
      <c r="BF245" s="302"/>
      <c r="BG245" s="304"/>
      <c r="BH245" s="95"/>
      <c r="BI245" s="96"/>
      <c r="BJ245" s="95"/>
      <c r="BK245" s="358"/>
      <c r="BL245" s="302"/>
      <c r="BM245" s="344"/>
      <c r="BN245" s="304"/>
      <c r="BO245" s="302"/>
      <c r="BP245" s="304"/>
      <c r="BQ245" s="357"/>
      <c r="BR245" s="359"/>
      <c r="BS245" s="359"/>
      <c r="BT245" s="360"/>
      <c r="BU245" s="358"/>
      <c r="BV245" s="357"/>
      <c r="BW245" s="358"/>
      <c r="BX245" s="357"/>
      <c r="BY245" s="357"/>
      <c r="BZ245" s="359"/>
      <c r="CA245" s="358"/>
      <c r="CB245" s="302"/>
      <c r="CC245" s="311"/>
      <c r="CD245" s="311"/>
      <c r="CE245" s="304"/>
    </row>
    <row r="246" spans="1:83">
      <c r="A246" s="10">
        <v>3802</v>
      </c>
      <c r="B246" s="11" t="s">
        <v>372</v>
      </c>
      <c r="C246" s="33">
        <v>711</v>
      </c>
      <c r="D246" s="45">
        <v>219</v>
      </c>
      <c r="E246" s="68">
        <f t="shared" si="3"/>
        <v>0.30801687763713081</v>
      </c>
      <c r="F246" s="95"/>
      <c r="G246" s="95"/>
      <c r="H246" s="95"/>
      <c r="I246" s="95"/>
      <c r="J246" s="104"/>
      <c r="K246" s="109"/>
      <c r="L246" s="103"/>
      <c r="M246" s="108"/>
      <c r="N246" s="96"/>
      <c r="O246" s="95"/>
      <c r="P246" s="96"/>
      <c r="Q246" s="357"/>
      <c r="R246" s="359"/>
      <c r="S246" s="360"/>
      <c r="T246" s="362"/>
      <c r="U246" s="363"/>
      <c r="V246" s="358"/>
      <c r="W246" s="139">
        <v>124</v>
      </c>
      <c r="X246" s="96">
        <v>123</v>
      </c>
      <c r="Y246" s="95"/>
      <c r="Z246" s="108"/>
      <c r="AA246" s="307"/>
      <c r="AB246" s="311"/>
      <c r="AC246" s="344"/>
      <c r="AD246" s="304"/>
      <c r="AE246" s="302"/>
      <c r="AF246" s="311"/>
      <c r="AG246" s="311"/>
      <c r="AH246" s="344"/>
      <c r="AI246" s="304"/>
      <c r="AJ246" s="302"/>
      <c r="AK246" s="344"/>
      <c r="AL246" s="304"/>
      <c r="AM246" s="302"/>
      <c r="AN246" s="311"/>
      <c r="AO246" s="308"/>
      <c r="AP246" s="344"/>
      <c r="AQ246" s="304"/>
      <c r="AR246" s="95"/>
      <c r="AS246" s="104"/>
      <c r="AT246" s="96"/>
      <c r="AU246" s="302"/>
      <c r="AV246" s="304"/>
      <c r="AW246" s="302"/>
      <c r="AX246" s="308"/>
      <c r="AY246" s="344"/>
      <c r="AZ246" s="304"/>
      <c r="BA246" s="357"/>
      <c r="BB246" s="360"/>
      <c r="BC246" s="358"/>
      <c r="BD246" s="357"/>
      <c r="BE246" s="361"/>
      <c r="BF246" s="302"/>
      <c r="BG246" s="304"/>
      <c r="BH246" s="95"/>
      <c r="BI246" s="96"/>
      <c r="BJ246" s="95"/>
      <c r="BK246" s="358"/>
      <c r="BL246" s="302"/>
      <c r="BM246" s="344"/>
      <c r="BN246" s="304"/>
      <c r="BO246" s="302"/>
      <c r="BP246" s="304"/>
      <c r="BQ246" s="357"/>
      <c r="BR246" s="359"/>
      <c r="BS246" s="359"/>
      <c r="BT246" s="360"/>
      <c r="BU246" s="358"/>
      <c r="BV246" s="357"/>
      <c r="BW246" s="358"/>
      <c r="BX246" s="357"/>
      <c r="BY246" s="357"/>
      <c r="BZ246" s="359"/>
      <c r="CA246" s="358"/>
      <c r="CB246" s="302"/>
      <c r="CC246" s="311"/>
      <c r="CD246" s="311"/>
      <c r="CE246" s="304"/>
    </row>
    <row r="247" spans="1:83">
      <c r="A247" s="10">
        <v>3803</v>
      </c>
      <c r="B247" s="11" t="s">
        <v>373</v>
      </c>
      <c r="C247" s="33">
        <v>805</v>
      </c>
      <c r="D247" s="45">
        <v>278</v>
      </c>
      <c r="E247" s="68">
        <f t="shared" si="3"/>
        <v>0.34534161490683229</v>
      </c>
      <c r="F247" s="95">
        <v>0</v>
      </c>
      <c r="G247" s="95">
        <v>0</v>
      </c>
      <c r="H247" s="95">
        <v>0</v>
      </c>
      <c r="I247" s="95">
        <v>0</v>
      </c>
      <c r="J247" s="104">
        <v>0</v>
      </c>
      <c r="K247" s="109">
        <v>1</v>
      </c>
      <c r="L247" s="103">
        <v>0</v>
      </c>
      <c r="M247" s="108">
        <v>0</v>
      </c>
      <c r="N247" s="96">
        <v>1</v>
      </c>
      <c r="O247" s="95"/>
      <c r="P247" s="96"/>
      <c r="Q247" s="357"/>
      <c r="R247" s="359"/>
      <c r="S247" s="360"/>
      <c r="T247" s="362"/>
      <c r="U247" s="363"/>
      <c r="V247" s="358"/>
      <c r="W247" s="139">
        <v>161</v>
      </c>
      <c r="X247" s="96">
        <v>149</v>
      </c>
      <c r="Y247" s="95"/>
      <c r="Z247" s="108"/>
      <c r="AA247" s="307"/>
      <c r="AB247" s="311"/>
      <c r="AC247" s="344"/>
      <c r="AD247" s="304"/>
      <c r="AE247" s="302"/>
      <c r="AF247" s="311"/>
      <c r="AG247" s="311"/>
      <c r="AH247" s="344"/>
      <c r="AI247" s="304"/>
      <c r="AJ247" s="302"/>
      <c r="AK247" s="344"/>
      <c r="AL247" s="304"/>
      <c r="AM247" s="302"/>
      <c r="AN247" s="311"/>
      <c r="AO247" s="308"/>
      <c r="AP247" s="344"/>
      <c r="AQ247" s="304"/>
      <c r="AR247" s="95"/>
      <c r="AS247" s="104"/>
      <c r="AT247" s="96"/>
      <c r="AU247" s="302"/>
      <c r="AV247" s="304"/>
      <c r="AW247" s="302"/>
      <c r="AX247" s="308"/>
      <c r="AY247" s="344"/>
      <c r="AZ247" s="304"/>
      <c r="BA247" s="357"/>
      <c r="BB247" s="360"/>
      <c r="BC247" s="358"/>
      <c r="BD247" s="357"/>
      <c r="BE247" s="361"/>
      <c r="BF247" s="302"/>
      <c r="BG247" s="304"/>
      <c r="BH247" s="95"/>
      <c r="BI247" s="96"/>
      <c r="BJ247" s="95"/>
      <c r="BK247" s="358"/>
      <c r="BL247" s="302"/>
      <c r="BM247" s="344"/>
      <c r="BN247" s="304"/>
      <c r="BO247" s="302"/>
      <c r="BP247" s="304"/>
      <c r="BQ247" s="357"/>
      <c r="BR247" s="359"/>
      <c r="BS247" s="359"/>
      <c r="BT247" s="360"/>
      <c r="BU247" s="358"/>
      <c r="BV247" s="357"/>
      <c r="BW247" s="358"/>
      <c r="BX247" s="357"/>
      <c r="BY247" s="357"/>
      <c r="BZ247" s="359"/>
      <c r="CA247" s="358"/>
      <c r="CB247" s="302"/>
      <c r="CC247" s="311"/>
      <c r="CD247" s="311"/>
      <c r="CE247" s="304"/>
    </row>
    <row r="248" spans="1:83">
      <c r="A248" s="10">
        <v>3804</v>
      </c>
      <c r="B248" s="11" t="s">
        <v>374</v>
      </c>
      <c r="C248" s="33">
        <v>1181</v>
      </c>
      <c r="D248" s="45">
        <v>459</v>
      </c>
      <c r="E248" s="68">
        <f t="shared" si="3"/>
        <v>0.38865368331922101</v>
      </c>
      <c r="F248" s="95"/>
      <c r="G248" s="95"/>
      <c r="H248" s="95"/>
      <c r="I248" s="95"/>
      <c r="J248" s="104"/>
      <c r="K248" s="109"/>
      <c r="L248" s="103"/>
      <c r="M248" s="108"/>
      <c r="N248" s="96"/>
      <c r="O248" s="95"/>
      <c r="P248" s="96"/>
      <c r="Q248" s="95">
        <v>10</v>
      </c>
      <c r="R248" s="104">
        <v>6</v>
      </c>
      <c r="S248" s="103">
        <v>17</v>
      </c>
      <c r="T248" s="108">
        <v>8</v>
      </c>
      <c r="U248" s="363"/>
      <c r="V248" s="358"/>
      <c r="W248" s="139">
        <v>239</v>
      </c>
      <c r="X248" s="96">
        <v>224</v>
      </c>
      <c r="Y248" s="95"/>
      <c r="Z248" s="108"/>
      <c r="AA248" s="307"/>
      <c r="AB248" s="311"/>
      <c r="AC248" s="344"/>
      <c r="AD248" s="304"/>
      <c r="AE248" s="302"/>
      <c r="AF248" s="311"/>
      <c r="AG248" s="311"/>
      <c r="AH248" s="344"/>
      <c r="AI248" s="304"/>
      <c r="AJ248" s="302"/>
      <c r="AK248" s="344"/>
      <c r="AL248" s="304"/>
      <c r="AM248" s="302"/>
      <c r="AN248" s="311"/>
      <c r="AO248" s="308"/>
      <c r="AP248" s="344"/>
      <c r="AQ248" s="304"/>
      <c r="AR248" s="95"/>
      <c r="AS248" s="104"/>
      <c r="AT248" s="96"/>
      <c r="AU248" s="302"/>
      <c r="AV248" s="304"/>
      <c r="AW248" s="302"/>
      <c r="AX248" s="308"/>
      <c r="AY248" s="344"/>
      <c r="AZ248" s="304"/>
      <c r="BA248" s="357"/>
      <c r="BB248" s="360"/>
      <c r="BC248" s="358"/>
      <c r="BD248" s="357"/>
      <c r="BE248" s="361"/>
      <c r="BF248" s="302"/>
      <c r="BG248" s="304"/>
      <c r="BH248" s="95"/>
      <c r="BI248" s="96"/>
      <c r="BJ248" s="95"/>
      <c r="BK248" s="358"/>
      <c r="BL248" s="302"/>
      <c r="BM248" s="344"/>
      <c r="BN248" s="304"/>
      <c r="BO248" s="302"/>
      <c r="BP248" s="304"/>
      <c r="BQ248" s="357"/>
      <c r="BR248" s="359"/>
      <c r="BS248" s="359"/>
      <c r="BT248" s="360"/>
      <c r="BU248" s="358"/>
      <c r="BV248" s="357"/>
      <c r="BW248" s="358"/>
      <c r="BX248" s="357"/>
      <c r="BY248" s="357"/>
      <c r="BZ248" s="359"/>
      <c r="CA248" s="358"/>
      <c r="CB248" s="302"/>
      <c r="CC248" s="311"/>
      <c r="CD248" s="311"/>
      <c r="CE248" s="304"/>
    </row>
    <row r="249" spans="1:83">
      <c r="A249" s="10">
        <v>3805</v>
      </c>
      <c r="B249" s="11" t="s">
        <v>375</v>
      </c>
      <c r="C249" s="33">
        <v>593</v>
      </c>
      <c r="D249" s="45">
        <v>217</v>
      </c>
      <c r="E249" s="68">
        <f t="shared" si="3"/>
        <v>0.36593591905564926</v>
      </c>
      <c r="F249" s="95"/>
      <c r="G249" s="95"/>
      <c r="H249" s="95"/>
      <c r="I249" s="95"/>
      <c r="J249" s="104"/>
      <c r="K249" s="109"/>
      <c r="L249" s="103"/>
      <c r="M249" s="108"/>
      <c r="N249" s="96"/>
      <c r="O249" s="95"/>
      <c r="P249" s="96"/>
      <c r="Q249" s="357"/>
      <c r="R249" s="359"/>
      <c r="S249" s="360"/>
      <c r="T249" s="362"/>
      <c r="U249" s="363"/>
      <c r="V249" s="358"/>
      <c r="W249" s="139">
        <v>112</v>
      </c>
      <c r="X249" s="96">
        <v>128</v>
      </c>
      <c r="Y249" s="95"/>
      <c r="Z249" s="108"/>
      <c r="AA249" s="307"/>
      <c r="AB249" s="311"/>
      <c r="AC249" s="344"/>
      <c r="AD249" s="304"/>
      <c r="AE249" s="302"/>
      <c r="AF249" s="311"/>
      <c r="AG249" s="311"/>
      <c r="AH249" s="344"/>
      <c r="AI249" s="304"/>
      <c r="AJ249" s="302"/>
      <c r="AK249" s="344"/>
      <c r="AL249" s="304"/>
      <c r="AM249" s="302"/>
      <c r="AN249" s="311"/>
      <c r="AO249" s="308"/>
      <c r="AP249" s="344"/>
      <c r="AQ249" s="304"/>
      <c r="AR249" s="95"/>
      <c r="AS249" s="104"/>
      <c r="AT249" s="96"/>
      <c r="AU249" s="302"/>
      <c r="AV249" s="304"/>
      <c r="AW249" s="302"/>
      <c r="AX249" s="308"/>
      <c r="AY249" s="344"/>
      <c r="AZ249" s="304"/>
      <c r="BA249" s="357"/>
      <c r="BB249" s="360"/>
      <c r="BC249" s="358"/>
      <c r="BD249" s="357"/>
      <c r="BE249" s="361"/>
      <c r="BF249" s="302"/>
      <c r="BG249" s="304"/>
      <c r="BH249" s="95"/>
      <c r="BI249" s="96"/>
      <c r="BJ249" s="95"/>
      <c r="BK249" s="358"/>
      <c r="BL249" s="302"/>
      <c r="BM249" s="344"/>
      <c r="BN249" s="304"/>
      <c r="BO249" s="302"/>
      <c r="BP249" s="304"/>
      <c r="BQ249" s="357"/>
      <c r="BR249" s="359"/>
      <c r="BS249" s="359"/>
      <c r="BT249" s="360"/>
      <c r="BU249" s="358"/>
      <c r="BV249" s="357"/>
      <c r="BW249" s="358"/>
      <c r="BX249" s="357"/>
      <c r="BY249" s="357"/>
      <c r="BZ249" s="359"/>
      <c r="CA249" s="358"/>
      <c r="CB249" s="302"/>
      <c r="CC249" s="311"/>
      <c r="CD249" s="311"/>
      <c r="CE249" s="304"/>
    </row>
    <row r="250" spans="1:83">
      <c r="A250" s="10">
        <v>3806</v>
      </c>
      <c r="B250" s="11" t="s">
        <v>376</v>
      </c>
      <c r="C250" s="33">
        <v>1063</v>
      </c>
      <c r="D250" s="45">
        <v>368</v>
      </c>
      <c r="E250" s="68">
        <f t="shared" si="3"/>
        <v>0.34619002822201317</v>
      </c>
      <c r="F250" s="95"/>
      <c r="G250" s="95"/>
      <c r="H250" s="95"/>
      <c r="I250" s="95"/>
      <c r="J250" s="104"/>
      <c r="K250" s="109"/>
      <c r="L250" s="103"/>
      <c r="M250" s="108"/>
      <c r="N250" s="96"/>
      <c r="O250" s="95"/>
      <c r="P250" s="96"/>
      <c r="Q250" s="357"/>
      <c r="R250" s="359"/>
      <c r="S250" s="360"/>
      <c r="T250" s="362"/>
      <c r="U250" s="363"/>
      <c r="V250" s="358"/>
      <c r="W250" s="139">
        <v>215</v>
      </c>
      <c r="X250" s="96">
        <v>200</v>
      </c>
      <c r="Y250" s="95"/>
      <c r="Z250" s="108"/>
      <c r="AA250" s="307"/>
      <c r="AB250" s="311"/>
      <c r="AC250" s="344"/>
      <c r="AD250" s="304"/>
      <c r="AE250" s="302"/>
      <c r="AF250" s="311"/>
      <c r="AG250" s="311"/>
      <c r="AH250" s="344"/>
      <c r="AI250" s="304"/>
      <c r="AJ250" s="302"/>
      <c r="AK250" s="344"/>
      <c r="AL250" s="304"/>
      <c r="AM250" s="302"/>
      <c r="AN250" s="311"/>
      <c r="AO250" s="308"/>
      <c r="AP250" s="344"/>
      <c r="AQ250" s="304"/>
      <c r="AR250" s="95"/>
      <c r="AS250" s="104"/>
      <c r="AT250" s="96"/>
      <c r="AU250" s="302"/>
      <c r="AV250" s="304"/>
      <c r="AW250" s="302"/>
      <c r="AX250" s="308"/>
      <c r="AY250" s="344"/>
      <c r="AZ250" s="304"/>
      <c r="BA250" s="357"/>
      <c r="BB250" s="360"/>
      <c r="BC250" s="358"/>
      <c r="BD250" s="357"/>
      <c r="BE250" s="361"/>
      <c r="BF250" s="302"/>
      <c r="BG250" s="304"/>
      <c r="BH250" s="95"/>
      <c r="BI250" s="96"/>
      <c r="BJ250" s="95"/>
      <c r="BK250" s="358"/>
      <c r="BL250" s="302"/>
      <c r="BM250" s="344"/>
      <c r="BN250" s="304"/>
      <c r="BO250" s="302"/>
      <c r="BP250" s="304"/>
      <c r="BQ250" s="357"/>
      <c r="BR250" s="359"/>
      <c r="BS250" s="359"/>
      <c r="BT250" s="360"/>
      <c r="BU250" s="358"/>
      <c r="BV250" s="357"/>
      <c r="BW250" s="358"/>
      <c r="BX250" s="357"/>
      <c r="BY250" s="357"/>
      <c r="BZ250" s="359"/>
      <c r="CA250" s="358"/>
      <c r="CB250" s="302"/>
      <c r="CC250" s="311"/>
      <c r="CD250" s="311"/>
      <c r="CE250" s="304"/>
    </row>
    <row r="251" spans="1:83">
      <c r="A251" s="10">
        <v>3807</v>
      </c>
      <c r="B251" s="11" t="s">
        <v>377</v>
      </c>
      <c r="C251" s="33">
        <v>642</v>
      </c>
      <c r="D251" s="45">
        <v>230</v>
      </c>
      <c r="E251" s="68">
        <f t="shared" si="3"/>
        <v>0.35825545171339562</v>
      </c>
      <c r="F251" s="95"/>
      <c r="G251" s="95"/>
      <c r="H251" s="95"/>
      <c r="I251" s="95"/>
      <c r="J251" s="104"/>
      <c r="K251" s="109"/>
      <c r="L251" s="103"/>
      <c r="M251" s="108"/>
      <c r="N251" s="96"/>
      <c r="O251" s="95"/>
      <c r="P251" s="96"/>
      <c r="Q251" s="357"/>
      <c r="R251" s="359"/>
      <c r="S251" s="360"/>
      <c r="T251" s="362"/>
      <c r="U251" s="363"/>
      <c r="V251" s="96"/>
      <c r="W251" s="139">
        <v>144</v>
      </c>
      <c r="X251" s="96">
        <v>124</v>
      </c>
      <c r="Y251" s="95"/>
      <c r="Z251" s="108"/>
      <c r="AA251" s="307"/>
      <c r="AB251" s="311"/>
      <c r="AC251" s="344"/>
      <c r="AD251" s="304"/>
      <c r="AE251" s="302"/>
      <c r="AF251" s="311"/>
      <c r="AG251" s="311"/>
      <c r="AH251" s="344"/>
      <c r="AI251" s="304"/>
      <c r="AJ251" s="302"/>
      <c r="AK251" s="344"/>
      <c r="AL251" s="304"/>
      <c r="AM251" s="302"/>
      <c r="AN251" s="311"/>
      <c r="AO251" s="308"/>
      <c r="AP251" s="344"/>
      <c r="AQ251" s="304"/>
      <c r="AR251" s="95"/>
      <c r="AS251" s="104"/>
      <c r="AT251" s="96"/>
      <c r="AU251" s="302"/>
      <c r="AV251" s="304"/>
      <c r="AW251" s="302"/>
      <c r="AX251" s="308"/>
      <c r="AY251" s="344"/>
      <c r="AZ251" s="304"/>
      <c r="BA251" s="357"/>
      <c r="BB251" s="360"/>
      <c r="BC251" s="358"/>
      <c r="BD251" s="357"/>
      <c r="BE251" s="361"/>
      <c r="BF251" s="302"/>
      <c r="BG251" s="304"/>
      <c r="BH251" s="95"/>
      <c r="BI251" s="96"/>
      <c r="BJ251" s="95"/>
      <c r="BK251" s="358"/>
      <c r="BL251" s="302"/>
      <c r="BM251" s="344"/>
      <c r="BN251" s="304"/>
      <c r="BO251" s="302"/>
      <c r="BP251" s="304"/>
      <c r="BQ251" s="357"/>
      <c r="BR251" s="359"/>
      <c r="BS251" s="359"/>
      <c r="BT251" s="360"/>
      <c r="BU251" s="358"/>
      <c r="BV251" s="357"/>
      <c r="BW251" s="358"/>
      <c r="BX251" s="357"/>
      <c r="BY251" s="357"/>
      <c r="BZ251" s="359"/>
      <c r="CA251" s="358"/>
      <c r="CB251" s="302"/>
      <c r="CC251" s="311"/>
      <c r="CD251" s="311"/>
      <c r="CE251" s="304"/>
    </row>
    <row r="252" spans="1:83">
      <c r="A252" s="10">
        <v>3808</v>
      </c>
      <c r="B252" s="11" t="s">
        <v>378</v>
      </c>
      <c r="C252" s="33">
        <v>778</v>
      </c>
      <c r="D252" s="45">
        <v>268</v>
      </c>
      <c r="E252" s="68">
        <f t="shared" si="3"/>
        <v>0.34447300771208228</v>
      </c>
      <c r="F252" s="95">
        <v>1</v>
      </c>
      <c r="G252" s="95">
        <v>1</v>
      </c>
      <c r="H252" s="95">
        <v>2</v>
      </c>
      <c r="I252" s="95">
        <v>0</v>
      </c>
      <c r="J252" s="104">
        <v>0</v>
      </c>
      <c r="K252" s="109">
        <v>1</v>
      </c>
      <c r="L252" s="103">
        <v>2</v>
      </c>
      <c r="M252" s="108">
        <v>0</v>
      </c>
      <c r="N252" s="96">
        <v>0</v>
      </c>
      <c r="O252" s="95"/>
      <c r="P252" s="96"/>
      <c r="Q252" s="357"/>
      <c r="R252" s="359"/>
      <c r="S252" s="360"/>
      <c r="T252" s="362"/>
      <c r="U252" s="363"/>
      <c r="V252" s="96"/>
      <c r="W252" s="139">
        <v>162</v>
      </c>
      <c r="X252" s="96">
        <v>150</v>
      </c>
      <c r="Y252" s="95"/>
      <c r="Z252" s="108"/>
      <c r="AA252" s="307"/>
      <c r="AB252" s="311"/>
      <c r="AC252" s="344"/>
      <c r="AD252" s="304"/>
      <c r="AE252" s="302"/>
      <c r="AF252" s="311"/>
      <c r="AG252" s="311"/>
      <c r="AH252" s="344"/>
      <c r="AI252" s="304"/>
      <c r="AJ252" s="302"/>
      <c r="AK252" s="344"/>
      <c r="AL252" s="304"/>
      <c r="AM252" s="302"/>
      <c r="AN252" s="311"/>
      <c r="AO252" s="308"/>
      <c r="AP252" s="344"/>
      <c r="AQ252" s="304"/>
      <c r="AR252" s="95"/>
      <c r="AS252" s="104"/>
      <c r="AT252" s="96"/>
      <c r="AU252" s="302"/>
      <c r="AV252" s="304"/>
      <c r="AW252" s="302"/>
      <c r="AX252" s="308"/>
      <c r="AY252" s="344"/>
      <c r="AZ252" s="304"/>
      <c r="BA252" s="357"/>
      <c r="BB252" s="360"/>
      <c r="BC252" s="358"/>
      <c r="BD252" s="357"/>
      <c r="BE252" s="361"/>
      <c r="BF252" s="302"/>
      <c r="BG252" s="304"/>
      <c r="BH252" s="95"/>
      <c r="BI252" s="96"/>
      <c r="BJ252" s="95"/>
      <c r="BK252" s="358"/>
      <c r="BL252" s="302"/>
      <c r="BM252" s="344"/>
      <c r="BN252" s="304"/>
      <c r="BO252" s="302"/>
      <c r="BP252" s="304"/>
      <c r="BQ252" s="357"/>
      <c r="BR252" s="359"/>
      <c r="BS252" s="359"/>
      <c r="BT252" s="360"/>
      <c r="BU252" s="358"/>
      <c r="BV252" s="357"/>
      <c r="BW252" s="358"/>
      <c r="BX252" s="357"/>
      <c r="BY252" s="357"/>
      <c r="BZ252" s="359"/>
      <c r="CA252" s="358"/>
      <c r="CB252" s="302"/>
      <c r="CC252" s="311"/>
      <c r="CD252" s="311"/>
      <c r="CE252" s="304"/>
    </row>
    <row r="253" spans="1:83">
      <c r="A253" s="10">
        <v>4001</v>
      </c>
      <c r="B253" s="11" t="s">
        <v>379</v>
      </c>
      <c r="C253" s="33">
        <v>1207</v>
      </c>
      <c r="D253" s="45">
        <v>614</v>
      </c>
      <c r="E253" s="68">
        <f t="shared" si="3"/>
        <v>0.50869925434962715</v>
      </c>
      <c r="F253" s="95"/>
      <c r="G253" s="95"/>
      <c r="H253" s="95"/>
      <c r="I253" s="95"/>
      <c r="J253" s="104"/>
      <c r="K253" s="109"/>
      <c r="L253" s="103"/>
      <c r="M253" s="108"/>
      <c r="N253" s="96"/>
      <c r="O253" s="95"/>
      <c r="P253" s="96"/>
      <c r="Q253" s="357"/>
      <c r="R253" s="359"/>
      <c r="S253" s="360"/>
      <c r="T253" s="362"/>
      <c r="U253" s="363"/>
      <c r="V253" s="96"/>
      <c r="W253" s="307"/>
      <c r="X253" s="304"/>
      <c r="Y253" s="95"/>
      <c r="Z253" s="108"/>
      <c r="AA253" s="307"/>
      <c r="AB253" s="311"/>
      <c r="AC253" s="344"/>
      <c r="AD253" s="304"/>
      <c r="AE253" s="302"/>
      <c r="AF253" s="311"/>
      <c r="AG253" s="311"/>
      <c r="AH253" s="344"/>
      <c r="AI253" s="304"/>
      <c r="AJ253" s="302"/>
      <c r="AK253" s="344"/>
      <c r="AL253" s="304"/>
      <c r="AM253" s="302"/>
      <c r="AN253" s="311"/>
      <c r="AO253" s="308"/>
      <c r="AP253" s="344"/>
      <c r="AQ253" s="304"/>
      <c r="AR253" s="95"/>
      <c r="AS253" s="104"/>
      <c r="AT253" s="96"/>
      <c r="AU253" s="302"/>
      <c r="AV253" s="304"/>
      <c r="AW253" s="302"/>
      <c r="AX253" s="308"/>
      <c r="AY253" s="344"/>
      <c r="AZ253" s="304"/>
      <c r="BA253" s="95">
        <v>216</v>
      </c>
      <c r="BB253" s="103">
        <v>307</v>
      </c>
      <c r="BC253" s="96">
        <v>233</v>
      </c>
      <c r="BD253" s="357"/>
      <c r="BE253" s="361"/>
      <c r="BF253" s="302"/>
      <c r="BG253" s="304"/>
      <c r="BH253" s="95"/>
      <c r="BI253" s="96"/>
      <c r="BJ253" s="95"/>
      <c r="BK253" s="358"/>
      <c r="BL253" s="302"/>
      <c r="BM253" s="344"/>
      <c r="BN253" s="304"/>
      <c r="BO253" s="302"/>
      <c r="BP253" s="304"/>
      <c r="BQ253" s="357"/>
      <c r="BR253" s="359"/>
      <c r="BS253" s="359"/>
      <c r="BT253" s="360"/>
      <c r="BU253" s="358"/>
      <c r="BV253" s="357"/>
      <c r="BW253" s="358"/>
      <c r="BX253" s="357"/>
      <c r="BY253" s="357"/>
      <c r="BZ253" s="359"/>
      <c r="CA253" s="358"/>
      <c r="CB253" s="302"/>
      <c r="CC253" s="311"/>
      <c r="CD253" s="311"/>
      <c r="CE253" s="304"/>
    </row>
    <row r="254" spans="1:83">
      <c r="A254" s="10">
        <v>4002</v>
      </c>
      <c r="B254" s="11" t="s">
        <v>380</v>
      </c>
      <c r="C254" s="33">
        <v>1145</v>
      </c>
      <c r="D254" s="45">
        <v>619</v>
      </c>
      <c r="E254" s="68">
        <f t="shared" si="3"/>
        <v>0.54061135371179037</v>
      </c>
      <c r="F254" s="95"/>
      <c r="G254" s="95"/>
      <c r="H254" s="95"/>
      <c r="I254" s="95"/>
      <c r="J254" s="104"/>
      <c r="K254" s="109"/>
      <c r="L254" s="103"/>
      <c r="M254" s="108"/>
      <c r="N254" s="96"/>
      <c r="O254" s="95"/>
      <c r="P254" s="96"/>
      <c r="Q254" s="357"/>
      <c r="R254" s="359"/>
      <c r="S254" s="360"/>
      <c r="T254" s="362"/>
      <c r="U254" s="363"/>
      <c r="V254" s="96"/>
      <c r="W254" s="307"/>
      <c r="X254" s="304"/>
      <c r="Y254" s="95"/>
      <c r="Z254" s="108"/>
      <c r="AA254" s="307"/>
      <c r="AB254" s="311"/>
      <c r="AC254" s="344"/>
      <c r="AD254" s="304"/>
      <c r="AE254" s="302"/>
      <c r="AF254" s="311"/>
      <c r="AG254" s="311"/>
      <c r="AH254" s="344"/>
      <c r="AI254" s="304"/>
      <c r="AJ254" s="302"/>
      <c r="AK254" s="344"/>
      <c r="AL254" s="304"/>
      <c r="AM254" s="302"/>
      <c r="AN254" s="311"/>
      <c r="AO254" s="308"/>
      <c r="AP254" s="344"/>
      <c r="AQ254" s="304"/>
      <c r="AR254" s="95"/>
      <c r="AS254" s="104"/>
      <c r="AT254" s="96"/>
      <c r="AU254" s="302"/>
      <c r="AV254" s="304"/>
      <c r="AW254" s="302"/>
      <c r="AX254" s="308"/>
      <c r="AY254" s="344"/>
      <c r="AZ254" s="304"/>
      <c r="BA254" s="95">
        <v>212</v>
      </c>
      <c r="BB254" s="103">
        <v>328</v>
      </c>
      <c r="BC254" s="96">
        <v>256</v>
      </c>
      <c r="BD254" s="95"/>
      <c r="BE254" s="138"/>
      <c r="BF254" s="302"/>
      <c r="BG254" s="304"/>
      <c r="BH254" s="95"/>
      <c r="BI254" s="96"/>
      <c r="BJ254" s="95"/>
      <c r="BK254" s="358"/>
      <c r="BL254" s="302"/>
      <c r="BM254" s="344"/>
      <c r="BN254" s="304"/>
      <c r="BO254" s="302"/>
      <c r="BP254" s="304"/>
      <c r="BQ254" s="357"/>
      <c r="BR254" s="359"/>
      <c r="BS254" s="359"/>
      <c r="BT254" s="360"/>
      <c r="BU254" s="358"/>
      <c r="BV254" s="357"/>
      <c r="BW254" s="358"/>
      <c r="BX254" s="357"/>
      <c r="BY254" s="357"/>
      <c r="BZ254" s="359"/>
      <c r="CA254" s="358"/>
      <c r="CB254" s="302"/>
      <c r="CC254" s="311"/>
      <c r="CD254" s="311"/>
      <c r="CE254" s="304"/>
    </row>
    <row r="255" spans="1:83">
      <c r="A255" s="10">
        <v>4003</v>
      </c>
      <c r="B255" s="11" t="s">
        <v>381</v>
      </c>
      <c r="C255" s="33">
        <v>1313</v>
      </c>
      <c r="D255" s="45">
        <v>614</v>
      </c>
      <c r="E255" s="68">
        <f t="shared" si="3"/>
        <v>0.46763137852246761</v>
      </c>
      <c r="F255" s="95"/>
      <c r="G255" s="95"/>
      <c r="H255" s="95"/>
      <c r="I255" s="95"/>
      <c r="J255" s="104"/>
      <c r="K255" s="109"/>
      <c r="L255" s="103"/>
      <c r="M255" s="108"/>
      <c r="N255" s="96"/>
      <c r="O255" s="95"/>
      <c r="P255" s="96"/>
      <c r="Q255" s="357"/>
      <c r="R255" s="359"/>
      <c r="S255" s="360"/>
      <c r="T255" s="362"/>
      <c r="U255" s="363"/>
      <c r="V255" s="96"/>
      <c r="W255" s="307"/>
      <c r="X255" s="304"/>
      <c r="Y255" s="95"/>
      <c r="Z255" s="108"/>
      <c r="AA255" s="307"/>
      <c r="AB255" s="311"/>
      <c r="AC255" s="344"/>
      <c r="AD255" s="304"/>
      <c r="AE255" s="302"/>
      <c r="AF255" s="311"/>
      <c r="AG255" s="311"/>
      <c r="AH255" s="344"/>
      <c r="AI255" s="304"/>
      <c r="AJ255" s="302"/>
      <c r="AK255" s="344"/>
      <c r="AL255" s="304"/>
      <c r="AM255" s="302"/>
      <c r="AN255" s="311"/>
      <c r="AO255" s="308"/>
      <c r="AP255" s="344"/>
      <c r="AQ255" s="304"/>
      <c r="AR255" s="95"/>
      <c r="AS255" s="104"/>
      <c r="AT255" s="96"/>
      <c r="AU255" s="302"/>
      <c r="AV255" s="304"/>
      <c r="AW255" s="302"/>
      <c r="AX255" s="308"/>
      <c r="AY255" s="344"/>
      <c r="AZ255" s="304"/>
      <c r="BA255" s="95">
        <v>226</v>
      </c>
      <c r="BB255" s="103">
        <v>286</v>
      </c>
      <c r="BC255" s="96">
        <v>291</v>
      </c>
      <c r="BD255" s="95"/>
      <c r="BE255" s="138"/>
      <c r="BF255" s="302"/>
      <c r="BG255" s="304"/>
      <c r="BH255" s="95"/>
      <c r="BI255" s="96"/>
      <c r="BJ255" s="95"/>
      <c r="BK255" s="358"/>
      <c r="BL255" s="302"/>
      <c r="BM255" s="344"/>
      <c r="BN255" s="304"/>
      <c r="BO255" s="302"/>
      <c r="BP255" s="304"/>
      <c r="BQ255" s="357"/>
      <c r="BR255" s="359"/>
      <c r="BS255" s="359"/>
      <c r="BT255" s="360"/>
      <c r="BU255" s="358"/>
      <c r="BV255" s="357"/>
      <c r="BW255" s="358"/>
      <c r="BX255" s="357"/>
      <c r="BY255" s="357"/>
      <c r="BZ255" s="359"/>
      <c r="CA255" s="358"/>
      <c r="CB255" s="302"/>
      <c r="CC255" s="311"/>
      <c r="CD255" s="311"/>
      <c r="CE255" s="304"/>
    </row>
    <row r="256" spans="1:83">
      <c r="A256" s="10">
        <v>4004</v>
      </c>
      <c r="B256" s="11" t="s">
        <v>382</v>
      </c>
      <c r="C256" s="33">
        <v>596</v>
      </c>
      <c r="D256" s="45">
        <v>310</v>
      </c>
      <c r="E256" s="68">
        <f t="shared" si="3"/>
        <v>0.52013422818791943</v>
      </c>
      <c r="F256" s="95"/>
      <c r="G256" s="95"/>
      <c r="H256" s="95"/>
      <c r="I256" s="95"/>
      <c r="J256" s="104"/>
      <c r="K256" s="109"/>
      <c r="L256" s="103"/>
      <c r="M256" s="108"/>
      <c r="N256" s="96"/>
      <c r="O256" s="95"/>
      <c r="P256" s="96"/>
      <c r="Q256" s="357"/>
      <c r="R256" s="359"/>
      <c r="S256" s="360"/>
      <c r="T256" s="362"/>
      <c r="U256" s="363"/>
      <c r="V256" s="96"/>
      <c r="W256" s="307"/>
      <c r="X256" s="304"/>
      <c r="Y256" s="95"/>
      <c r="Z256" s="108"/>
      <c r="AA256" s="307"/>
      <c r="AB256" s="311"/>
      <c r="AC256" s="344"/>
      <c r="AD256" s="304"/>
      <c r="AE256" s="302"/>
      <c r="AF256" s="311"/>
      <c r="AG256" s="311"/>
      <c r="AH256" s="344"/>
      <c r="AI256" s="304"/>
      <c r="AJ256" s="302"/>
      <c r="AK256" s="344"/>
      <c r="AL256" s="304"/>
      <c r="AM256" s="302"/>
      <c r="AN256" s="311"/>
      <c r="AO256" s="308"/>
      <c r="AP256" s="344"/>
      <c r="AQ256" s="304"/>
      <c r="AR256" s="95"/>
      <c r="AS256" s="104"/>
      <c r="AT256" s="96"/>
      <c r="AU256" s="302"/>
      <c r="AV256" s="304"/>
      <c r="AW256" s="302"/>
      <c r="AX256" s="308"/>
      <c r="AY256" s="344"/>
      <c r="AZ256" s="304"/>
      <c r="BA256" s="95">
        <v>92</v>
      </c>
      <c r="BB256" s="103">
        <v>159</v>
      </c>
      <c r="BC256" s="96">
        <v>156</v>
      </c>
      <c r="BD256" s="95"/>
      <c r="BE256" s="138"/>
      <c r="BF256" s="302"/>
      <c r="BG256" s="304"/>
      <c r="BH256" s="95"/>
      <c r="BI256" s="96"/>
      <c r="BJ256" s="95"/>
      <c r="BK256" s="358"/>
      <c r="BL256" s="302"/>
      <c r="BM256" s="344"/>
      <c r="BN256" s="304"/>
      <c r="BO256" s="302"/>
      <c r="BP256" s="304"/>
      <c r="BQ256" s="357"/>
      <c r="BR256" s="359"/>
      <c r="BS256" s="359"/>
      <c r="BT256" s="360"/>
      <c r="BU256" s="358"/>
      <c r="BV256" s="357"/>
      <c r="BW256" s="358"/>
      <c r="BX256" s="357"/>
      <c r="BY256" s="357"/>
      <c r="BZ256" s="359"/>
      <c r="CA256" s="358"/>
      <c r="CB256" s="302"/>
      <c r="CC256" s="311"/>
      <c r="CD256" s="311"/>
      <c r="CE256" s="304"/>
    </row>
    <row r="257" spans="1:83">
      <c r="A257" s="10">
        <v>4005</v>
      </c>
      <c r="B257" s="11" t="s">
        <v>383</v>
      </c>
      <c r="C257" s="33">
        <v>662</v>
      </c>
      <c r="D257" s="45">
        <v>302</v>
      </c>
      <c r="E257" s="68">
        <f t="shared" si="3"/>
        <v>0.45619335347432022</v>
      </c>
      <c r="F257" s="95"/>
      <c r="G257" s="95"/>
      <c r="H257" s="95"/>
      <c r="I257" s="95"/>
      <c r="J257" s="104"/>
      <c r="K257" s="109"/>
      <c r="L257" s="103"/>
      <c r="M257" s="108"/>
      <c r="N257" s="96"/>
      <c r="O257" s="95"/>
      <c r="P257" s="96"/>
      <c r="Q257" s="357"/>
      <c r="R257" s="359"/>
      <c r="S257" s="360"/>
      <c r="T257" s="362"/>
      <c r="U257" s="363"/>
      <c r="V257" s="96"/>
      <c r="W257" s="307"/>
      <c r="X257" s="304"/>
      <c r="Y257" s="95"/>
      <c r="Z257" s="108"/>
      <c r="AA257" s="307"/>
      <c r="AB257" s="311"/>
      <c r="AC257" s="344"/>
      <c r="AD257" s="304"/>
      <c r="AE257" s="302"/>
      <c r="AF257" s="311"/>
      <c r="AG257" s="311"/>
      <c r="AH257" s="344"/>
      <c r="AI257" s="304"/>
      <c r="AJ257" s="302"/>
      <c r="AK257" s="344"/>
      <c r="AL257" s="304"/>
      <c r="AM257" s="302"/>
      <c r="AN257" s="311"/>
      <c r="AO257" s="308"/>
      <c r="AP257" s="344"/>
      <c r="AQ257" s="304"/>
      <c r="AR257" s="95"/>
      <c r="AS257" s="104"/>
      <c r="AT257" s="96"/>
      <c r="AU257" s="302"/>
      <c r="AV257" s="304"/>
      <c r="AW257" s="302"/>
      <c r="AX257" s="308"/>
      <c r="AY257" s="344"/>
      <c r="AZ257" s="304"/>
      <c r="BA257" s="95">
        <v>113</v>
      </c>
      <c r="BB257" s="103">
        <v>143</v>
      </c>
      <c r="BC257" s="96">
        <v>134</v>
      </c>
      <c r="BD257" s="95"/>
      <c r="BE257" s="138"/>
      <c r="BF257" s="302"/>
      <c r="BG257" s="304"/>
      <c r="BH257" s="95"/>
      <c r="BI257" s="96"/>
      <c r="BJ257" s="95"/>
      <c r="BK257" s="358"/>
      <c r="BL257" s="302"/>
      <c r="BM257" s="344"/>
      <c r="BN257" s="304"/>
      <c r="BO257" s="302"/>
      <c r="BP257" s="304"/>
      <c r="BQ257" s="357"/>
      <c r="BR257" s="359"/>
      <c r="BS257" s="359"/>
      <c r="BT257" s="360"/>
      <c r="BU257" s="358"/>
      <c r="BV257" s="357"/>
      <c r="BW257" s="358"/>
      <c r="BX257" s="357"/>
      <c r="BY257" s="357"/>
      <c r="BZ257" s="359"/>
      <c r="CA257" s="358"/>
      <c r="CB257" s="302"/>
      <c r="CC257" s="311"/>
      <c r="CD257" s="311"/>
      <c r="CE257" s="304"/>
    </row>
    <row r="258" spans="1:83">
      <c r="A258" s="10">
        <v>4006</v>
      </c>
      <c r="B258" s="11" t="s">
        <v>384</v>
      </c>
      <c r="C258" s="33">
        <v>997</v>
      </c>
      <c r="D258" s="45">
        <v>478</v>
      </c>
      <c r="E258" s="68">
        <f t="shared" si="3"/>
        <v>0.47943831494483452</v>
      </c>
      <c r="F258" s="95"/>
      <c r="G258" s="95"/>
      <c r="H258" s="95"/>
      <c r="I258" s="95"/>
      <c r="J258" s="104"/>
      <c r="K258" s="109"/>
      <c r="L258" s="103"/>
      <c r="M258" s="108"/>
      <c r="N258" s="96"/>
      <c r="O258" s="95"/>
      <c r="P258" s="96"/>
      <c r="Q258" s="357"/>
      <c r="R258" s="359"/>
      <c r="S258" s="360"/>
      <c r="T258" s="362"/>
      <c r="U258" s="363"/>
      <c r="V258" s="96"/>
      <c r="W258" s="307"/>
      <c r="X258" s="304"/>
      <c r="Y258" s="95"/>
      <c r="Z258" s="108"/>
      <c r="AA258" s="307"/>
      <c r="AB258" s="311"/>
      <c r="AC258" s="344"/>
      <c r="AD258" s="304"/>
      <c r="AE258" s="302"/>
      <c r="AF258" s="311"/>
      <c r="AG258" s="311"/>
      <c r="AH258" s="344"/>
      <c r="AI258" s="304"/>
      <c r="AJ258" s="302"/>
      <c r="AK258" s="344"/>
      <c r="AL258" s="304"/>
      <c r="AM258" s="302"/>
      <c r="AN258" s="311"/>
      <c r="AO258" s="308"/>
      <c r="AP258" s="344"/>
      <c r="AQ258" s="304"/>
      <c r="AR258" s="95"/>
      <c r="AS258" s="104"/>
      <c r="AT258" s="96"/>
      <c r="AU258" s="302"/>
      <c r="AV258" s="304"/>
      <c r="AW258" s="302"/>
      <c r="AX258" s="308"/>
      <c r="AY258" s="344"/>
      <c r="AZ258" s="304"/>
      <c r="BA258" s="95">
        <v>210</v>
      </c>
      <c r="BB258" s="103">
        <v>199</v>
      </c>
      <c r="BC258" s="96">
        <v>250</v>
      </c>
      <c r="BD258" s="95"/>
      <c r="BE258" s="138"/>
      <c r="BF258" s="302"/>
      <c r="BG258" s="304"/>
      <c r="BH258" s="95"/>
      <c r="BI258" s="96"/>
      <c r="BJ258" s="95"/>
      <c r="BK258" s="358"/>
      <c r="BL258" s="302"/>
      <c r="BM258" s="344"/>
      <c r="BN258" s="304"/>
      <c r="BO258" s="302"/>
      <c r="BP258" s="304"/>
      <c r="BQ258" s="357"/>
      <c r="BR258" s="359"/>
      <c r="BS258" s="359"/>
      <c r="BT258" s="360"/>
      <c r="BU258" s="358"/>
      <c r="BV258" s="357"/>
      <c r="BW258" s="358"/>
      <c r="BX258" s="357"/>
      <c r="BY258" s="357"/>
      <c r="BZ258" s="359"/>
      <c r="CA258" s="358"/>
      <c r="CB258" s="302"/>
      <c r="CC258" s="311"/>
      <c r="CD258" s="311"/>
      <c r="CE258" s="304"/>
    </row>
    <row r="259" spans="1:83">
      <c r="A259" s="10">
        <v>4007</v>
      </c>
      <c r="B259" s="11" t="s">
        <v>385</v>
      </c>
      <c r="C259" s="33">
        <v>613</v>
      </c>
      <c r="D259" s="45">
        <v>313</v>
      </c>
      <c r="E259" s="68">
        <f t="shared" si="3"/>
        <v>0.51060358890701463</v>
      </c>
      <c r="F259" s="95"/>
      <c r="G259" s="95"/>
      <c r="H259" s="95"/>
      <c r="I259" s="95"/>
      <c r="J259" s="104"/>
      <c r="K259" s="109"/>
      <c r="L259" s="103"/>
      <c r="M259" s="108"/>
      <c r="N259" s="96"/>
      <c r="O259" s="95"/>
      <c r="P259" s="96"/>
      <c r="Q259" s="95"/>
      <c r="R259" s="104"/>
      <c r="S259" s="103"/>
      <c r="T259" s="108"/>
      <c r="U259" s="139"/>
      <c r="V259" s="96"/>
      <c r="W259" s="307"/>
      <c r="X259" s="304"/>
      <c r="Y259" s="95"/>
      <c r="Z259" s="108"/>
      <c r="AA259" s="307"/>
      <c r="AB259" s="311"/>
      <c r="AC259" s="344"/>
      <c r="AD259" s="304"/>
      <c r="AE259" s="302"/>
      <c r="AF259" s="311"/>
      <c r="AG259" s="311"/>
      <c r="AH259" s="344"/>
      <c r="AI259" s="304"/>
      <c r="AJ259" s="302"/>
      <c r="AK259" s="344"/>
      <c r="AL259" s="304"/>
      <c r="AM259" s="302"/>
      <c r="AN259" s="311"/>
      <c r="AO259" s="308"/>
      <c r="AP259" s="344"/>
      <c r="AQ259" s="304"/>
      <c r="AR259" s="95"/>
      <c r="AS259" s="104"/>
      <c r="AT259" s="96"/>
      <c r="AU259" s="302"/>
      <c r="AV259" s="304"/>
      <c r="AW259" s="302"/>
      <c r="AX259" s="308"/>
      <c r="AY259" s="344"/>
      <c r="AZ259" s="304"/>
      <c r="BA259" s="95">
        <v>97</v>
      </c>
      <c r="BB259" s="103">
        <v>152</v>
      </c>
      <c r="BC259" s="96">
        <v>146</v>
      </c>
      <c r="BD259" s="95"/>
      <c r="BE259" s="138"/>
      <c r="BF259" s="302"/>
      <c r="BG259" s="304"/>
      <c r="BH259" s="95"/>
      <c r="BI259" s="96"/>
      <c r="BJ259" s="95"/>
      <c r="BK259" s="358"/>
      <c r="BL259" s="302"/>
      <c r="BM259" s="344"/>
      <c r="BN259" s="304"/>
      <c r="BO259" s="302"/>
      <c r="BP259" s="304"/>
      <c r="BQ259" s="357"/>
      <c r="BR259" s="359"/>
      <c r="BS259" s="359"/>
      <c r="BT259" s="360"/>
      <c r="BU259" s="358"/>
      <c r="BV259" s="357"/>
      <c r="BW259" s="358"/>
      <c r="BX259" s="357"/>
      <c r="BY259" s="357"/>
      <c r="BZ259" s="359"/>
      <c r="CA259" s="358"/>
      <c r="CB259" s="302"/>
      <c r="CC259" s="311"/>
      <c r="CD259" s="311"/>
      <c r="CE259" s="304"/>
    </row>
    <row r="260" spans="1:83">
      <c r="A260" s="10">
        <v>4008</v>
      </c>
      <c r="B260" s="11" t="s">
        <v>386</v>
      </c>
      <c r="C260" s="33">
        <v>1047</v>
      </c>
      <c r="D260" s="45">
        <v>443</v>
      </c>
      <c r="E260" s="68">
        <f t="shared" si="3"/>
        <v>0.42311365807067813</v>
      </c>
      <c r="F260" s="95"/>
      <c r="G260" s="95"/>
      <c r="H260" s="95"/>
      <c r="I260" s="95"/>
      <c r="J260" s="104"/>
      <c r="K260" s="109"/>
      <c r="L260" s="103"/>
      <c r="M260" s="108"/>
      <c r="N260" s="96"/>
      <c r="O260" s="95"/>
      <c r="P260" s="96"/>
      <c r="Q260" s="95"/>
      <c r="R260" s="104"/>
      <c r="S260" s="103"/>
      <c r="T260" s="108"/>
      <c r="U260" s="139"/>
      <c r="V260" s="96"/>
      <c r="W260" s="307"/>
      <c r="X260" s="304"/>
      <c r="Y260" s="95"/>
      <c r="Z260" s="108"/>
      <c r="AA260" s="307"/>
      <c r="AB260" s="311"/>
      <c r="AC260" s="344"/>
      <c r="AD260" s="304"/>
      <c r="AE260" s="302"/>
      <c r="AF260" s="311"/>
      <c r="AG260" s="311"/>
      <c r="AH260" s="344"/>
      <c r="AI260" s="304"/>
      <c r="AJ260" s="302"/>
      <c r="AK260" s="344"/>
      <c r="AL260" s="304"/>
      <c r="AM260" s="302"/>
      <c r="AN260" s="311"/>
      <c r="AO260" s="308"/>
      <c r="AP260" s="344"/>
      <c r="AQ260" s="304"/>
      <c r="AR260" s="95"/>
      <c r="AS260" s="104"/>
      <c r="AT260" s="96"/>
      <c r="AU260" s="302"/>
      <c r="AV260" s="304"/>
      <c r="AW260" s="302"/>
      <c r="AX260" s="308"/>
      <c r="AY260" s="344"/>
      <c r="AZ260" s="304"/>
      <c r="BA260" s="95">
        <v>168</v>
      </c>
      <c r="BB260" s="103">
        <v>183</v>
      </c>
      <c r="BC260" s="96">
        <v>216</v>
      </c>
      <c r="BD260" s="95"/>
      <c r="BE260" s="138"/>
      <c r="BF260" s="302"/>
      <c r="BG260" s="304"/>
      <c r="BH260" s="95"/>
      <c r="BI260" s="96"/>
      <c r="BJ260" s="95"/>
      <c r="BK260" s="358"/>
      <c r="BL260" s="302"/>
      <c r="BM260" s="344"/>
      <c r="BN260" s="304"/>
      <c r="BO260" s="302"/>
      <c r="BP260" s="304"/>
      <c r="BQ260" s="357"/>
      <c r="BR260" s="359"/>
      <c r="BS260" s="359"/>
      <c r="BT260" s="360"/>
      <c r="BU260" s="358"/>
      <c r="BV260" s="357"/>
      <c r="BW260" s="358"/>
      <c r="BX260" s="357"/>
      <c r="BY260" s="357"/>
      <c r="BZ260" s="359"/>
      <c r="CA260" s="358"/>
      <c r="CB260" s="302"/>
      <c r="CC260" s="311"/>
      <c r="CD260" s="311"/>
      <c r="CE260" s="304"/>
    </row>
    <row r="261" spans="1:83">
      <c r="A261" s="10">
        <v>4009</v>
      </c>
      <c r="B261" s="11" t="s">
        <v>387</v>
      </c>
      <c r="C261" s="33">
        <v>1030</v>
      </c>
      <c r="D261" s="45">
        <v>512</v>
      </c>
      <c r="E261" s="68">
        <f t="shared" si="3"/>
        <v>0.49708737864077668</v>
      </c>
      <c r="F261" s="95"/>
      <c r="G261" s="95"/>
      <c r="H261" s="95"/>
      <c r="I261" s="95"/>
      <c r="J261" s="104"/>
      <c r="K261" s="109"/>
      <c r="L261" s="103"/>
      <c r="M261" s="108"/>
      <c r="N261" s="96"/>
      <c r="O261" s="95"/>
      <c r="P261" s="96"/>
      <c r="Q261" s="95"/>
      <c r="R261" s="104"/>
      <c r="S261" s="103"/>
      <c r="T261" s="108"/>
      <c r="U261" s="139"/>
      <c r="V261" s="96"/>
      <c r="W261" s="307"/>
      <c r="X261" s="304"/>
      <c r="Y261" s="95"/>
      <c r="Z261" s="108"/>
      <c r="AA261" s="307"/>
      <c r="AB261" s="311"/>
      <c r="AC261" s="344"/>
      <c r="AD261" s="304"/>
      <c r="AE261" s="302"/>
      <c r="AF261" s="311"/>
      <c r="AG261" s="311"/>
      <c r="AH261" s="344"/>
      <c r="AI261" s="304"/>
      <c r="AJ261" s="302"/>
      <c r="AK261" s="344"/>
      <c r="AL261" s="304"/>
      <c r="AM261" s="302"/>
      <c r="AN261" s="311"/>
      <c r="AO261" s="308"/>
      <c r="AP261" s="344"/>
      <c r="AQ261" s="304"/>
      <c r="AR261" s="95"/>
      <c r="AS261" s="104"/>
      <c r="AT261" s="96"/>
      <c r="AU261" s="302"/>
      <c r="AV261" s="304"/>
      <c r="AW261" s="302"/>
      <c r="AX261" s="308"/>
      <c r="AY261" s="344"/>
      <c r="AZ261" s="304"/>
      <c r="BA261" s="95">
        <v>161</v>
      </c>
      <c r="BB261" s="103">
        <v>253</v>
      </c>
      <c r="BC261" s="96">
        <v>216</v>
      </c>
      <c r="BD261" s="95"/>
      <c r="BE261" s="138"/>
      <c r="BF261" s="302"/>
      <c r="BG261" s="304"/>
      <c r="BH261" s="95"/>
      <c r="BI261" s="96"/>
      <c r="BJ261" s="95"/>
      <c r="BK261" s="358"/>
      <c r="BL261" s="302"/>
      <c r="BM261" s="344"/>
      <c r="BN261" s="304"/>
      <c r="BO261" s="302"/>
      <c r="BP261" s="304"/>
      <c r="BQ261" s="357"/>
      <c r="BR261" s="359"/>
      <c r="BS261" s="359"/>
      <c r="BT261" s="360"/>
      <c r="BU261" s="358"/>
      <c r="BV261" s="357"/>
      <c r="BW261" s="358"/>
      <c r="BX261" s="357"/>
      <c r="BY261" s="357"/>
      <c r="BZ261" s="359"/>
      <c r="CA261" s="358"/>
      <c r="CB261" s="302"/>
      <c r="CC261" s="311"/>
      <c r="CD261" s="311"/>
      <c r="CE261" s="304"/>
    </row>
    <row r="262" spans="1:83">
      <c r="A262" s="10">
        <v>4111</v>
      </c>
      <c r="B262" s="11" t="s">
        <v>388</v>
      </c>
      <c r="C262" s="33">
        <v>1588</v>
      </c>
      <c r="D262" s="45">
        <v>276</v>
      </c>
      <c r="E262" s="68">
        <f t="shared" si="3"/>
        <v>0.17380352644836272</v>
      </c>
      <c r="F262" s="95"/>
      <c r="G262" s="95"/>
      <c r="H262" s="95"/>
      <c r="I262" s="95"/>
      <c r="J262" s="104"/>
      <c r="K262" s="109"/>
      <c r="L262" s="103"/>
      <c r="M262" s="108"/>
      <c r="N262" s="96"/>
      <c r="O262" s="95"/>
      <c r="P262" s="96"/>
      <c r="Q262" s="95"/>
      <c r="R262" s="104"/>
      <c r="S262" s="103"/>
      <c r="T262" s="108"/>
      <c r="U262" s="139"/>
      <c r="V262" s="96"/>
      <c r="W262" s="307"/>
      <c r="X262" s="304"/>
      <c r="Y262" s="95"/>
      <c r="Z262" s="108"/>
      <c r="AA262" s="307"/>
      <c r="AB262" s="311"/>
      <c r="AC262" s="344"/>
      <c r="AD262" s="304"/>
      <c r="AE262" s="95">
        <v>88</v>
      </c>
      <c r="AF262" s="104">
        <v>81</v>
      </c>
      <c r="AG262" s="104">
        <v>71</v>
      </c>
      <c r="AH262" s="103">
        <v>62</v>
      </c>
      <c r="AI262" s="96">
        <v>124</v>
      </c>
      <c r="AJ262" s="302"/>
      <c r="AK262" s="344"/>
      <c r="AL262" s="304"/>
      <c r="AM262" s="302"/>
      <c r="AN262" s="311"/>
      <c r="AO262" s="308"/>
      <c r="AP262" s="344"/>
      <c r="AQ262" s="304"/>
      <c r="AR262" s="95"/>
      <c r="AS262" s="104"/>
      <c r="AT262" s="96"/>
      <c r="AU262" s="302"/>
      <c r="AV262" s="304"/>
      <c r="AW262" s="302"/>
      <c r="AX262" s="308"/>
      <c r="AY262" s="344"/>
      <c r="AZ262" s="304"/>
      <c r="BA262" s="357"/>
      <c r="BB262" s="360"/>
      <c r="BC262" s="358"/>
      <c r="BD262" s="95"/>
      <c r="BE262" s="138"/>
      <c r="BF262" s="302"/>
      <c r="BG262" s="304"/>
      <c r="BH262" s="95"/>
      <c r="BI262" s="96"/>
      <c r="BJ262" s="95"/>
      <c r="BK262" s="358"/>
      <c r="BL262" s="302"/>
      <c r="BM262" s="344"/>
      <c r="BN262" s="304"/>
      <c r="BO262" s="302"/>
      <c r="BP262" s="304"/>
      <c r="BQ262" s="357"/>
      <c r="BR262" s="359"/>
      <c r="BS262" s="359"/>
      <c r="BT262" s="360"/>
      <c r="BU262" s="358"/>
      <c r="BV262" s="357"/>
      <c r="BW262" s="358"/>
      <c r="BX262" s="357"/>
      <c r="BY262" s="357"/>
      <c r="BZ262" s="359"/>
      <c r="CA262" s="358"/>
      <c r="CB262" s="302"/>
      <c r="CC262" s="311"/>
      <c r="CD262" s="311"/>
      <c r="CE262" s="304"/>
    </row>
    <row r="263" spans="1:83">
      <c r="A263" s="10">
        <v>4121</v>
      </c>
      <c r="B263" s="11" t="s">
        <v>389</v>
      </c>
      <c r="C263" s="33">
        <v>972</v>
      </c>
      <c r="D263" s="45">
        <v>248</v>
      </c>
      <c r="E263" s="68">
        <f t="shared" si="3"/>
        <v>0.2551440329218107</v>
      </c>
      <c r="F263" s="95"/>
      <c r="G263" s="95"/>
      <c r="H263" s="95"/>
      <c r="I263" s="95"/>
      <c r="J263" s="104"/>
      <c r="K263" s="109"/>
      <c r="L263" s="103"/>
      <c r="M263" s="108"/>
      <c r="N263" s="96"/>
      <c r="O263" s="95"/>
      <c r="P263" s="96"/>
      <c r="Q263" s="95"/>
      <c r="R263" s="104"/>
      <c r="S263" s="103"/>
      <c r="T263" s="108"/>
      <c r="U263" s="139"/>
      <c r="V263" s="96"/>
      <c r="W263" s="307"/>
      <c r="X263" s="304"/>
      <c r="Y263" s="95"/>
      <c r="Z263" s="108"/>
      <c r="AA263" s="307"/>
      <c r="AB263" s="311"/>
      <c r="AC263" s="344"/>
      <c r="AD263" s="304"/>
      <c r="AE263" s="95">
        <v>74</v>
      </c>
      <c r="AF263" s="104">
        <v>74</v>
      </c>
      <c r="AG263" s="104">
        <v>73</v>
      </c>
      <c r="AH263" s="103">
        <v>53</v>
      </c>
      <c r="AI263" s="96">
        <v>94</v>
      </c>
      <c r="AJ263" s="302"/>
      <c r="AK263" s="344"/>
      <c r="AL263" s="304"/>
      <c r="AM263" s="302"/>
      <c r="AN263" s="311"/>
      <c r="AO263" s="308"/>
      <c r="AP263" s="344"/>
      <c r="AQ263" s="304"/>
      <c r="AR263" s="95"/>
      <c r="AS263" s="104"/>
      <c r="AT263" s="96"/>
      <c r="AU263" s="302"/>
      <c r="AV263" s="304"/>
      <c r="AW263" s="302"/>
      <c r="AX263" s="308"/>
      <c r="AY263" s="344"/>
      <c r="AZ263" s="304"/>
      <c r="BA263" s="357"/>
      <c r="BB263" s="360"/>
      <c r="BC263" s="358"/>
      <c r="BD263" s="357"/>
      <c r="BE263" s="361"/>
      <c r="BF263" s="302"/>
      <c r="BG263" s="304"/>
      <c r="BH263" s="95"/>
      <c r="BI263" s="96"/>
      <c r="BJ263" s="95"/>
      <c r="BK263" s="358"/>
      <c r="BL263" s="302"/>
      <c r="BM263" s="344"/>
      <c r="BN263" s="304"/>
      <c r="BO263" s="302"/>
      <c r="BP263" s="304"/>
      <c r="BQ263" s="357"/>
      <c r="BR263" s="359"/>
      <c r="BS263" s="359"/>
      <c r="BT263" s="360"/>
      <c r="BU263" s="358"/>
      <c r="BV263" s="357"/>
      <c r="BW263" s="358"/>
      <c r="BX263" s="357"/>
      <c r="BY263" s="357"/>
      <c r="BZ263" s="359"/>
      <c r="CA263" s="358"/>
      <c r="CB263" s="302"/>
      <c r="CC263" s="311"/>
      <c r="CD263" s="311"/>
      <c r="CE263" s="304"/>
    </row>
    <row r="264" spans="1:83">
      <c r="A264" s="10">
        <v>4131</v>
      </c>
      <c r="B264" s="11" t="s">
        <v>390</v>
      </c>
      <c r="C264" s="33">
        <v>1004</v>
      </c>
      <c r="D264" s="45">
        <v>237</v>
      </c>
      <c r="E264" s="68">
        <f t="shared" si="3"/>
        <v>0.23605577689243029</v>
      </c>
      <c r="F264" s="95"/>
      <c r="G264" s="95"/>
      <c r="H264" s="95"/>
      <c r="I264" s="95"/>
      <c r="J264" s="104"/>
      <c r="K264" s="109"/>
      <c r="L264" s="103"/>
      <c r="M264" s="108"/>
      <c r="N264" s="96"/>
      <c r="O264" s="95"/>
      <c r="P264" s="96"/>
      <c r="Q264" s="95"/>
      <c r="R264" s="104"/>
      <c r="S264" s="103"/>
      <c r="T264" s="108"/>
      <c r="U264" s="139"/>
      <c r="V264" s="96"/>
      <c r="W264" s="307"/>
      <c r="X264" s="304"/>
      <c r="Y264" s="95"/>
      <c r="Z264" s="108"/>
      <c r="AA264" s="307"/>
      <c r="AB264" s="311"/>
      <c r="AC264" s="344"/>
      <c r="AD264" s="304"/>
      <c r="AE264" s="95">
        <v>63</v>
      </c>
      <c r="AF264" s="104">
        <v>58</v>
      </c>
      <c r="AG264" s="104">
        <v>62</v>
      </c>
      <c r="AH264" s="103">
        <v>50</v>
      </c>
      <c r="AI264" s="96">
        <v>94</v>
      </c>
      <c r="AJ264" s="302"/>
      <c r="AK264" s="344"/>
      <c r="AL264" s="304"/>
      <c r="AM264" s="302"/>
      <c r="AN264" s="311"/>
      <c r="AO264" s="308"/>
      <c r="AP264" s="344"/>
      <c r="AQ264" s="304"/>
      <c r="AR264" s="95"/>
      <c r="AS264" s="104"/>
      <c r="AT264" s="96"/>
      <c r="AU264" s="302"/>
      <c r="AV264" s="304"/>
      <c r="AW264" s="302"/>
      <c r="AX264" s="308"/>
      <c r="AY264" s="344"/>
      <c r="AZ264" s="304"/>
      <c r="BA264" s="357"/>
      <c r="BB264" s="360"/>
      <c r="BC264" s="358"/>
      <c r="BD264" s="357"/>
      <c r="BE264" s="361"/>
      <c r="BF264" s="302"/>
      <c r="BG264" s="304"/>
      <c r="BH264" s="95"/>
      <c r="BI264" s="96"/>
      <c r="BJ264" s="95"/>
      <c r="BK264" s="358"/>
      <c r="BL264" s="302"/>
      <c r="BM264" s="344"/>
      <c r="BN264" s="304"/>
      <c r="BO264" s="302"/>
      <c r="BP264" s="304"/>
      <c r="BQ264" s="357"/>
      <c r="BR264" s="359"/>
      <c r="BS264" s="359"/>
      <c r="BT264" s="360"/>
      <c r="BU264" s="358"/>
      <c r="BV264" s="357"/>
      <c r="BW264" s="358"/>
      <c r="BX264" s="357"/>
      <c r="BY264" s="357"/>
      <c r="BZ264" s="359"/>
      <c r="CA264" s="358"/>
      <c r="CB264" s="302"/>
      <c r="CC264" s="311"/>
      <c r="CD264" s="311"/>
      <c r="CE264" s="304"/>
    </row>
    <row r="265" spans="1:83">
      <c r="A265" s="10">
        <v>4141</v>
      </c>
      <c r="B265" s="11" t="s">
        <v>391</v>
      </c>
      <c r="C265" s="33">
        <v>913</v>
      </c>
      <c r="D265" s="45">
        <v>184</v>
      </c>
      <c r="E265" s="68">
        <f t="shared" si="3"/>
        <v>0.20153340635268346</v>
      </c>
      <c r="F265" s="95"/>
      <c r="G265" s="95"/>
      <c r="H265" s="95"/>
      <c r="I265" s="95"/>
      <c r="J265" s="104"/>
      <c r="K265" s="109"/>
      <c r="L265" s="103"/>
      <c r="M265" s="108"/>
      <c r="N265" s="96"/>
      <c r="O265" s="95"/>
      <c r="P265" s="96"/>
      <c r="Q265" s="95"/>
      <c r="R265" s="104"/>
      <c r="S265" s="103"/>
      <c r="T265" s="108"/>
      <c r="U265" s="139"/>
      <c r="V265" s="96"/>
      <c r="W265" s="307"/>
      <c r="X265" s="304"/>
      <c r="Y265" s="95"/>
      <c r="Z265" s="108"/>
      <c r="AA265" s="307"/>
      <c r="AB265" s="311"/>
      <c r="AC265" s="344"/>
      <c r="AD265" s="304"/>
      <c r="AE265" s="95">
        <v>62</v>
      </c>
      <c r="AF265" s="104">
        <v>42</v>
      </c>
      <c r="AG265" s="104">
        <v>45</v>
      </c>
      <c r="AH265" s="103">
        <v>36</v>
      </c>
      <c r="AI265" s="96">
        <v>81</v>
      </c>
      <c r="AJ265" s="302"/>
      <c r="AK265" s="344"/>
      <c r="AL265" s="304"/>
      <c r="AM265" s="302"/>
      <c r="AN265" s="311"/>
      <c r="AO265" s="308"/>
      <c r="AP265" s="344"/>
      <c r="AQ265" s="304"/>
      <c r="AR265" s="95"/>
      <c r="AS265" s="104"/>
      <c r="AT265" s="96"/>
      <c r="AU265" s="302"/>
      <c r="AV265" s="304"/>
      <c r="AW265" s="302"/>
      <c r="AX265" s="308"/>
      <c r="AY265" s="344"/>
      <c r="AZ265" s="304"/>
      <c r="BA265" s="357"/>
      <c r="BB265" s="360"/>
      <c r="BC265" s="358"/>
      <c r="BD265" s="357"/>
      <c r="BE265" s="361"/>
      <c r="BF265" s="302"/>
      <c r="BG265" s="304"/>
      <c r="BH265" s="95"/>
      <c r="BI265" s="96"/>
      <c r="BJ265" s="95"/>
      <c r="BK265" s="358"/>
      <c r="BL265" s="302"/>
      <c r="BM265" s="344"/>
      <c r="BN265" s="304"/>
      <c r="BO265" s="302"/>
      <c r="BP265" s="304"/>
      <c r="BQ265" s="357"/>
      <c r="BR265" s="359"/>
      <c r="BS265" s="359"/>
      <c r="BT265" s="360"/>
      <c r="BU265" s="358"/>
      <c r="BV265" s="357"/>
      <c r="BW265" s="358"/>
      <c r="BX265" s="357"/>
      <c r="BY265" s="357"/>
      <c r="BZ265" s="359"/>
      <c r="CA265" s="358"/>
      <c r="CB265" s="302"/>
      <c r="CC265" s="311"/>
      <c r="CD265" s="311"/>
      <c r="CE265" s="304"/>
    </row>
    <row r="266" spans="1:83">
      <c r="A266" s="10">
        <v>4311</v>
      </c>
      <c r="B266" s="11" t="s">
        <v>392</v>
      </c>
      <c r="C266" s="33">
        <v>575</v>
      </c>
      <c r="D266" s="45">
        <v>163</v>
      </c>
      <c r="E266" s="68">
        <f t="shared" si="3"/>
        <v>0.28347826086956524</v>
      </c>
      <c r="F266" s="95"/>
      <c r="G266" s="95"/>
      <c r="H266" s="95"/>
      <c r="I266" s="95"/>
      <c r="J266" s="104"/>
      <c r="K266" s="109"/>
      <c r="L266" s="103"/>
      <c r="M266" s="108"/>
      <c r="N266" s="96"/>
      <c r="O266" s="95"/>
      <c r="P266" s="96"/>
      <c r="Q266" s="95"/>
      <c r="R266" s="104"/>
      <c r="S266" s="103"/>
      <c r="T266" s="108"/>
      <c r="U266" s="139"/>
      <c r="V266" s="96"/>
      <c r="W266" s="307"/>
      <c r="X266" s="304"/>
      <c r="Y266" s="95"/>
      <c r="Z266" s="108"/>
      <c r="AA266" s="307"/>
      <c r="AB266" s="311"/>
      <c r="AC266" s="344"/>
      <c r="AD266" s="304"/>
      <c r="AE266" s="357"/>
      <c r="AF266" s="359"/>
      <c r="AG266" s="359"/>
      <c r="AH266" s="360"/>
      <c r="AI266" s="358"/>
      <c r="AJ266" s="95">
        <v>50</v>
      </c>
      <c r="AK266" s="103">
        <v>54</v>
      </c>
      <c r="AL266" s="96">
        <v>76</v>
      </c>
      <c r="AM266" s="302"/>
      <c r="AN266" s="311"/>
      <c r="AO266" s="308"/>
      <c r="AP266" s="344"/>
      <c r="AQ266" s="304"/>
      <c r="AR266" s="95"/>
      <c r="AS266" s="104"/>
      <c r="AT266" s="96"/>
      <c r="AU266" s="302"/>
      <c r="AV266" s="304"/>
      <c r="AW266" s="302"/>
      <c r="AX266" s="308"/>
      <c r="AY266" s="344"/>
      <c r="AZ266" s="304"/>
      <c r="BA266" s="357"/>
      <c r="BB266" s="360"/>
      <c r="BC266" s="358"/>
      <c r="BD266" s="357"/>
      <c r="BE266" s="361"/>
      <c r="BF266" s="302"/>
      <c r="BG266" s="304"/>
      <c r="BH266" s="95"/>
      <c r="BI266" s="96"/>
      <c r="BJ266" s="95"/>
      <c r="BK266" s="358"/>
      <c r="BL266" s="302"/>
      <c r="BM266" s="344"/>
      <c r="BN266" s="304"/>
      <c r="BO266" s="302"/>
      <c r="BP266" s="304"/>
      <c r="BQ266" s="357"/>
      <c r="BR266" s="359"/>
      <c r="BS266" s="359"/>
      <c r="BT266" s="360"/>
      <c r="BU266" s="358"/>
      <c r="BV266" s="357"/>
      <c r="BW266" s="358"/>
      <c r="BX266" s="357"/>
      <c r="BY266" s="357"/>
      <c r="BZ266" s="359"/>
      <c r="CA266" s="358"/>
      <c r="CB266" s="302"/>
      <c r="CC266" s="311"/>
      <c r="CD266" s="311"/>
      <c r="CE266" s="304"/>
    </row>
    <row r="267" spans="1:83">
      <c r="A267" s="10">
        <v>4312</v>
      </c>
      <c r="B267" s="11" t="s">
        <v>393</v>
      </c>
      <c r="C267" s="33">
        <v>1123</v>
      </c>
      <c r="D267" s="45">
        <v>313</v>
      </c>
      <c r="E267" s="68">
        <f t="shared" si="3"/>
        <v>0.27871772039180764</v>
      </c>
      <c r="F267" s="95"/>
      <c r="G267" s="95"/>
      <c r="H267" s="95"/>
      <c r="I267" s="95"/>
      <c r="J267" s="104"/>
      <c r="K267" s="109"/>
      <c r="L267" s="103"/>
      <c r="M267" s="108"/>
      <c r="N267" s="96"/>
      <c r="O267" s="95"/>
      <c r="P267" s="96"/>
      <c r="Q267" s="95"/>
      <c r="R267" s="104"/>
      <c r="S267" s="103"/>
      <c r="T267" s="108"/>
      <c r="U267" s="139"/>
      <c r="V267" s="96"/>
      <c r="W267" s="307"/>
      <c r="X267" s="304"/>
      <c r="Y267" s="95"/>
      <c r="Z267" s="108"/>
      <c r="AA267" s="307"/>
      <c r="AB267" s="311"/>
      <c r="AC267" s="344"/>
      <c r="AD267" s="304"/>
      <c r="AE267" s="357"/>
      <c r="AF267" s="359"/>
      <c r="AG267" s="359"/>
      <c r="AH267" s="360"/>
      <c r="AI267" s="358"/>
      <c r="AJ267" s="95">
        <v>87</v>
      </c>
      <c r="AK267" s="103">
        <v>160</v>
      </c>
      <c r="AL267" s="96">
        <v>147</v>
      </c>
      <c r="AM267" s="302"/>
      <c r="AN267" s="311"/>
      <c r="AO267" s="308"/>
      <c r="AP267" s="344"/>
      <c r="AQ267" s="304"/>
      <c r="AR267" s="95"/>
      <c r="AS267" s="104"/>
      <c r="AT267" s="96"/>
      <c r="AU267" s="302"/>
      <c r="AV267" s="304"/>
      <c r="AW267" s="302"/>
      <c r="AX267" s="308"/>
      <c r="AY267" s="344"/>
      <c r="AZ267" s="304"/>
      <c r="BA267" s="357"/>
      <c r="BB267" s="360"/>
      <c r="BC267" s="358"/>
      <c r="BD267" s="357"/>
      <c r="BE267" s="361"/>
      <c r="BF267" s="302"/>
      <c r="BG267" s="304"/>
      <c r="BH267" s="95"/>
      <c r="BI267" s="96"/>
      <c r="BJ267" s="95"/>
      <c r="BK267" s="358"/>
      <c r="BL267" s="302"/>
      <c r="BM267" s="344"/>
      <c r="BN267" s="304"/>
      <c r="BO267" s="302"/>
      <c r="BP267" s="304"/>
      <c r="BQ267" s="357"/>
      <c r="BR267" s="359"/>
      <c r="BS267" s="359"/>
      <c r="BT267" s="360"/>
      <c r="BU267" s="358"/>
      <c r="BV267" s="357"/>
      <c r="BW267" s="358"/>
      <c r="BX267" s="357"/>
      <c r="BY267" s="357"/>
      <c r="BZ267" s="359"/>
      <c r="CA267" s="358"/>
      <c r="CB267" s="302"/>
      <c r="CC267" s="311"/>
      <c r="CD267" s="311"/>
      <c r="CE267" s="304"/>
    </row>
    <row r="268" spans="1:83">
      <c r="A268" s="10">
        <v>4321</v>
      </c>
      <c r="B268" s="11" t="s">
        <v>394</v>
      </c>
      <c r="C268" s="33">
        <v>1017</v>
      </c>
      <c r="D268" s="45">
        <v>197</v>
      </c>
      <c r="E268" s="68">
        <f t="shared" si="3"/>
        <v>0.19370698131760078</v>
      </c>
      <c r="F268" s="95"/>
      <c r="G268" s="95"/>
      <c r="H268" s="95"/>
      <c r="I268" s="95"/>
      <c r="J268" s="104"/>
      <c r="K268" s="109"/>
      <c r="L268" s="103"/>
      <c r="M268" s="108"/>
      <c r="N268" s="96"/>
      <c r="O268" s="95"/>
      <c r="P268" s="96"/>
      <c r="Q268" s="95"/>
      <c r="R268" s="104"/>
      <c r="S268" s="103"/>
      <c r="T268" s="108"/>
      <c r="U268" s="139"/>
      <c r="V268" s="96"/>
      <c r="W268" s="307"/>
      <c r="X268" s="304"/>
      <c r="Y268" s="95"/>
      <c r="Z268" s="108"/>
      <c r="AA268" s="307"/>
      <c r="AB268" s="311"/>
      <c r="AC268" s="344"/>
      <c r="AD268" s="304"/>
      <c r="AE268" s="357"/>
      <c r="AF268" s="359"/>
      <c r="AG268" s="359"/>
      <c r="AH268" s="360"/>
      <c r="AI268" s="358"/>
      <c r="AJ268" s="95">
        <v>43</v>
      </c>
      <c r="AK268" s="103">
        <v>83</v>
      </c>
      <c r="AL268" s="96">
        <v>87</v>
      </c>
      <c r="AM268" s="302"/>
      <c r="AN268" s="311"/>
      <c r="AO268" s="308"/>
      <c r="AP268" s="344"/>
      <c r="AQ268" s="304"/>
      <c r="AR268" s="95"/>
      <c r="AS268" s="104"/>
      <c r="AT268" s="96"/>
      <c r="AU268" s="302"/>
      <c r="AV268" s="304"/>
      <c r="AW268" s="302"/>
      <c r="AX268" s="308"/>
      <c r="AY268" s="344"/>
      <c r="AZ268" s="304"/>
      <c r="BA268" s="357"/>
      <c r="BB268" s="360"/>
      <c r="BC268" s="358"/>
      <c r="BD268" s="357"/>
      <c r="BE268" s="361"/>
      <c r="BF268" s="302"/>
      <c r="BG268" s="304"/>
      <c r="BH268" s="95">
        <v>15</v>
      </c>
      <c r="BI268" s="96">
        <v>10</v>
      </c>
      <c r="BJ268" s="95"/>
      <c r="BK268" s="358"/>
      <c r="BL268" s="302"/>
      <c r="BM268" s="344"/>
      <c r="BN268" s="304"/>
      <c r="BO268" s="302"/>
      <c r="BP268" s="304"/>
      <c r="BQ268" s="95">
        <v>10</v>
      </c>
      <c r="BR268" s="104">
        <v>12</v>
      </c>
      <c r="BS268" s="104">
        <v>1</v>
      </c>
      <c r="BT268" s="103">
        <v>4</v>
      </c>
      <c r="BU268" s="96">
        <v>2</v>
      </c>
      <c r="BV268" s="95"/>
      <c r="BW268" s="96"/>
      <c r="BX268" s="95"/>
      <c r="BY268" s="95"/>
      <c r="BZ268" s="104"/>
      <c r="CA268" s="96"/>
      <c r="CB268" s="302"/>
      <c r="CC268" s="311"/>
      <c r="CD268" s="311"/>
      <c r="CE268" s="304"/>
    </row>
    <row r="269" spans="1:83">
      <c r="A269" s="10">
        <v>4331</v>
      </c>
      <c r="B269" s="11" t="s">
        <v>395</v>
      </c>
      <c r="C269" s="33">
        <v>1123</v>
      </c>
      <c r="D269" s="45">
        <v>265</v>
      </c>
      <c r="E269" s="68">
        <f t="shared" si="3"/>
        <v>0.23597506678539626</v>
      </c>
      <c r="F269" s="95"/>
      <c r="G269" s="95"/>
      <c r="H269" s="95"/>
      <c r="I269" s="95"/>
      <c r="J269" s="104"/>
      <c r="K269" s="109"/>
      <c r="L269" s="103"/>
      <c r="M269" s="108"/>
      <c r="N269" s="96"/>
      <c r="O269" s="95"/>
      <c r="P269" s="96"/>
      <c r="Q269" s="95"/>
      <c r="R269" s="104"/>
      <c r="S269" s="103"/>
      <c r="T269" s="108"/>
      <c r="U269" s="139"/>
      <c r="V269" s="96"/>
      <c r="W269" s="307"/>
      <c r="X269" s="304"/>
      <c r="Y269" s="95"/>
      <c r="Z269" s="108"/>
      <c r="AA269" s="307"/>
      <c r="AB269" s="311"/>
      <c r="AC269" s="344"/>
      <c r="AD269" s="304"/>
      <c r="AE269" s="357"/>
      <c r="AF269" s="359"/>
      <c r="AG269" s="359"/>
      <c r="AH269" s="360"/>
      <c r="AI269" s="358"/>
      <c r="AJ269" s="95">
        <v>102</v>
      </c>
      <c r="AK269" s="103">
        <v>110</v>
      </c>
      <c r="AL269" s="96">
        <v>135</v>
      </c>
      <c r="AM269" s="302"/>
      <c r="AN269" s="311"/>
      <c r="AO269" s="308"/>
      <c r="AP269" s="344"/>
      <c r="AQ269" s="304"/>
      <c r="AR269" s="95"/>
      <c r="AS269" s="104"/>
      <c r="AT269" s="96"/>
      <c r="AU269" s="302"/>
      <c r="AV269" s="304"/>
      <c r="AW269" s="302"/>
      <c r="AX269" s="308"/>
      <c r="AY269" s="344"/>
      <c r="AZ269" s="304"/>
      <c r="BA269" s="357"/>
      <c r="BB269" s="360"/>
      <c r="BC269" s="358"/>
      <c r="BD269" s="357"/>
      <c r="BE269" s="361"/>
      <c r="BF269" s="302"/>
      <c r="BG269" s="304"/>
      <c r="BH269" s="95"/>
      <c r="BI269" s="96"/>
      <c r="BJ269" s="95"/>
      <c r="BK269" s="358"/>
      <c r="BL269" s="302"/>
      <c r="BM269" s="344"/>
      <c r="BN269" s="304"/>
      <c r="BO269" s="302"/>
      <c r="BP269" s="304"/>
      <c r="BQ269" s="95"/>
      <c r="BR269" s="104"/>
      <c r="BS269" s="104"/>
      <c r="BT269" s="103"/>
      <c r="BU269" s="358"/>
      <c r="BV269" s="95"/>
      <c r="BW269" s="358"/>
      <c r="BX269" s="95"/>
      <c r="BY269" s="95"/>
      <c r="BZ269" s="104"/>
      <c r="CA269" s="358"/>
      <c r="CB269" s="302"/>
      <c r="CC269" s="311"/>
      <c r="CD269" s="311"/>
      <c r="CE269" s="304"/>
    </row>
    <row r="270" spans="1:83">
      <c r="A270" s="10">
        <v>4341</v>
      </c>
      <c r="B270" s="11" t="s">
        <v>396</v>
      </c>
      <c r="C270" s="33">
        <v>1101</v>
      </c>
      <c r="D270" s="45">
        <v>344</v>
      </c>
      <c r="E270" s="68">
        <f t="shared" si="3"/>
        <v>0.31244323342415986</v>
      </c>
      <c r="F270" s="95"/>
      <c r="G270" s="95"/>
      <c r="H270" s="95"/>
      <c r="I270" s="95"/>
      <c r="J270" s="104"/>
      <c r="K270" s="109"/>
      <c r="L270" s="103"/>
      <c r="M270" s="108"/>
      <c r="N270" s="96"/>
      <c r="O270" s="95"/>
      <c r="P270" s="96"/>
      <c r="Q270" s="95"/>
      <c r="R270" s="104"/>
      <c r="S270" s="103"/>
      <c r="T270" s="108"/>
      <c r="U270" s="139"/>
      <c r="V270" s="96"/>
      <c r="W270" s="307"/>
      <c r="X270" s="304"/>
      <c r="Y270" s="95"/>
      <c r="Z270" s="108"/>
      <c r="AA270" s="307"/>
      <c r="AB270" s="311"/>
      <c r="AC270" s="344"/>
      <c r="AD270" s="304"/>
      <c r="AE270" s="357"/>
      <c r="AF270" s="359"/>
      <c r="AG270" s="359"/>
      <c r="AH270" s="360"/>
      <c r="AI270" s="358"/>
      <c r="AJ270" s="95">
        <v>108</v>
      </c>
      <c r="AK270" s="103">
        <v>156</v>
      </c>
      <c r="AL270" s="96">
        <v>196</v>
      </c>
      <c r="AM270" s="302"/>
      <c r="AN270" s="311"/>
      <c r="AO270" s="308"/>
      <c r="AP270" s="344"/>
      <c r="AQ270" s="304"/>
      <c r="AR270" s="95"/>
      <c r="AS270" s="104"/>
      <c r="AT270" s="96"/>
      <c r="AU270" s="302"/>
      <c r="AV270" s="304"/>
      <c r="AW270" s="302"/>
      <c r="AX270" s="308"/>
      <c r="AY270" s="344"/>
      <c r="AZ270" s="304"/>
      <c r="BA270" s="357"/>
      <c r="BB270" s="360"/>
      <c r="BC270" s="358"/>
      <c r="BD270" s="357"/>
      <c r="BE270" s="361"/>
      <c r="BF270" s="302"/>
      <c r="BG270" s="304"/>
      <c r="BH270" s="95"/>
      <c r="BI270" s="96"/>
      <c r="BJ270" s="95"/>
      <c r="BK270" s="358"/>
      <c r="BL270" s="302"/>
      <c r="BM270" s="344"/>
      <c r="BN270" s="304"/>
      <c r="BO270" s="302"/>
      <c r="BP270" s="304"/>
      <c r="BQ270" s="95"/>
      <c r="BR270" s="104"/>
      <c r="BS270" s="104"/>
      <c r="BT270" s="103"/>
      <c r="BU270" s="358"/>
      <c r="BV270" s="95"/>
      <c r="BW270" s="358"/>
      <c r="BX270" s="95"/>
      <c r="BY270" s="95"/>
      <c r="BZ270" s="104"/>
      <c r="CA270" s="358"/>
      <c r="CB270" s="302"/>
      <c r="CC270" s="311"/>
      <c r="CD270" s="311"/>
      <c r="CE270" s="304"/>
    </row>
    <row r="271" spans="1:83">
      <c r="A271" s="10">
        <v>4342</v>
      </c>
      <c r="B271" s="11" t="s">
        <v>397</v>
      </c>
      <c r="C271" s="33">
        <v>537</v>
      </c>
      <c r="D271" s="45">
        <v>169</v>
      </c>
      <c r="E271" s="68">
        <f t="shared" si="3"/>
        <v>0.31471135940409684</v>
      </c>
      <c r="F271" s="95"/>
      <c r="G271" s="95"/>
      <c r="H271" s="95"/>
      <c r="I271" s="95"/>
      <c r="J271" s="104"/>
      <c r="K271" s="109"/>
      <c r="L271" s="103"/>
      <c r="M271" s="108"/>
      <c r="N271" s="96"/>
      <c r="O271" s="95"/>
      <c r="P271" s="96"/>
      <c r="Q271" s="95"/>
      <c r="R271" s="104"/>
      <c r="S271" s="103"/>
      <c r="T271" s="108"/>
      <c r="U271" s="139"/>
      <c r="V271" s="96"/>
      <c r="W271" s="307"/>
      <c r="X271" s="304"/>
      <c r="Y271" s="95"/>
      <c r="Z271" s="108"/>
      <c r="AA271" s="307"/>
      <c r="AB271" s="311"/>
      <c r="AC271" s="344"/>
      <c r="AD271" s="304"/>
      <c r="AE271" s="357"/>
      <c r="AF271" s="359"/>
      <c r="AG271" s="359"/>
      <c r="AH271" s="360"/>
      <c r="AI271" s="358"/>
      <c r="AJ271" s="95">
        <v>36</v>
      </c>
      <c r="AK271" s="103">
        <v>77</v>
      </c>
      <c r="AL271" s="96">
        <v>100</v>
      </c>
      <c r="AM271" s="302"/>
      <c r="AN271" s="311"/>
      <c r="AO271" s="308"/>
      <c r="AP271" s="344"/>
      <c r="AQ271" s="304"/>
      <c r="AR271" s="95"/>
      <c r="AS271" s="104"/>
      <c r="AT271" s="96"/>
      <c r="AU271" s="302"/>
      <c r="AV271" s="304"/>
      <c r="AW271" s="302"/>
      <c r="AX271" s="308"/>
      <c r="AY271" s="344"/>
      <c r="AZ271" s="304"/>
      <c r="BA271" s="357"/>
      <c r="BB271" s="360"/>
      <c r="BC271" s="358"/>
      <c r="BD271" s="357"/>
      <c r="BE271" s="361"/>
      <c r="BF271" s="302"/>
      <c r="BG271" s="304"/>
      <c r="BH271" s="95"/>
      <c r="BI271" s="96"/>
      <c r="BJ271" s="95"/>
      <c r="BK271" s="358"/>
      <c r="BL271" s="302"/>
      <c r="BM271" s="344"/>
      <c r="BN271" s="304"/>
      <c r="BO271" s="302"/>
      <c r="BP271" s="304"/>
      <c r="BQ271" s="95"/>
      <c r="BR271" s="104"/>
      <c r="BS271" s="104"/>
      <c r="BT271" s="103"/>
      <c r="BU271" s="358"/>
      <c r="BV271" s="95"/>
      <c r="BW271" s="358"/>
      <c r="BX271" s="95"/>
      <c r="BY271" s="95"/>
      <c r="BZ271" s="104"/>
      <c r="CA271" s="358"/>
      <c r="CB271" s="302"/>
      <c r="CC271" s="311"/>
      <c r="CD271" s="311"/>
      <c r="CE271" s="304"/>
    </row>
    <row r="272" spans="1:83">
      <c r="A272" s="10">
        <v>4343</v>
      </c>
      <c r="B272" s="11" t="s">
        <v>398</v>
      </c>
      <c r="C272" s="33">
        <v>783</v>
      </c>
      <c r="D272" s="45">
        <v>173</v>
      </c>
      <c r="E272" s="68">
        <f t="shared" si="3"/>
        <v>0.22094508301404853</v>
      </c>
      <c r="F272" s="95"/>
      <c r="G272" s="95"/>
      <c r="H272" s="95"/>
      <c r="I272" s="95"/>
      <c r="J272" s="104"/>
      <c r="K272" s="109"/>
      <c r="L272" s="103"/>
      <c r="M272" s="108"/>
      <c r="N272" s="96"/>
      <c r="O272" s="95"/>
      <c r="P272" s="96"/>
      <c r="Q272" s="95"/>
      <c r="R272" s="104"/>
      <c r="S272" s="103"/>
      <c r="T272" s="108"/>
      <c r="U272" s="139"/>
      <c r="V272" s="96"/>
      <c r="W272" s="307"/>
      <c r="X272" s="304"/>
      <c r="Y272" s="95"/>
      <c r="Z272" s="108"/>
      <c r="AA272" s="307"/>
      <c r="AB272" s="311"/>
      <c r="AC272" s="344"/>
      <c r="AD272" s="304"/>
      <c r="AE272" s="357"/>
      <c r="AF272" s="359"/>
      <c r="AG272" s="359"/>
      <c r="AH272" s="360"/>
      <c r="AI272" s="358"/>
      <c r="AJ272" s="95">
        <v>79</v>
      </c>
      <c r="AK272" s="103">
        <v>76</v>
      </c>
      <c r="AL272" s="96">
        <v>51</v>
      </c>
      <c r="AM272" s="302"/>
      <c r="AN272" s="311"/>
      <c r="AO272" s="308"/>
      <c r="AP272" s="344"/>
      <c r="AQ272" s="304"/>
      <c r="AR272" s="95"/>
      <c r="AS272" s="104"/>
      <c r="AT272" s="96"/>
      <c r="AU272" s="302"/>
      <c r="AV272" s="304"/>
      <c r="AW272" s="302"/>
      <c r="AX272" s="308"/>
      <c r="AY272" s="344"/>
      <c r="AZ272" s="304"/>
      <c r="BA272" s="357"/>
      <c r="BB272" s="360"/>
      <c r="BC272" s="358"/>
      <c r="BD272" s="357"/>
      <c r="BE272" s="361"/>
      <c r="BF272" s="302"/>
      <c r="BG272" s="304"/>
      <c r="BH272" s="95"/>
      <c r="BI272" s="96"/>
      <c r="BJ272" s="95"/>
      <c r="BK272" s="358"/>
      <c r="BL272" s="302"/>
      <c r="BM272" s="344"/>
      <c r="BN272" s="304"/>
      <c r="BO272" s="302"/>
      <c r="BP272" s="304"/>
      <c r="BQ272" s="95"/>
      <c r="BR272" s="104"/>
      <c r="BS272" s="104"/>
      <c r="BT272" s="103"/>
      <c r="BU272" s="358"/>
      <c r="BV272" s="95"/>
      <c r="BW272" s="358"/>
      <c r="BX272" s="95"/>
      <c r="BY272" s="95"/>
      <c r="BZ272" s="104"/>
      <c r="CA272" s="358"/>
      <c r="CB272" s="302"/>
      <c r="CC272" s="311"/>
      <c r="CD272" s="311"/>
      <c r="CE272" s="304"/>
    </row>
    <row r="273" spans="1:83">
      <c r="A273" s="10">
        <v>4411</v>
      </c>
      <c r="B273" s="11" t="s">
        <v>399</v>
      </c>
      <c r="C273" s="33">
        <v>792</v>
      </c>
      <c r="D273" s="45">
        <v>177</v>
      </c>
      <c r="E273" s="68">
        <f t="shared" si="3"/>
        <v>0.22348484848484848</v>
      </c>
      <c r="F273" s="95"/>
      <c r="G273" s="95"/>
      <c r="H273" s="95"/>
      <c r="I273" s="95"/>
      <c r="J273" s="104"/>
      <c r="K273" s="109"/>
      <c r="L273" s="103"/>
      <c r="M273" s="108"/>
      <c r="N273" s="96"/>
      <c r="O273" s="95"/>
      <c r="P273" s="96"/>
      <c r="Q273" s="95"/>
      <c r="R273" s="104"/>
      <c r="S273" s="103"/>
      <c r="T273" s="108"/>
      <c r="U273" s="139"/>
      <c r="V273" s="96"/>
      <c r="W273" s="307"/>
      <c r="X273" s="304"/>
      <c r="Y273" s="95"/>
      <c r="Z273" s="108"/>
      <c r="AA273" s="307"/>
      <c r="AB273" s="311"/>
      <c r="AC273" s="344"/>
      <c r="AD273" s="304"/>
      <c r="AE273" s="357"/>
      <c r="AF273" s="359"/>
      <c r="AG273" s="359"/>
      <c r="AH273" s="360"/>
      <c r="AI273" s="358"/>
      <c r="AJ273" s="357"/>
      <c r="AK273" s="360"/>
      <c r="AL273" s="358"/>
      <c r="AM273" s="95">
        <v>96</v>
      </c>
      <c r="AN273" s="104">
        <v>70</v>
      </c>
      <c r="AO273" s="109">
        <v>72</v>
      </c>
      <c r="AP273" s="103">
        <v>46</v>
      </c>
      <c r="AQ273" s="96">
        <v>95</v>
      </c>
      <c r="AR273" s="357"/>
      <c r="AS273" s="359"/>
      <c r="AT273" s="358"/>
      <c r="AU273" s="302"/>
      <c r="AV273" s="304"/>
      <c r="AW273" s="302"/>
      <c r="AX273" s="308"/>
      <c r="AY273" s="344"/>
      <c r="AZ273" s="304"/>
      <c r="BA273" s="357"/>
      <c r="BB273" s="360"/>
      <c r="BC273" s="358"/>
      <c r="BD273" s="357"/>
      <c r="BE273" s="361"/>
      <c r="BF273" s="302"/>
      <c r="BG273" s="304"/>
      <c r="BH273" s="95"/>
      <c r="BI273" s="96"/>
      <c r="BJ273" s="95"/>
      <c r="BK273" s="358"/>
      <c r="BL273" s="302"/>
      <c r="BM273" s="344"/>
      <c r="BN273" s="304"/>
      <c r="BO273" s="302"/>
      <c r="BP273" s="304"/>
      <c r="BQ273" s="95"/>
      <c r="BR273" s="104"/>
      <c r="BS273" s="104"/>
      <c r="BT273" s="103"/>
      <c r="BU273" s="358"/>
      <c r="BV273" s="95"/>
      <c r="BW273" s="358"/>
      <c r="BX273" s="95"/>
      <c r="BY273" s="95"/>
      <c r="BZ273" s="104"/>
      <c r="CA273" s="358"/>
      <c r="CB273" s="302"/>
      <c r="CC273" s="311"/>
      <c r="CD273" s="311"/>
      <c r="CE273" s="304"/>
    </row>
    <row r="274" spans="1:83">
      <c r="A274" s="10">
        <v>4412</v>
      </c>
      <c r="B274" s="11" t="s">
        <v>400</v>
      </c>
      <c r="C274" s="33">
        <v>1224</v>
      </c>
      <c r="D274" s="45">
        <v>284</v>
      </c>
      <c r="E274" s="68">
        <f t="shared" si="3"/>
        <v>0.23202614379084968</v>
      </c>
      <c r="F274" s="95"/>
      <c r="G274" s="95"/>
      <c r="H274" s="95"/>
      <c r="I274" s="95"/>
      <c r="J274" s="104"/>
      <c r="K274" s="109"/>
      <c r="L274" s="103"/>
      <c r="M274" s="108"/>
      <c r="N274" s="96"/>
      <c r="O274" s="95"/>
      <c r="P274" s="96"/>
      <c r="Q274" s="95"/>
      <c r="R274" s="104"/>
      <c r="S274" s="103"/>
      <c r="T274" s="108"/>
      <c r="U274" s="139"/>
      <c r="V274" s="96"/>
      <c r="W274" s="307"/>
      <c r="X274" s="304"/>
      <c r="Y274" s="95"/>
      <c r="Z274" s="108"/>
      <c r="AA274" s="307"/>
      <c r="AB274" s="311"/>
      <c r="AC274" s="344"/>
      <c r="AD274" s="304"/>
      <c r="AE274" s="357"/>
      <c r="AF274" s="359"/>
      <c r="AG274" s="359"/>
      <c r="AH274" s="360"/>
      <c r="AI274" s="358"/>
      <c r="AJ274" s="357"/>
      <c r="AK274" s="360"/>
      <c r="AL274" s="358"/>
      <c r="AM274" s="95">
        <v>158</v>
      </c>
      <c r="AN274" s="104">
        <v>106</v>
      </c>
      <c r="AO274" s="109">
        <v>106</v>
      </c>
      <c r="AP274" s="103">
        <v>66</v>
      </c>
      <c r="AQ274" s="96">
        <v>160</v>
      </c>
      <c r="AR274" s="357"/>
      <c r="AS274" s="359"/>
      <c r="AT274" s="358"/>
      <c r="AU274" s="302"/>
      <c r="AV274" s="304"/>
      <c r="AW274" s="302"/>
      <c r="AX274" s="308"/>
      <c r="AY274" s="344"/>
      <c r="AZ274" s="304"/>
      <c r="BA274" s="357"/>
      <c r="BB274" s="360"/>
      <c r="BC274" s="358"/>
      <c r="BD274" s="357"/>
      <c r="BE274" s="361"/>
      <c r="BF274" s="302"/>
      <c r="BG274" s="304"/>
      <c r="BH274" s="95"/>
      <c r="BI274" s="96"/>
      <c r="BJ274" s="95"/>
      <c r="BK274" s="358"/>
      <c r="BL274" s="302"/>
      <c r="BM274" s="344"/>
      <c r="BN274" s="304"/>
      <c r="BO274" s="302"/>
      <c r="BP274" s="304"/>
      <c r="BQ274" s="95"/>
      <c r="BR274" s="104"/>
      <c r="BS274" s="104"/>
      <c r="BT274" s="103"/>
      <c r="BU274" s="358"/>
      <c r="BV274" s="95"/>
      <c r="BW274" s="358"/>
      <c r="BX274" s="95"/>
      <c r="BY274" s="95"/>
      <c r="BZ274" s="104"/>
      <c r="CA274" s="358"/>
      <c r="CB274" s="302"/>
      <c r="CC274" s="311"/>
      <c r="CD274" s="311"/>
      <c r="CE274" s="304"/>
    </row>
    <row r="275" spans="1:83">
      <c r="A275" s="10">
        <v>4413</v>
      </c>
      <c r="B275" s="11" t="s">
        <v>797</v>
      </c>
      <c r="C275" s="33">
        <v>1067</v>
      </c>
      <c r="D275" s="45">
        <v>346</v>
      </c>
      <c r="E275" s="68">
        <f>SUM(D275/C275)</f>
        <v>0.32427366447985007</v>
      </c>
      <c r="F275" s="95"/>
      <c r="G275" s="95"/>
      <c r="H275" s="95"/>
      <c r="I275" s="95"/>
      <c r="J275" s="104"/>
      <c r="K275" s="109"/>
      <c r="L275" s="103"/>
      <c r="M275" s="108"/>
      <c r="N275" s="96"/>
      <c r="O275" s="95"/>
      <c r="P275" s="96"/>
      <c r="Q275" s="95"/>
      <c r="R275" s="104"/>
      <c r="S275" s="103"/>
      <c r="T275" s="108"/>
      <c r="U275" s="139"/>
      <c r="V275" s="96"/>
      <c r="W275" s="307"/>
      <c r="X275" s="304"/>
      <c r="Y275" s="95"/>
      <c r="Z275" s="108"/>
      <c r="AA275" s="307"/>
      <c r="AB275" s="311"/>
      <c r="AC275" s="344"/>
      <c r="AD275" s="304"/>
      <c r="AE275" s="357"/>
      <c r="AF275" s="359"/>
      <c r="AG275" s="359"/>
      <c r="AH275" s="360"/>
      <c r="AI275" s="358"/>
      <c r="AJ275" s="357"/>
      <c r="AK275" s="360"/>
      <c r="AL275" s="358"/>
      <c r="AM275" s="95">
        <v>155</v>
      </c>
      <c r="AN275" s="104">
        <v>110</v>
      </c>
      <c r="AO275" s="109">
        <v>170</v>
      </c>
      <c r="AP275" s="103">
        <v>106</v>
      </c>
      <c r="AQ275" s="96">
        <v>151</v>
      </c>
      <c r="AR275" s="357"/>
      <c r="AS275" s="359"/>
      <c r="AT275" s="358"/>
      <c r="AU275" s="302"/>
      <c r="AV275" s="304"/>
      <c r="AW275" s="302"/>
      <c r="AX275" s="308"/>
      <c r="AY275" s="344"/>
      <c r="AZ275" s="304"/>
      <c r="BA275" s="357"/>
      <c r="BB275" s="360"/>
      <c r="BC275" s="358"/>
      <c r="BD275" s="357"/>
      <c r="BE275" s="361"/>
      <c r="BF275" s="302"/>
      <c r="BG275" s="304"/>
      <c r="BH275" s="95"/>
      <c r="BI275" s="96"/>
      <c r="BJ275" s="95"/>
      <c r="BK275" s="358"/>
      <c r="BL275" s="302"/>
      <c r="BM275" s="344"/>
      <c r="BN275" s="304"/>
      <c r="BO275" s="302"/>
      <c r="BP275" s="304"/>
      <c r="BQ275" s="95"/>
      <c r="BR275" s="104"/>
      <c r="BS275" s="104"/>
      <c r="BT275" s="103"/>
      <c r="BU275" s="358"/>
      <c r="BV275" s="95"/>
      <c r="BW275" s="358"/>
      <c r="BX275" s="95"/>
      <c r="BY275" s="95"/>
      <c r="BZ275" s="104"/>
      <c r="CA275" s="358"/>
      <c r="CB275" s="302"/>
      <c r="CC275" s="311"/>
      <c r="CD275" s="311"/>
      <c r="CE275" s="304"/>
    </row>
    <row r="276" spans="1:83">
      <c r="A276" s="10">
        <v>4421</v>
      </c>
      <c r="B276" s="11" t="s">
        <v>401</v>
      </c>
      <c r="C276" s="33">
        <v>1013</v>
      </c>
      <c r="D276" s="45">
        <v>375</v>
      </c>
      <c r="E276" s="68">
        <f t="shared" si="3"/>
        <v>0.37018756169792694</v>
      </c>
      <c r="F276" s="95"/>
      <c r="G276" s="95"/>
      <c r="H276" s="95"/>
      <c r="I276" s="95"/>
      <c r="J276" s="104"/>
      <c r="K276" s="109"/>
      <c r="L276" s="103"/>
      <c r="M276" s="108"/>
      <c r="N276" s="96"/>
      <c r="O276" s="95"/>
      <c r="P276" s="96"/>
      <c r="Q276" s="95"/>
      <c r="R276" s="104"/>
      <c r="S276" s="103"/>
      <c r="T276" s="108"/>
      <c r="U276" s="139"/>
      <c r="V276" s="96"/>
      <c r="W276" s="307"/>
      <c r="X276" s="304"/>
      <c r="Y276" s="95"/>
      <c r="Z276" s="108"/>
      <c r="AA276" s="307"/>
      <c r="AB276" s="311"/>
      <c r="AC276" s="344"/>
      <c r="AD276" s="304"/>
      <c r="AE276" s="357"/>
      <c r="AF276" s="359"/>
      <c r="AG276" s="359"/>
      <c r="AH276" s="360"/>
      <c r="AI276" s="358"/>
      <c r="AJ276" s="357"/>
      <c r="AK276" s="360"/>
      <c r="AL276" s="358"/>
      <c r="AM276" s="95">
        <v>161</v>
      </c>
      <c r="AN276" s="104">
        <v>120</v>
      </c>
      <c r="AO276" s="109">
        <v>176</v>
      </c>
      <c r="AP276" s="103">
        <v>111</v>
      </c>
      <c r="AQ276" s="96">
        <v>169</v>
      </c>
      <c r="AR276" s="357"/>
      <c r="AS276" s="359"/>
      <c r="AT276" s="358"/>
      <c r="AU276" s="302"/>
      <c r="AV276" s="304"/>
      <c r="AW276" s="302"/>
      <c r="AX276" s="308"/>
      <c r="AY276" s="344"/>
      <c r="AZ276" s="304"/>
      <c r="BA276" s="357"/>
      <c r="BB276" s="360"/>
      <c r="BC276" s="358"/>
      <c r="BD276" s="357"/>
      <c r="BE276" s="361"/>
      <c r="BF276" s="302"/>
      <c r="BG276" s="304"/>
      <c r="BH276" s="95"/>
      <c r="BI276" s="96"/>
      <c r="BJ276" s="95"/>
      <c r="BK276" s="358"/>
      <c r="BL276" s="302"/>
      <c r="BM276" s="344"/>
      <c r="BN276" s="304"/>
      <c r="BO276" s="302"/>
      <c r="BP276" s="304"/>
      <c r="BQ276" s="95"/>
      <c r="BR276" s="104"/>
      <c r="BS276" s="104"/>
      <c r="BT276" s="103"/>
      <c r="BU276" s="358"/>
      <c r="BV276" s="95"/>
      <c r="BW276" s="358"/>
      <c r="BX276" s="95"/>
      <c r="BY276" s="95"/>
      <c r="BZ276" s="104"/>
      <c r="CA276" s="358"/>
      <c r="CB276" s="302"/>
      <c r="CC276" s="311"/>
      <c r="CD276" s="311"/>
      <c r="CE276" s="304"/>
    </row>
    <row r="277" spans="1:83">
      <c r="A277" s="10">
        <v>4422</v>
      </c>
      <c r="B277" s="11" t="s">
        <v>402</v>
      </c>
      <c r="C277" s="33">
        <v>1210</v>
      </c>
      <c r="D277" s="45">
        <v>348</v>
      </c>
      <c r="E277" s="68">
        <f t="shared" si="3"/>
        <v>0.28760330578512394</v>
      </c>
      <c r="F277" s="95"/>
      <c r="G277" s="95"/>
      <c r="H277" s="95"/>
      <c r="I277" s="95"/>
      <c r="J277" s="104"/>
      <c r="K277" s="109"/>
      <c r="L277" s="103"/>
      <c r="M277" s="108"/>
      <c r="N277" s="96"/>
      <c r="O277" s="95"/>
      <c r="P277" s="96"/>
      <c r="Q277" s="95"/>
      <c r="R277" s="104"/>
      <c r="S277" s="103"/>
      <c r="T277" s="108"/>
      <c r="U277" s="139"/>
      <c r="V277" s="96"/>
      <c r="W277" s="307"/>
      <c r="X277" s="304"/>
      <c r="Y277" s="95"/>
      <c r="Z277" s="108"/>
      <c r="AA277" s="307"/>
      <c r="AB277" s="311"/>
      <c r="AC277" s="344"/>
      <c r="AD277" s="304"/>
      <c r="AE277" s="357"/>
      <c r="AF277" s="359"/>
      <c r="AG277" s="359"/>
      <c r="AH277" s="360"/>
      <c r="AI277" s="358"/>
      <c r="AJ277" s="357"/>
      <c r="AK277" s="360"/>
      <c r="AL277" s="358"/>
      <c r="AM277" s="95">
        <v>140</v>
      </c>
      <c r="AN277" s="104">
        <v>122</v>
      </c>
      <c r="AO277" s="109">
        <v>161</v>
      </c>
      <c r="AP277" s="103">
        <v>121</v>
      </c>
      <c r="AQ277" s="96">
        <v>139</v>
      </c>
      <c r="AR277" s="357"/>
      <c r="AS277" s="359"/>
      <c r="AT277" s="358"/>
      <c r="AU277" s="302"/>
      <c r="AV277" s="304"/>
      <c r="AW277" s="302"/>
      <c r="AX277" s="308"/>
      <c r="AY277" s="344"/>
      <c r="AZ277" s="304"/>
      <c r="BA277" s="357"/>
      <c r="BB277" s="360"/>
      <c r="BC277" s="96"/>
      <c r="BD277" s="357"/>
      <c r="BE277" s="361"/>
      <c r="BF277" s="302"/>
      <c r="BG277" s="304"/>
      <c r="BH277" s="95"/>
      <c r="BI277" s="96"/>
      <c r="BJ277" s="95"/>
      <c r="BK277" s="358"/>
      <c r="BL277" s="302"/>
      <c r="BM277" s="344"/>
      <c r="BN277" s="304"/>
      <c r="BO277" s="302"/>
      <c r="BP277" s="304"/>
      <c r="BQ277" s="95"/>
      <c r="BR277" s="104"/>
      <c r="BS277" s="104"/>
      <c r="BT277" s="103"/>
      <c r="BU277" s="358"/>
      <c r="BV277" s="95"/>
      <c r="BW277" s="358"/>
      <c r="BX277" s="95"/>
      <c r="BY277" s="95"/>
      <c r="BZ277" s="104"/>
      <c r="CA277" s="358"/>
      <c r="CB277" s="302"/>
      <c r="CC277" s="311"/>
      <c r="CD277" s="311"/>
      <c r="CE277" s="304"/>
    </row>
    <row r="278" spans="1:83">
      <c r="A278" s="10">
        <v>4423</v>
      </c>
      <c r="B278" s="11" t="s">
        <v>403</v>
      </c>
      <c r="C278" s="33">
        <v>968</v>
      </c>
      <c r="D278" s="45">
        <v>290</v>
      </c>
      <c r="E278" s="68">
        <f t="shared" si="3"/>
        <v>0.29958677685950413</v>
      </c>
      <c r="F278" s="95"/>
      <c r="G278" s="95"/>
      <c r="H278" s="95"/>
      <c r="I278" s="95"/>
      <c r="J278" s="104"/>
      <c r="K278" s="109"/>
      <c r="L278" s="103"/>
      <c r="M278" s="108"/>
      <c r="N278" s="96"/>
      <c r="O278" s="95"/>
      <c r="P278" s="96"/>
      <c r="Q278" s="95"/>
      <c r="R278" s="104"/>
      <c r="S278" s="103"/>
      <c r="T278" s="108"/>
      <c r="U278" s="139"/>
      <c r="V278" s="96"/>
      <c r="W278" s="307"/>
      <c r="X278" s="304"/>
      <c r="Y278" s="95"/>
      <c r="Z278" s="108"/>
      <c r="AA278" s="307"/>
      <c r="AB278" s="311"/>
      <c r="AC278" s="344"/>
      <c r="AD278" s="304"/>
      <c r="AE278" s="357"/>
      <c r="AF278" s="359"/>
      <c r="AG278" s="359"/>
      <c r="AH278" s="360"/>
      <c r="AI278" s="358"/>
      <c r="AJ278" s="357"/>
      <c r="AK278" s="360"/>
      <c r="AL278" s="358"/>
      <c r="AM278" s="95">
        <v>148</v>
      </c>
      <c r="AN278" s="104">
        <v>106</v>
      </c>
      <c r="AO278" s="109">
        <v>119</v>
      </c>
      <c r="AP278" s="103">
        <v>77</v>
      </c>
      <c r="AQ278" s="96">
        <v>146</v>
      </c>
      <c r="AR278" s="357"/>
      <c r="AS278" s="359"/>
      <c r="AT278" s="358"/>
      <c r="AU278" s="302"/>
      <c r="AV278" s="304"/>
      <c r="AW278" s="302"/>
      <c r="AX278" s="308"/>
      <c r="AY278" s="344"/>
      <c r="AZ278" s="304"/>
      <c r="BA278" s="357"/>
      <c r="BB278" s="360"/>
      <c r="BC278" s="96"/>
      <c r="BD278" s="357"/>
      <c r="BE278" s="361"/>
      <c r="BF278" s="302"/>
      <c r="BG278" s="304"/>
      <c r="BH278" s="95"/>
      <c r="BI278" s="96"/>
      <c r="BJ278" s="95"/>
      <c r="BK278" s="358"/>
      <c r="BL278" s="302"/>
      <c r="BM278" s="344"/>
      <c r="BN278" s="304"/>
      <c r="BO278" s="302"/>
      <c r="BP278" s="304"/>
      <c r="BQ278" s="95"/>
      <c r="BR278" s="104"/>
      <c r="BS278" s="104"/>
      <c r="BT278" s="103"/>
      <c r="BU278" s="358"/>
      <c r="BV278" s="95"/>
      <c r="BW278" s="358"/>
      <c r="BX278" s="95"/>
      <c r="BY278" s="95"/>
      <c r="BZ278" s="104"/>
      <c r="CA278" s="358"/>
      <c r="CB278" s="302"/>
      <c r="CC278" s="311"/>
      <c r="CD278" s="311"/>
      <c r="CE278" s="304"/>
    </row>
    <row r="279" spans="1:83">
      <c r="A279" s="10">
        <v>4431</v>
      </c>
      <c r="B279" s="11" t="s">
        <v>404</v>
      </c>
      <c r="C279" s="33">
        <v>887</v>
      </c>
      <c r="D279" s="45">
        <v>253</v>
      </c>
      <c r="E279" s="68">
        <f t="shared" ref="E279:E342" si="4">SUM(D279/C279)</f>
        <v>0.28523111612175872</v>
      </c>
      <c r="F279" s="95"/>
      <c r="G279" s="95"/>
      <c r="H279" s="95"/>
      <c r="I279" s="95"/>
      <c r="J279" s="104"/>
      <c r="K279" s="109"/>
      <c r="L279" s="103"/>
      <c r="M279" s="108"/>
      <c r="N279" s="96"/>
      <c r="O279" s="95"/>
      <c r="P279" s="96"/>
      <c r="Q279" s="95"/>
      <c r="R279" s="104"/>
      <c r="S279" s="103"/>
      <c r="T279" s="108"/>
      <c r="U279" s="139"/>
      <c r="V279" s="96"/>
      <c r="W279" s="307"/>
      <c r="X279" s="304"/>
      <c r="Y279" s="95"/>
      <c r="Z279" s="108"/>
      <c r="AA279" s="307"/>
      <c r="AB279" s="311"/>
      <c r="AC279" s="344"/>
      <c r="AD279" s="304"/>
      <c r="AE279" s="357"/>
      <c r="AF279" s="359"/>
      <c r="AG279" s="359"/>
      <c r="AH279" s="360"/>
      <c r="AI279" s="358"/>
      <c r="AJ279" s="357"/>
      <c r="AK279" s="360"/>
      <c r="AL279" s="358"/>
      <c r="AM279" s="95">
        <v>126</v>
      </c>
      <c r="AN279" s="104">
        <v>94</v>
      </c>
      <c r="AO279" s="109">
        <v>107</v>
      </c>
      <c r="AP279" s="103">
        <v>81</v>
      </c>
      <c r="AQ279" s="96">
        <v>116</v>
      </c>
      <c r="AR279" s="357"/>
      <c r="AS279" s="359"/>
      <c r="AT279" s="358"/>
      <c r="AU279" s="302"/>
      <c r="AV279" s="304"/>
      <c r="AW279" s="302"/>
      <c r="AX279" s="308"/>
      <c r="AY279" s="344"/>
      <c r="AZ279" s="304"/>
      <c r="BA279" s="357"/>
      <c r="BB279" s="360"/>
      <c r="BC279" s="96"/>
      <c r="BD279" s="357"/>
      <c r="BE279" s="361"/>
      <c r="BF279" s="302"/>
      <c r="BG279" s="304"/>
      <c r="BH279" s="95"/>
      <c r="BI279" s="96"/>
      <c r="BJ279" s="95"/>
      <c r="BK279" s="358"/>
      <c r="BL279" s="302"/>
      <c r="BM279" s="344"/>
      <c r="BN279" s="304"/>
      <c r="BO279" s="302"/>
      <c r="BP279" s="304"/>
      <c r="BQ279" s="95"/>
      <c r="BR279" s="104"/>
      <c r="BS279" s="104"/>
      <c r="BT279" s="103"/>
      <c r="BU279" s="358"/>
      <c r="BV279" s="95"/>
      <c r="BW279" s="358"/>
      <c r="BX279" s="95"/>
      <c r="BY279" s="95"/>
      <c r="BZ279" s="104"/>
      <c r="CA279" s="358"/>
      <c r="CB279" s="302"/>
      <c r="CC279" s="311"/>
      <c r="CD279" s="311"/>
      <c r="CE279" s="304"/>
    </row>
    <row r="280" spans="1:83">
      <c r="A280" s="10">
        <v>4432</v>
      </c>
      <c r="B280" s="11" t="s">
        <v>405</v>
      </c>
      <c r="C280" s="33">
        <v>801</v>
      </c>
      <c r="D280" s="45">
        <v>244</v>
      </c>
      <c r="E280" s="68">
        <f t="shared" si="4"/>
        <v>0.3046192259675406</v>
      </c>
      <c r="F280" s="95"/>
      <c r="G280" s="95"/>
      <c r="H280" s="95"/>
      <c r="I280" s="95"/>
      <c r="J280" s="104"/>
      <c r="K280" s="109"/>
      <c r="L280" s="103"/>
      <c r="M280" s="108"/>
      <c r="N280" s="96"/>
      <c r="O280" s="95"/>
      <c r="P280" s="96"/>
      <c r="Q280" s="95"/>
      <c r="R280" s="104"/>
      <c r="S280" s="103"/>
      <c r="T280" s="108"/>
      <c r="U280" s="139"/>
      <c r="V280" s="96"/>
      <c r="W280" s="307"/>
      <c r="X280" s="304"/>
      <c r="Y280" s="95"/>
      <c r="Z280" s="108"/>
      <c r="AA280" s="307"/>
      <c r="AB280" s="311"/>
      <c r="AC280" s="344"/>
      <c r="AD280" s="304"/>
      <c r="AE280" s="357"/>
      <c r="AF280" s="359"/>
      <c r="AG280" s="359"/>
      <c r="AH280" s="360"/>
      <c r="AI280" s="358"/>
      <c r="AJ280" s="357"/>
      <c r="AK280" s="360"/>
      <c r="AL280" s="358"/>
      <c r="AM280" s="95">
        <v>108</v>
      </c>
      <c r="AN280" s="104">
        <v>80</v>
      </c>
      <c r="AO280" s="109">
        <v>123</v>
      </c>
      <c r="AP280" s="103">
        <v>75</v>
      </c>
      <c r="AQ280" s="96">
        <v>107</v>
      </c>
      <c r="AR280" s="357"/>
      <c r="AS280" s="359"/>
      <c r="AT280" s="358"/>
      <c r="AU280" s="302"/>
      <c r="AV280" s="304"/>
      <c r="AW280" s="302"/>
      <c r="AX280" s="308"/>
      <c r="AY280" s="344"/>
      <c r="AZ280" s="304"/>
      <c r="BA280" s="357"/>
      <c r="BB280" s="360"/>
      <c r="BC280" s="96"/>
      <c r="BD280" s="357"/>
      <c r="BE280" s="361"/>
      <c r="BF280" s="302"/>
      <c r="BG280" s="304"/>
      <c r="BH280" s="95"/>
      <c r="BI280" s="96"/>
      <c r="BJ280" s="95"/>
      <c r="BK280" s="358"/>
      <c r="BL280" s="302"/>
      <c r="BM280" s="344"/>
      <c r="BN280" s="304"/>
      <c r="BO280" s="302"/>
      <c r="BP280" s="304"/>
      <c r="BQ280" s="95"/>
      <c r="BR280" s="104"/>
      <c r="BS280" s="104"/>
      <c r="BT280" s="103"/>
      <c r="BU280" s="358"/>
      <c r="BV280" s="95"/>
      <c r="BW280" s="358"/>
      <c r="BX280" s="95"/>
      <c r="BY280" s="95"/>
      <c r="BZ280" s="104"/>
      <c r="CA280" s="358"/>
      <c r="CB280" s="302"/>
      <c r="CC280" s="311"/>
      <c r="CD280" s="311"/>
      <c r="CE280" s="304"/>
    </row>
    <row r="281" spans="1:83">
      <c r="A281" s="10">
        <v>4433</v>
      </c>
      <c r="B281" s="11" t="s">
        <v>406</v>
      </c>
      <c r="C281" s="33">
        <v>1459</v>
      </c>
      <c r="D281" s="45">
        <v>519</v>
      </c>
      <c r="E281" s="68">
        <f t="shared" si="4"/>
        <v>0.3557230980123372</v>
      </c>
      <c r="F281" s="95"/>
      <c r="G281" s="95"/>
      <c r="H281" s="95"/>
      <c r="I281" s="95"/>
      <c r="J281" s="104"/>
      <c r="K281" s="109"/>
      <c r="L281" s="103"/>
      <c r="M281" s="108"/>
      <c r="N281" s="96"/>
      <c r="O281" s="95"/>
      <c r="P281" s="96"/>
      <c r="Q281" s="95"/>
      <c r="R281" s="104"/>
      <c r="S281" s="103"/>
      <c r="T281" s="108"/>
      <c r="U281" s="139"/>
      <c r="V281" s="96"/>
      <c r="W281" s="307"/>
      <c r="X281" s="304"/>
      <c r="Y281" s="95"/>
      <c r="Z281" s="108"/>
      <c r="AA281" s="307"/>
      <c r="AB281" s="311"/>
      <c r="AC281" s="344"/>
      <c r="AD281" s="304"/>
      <c r="AE281" s="357"/>
      <c r="AF281" s="359"/>
      <c r="AG281" s="359"/>
      <c r="AH281" s="360"/>
      <c r="AI281" s="358"/>
      <c r="AJ281" s="357"/>
      <c r="AK281" s="360"/>
      <c r="AL281" s="358"/>
      <c r="AM281" s="95">
        <v>277</v>
      </c>
      <c r="AN281" s="104">
        <v>183</v>
      </c>
      <c r="AO281" s="109">
        <v>184</v>
      </c>
      <c r="AP281" s="103">
        <v>132</v>
      </c>
      <c r="AQ281" s="96">
        <v>263</v>
      </c>
      <c r="AR281" s="357"/>
      <c r="AS281" s="359"/>
      <c r="AT281" s="358"/>
      <c r="AU281" s="302"/>
      <c r="AV281" s="304"/>
      <c r="AW281" s="302"/>
      <c r="AX281" s="308"/>
      <c r="AY281" s="344"/>
      <c r="AZ281" s="304"/>
      <c r="BA281" s="357"/>
      <c r="BB281" s="360"/>
      <c r="BC281" s="96"/>
      <c r="BD281" s="357"/>
      <c r="BE281" s="361"/>
      <c r="BF281" s="302"/>
      <c r="BG281" s="304"/>
      <c r="BH281" s="95"/>
      <c r="BI281" s="96"/>
      <c r="BJ281" s="95"/>
      <c r="BK281" s="358"/>
      <c r="BL281" s="302"/>
      <c r="BM281" s="344"/>
      <c r="BN281" s="304"/>
      <c r="BO281" s="302"/>
      <c r="BP281" s="304"/>
      <c r="BQ281" s="95"/>
      <c r="BR281" s="104"/>
      <c r="BS281" s="104"/>
      <c r="BT281" s="103"/>
      <c r="BU281" s="358"/>
      <c r="BV281" s="95"/>
      <c r="BW281" s="358"/>
      <c r="BX281" s="95"/>
      <c r="BY281" s="95"/>
      <c r="BZ281" s="104"/>
      <c r="CA281" s="358"/>
      <c r="CB281" s="302"/>
      <c r="CC281" s="311"/>
      <c r="CD281" s="311"/>
      <c r="CE281" s="304"/>
    </row>
    <row r="282" spans="1:83">
      <c r="A282" s="10">
        <v>4441</v>
      </c>
      <c r="B282" s="11" t="s">
        <v>407</v>
      </c>
      <c r="C282" s="33">
        <v>964</v>
      </c>
      <c r="D282" s="45">
        <v>227</v>
      </c>
      <c r="E282" s="68">
        <f t="shared" si="4"/>
        <v>0.23547717842323651</v>
      </c>
      <c r="F282" s="95"/>
      <c r="G282" s="95"/>
      <c r="H282" s="95"/>
      <c r="I282" s="95"/>
      <c r="J282" s="104"/>
      <c r="K282" s="109"/>
      <c r="L282" s="103"/>
      <c r="M282" s="108"/>
      <c r="N282" s="96"/>
      <c r="O282" s="95"/>
      <c r="P282" s="96"/>
      <c r="Q282" s="95"/>
      <c r="R282" s="104"/>
      <c r="S282" s="103"/>
      <c r="T282" s="108"/>
      <c r="U282" s="139"/>
      <c r="V282" s="96"/>
      <c r="W282" s="307"/>
      <c r="X282" s="304"/>
      <c r="Y282" s="95"/>
      <c r="Z282" s="108"/>
      <c r="AA282" s="307"/>
      <c r="AB282" s="311"/>
      <c r="AC282" s="344"/>
      <c r="AD282" s="304"/>
      <c r="AE282" s="357"/>
      <c r="AF282" s="359"/>
      <c r="AG282" s="359"/>
      <c r="AH282" s="360"/>
      <c r="AI282" s="358"/>
      <c r="AJ282" s="357"/>
      <c r="AK282" s="360"/>
      <c r="AL282" s="358"/>
      <c r="AM282" s="95">
        <v>143</v>
      </c>
      <c r="AN282" s="104">
        <v>92</v>
      </c>
      <c r="AO282" s="109">
        <v>84</v>
      </c>
      <c r="AP282" s="103">
        <v>59</v>
      </c>
      <c r="AQ282" s="96">
        <v>129</v>
      </c>
      <c r="AR282" s="357"/>
      <c r="AS282" s="359"/>
      <c r="AT282" s="358"/>
      <c r="AU282" s="302"/>
      <c r="AV282" s="304"/>
      <c r="AW282" s="302"/>
      <c r="AX282" s="308"/>
      <c r="AY282" s="344"/>
      <c r="AZ282" s="304"/>
      <c r="BA282" s="357"/>
      <c r="BB282" s="360"/>
      <c r="BC282" s="96"/>
      <c r="BD282" s="357"/>
      <c r="BE282" s="361"/>
      <c r="BF282" s="302"/>
      <c r="BG282" s="304"/>
      <c r="BH282" s="95"/>
      <c r="BI282" s="96"/>
      <c r="BJ282" s="95"/>
      <c r="BK282" s="358"/>
      <c r="BL282" s="302"/>
      <c r="BM282" s="344"/>
      <c r="BN282" s="304"/>
      <c r="BO282" s="302"/>
      <c r="BP282" s="304"/>
      <c r="BQ282" s="95"/>
      <c r="BR282" s="104"/>
      <c r="BS282" s="104"/>
      <c r="BT282" s="103"/>
      <c r="BU282" s="358"/>
      <c r="BV282" s="95"/>
      <c r="BW282" s="358"/>
      <c r="BX282" s="95"/>
      <c r="BY282" s="95"/>
      <c r="BZ282" s="104"/>
      <c r="CA282" s="358"/>
      <c r="CB282" s="302"/>
      <c r="CC282" s="311"/>
      <c r="CD282" s="311"/>
      <c r="CE282" s="304"/>
    </row>
    <row r="283" spans="1:83">
      <c r="A283" s="10">
        <v>4442</v>
      </c>
      <c r="B283" s="11" t="s">
        <v>408</v>
      </c>
      <c r="C283" s="33">
        <v>1099</v>
      </c>
      <c r="D283" s="45">
        <v>297</v>
      </c>
      <c r="E283" s="68">
        <f t="shared" si="4"/>
        <v>0.27024567788899001</v>
      </c>
      <c r="F283" s="95"/>
      <c r="G283" s="95"/>
      <c r="H283" s="95"/>
      <c r="I283" s="95"/>
      <c r="J283" s="104"/>
      <c r="K283" s="109"/>
      <c r="L283" s="103"/>
      <c r="M283" s="108"/>
      <c r="N283" s="96"/>
      <c r="O283" s="95"/>
      <c r="P283" s="96"/>
      <c r="Q283" s="95"/>
      <c r="R283" s="104"/>
      <c r="S283" s="103"/>
      <c r="T283" s="108"/>
      <c r="U283" s="139"/>
      <c r="V283" s="96"/>
      <c r="W283" s="307"/>
      <c r="X283" s="304"/>
      <c r="Y283" s="95"/>
      <c r="Z283" s="108"/>
      <c r="AA283" s="307"/>
      <c r="AB283" s="311"/>
      <c r="AC283" s="344"/>
      <c r="AD283" s="304"/>
      <c r="AE283" s="357"/>
      <c r="AF283" s="359"/>
      <c r="AG283" s="359"/>
      <c r="AH283" s="360"/>
      <c r="AI283" s="358"/>
      <c r="AJ283" s="357"/>
      <c r="AK283" s="360"/>
      <c r="AL283" s="358"/>
      <c r="AM283" s="95">
        <v>178</v>
      </c>
      <c r="AN283" s="104">
        <v>127</v>
      </c>
      <c r="AO283" s="109">
        <v>104</v>
      </c>
      <c r="AP283" s="103">
        <v>71</v>
      </c>
      <c r="AQ283" s="96">
        <v>166</v>
      </c>
      <c r="AR283" s="357"/>
      <c r="AS283" s="359"/>
      <c r="AT283" s="358"/>
      <c r="AU283" s="302"/>
      <c r="AV283" s="304"/>
      <c r="AW283" s="302"/>
      <c r="AX283" s="308"/>
      <c r="AY283" s="344"/>
      <c r="AZ283" s="304"/>
      <c r="BA283" s="357"/>
      <c r="BB283" s="360"/>
      <c r="BC283" s="96"/>
      <c r="BD283" s="357"/>
      <c r="BE283" s="361"/>
      <c r="BF283" s="302"/>
      <c r="BG283" s="304"/>
      <c r="BH283" s="95"/>
      <c r="BI283" s="96"/>
      <c r="BJ283" s="95"/>
      <c r="BK283" s="358"/>
      <c r="BL283" s="302"/>
      <c r="BM283" s="344"/>
      <c r="BN283" s="304"/>
      <c r="BO283" s="302"/>
      <c r="BP283" s="304"/>
      <c r="BQ283" s="95"/>
      <c r="BR283" s="104"/>
      <c r="BS283" s="104"/>
      <c r="BT283" s="103"/>
      <c r="BU283" s="358"/>
      <c r="BV283" s="95"/>
      <c r="BW283" s="358"/>
      <c r="BX283" s="95"/>
      <c r="BY283" s="95"/>
      <c r="BZ283" s="104"/>
      <c r="CA283" s="358"/>
      <c r="CB283" s="302"/>
      <c r="CC283" s="311"/>
      <c r="CD283" s="311"/>
      <c r="CE283" s="304"/>
    </row>
    <row r="284" spans="1:83">
      <c r="A284" s="10">
        <v>4443</v>
      </c>
      <c r="B284" s="11" t="s">
        <v>409</v>
      </c>
      <c r="C284" s="33">
        <v>1056</v>
      </c>
      <c r="D284" s="45">
        <v>381</v>
      </c>
      <c r="E284" s="68">
        <f t="shared" si="4"/>
        <v>0.36079545454545453</v>
      </c>
      <c r="F284" s="95"/>
      <c r="G284" s="95"/>
      <c r="H284" s="95"/>
      <c r="I284" s="95"/>
      <c r="J284" s="104"/>
      <c r="K284" s="109"/>
      <c r="L284" s="103"/>
      <c r="M284" s="108"/>
      <c r="N284" s="96"/>
      <c r="O284" s="95"/>
      <c r="P284" s="96"/>
      <c r="Q284" s="95"/>
      <c r="R284" s="104"/>
      <c r="S284" s="103"/>
      <c r="T284" s="108"/>
      <c r="U284" s="139"/>
      <c r="V284" s="96"/>
      <c r="W284" s="307"/>
      <c r="X284" s="304"/>
      <c r="Y284" s="95"/>
      <c r="Z284" s="108"/>
      <c r="AA284" s="307"/>
      <c r="AB284" s="311"/>
      <c r="AC284" s="344"/>
      <c r="AD284" s="304"/>
      <c r="AE284" s="95"/>
      <c r="AF284" s="104"/>
      <c r="AG284" s="104"/>
      <c r="AH284" s="103"/>
      <c r="AI284" s="96"/>
      <c r="AJ284" s="95"/>
      <c r="AK284" s="103"/>
      <c r="AL284" s="96"/>
      <c r="AM284" s="95">
        <v>221</v>
      </c>
      <c r="AN284" s="104">
        <v>174</v>
      </c>
      <c r="AO284" s="109">
        <v>109</v>
      </c>
      <c r="AP284" s="103">
        <v>75</v>
      </c>
      <c r="AQ284" s="96">
        <v>211</v>
      </c>
      <c r="AR284" s="95"/>
      <c r="AS284" s="104"/>
      <c r="AT284" s="96"/>
      <c r="AU284" s="302"/>
      <c r="AV284" s="304"/>
      <c r="AW284" s="302"/>
      <c r="AX284" s="308"/>
      <c r="AY284" s="344"/>
      <c r="AZ284" s="304"/>
      <c r="BA284" s="95"/>
      <c r="BB284" s="103"/>
      <c r="BC284" s="96"/>
      <c r="BD284" s="357"/>
      <c r="BE284" s="361"/>
      <c r="BF284" s="302"/>
      <c r="BG284" s="304"/>
      <c r="BH284" s="95"/>
      <c r="BI284" s="96"/>
      <c r="BJ284" s="95"/>
      <c r="BK284" s="358"/>
      <c r="BL284" s="302"/>
      <c r="BM284" s="344"/>
      <c r="BN284" s="304"/>
      <c r="BO284" s="302"/>
      <c r="BP284" s="304"/>
      <c r="BQ284" s="95"/>
      <c r="BR284" s="104"/>
      <c r="BS284" s="104"/>
      <c r="BT284" s="103"/>
      <c r="BU284" s="358"/>
      <c r="BV284" s="95"/>
      <c r="BW284" s="358"/>
      <c r="BX284" s="95"/>
      <c r="BY284" s="95"/>
      <c r="BZ284" s="104"/>
      <c r="CA284" s="358"/>
      <c r="CB284" s="302"/>
      <c r="CC284" s="311"/>
      <c r="CD284" s="311"/>
      <c r="CE284" s="304"/>
    </row>
    <row r="285" spans="1:83">
      <c r="A285" s="10">
        <v>4611</v>
      </c>
      <c r="B285" s="11" t="s">
        <v>410</v>
      </c>
      <c r="C285" s="33">
        <v>1259</v>
      </c>
      <c r="D285" s="45">
        <v>322</v>
      </c>
      <c r="E285" s="68">
        <f t="shared" si="4"/>
        <v>0.25575853852263702</v>
      </c>
      <c r="F285" s="95"/>
      <c r="G285" s="95"/>
      <c r="H285" s="95"/>
      <c r="I285" s="95"/>
      <c r="J285" s="104"/>
      <c r="K285" s="109"/>
      <c r="L285" s="103"/>
      <c r="M285" s="108"/>
      <c r="N285" s="96"/>
      <c r="O285" s="95"/>
      <c r="P285" s="96"/>
      <c r="Q285" s="95"/>
      <c r="R285" s="104"/>
      <c r="S285" s="103"/>
      <c r="T285" s="108"/>
      <c r="U285" s="139"/>
      <c r="V285" s="96"/>
      <c r="W285" s="307"/>
      <c r="X285" s="304"/>
      <c r="Y285" s="95"/>
      <c r="Z285" s="108"/>
      <c r="AA285" s="307"/>
      <c r="AB285" s="311"/>
      <c r="AC285" s="344"/>
      <c r="AD285" s="304"/>
      <c r="AE285" s="95"/>
      <c r="AF285" s="104"/>
      <c r="AG285" s="104"/>
      <c r="AH285" s="103"/>
      <c r="AI285" s="96"/>
      <c r="AJ285" s="95"/>
      <c r="AK285" s="103"/>
      <c r="AL285" s="96"/>
      <c r="AM285" s="302"/>
      <c r="AN285" s="311"/>
      <c r="AO285" s="308"/>
      <c r="AP285" s="344"/>
      <c r="AQ285" s="304"/>
      <c r="AR285" s="95"/>
      <c r="AS285" s="104"/>
      <c r="AT285" s="96"/>
      <c r="AU285" s="95">
        <v>185</v>
      </c>
      <c r="AV285" s="96">
        <v>161</v>
      </c>
      <c r="AW285" s="302"/>
      <c r="AX285" s="308"/>
      <c r="AY285" s="344"/>
      <c r="AZ285" s="304"/>
      <c r="BA285" s="95"/>
      <c r="BB285" s="103"/>
      <c r="BC285" s="96"/>
      <c r="BD285" s="95"/>
      <c r="BE285" s="138"/>
      <c r="BF285" s="302"/>
      <c r="BG285" s="304"/>
      <c r="BH285" s="95"/>
      <c r="BI285" s="96"/>
      <c r="BJ285" s="95"/>
      <c r="BK285" s="358"/>
      <c r="BL285" s="302"/>
      <c r="BM285" s="344"/>
      <c r="BN285" s="304"/>
      <c r="BO285" s="302"/>
      <c r="BP285" s="304"/>
      <c r="BQ285" s="95"/>
      <c r="BR285" s="104"/>
      <c r="BS285" s="104"/>
      <c r="BT285" s="103"/>
      <c r="BU285" s="358"/>
      <c r="BV285" s="95"/>
      <c r="BW285" s="358"/>
      <c r="BX285" s="95"/>
      <c r="BY285" s="95"/>
      <c r="BZ285" s="104"/>
      <c r="CA285" s="358"/>
      <c r="CB285" s="302"/>
      <c r="CC285" s="311"/>
      <c r="CD285" s="311"/>
      <c r="CE285" s="304"/>
    </row>
    <row r="286" spans="1:83">
      <c r="A286" s="10">
        <v>4612</v>
      </c>
      <c r="B286" s="11" t="s">
        <v>411</v>
      </c>
      <c r="C286" s="33">
        <v>575</v>
      </c>
      <c r="D286" s="45">
        <v>75</v>
      </c>
      <c r="E286" s="68">
        <f t="shared" si="4"/>
        <v>0.13043478260869565</v>
      </c>
      <c r="F286" s="95"/>
      <c r="G286" s="95"/>
      <c r="H286" s="95"/>
      <c r="I286" s="95"/>
      <c r="J286" s="104"/>
      <c r="K286" s="109"/>
      <c r="L286" s="103"/>
      <c r="M286" s="108"/>
      <c r="N286" s="96"/>
      <c r="O286" s="95"/>
      <c r="P286" s="96"/>
      <c r="Q286" s="95"/>
      <c r="R286" s="104"/>
      <c r="S286" s="103"/>
      <c r="T286" s="108"/>
      <c r="U286" s="139"/>
      <c r="V286" s="96"/>
      <c r="W286" s="307"/>
      <c r="X286" s="304"/>
      <c r="Y286" s="95"/>
      <c r="Z286" s="108"/>
      <c r="AA286" s="307"/>
      <c r="AB286" s="311"/>
      <c r="AC286" s="344"/>
      <c r="AD286" s="304"/>
      <c r="AE286" s="95"/>
      <c r="AF286" s="104"/>
      <c r="AG286" s="104"/>
      <c r="AH286" s="103"/>
      <c r="AI286" s="96"/>
      <c r="AJ286" s="95"/>
      <c r="AK286" s="103"/>
      <c r="AL286" s="96"/>
      <c r="AM286" s="302"/>
      <c r="AN286" s="311"/>
      <c r="AO286" s="308"/>
      <c r="AP286" s="344"/>
      <c r="AQ286" s="304"/>
      <c r="AR286" s="95"/>
      <c r="AS286" s="104"/>
      <c r="AT286" s="96"/>
      <c r="AU286" s="95">
        <v>44</v>
      </c>
      <c r="AV286" s="96">
        <v>39</v>
      </c>
      <c r="AW286" s="302"/>
      <c r="AX286" s="308"/>
      <c r="AY286" s="344"/>
      <c r="AZ286" s="304"/>
      <c r="BA286" s="95"/>
      <c r="BB286" s="103"/>
      <c r="BC286" s="96"/>
      <c r="BD286" s="95"/>
      <c r="BE286" s="138"/>
      <c r="BF286" s="302"/>
      <c r="BG286" s="304"/>
      <c r="BH286" s="95"/>
      <c r="BI286" s="96"/>
      <c r="BJ286" s="95"/>
      <c r="BK286" s="358"/>
      <c r="BL286" s="302"/>
      <c r="BM286" s="344"/>
      <c r="BN286" s="304"/>
      <c r="BO286" s="302"/>
      <c r="BP286" s="304"/>
      <c r="BQ286" s="95"/>
      <c r="BR286" s="104"/>
      <c r="BS286" s="104"/>
      <c r="BT286" s="103"/>
      <c r="BU286" s="358"/>
      <c r="BV286" s="95"/>
      <c r="BW286" s="358"/>
      <c r="BX286" s="95"/>
      <c r="BY286" s="95"/>
      <c r="BZ286" s="104"/>
      <c r="CA286" s="358"/>
      <c r="CB286" s="302"/>
      <c r="CC286" s="311"/>
      <c r="CD286" s="311"/>
      <c r="CE286" s="304"/>
    </row>
    <row r="287" spans="1:83">
      <c r="A287" s="10">
        <v>4621</v>
      </c>
      <c r="B287" s="11" t="s">
        <v>412</v>
      </c>
      <c r="C287" s="33">
        <v>943</v>
      </c>
      <c r="D287" s="45">
        <v>208</v>
      </c>
      <c r="E287" s="68">
        <f t="shared" si="4"/>
        <v>0.22057264050901379</v>
      </c>
      <c r="F287" s="95"/>
      <c r="G287" s="95"/>
      <c r="H287" s="95"/>
      <c r="I287" s="95"/>
      <c r="J287" s="104"/>
      <c r="K287" s="109"/>
      <c r="L287" s="103"/>
      <c r="M287" s="108"/>
      <c r="N287" s="96"/>
      <c r="O287" s="95"/>
      <c r="P287" s="96"/>
      <c r="Q287" s="95"/>
      <c r="R287" s="104"/>
      <c r="S287" s="103"/>
      <c r="T287" s="108"/>
      <c r="U287" s="139"/>
      <c r="V287" s="96"/>
      <c r="W287" s="307"/>
      <c r="X287" s="304"/>
      <c r="Y287" s="95"/>
      <c r="Z287" s="108"/>
      <c r="AA287" s="307"/>
      <c r="AB287" s="311"/>
      <c r="AC287" s="344"/>
      <c r="AD287" s="304"/>
      <c r="AE287" s="95"/>
      <c r="AF287" s="104"/>
      <c r="AG287" s="104"/>
      <c r="AH287" s="103"/>
      <c r="AI287" s="96"/>
      <c r="AJ287" s="95"/>
      <c r="AK287" s="103"/>
      <c r="AL287" s="96"/>
      <c r="AM287" s="302"/>
      <c r="AN287" s="311"/>
      <c r="AO287" s="308"/>
      <c r="AP287" s="344"/>
      <c r="AQ287" s="304"/>
      <c r="AR287" s="95"/>
      <c r="AS287" s="104"/>
      <c r="AT287" s="96"/>
      <c r="AU287" s="95">
        <v>110</v>
      </c>
      <c r="AV287" s="96">
        <v>102</v>
      </c>
      <c r="AW287" s="302"/>
      <c r="AX287" s="308"/>
      <c r="AY287" s="344"/>
      <c r="AZ287" s="304"/>
      <c r="BA287" s="95"/>
      <c r="BB287" s="103"/>
      <c r="BC287" s="96"/>
      <c r="BD287" s="95"/>
      <c r="BE287" s="138"/>
      <c r="BF287" s="302"/>
      <c r="BG287" s="304"/>
      <c r="BH287" s="95"/>
      <c r="BI287" s="96"/>
      <c r="BJ287" s="95"/>
      <c r="BK287" s="358"/>
      <c r="BL287" s="302"/>
      <c r="BM287" s="344"/>
      <c r="BN287" s="304"/>
      <c r="BO287" s="302"/>
      <c r="BP287" s="304"/>
      <c r="BQ287" s="95"/>
      <c r="BR287" s="104"/>
      <c r="BS287" s="104"/>
      <c r="BT287" s="103"/>
      <c r="BU287" s="358"/>
      <c r="BV287" s="95"/>
      <c r="BW287" s="358"/>
      <c r="BX287" s="95"/>
      <c r="BY287" s="95"/>
      <c r="BZ287" s="104"/>
      <c r="CA287" s="358"/>
      <c r="CB287" s="302"/>
      <c r="CC287" s="311"/>
      <c r="CD287" s="311"/>
      <c r="CE287" s="304"/>
    </row>
    <row r="288" spans="1:83">
      <c r="A288" s="10">
        <v>4622</v>
      </c>
      <c r="B288" s="11" t="s">
        <v>413</v>
      </c>
      <c r="C288" s="33">
        <v>533</v>
      </c>
      <c r="D288" s="45">
        <v>141</v>
      </c>
      <c r="E288" s="68">
        <f t="shared" si="4"/>
        <v>0.26454033771106944</v>
      </c>
      <c r="F288" s="95"/>
      <c r="G288" s="95"/>
      <c r="H288" s="95"/>
      <c r="I288" s="95"/>
      <c r="J288" s="104"/>
      <c r="K288" s="109"/>
      <c r="L288" s="103"/>
      <c r="M288" s="108"/>
      <c r="N288" s="96"/>
      <c r="O288" s="95"/>
      <c r="P288" s="96"/>
      <c r="Q288" s="95"/>
      <c r="R288" s="104"/>
      <c r="S288" s="103"/>
      <c r="T288" s="108"/>
      <c r="U288" s="139"/>
      <c r="V288" s="96"/>
      <c r="W288" s="307"/>
      <c r="X288" s="304"/>
      <c r="Y288" s="95"/>
      <c r="Z288" s="108"/>
      <c r="AA288" s="307"/>
      <c r="AB288" s="311"/>
      <c r="AC288" s="344"/>
      <c r="AD288" s="304"/>
      <c r="AE288" s="95"/>
      <c r="AF288" s="104"/>
      <c r="AG288" s="104"/>
      <c r="AH288" s="103"/>
      <c r="AI288" s="96"/>
      <c r="AJ288" s="95"/>
      <c r="AK288" s="103"/>
      <c r="AL288" s="96"/>
      <c r="AM288" s="302"/>
      <c r="AN288" s="311"/>
      <c r="AO288" s="308"/>
      <c r="AP288" s="344"/>
      <c r="AQ288" s="304"/>
      <c r="AR288" s="95"/>
      <c r="AS288" s="104"/>
      <c r="AT288" s="96"/>
      <c r="AU288" s="95">
        <v>87</v>
      </c>
      <c r="AV288" s="96">
        <v>59</v>
      </c>
      <c r="AW288" s="302"/>
      <c r="AX288" s="308"/>
      <c r="AY288" s="344"/>
      <c r="AZ288" s="304"/>
      <c r="BA288" s="95"/>
      <c r="BB288" s="103"/>
      <c r="BC288" s="96"/>
      <c r="BD288" s="95"/>
      <c r="BE288" s="138"/>
      <c r="BF288" s="302"/>
      <c r="BG288" s="304"/>
      <c r="BH288" s="95"/>
      <c r="BI288" s="96"/>
      <c r="BJ288" s="95"/>
      <c r="BK288" s="358"/>
      <c r="BL288" s="302"/>
      <c r="BM288" s="344"/>
      <c r="BN288" s="304"/>
      <c r="BO288" s="302"/>
      <c r="BP288" s="304"/>
      <c r="BQ288" s="95"/>
      <c r="BR288" s="104"/>
      <c r="BS288" s="104"/>
      <c r="BT288" s="103"/>
      <c r="BU288" s="358"/>
      <c r="BV288" s="95"/>
      <c r="BW288" s="358"/>
      <c r="BX288" s="95"/>
      <c r="BY288" s="95"/>
      <c r="BZ288" s="104"/>
      <c r="CA288" s="358"/>
      <c r="CB288" s="302"/>
      <c r="CC288" s="311"/>
      <c r="CD288" s="311"/>
      <c r="CE288" s="304"/>
    </row>
    <row r="289" spans="1:83">
      <c r="A289" s="10">
        <v>4631</v>
      </c>
      <c r="B289" s="11" t="s">
        <v>414</v>
      </c>
      <c r="C289" s="33">
        <v>1106</v>
      </c>
      <c r="D289" s="45">
        <v>255</v>
      </c>
      <c r="E289" s="68">
        <f t="shared" si="4"/>
        <v>0.23056057866184448</v>
      </c>
      <c r="F289" s="95"/>
      <c r="G289" s="95"/>
      <c r="H289" s="95"/>
      <c r="I289" s="95"/>
      <c r="J289" s="104"/>
      <c r="K289" s="109"/>
      <c r="L289" s="103"/>
      <c r="M289" s="108"/>
      <c r="N289" s="96"/>
      <c r="O289" s="95"/>
      <c r="P289" s="96"/>
      <c r="Q289" s="95"/>
      <c r="R289" s="104"/>
      <c r="S289" s="103"/>
      <c r="T289" s="108"/>
      <c r="U289" s="139"/>
      <c r="V289" s="96"/>
      <c r="W289" s="307"/>
      <c r="X289" s="304"/>
      <c r="Y289" s="95"/>
      <c r="Z289" s="108"/>
      <c r="AA289" s="307"/>
      <c r="AB289" s="311"/>
      <c r="AC289" s="344"/>
      <c r="AD289" s="304"/>
      <c r="AE289" s="95"/>
      <c r="AF289" s="104"/>
      <c r="AG289" s="104"/>
      <c r="AH289" s="103"/>
      <c r="AI289" s="96"/>
      <c r="AJ289" s="95"/>
      <c r="AK289" s="103"/>
      <c r="AL289" s="96"/>
      <c r="AM289" s="302"/>
      <c r="AN289" s="311"/>
      <c r="AO289" s="308"/>
      <c r="AP289" s="344"/>
      <c r="AQ289" s="304"/>
      <c r="AR289" s="95"/>
      <c r="AS289" s="104"/>
      <c r="AT289" s="96"/>
      <c r="AU289" s="95">
        <v>162</v>
      </c>
      <c r="AV289" s="96">
        <v>137</v>
      </c>
      <c r="AW289" s="302"/>
      <c r="AX289" s="308"/>
      <c r="AY289" s="344"/>
      <c r="AZ289" s="304"/>
      <c r="BA289" s="95"/>
      <c r="BB289" s="103"/>
      <c r="BC289" s="96"/>
      <c r="BD289" s="95"/>
      <c r="BE289" s="138"/>
      <c r="BF289" s="302"/>
      <c r="BG289" s="304"/>
      <c r="BH289" s="95"/>
      <c r="BI289" s="96"/>
      <c r="BJ289" s="95"/>
      <c r="BK289" s="358"/>
      <c r="BL289" s="302"/>
      <c r="BM289" s="344"/>
      <c r="BN289" s="304"/>
      <c r="BO289" s="302"/>
      <c r="BP289" s="304"/>
      <c r="BQ289" s="95"/>
      <c r="BR289" s="104"/>
      <c r="BS289" s="104"/>
      <c r="BT289" s="103"/>
      <c r="BU289" s="358"/>
      <c r="BV289" s="95"/>
      <c r="BW289" s="358"/>
      <c r="BX289" s="95"/>
      <c r="BY289" s="95"/>
      <c r="BZ289" s="104"/>
      <c r="CA289" s="358"/>
      <c r="CB289" s="302"/>
      <c r="CC289" s="311"/>
      <c r="CD289" s="311"/>
      <c r="CE289" s="304"/>
    </row>
    <row r="290" spans="1:83">
      <c r="A290" s="10">
        <v>4632</v>
      </c>
      <c r="B290" s="11" t="s">
        <v>415</v>
      </c>
      <c r="C290" s="33">
        <v>760</v>
      </c>
      <c r="D290" s="45">
        <v>242</v>
      </c>
      <c r="E290" s="68">
        <f t="shared" si="4"/>
        <v>0.31842105263157894</v>
      </c>
      <c r="F290" s="95"/>
      <c r="G290" s="95"/>
      <c r="H290" s="95"/>
      <c r="I290" s="95"/>
      <c r="J290" s="104"/>
      <c r="K290" s="109"/>
      <c r="L290" s="103"/>
      <c r="M290" s="108"/>
      <c r="N290" s="96"/>
      <c r="O290" s="95"/>
      <c r="P290" s="96"/>
      <c r="Q290" s="95"/>
      <c r="R290" s="104"/>
      <c r="S290" s="103"/>
      <c r="T290" s="108"/>
      <c r="U290" s="139"/>
      <c r="V290" s="96"/>
      <c r="W290" s="307"/>
      <c r="X290" s="304"/>
      <c r="Y290" s="95"/>
      <c r="Z290" s="108"/>
      <c r="AA290" s="307"/>
      <c r="AB290" s="311"/>
      <c r="AC290" s="344"/>
      <c r="AD290" s="304"/>
      <c r="AE290" s="95"/>
      <c r="AF290" s="104"/>
      <c r="AG290" s="104"/>
      <c r="AH290" s="103"/>
      <c r="AI290" s="96"/>
      <c r="AJ290" s="95"/>
      <c r="AK290" s="103"/>
      <c r="AL290" s="96"/>
      <c r="AM290" s="302"/>
      <c r="AN290" s="311"/>
      <c r="AO290" s="308"/>
      <c r="AP290" s="344"/>
      <c r="AQ290" s="304"/>
      <c r="AR290" s="95"/>
      <c r="AS290" s="104"/>
      <c r="AT290" s="96"/>
      <c r="AU290" s="95">
        <v>137</v>
      </c>
      <c r="AV290" s="96">
        <v>134</v>
      </c>
      <c r="AW290" s="302"/>
      <c r="AX290" s="308"/>
      <c r="AY290" s="344"/>
      <c r="AZ290" s="304"/>
      <c r="BA290" s="95"/>
      <c r="BB290" s="103"/>
      <c r="BC290" s="96"/>
      <c r="BD290" s="95"/>
      <c r="BE290" s="138"/>
      <c r="BF290" s="302"/>
      <c r="BG290" s="304"/>
      <c r="BH290" s="95"/>
      <c r="BI290" s="96"/>
      <c r="BJ290" s="95"/>
      <c r="BK290" s="358"/>
      <c r="BL290" s="302"/>
      <c r="BM290" s="344"/>
      <c r="BN290" s="304"/>
      <c r="BO290" s="302"/>
      <c r="BP290" s="304"/>
      <c r="BQ290" s="95"/>
      <c r="BR290" s="104"/>
      <c r="BS290" s="104"/>
      <c r="BT290" s="103"/>
      <c r="BU290" s="358"/>
      <c r="BV290" s="95"/>
      <c r="BW290" s="358"/>
      <c r="BX290" s="95"/>
      <c r="BY290" s="95"/>
      <c r="BZ290" s="104"/>
      <c r="CA290" s="358"/>
      <c r="CB290" s="302"/>
      <c r="CC290" s="311"/>
      <c r="CD290" s="311"/>
      <c r="CE290" s="304"/>
    </row>
    <row r="291" spans="1:83">
      <c r="A291" s="10">
        <v>4641</v>
      </c>
      <c r="B291" s="11" t="s">
        <v>416</v>
      </c>
      <c r="C291" s="33">
        <v>819</v>
      </c>
      <c r="D291" s="45">
        <v>258</v>
      </c>
      <c r="E291" s="68">
        <f t="shared" si="4"/>
        <v>0.31501831501831501</v>
      </c>
      <c r="F291" s="95"/>
      <c r="G291" s="95"/>
      <c r="H291" s="95"/>
      <c r="I291" s="95"/>
      <c r="J291" s="104"/>
      <c r="K291" s="109"/>
      <c r="L291" s="103"/>
      <c r="M291" s="108"/>
      <c r="N291" s="96"/>
      <c r="O291" s="95"/>
      <c r="P291" s="96"/>
      <c r="Q291" s="95"/>
      <c r="R291" s="104"/>
      <c r="S291" s="103"/>
      <c r="T291" s="108"/>
      <c r="U291" s="139"/>
      <c r="V291" s="96"/>
      <c r="W291" s="307"/>
      <c r="X291" s="304"/>
      <c r="Y291" s="95"/>
      <c r="Z291" s="108"/>
      <c r="AA291" s="307"/>
      <c r="AB291" s="311"/>
      <c r="AC291" s="344"/>
      <c r="AD291" s="304"/>
      <c r="AE291" s="95"/>
      <c r="AF291" s="104"/>
      <c r="AG291" s="104"/>
      <c r="AH291" s="103"/>
      <c r="AI291" s="96"/>
      <c r="AJ291" s="95"/>
      <c r="AK291" s="103"/>
      <c r="AL291" s="96"/>
      <c r="AM291" s="302"/>
      <c r="AN291" s="311"/>
      <c r="AO291" s="308"/>
      <c r="AP291" s="344"/>
      <c r="AQ291" s="304"/>
      <c r="AR291" s="95"/>
      <c r="AS291" s="104"/>
      <c r="AT291" s="96"/>
      <c r="AU291" s="95">
        <v>158</v>
      </c>
      <c r="AV291" s="96">
        <v>150</v>
      </c>
      <c r="AW291" s="302"/>
      <c r="AX291" s="308"/>
      <c r="AY291" s="344"/>
      <c r="AZ291" s="304"/>
      <c r="BA291" s="95"/>
      <c r="BB291" s="103"/>
      <c r="BC291" s="96"/>
      <c r="BD291" s="95"/>
      <c r="BE291" s="138"/>
      <c r="BF291" s="302"/>
      <c r="BG291" s="304"/>
      <c r="BH291" s="95"/>
      <c r="BI291" s="96"/>
      <c r="BJ291" s="95"/>
      <c r="BK291" s="358"/>
      <c r="BL291" s="302"/>
      <c r="BM291" s="344"/>
      <c r="BN291" s="304"/>
      <c r="BO291" s="302"/>
      <c r="BP291" s="304"/>
      <c r="BQ291" s="95"/>
      <c r="BR291" s="104"/>
      <c r="BS291" s="104"/>
      <c r="BT291" s="103"/>
      <c r="BU291" s="358"/>
      <c r="BV291" s="95"/>
      <c r="BW291" s="358"/>
      <c r="BX291" s="95"/>
      <c r="BY291" s="95"/>
      <c r="BZ291" s="104"/>
      <c r="CA291" s="358"/>
      <c r="CB291" s="302"/>
      <c r="CC291" s="311"/>
      <c r="CD291" s="311"/>
      <c r="CE291" s="304"/>
    </row>
    <row r="292" spans="1:83">
      <c r="A292" s="10">
        <v>4642</v>
      </c>
      <c r="B292" s="11" t="s">
        <v>417</v>
      </c>
      <c r="C292" s="33">
        <v>1062</v>
      </c>
      <c r="D292" s="45">
        <v>336</v>
      </c>
      <c r="E292" s="68">
        <f t="shared" si="4"/>
        <v>0.31638418079096048</v>
      </c>
      <c r="F292" s="95"/>
      <c r="G292" s="95"/>
      <c r="H292" s="95"/>
      <c r="I292" s="95"/>
      <c r="J292" s="104"/>
      <c r="K292" s="109"/>
      <c r="L292" s="103"/>
      <c r="M292" s="108"/>
      <c r="N292" s="96"/>
      <c r="O292" s="95"/>
      <c r="P292" s="96"/>
      <c r="Q292" s="95"/>
      <c r="R292" s="104"/>
      <c r="S292" s="103"/>
      <c r="T292" s="108"/>
      <c r="U292" s="139"/>
      <c r="V292" s="96"/>
      <c r="W292" s="307"/>
      <c r="X292" s="304"/>
      <c r="Y292" s="95"/>
      <c r="Z292" s="108"/>
      <c r="AA292" s="307"/>
      <c r="AB292" s="311"/>
      <c r="AC292" s="344"/>
      <c r="AD292" s="304"/>
      <c r="AE292" s="95"/>
      <c r="AF292" s="104"/>
      <c r="AG292" s="104"/>
      <c r="AH292" s="103"/>
      <c r="AI292" s="96"/>
      <c r="AJ292" s="95"/>
      <c r="AK292" s="103"/>
      <c r="AL292" s="96"/>
      <c r="AM292" s="302"/>
      <c r="AN292" s="311"/>
      <c r="AO292" s="308"/>
      <c r="AP292" s="344"/>
      <c r="AQ292" s="304"/>
      <c r="AR292" s="95"/>
      <c r="AS292" s="104"/>
      <c r="AT292" s="96"/>
      <c r="AU292" s="95">
        <v>212</v>
      </c>
      <c r="AV292" s="96">
        <v>195</v>
      </c>
      <c r="AW292" s="302"/>
      <c r="AX292" s="308"/>
      <c r="AY292" s="344"/>
      <c r="AZ292" s="304"/>
      <c r="BA292" s="95"/>
      <c r="BB292" s="103"/>
      <c r="BC292" s="96"/>
      <c r="BD292" s="95"/>
      <c r="BE292" s="138"/>
      <c r="BF292" s="302"/>
      <c r="BG292" s="304"/>
      <c r="BH292" s="95"/>
      <c r="BI292" s="96"/>
      <c r="BJ292" s="95"/>
      <c r="BK292" s="358"/>
      <c r="BL292" s="302"/>
      <c r="BM292" s="344"/>
      <c r="BN292" s="304"/>
      <c r="BO292" s="302"/>
      <c r="BP292" s="304"/>
      <c r="BQ292" s="95"/>
      <c r="BR292" s="104"/>
      <c r="BS292" s="104"/>
      <c r="BT292" s="103"/>
      <c r="BU292" s="358"/>
      <c r="BV292" s="95"/>
      <c r="BW292" s="358"/>
      <c r="BX292" s="95"/>
      <c r="BY292" s="95"/>
      <c r="BZ292" s="104"/>
      <c r="CA292" s="358"/>
      <c r="CB292" s="302"/>
      <c r="CC292" s="311"/>
      <c r="CD292" s="311"/>
      <c r="CE292" s="304"/>
    </row>
    <row r="293" spans="1:83">
      <c r="A293" s="10">
        <v>4911</v>
      </c>
      <c r="B293" s="11" t="s">
        <v>418</v>
      </c>
      <c r="C293" s="33">
        <v>988</v>
      </c>
      <c r="D293" s="45">
        <v>188</v>
      </c>
      <c r="E293" s="68">
        <f t="shared" si="4"/>
        <v>0.19028340080971659</v>
      </c>
      <c r="F293" s="95"/>
      <c r="G293" s="95"/>
      <c r="H293" s="95"/>
      <c r="I293" s="95"/>
      <c r="J293" s="104"/>
      <c r="K293" s="109"/>
      <c r="L293" s="103"/>
      <c r="M293" s="108"/>
      <c r="N293" s="96"/>
      <c r="O293" s="95"/>
      <c r="P293" s="96"/>
      <c r="Q293" s="95"/>
      <c r="R293" s="104"/>
      <c r="S293" s="103"/>
      <c r="T293" s="108"/>
      <c r="U293" s="139"/>
      <c r="V293" s="96"/>
      <c r="W293" s="307"/>
      <c r="X293" s="304"/>
      <c r="Y293" s="95"/>
      <c r="Z293" s="108"/>
      <c r="AA293" s="307"/>
      <c r="AB293" s="311"/>
      <c r="AC293" s="344"/>
      <c r="AD293" s="304"/>
      <c r="AE293" s="95"/>
      <c r="AF293" s="104"/>
      <c r="AG293" s="104"/>
      <c r="AH293" s="103"/>
      <c r="AI293" s="96"/>
      <c r="AJ293" s="95"/>
      <c r="AK293" s="103"/>
      <c r="AL293" s="96"/>
      <c r="AM293" s="302"/>
      <c r="AN293" s="311"/>
      <c r="AO293" s="308"/>
      <c r="AP293" s="344"/>
      <c r="AQ293" s="304"/>
      <c r="AR293" s="95">
        <v>99</v>
      </c>
      <c r="AS293" s="104">
        <v>91</v>
      </c>
      <c r="AT293" s="96">
        <v>105</v>
      </c>
      <c r="AU293" s="285"/>
      <c r="AV293" s="291"/>
      <c r="AW293" s="302"/>
      <c r="AX293" s="308"/>
      <c r="AY293" s="344"/>
      <c r="AZ293" s="304"/>
      <c r="BA293" s="95"/>
      <c r="BB293" s="103"/>
      <c r="BC293" s="96"/>
      <c r="BD293" s="95"/>
      <c r="BE293" s="138"/>
      <c r="BF293" s="302"/>
      <c r="BG293" s="304"/>
      <c r="BH293" s="95"/>
      <c r="BI293" s="96"/>
      <c r="BJ293" s="95"/>
      <c r="BK293" s="358"/>
      <c r="BL293" s="302"/>
      <c r="BM293" s="344"/>
      <c r="BN293" s="304"/>
      <c r="BO293" s="302"/>
      <c r="BP293" s="304"/>
      <c r="BQ293" s="95"/>
      <c r="BR293" s="104"/>
      <c r="BS293" s="104"/>
      <c r="BT293" s="103"/>
      <c r="BU293" s="358"/>
      <c r="BV293" s="95"/>
      <c r="BW293" s="358"/>
      <c r="BX293" s="95"/>
      <c r="BY293" s="95"/>
      <c r="BZ293" s="104"/>
      <c r="CA293" s="358"/>
      <c r="CB293" s="302"/>
      <c r="CC293" s="311"/>
      <c r="CD293" s="311"/>
      <c r="CE293" s="304"/>
    </row>
    <row r="294" spans="1:83">
      <c r="A294" s="10">
        <v>4912</v>
      </c>
      <c r="B294" s="11" t="s">
        <v>419</v>
      </c>
      <c r="C294" s="33">
        <v>892</v>
      </c>
      <c r="D294" s="45">
        <v>186</v>
      </c>
      <c r="E294" s="68">
        <f t="shared" si="4"/>
        <v>0.2085201793721973</v>
      </c>
      <c r="F294" s="95"/>
      <c r="G294" s="95"/>
      <c r="H294" s="95"/>
      <c r="I294" s="95"/>
      <c r="J294" s="104"/>
      <c r="K294" s="109"/>
      <c r="L294" s="103"/>
      <c r="M294" s="108"/>
      <c r="N294" s="96"/>
      <c r="O294" s="95"/>
      <c r="P294" s="96"/>
      <c r="Q294" s="95"/>
      <c r="R294" s="104"/>
      <c r="S294" s="103"/>
      <c r="T294" s="108"/>
      <c r="U294" s="139"/>
      <c r="V294" s="96"/>
      <c r="W294" s="307"/>
      <c r="X294" s="304"/>
      <c r="Y294" s="95"/>
      <c r="Z294" s="108"/>
      <c r="AA294" s="307"/>
      <c r="AB294" s="311"/>
      <c r="AC294" s="344"/>
      <c r="AD294" s="304"/>
      <c r="AE294" s="95"/>
      <c r="AF294" s="104"/>
      <c r="AG294" s="104"/>
      <c r="AH294" s="103"/>
      <c r="AI294" s="96"/>
      <c r="AJ294" s="95"/>
      <c r="AK294" s="103"/>
      <c r="AL294" s="96"/>
      <c r="AM294" s="302"/>
      <c r="AN294" s="311"/>
      <c r="AO294" s="308"/>
      <c r="AP294" s="344"/>
      <c r="AQ294" s="304"/>
      <c r="AR294" s="95">
        <v>98</v>
      </c>
      <c r="AS294" s="104">
        <v>86</v>
      </c>
      <c r="AT294" s="96">
        <v>106</v>
      </c>
      <c r="AU294" s="302"/>
      <c r="AV294" s="304"/>
      <c r="AW294" s="302"/>
      <c r="AX294" s="308"/>
      <c r="AY294" s="344"/>
      <c r="AZ294" s="304"/>
      <c r="BA294" s="95"/>
      <c r="BB294" s="103"/>
      <c r="BC294" s="96"/>
      <c r="BD294" s="95"/>
      <c r="BE294" s="138"/>
      <c r="BF294" s="302"/>
      <c r="BG294" s="304"/>
      <c r="BH294" s="95"/>
      <c r="BI294" s="96"/>
      <c r="BJ294" s="95"/>
      <c r="BK294" s="358"/>
      <c r="BL294" s="302"/>
      <c r="BM294" s="344"/>
      <c r="BN294" s="304"/>
      <c r="BO294" s="302"/>
      <c r="BP294" s="304"/>
      <c r="BQ294" s="95"/>
      <c r="BR294" s="104"/>
      <c r="BS294" s="104"/>
      <c r="BT294" s="103"/>
      <c r="BU294" s="358"/>
      <c r="BV294" s="95"/>
      <c r="BW294" s="358"/>
      <c r="BX294" s="95"/>
      <c r="BY294" s="95"/>
      <c r="BZ294" s="104"/>
      <c r="CA294" s="358"/>
      <c r="CB294" s="302"/>
      <c r="CC294" s="311"/>
      <c r="CD294" s="311"/>
      <c r="CE294" s="304"/>
    </row>
    <row r="295" spans="1:83">
      <c r="A295" s="10">
        <v>4921</v>
      </c>
      <c r="B295" s="11" t="s">
        <v>420</v>
      </c>
      <c r="C295" s="33">
        <v>1067</v>
      </c>
      <c r="D295" s="45">
        <v>426</v>
      </c>
      <c r="E295" s="68">
        <f t="shared" si="4"/>
        <v>0.39925023430178069</v>
      </c>
      <c r="F295" s="95"/>
      <c r="G295" s="95"/>
      <c r="H295" s="95"/>
      <c r="I295" s="95"/>
      <c r="J295" s="104"/>
      <c r="K295" s="109"/>
      <c r="L295" s="103"/>
      <c r="M295" s="108"/>
      <c r="N295" s="96"/>
      <c r="O295" s="95"/>
      <c r="P295" s="96"/>
      <c r="Q295" s="95"/>
      <c r="R295" s="104"/>
      <c r="S295" s="103"/>
      <c r="T295" s="108"/>
      <c r="U295" s="139"/>
      <c r="V295" s="96"/>
      <c r="W295" s="307"/>
      <c r="X295" s="304"/>
      <c r="Y295" s="95"/>
      <c r="Z295" s="108"/>
      <c r="AA295" s="307"/>
      <c r="AB295" s="311"/>
      <c r="AC295" s="344"/>
      <c r="AD295" s="304"/>
      <c r="AE295" s="95"/>
      <c r="AF295" s="104"/>
      <c r="AG295" s="104"/>
      <c r="AH295" s="103"/>
      <c r="AI295" s="96"/>
      <c r="AJ295" s="95"/>
      <c r="AK295" s="103"/>
      <c r="AL295" s="96"/>
      <c r="AM295" s="302"/>
      <c r="AN295" s="311"/>
      <c r="AO295" s="308"/>
      <c r="AP295" s="344"/>
      <c r="AQ295" s="304"/>
      <c r="AR295" s="95">
        <v>190</v>
      </c>
      <c r="AS295" s="104">
        <v>171</v>
      </c>
      <c r="AT295" s="96">
        <v>200</v>
      </c>
      <c r="AU295" s="302"/>
      <c r="AV295" s="304"/>
      <c r="AW295" s="302"/>
      <c r="AX295" s="308"/>
      <c r="AY295" s="344"/>
      <c r="AZ295" s="304"/>
      <c r="BA295" s="95"/>
      <c r="BB295" s="103"/>
      <c r="BC295" s="96"/>
      <c r="BD295" s="95"/>
      <c r="BE295" s="138"/>
      <c r="BF295" s="302"/>
      <c r="BG295" s="304"/>
      <c r="BH295" s="95"/>
      <c r="BI295" s="96"/>
      <c r="BJ295" s="95"/>
      <c r="BK295" s="358"/>
      <c r="BL295" s="302"/>
      <c r="BM295" s="344"/>
      <c r="BN295" s="304"/>
      <c r="BO295" s="302"/>
      <c r="BP295" s="304"/>
      <c r="BQ295" s="357"/>
      <c r="BR295" s="359"/>
      <c r="BS295" s="359"/>
      <c r="BT295" s="360"/>
      <c r="BU295" s="358"/>
      <c r="BV295" s="357"/>
      <c r="BW295" s="358"/>
      <c r="BX295" s="357"/>
      <c r="BY295" s="357"/>
      <c r="BZ295" s="359"/>
      <c r="CA295" s="358"/>
      <c r="CB295" s="302"/>
      <c r="CC295" s="311"/>
      <c r="CD295" s="311"/>
      <c r="CE295" s="304"/>
    </row>
    <row r="296" spans="1:83">
      <c r="A296" s="10">
        <v>4931</v>
      </c>
      <c r="B296" s="11" t="s">
        <v>421</v>
      </c>
      <c r="C296" s="33">
        <v>1403</v>
      </c>
      <c r="D296" s="45">
        <v>424</v>
      </c>
      <c r="E296" s="68">
        <f t="shared" si="4"/>
        <v>0.30220955096222379</v>
      </c>
      <c r="F296" s="95"/>
      <c r="G296" s="95"/>
      <c r="H296" s="95"/>
      <c r="I296" s="95"/>
      <c r="J296" s="104"/>
      <c r="K296" s="109"/>
      <c r="L296" s="103"/>
      <c r="M296" s="108"/>
      <c r="N296" s="96"/>
      <c r="O296" s="95"/>
      <c r="P296" s="96"/>
      <c r="Q296" s="95"/>
      <c r="R296" s="104"/>
      <c r="S296" s="103"/>
      <c r="T296" s="108"/>
      <c r="U296" s="139"/>
      <c r="V296" s="96"/>
      <c r="W296" s="307"/>
      <c r="X296" s="304"/>
      <c r="Y296" s="95"/>
      <c r="Z296" s="108"/>
      <c r="AA296" s="307"/>
      <c r="AB296" s="311"/>
      <c r="AC296" s="344"/>
      <c r="AD296" s="304"/>
      <c r="AE296" s="95"/>
      <c r="AF296" s="104"/>
      <c r="AG296" s="104"/>
      <c r="AH296" s="103"/>
      <c r="AI296" s="96"/>
      <c r="AJ296" s="95"/>
      <c r="AK296" s="103"/>
      <c r="AL296" s="96"/>
      <c r="AM296" s="302"/>
      <c r="AN296" s="311"/>
      <c r="AO296" s="308"/>
      <c r="AP296" s="344"/>
      <c r="AQ296" s="304"/>
      <c r="AR296" s="95">
        <v>202</v>
      </c>
      <c r="AS296" s="104">
        <v>180</v>
      </c>
      <c r="AT296" s="96">
        <v>227</v>
      </c>
      <c r="AU296" s="302"/>
      <c r="AV296" s="304"/>
      <c r="AW296" s="302"/>
      <c r="AX296" s="308"/>
      <c r="AY296" s="344"/>
      <c r="AZ296" s="304"/>
      <c r="BA296" s="95"/>
      <c r="BB296" s="103"/>
      <c r="BC296" s="96"/>
      <c r="BD296" s="95"/>
      <c r="BE296" s="138"/>
      <c r="BF296" s="302"/>
      <c r="BG296" s="304"/>
      <c r="BH296" s="95"/>
      <c r="BI296" s="96"/>
      <c r="BJ296" s="95"/>
      <c r="BK296" s="358"/>
      <c r="BL296" s="302"/>
      <c r="BM296" s="344"/>
      <c r="BN296" s="304"/>
      <c r="BO296" s="302"/>
      <c r="BP296" s="304"/>
      <c r="BQ296" s="357"/>
      <c r="BR296" s="359"/>
      <c r="BS296" s="359"/>
      <c r="BT296" s="360"/>
      <c r="BU296" s="358"/>
      <c r="BV296" s="357"/>
      <c r="BW296" s="358"/>
      <c r="BX296" s="357"/>
      <c r="BY296" s="357"/>
      <c r="BZ296" s="359"/>
      <c r="CA296" s="358"/>
      <c r="CB296" s="302"/>
      <c r="CC296" s="311"/>
      <c r="CD296" s="311"/>
      <c r="CE296" s="304"/>
    </row>
    <row r="297" spans="1:83">
      <c r="A297" s="10">
        <v>4932</v>
      </c>
      <c r="B297" s="11" t="s">
        <v>422</v>
      </c>
      <c r="C297" s="33">
        <v>1213</v>
      </c>
      <c r="D297" s="45">
        <v>426</v>
      </c>
      <c r="E297" s="68">
        <f t="shared" si="4"/>
        <v>0.3511953833470734</v>
      </c>
      <c r="F297" s="95"/>
      <c r="G297" s="95"/>
      <c r="H297" s="95"/>
      <c r="I297" s="95"/>
      <c r="J297" s="104"/>
      <c r="K297" s="109"/>
      <c r="L297" s="103"/>
      <c r="M297" s="108"/>
      <c r="N297" s="96"/>
      <c r="O297" s="95"/>
      <c r="P297" s="96"/>
      <c r="Q297" s="95"/>
      <c r="R297" s="104"/>
      <c r="S297" s="103"/>
      <c r="T297" s="108"/>
      <c r="U297" s="139"/>
      <c r="V297" s="96"/>
      <c r="W297" s="307"/>
      <c r="X297" s="304"/>
      <c r="Y297" s="95"/>
      <c r="Z297" s="108"/>
      <c r="AA297" s="307"/>
      <c r="AB297" s="311"/>
      <c r="AC297" s="344"/>
      <c r="AD297" s="304"/>
      <c r="AE297" s="95"/>
      <c r="AF297" s="104"/>
      <c r="AG297" s="104"/>
      <c r="AH297" s="103"/>
      <c r="AI297" s="96"/>
      <c r="AJ297" s="95"/>
      <c r="AK297" s="103"/>
      <c r="AL297" s="96"/>
      <c r="AM297" s="302"/>
      <c r="AN297" s="311"/>
      <c r="AO297" s="308"/>
      <c r="AP297" s="344"/>
      <c r="AQ297" s="304"/>
      <c r="AR297" s="95">
        <v>178</v>
      </c>
      <c r="AS297" s="104">
        <v>175</v>
      </c>
      <c r="AT297" s="96">
        <v>248</v>
      </c>
      <c r="AU297" s="302"/>
      <c r="AV297" s="304"/>
      <c r="AW297" s="302"/>
      <c r="AX297" s="308"/>
      <c r="AY297" s="344"/>
      <c r="AZ297" s="304"/>
      <c r="BA297" s="95"/>
      <c r="BB297" s="103"/>
      <c r="BC297" s="96"/>
      <c r="BD297" s="95"/>
      <c r="BE297" s="138"/>
      <c r="BF297" s="302"/>
      <c r="BG297" s="304"/>
      <c r="BH297" s="95"/>
      <c r="BI297" s="96"/>
      <c r="BJ297" s="95"/>
      <c r="BK297" s="358"/>
      <c r="BL297" s="302"/>
      <c r="BM297" s="344"/>
      <c r="BN297" s="304"/>
      <c r="BO297" s="302"/>
      <c r="BP297" s="304"/>
      <c r="BQ297" s="357"/>
      <c r="BR297" s="359"/>
      <c r="BS297" s="359"/>
      <c r="BT297" s="360"/>
      <c r="BU297" s="358"/>
      <c r="BV297" s="357"/>
      <c r="BW297" s="358"/>
      <c r="BX297" s="357"/>
      <c r="BY297" s="357"/>
      <c r="BZ297" s="359"/>
      <c r="CA297" s="358"/>
      <c r="CB297" s="302"/>
      <c r="CC297" s="311"/>
      <c r="CD297" s="311"/>
      <c r="CE297" s="304"/>
    </row>
    <row r="298" spans="1:83">
      <c r="A298" s="10">
        <v>4941</v>
      </c>
      <c r="B298" s="11" t="s">
        <v>423</v>
      </c>
      <c r="C298" s="33">
        <v>993</v>
      </c>
      <c r="D298" s="45">
        <v>400</v>
      </c>
      <c r="E298" s="68">
        <f t="shared" si="4"/>
        <v>0.4028197381671702</v>
      </c>
      <c r="F298" s="95"/>
      <c r="G298" s="95"/>
      <c r="H298" s="95"/>
      <c r="I298" s="95"/>
      <c r="J298" s="104"/>
      <c r="K298" s="109"/>
      <c r="L298" s="103"/>
      <c r="M298" s="108"/>
      <c r="N298" s="96"/>
      <c r="O298" s="95"/>
      <c r="P298" s="96"/>
      <c r="Q298" s="95"/>
      <c r="R298" s="104"/>
      <c r="S298" s="103"/>
      <c r="T298" s="108"/>
      <c r="U298" s="139"/>
      <c r="V298" s="96"/>
      <c r="W298" s="307"/>
      <c r="X298" s="304"/>
      <c r="Y298" s="95"/>
      <c r="Z298" s="108"/>
      <c r="AA298" s="307"/>
      <c r="AB298" s="311"/>
      <c r="AC298" s="344"/>
      <c r="AD298" s="304"/>
      <c r="AE298" s="95"/>
      <c r="AF298" s="104"/>
      <c r="AG298" s="104"/>
      <c r="AH298" s="103"/>
      <c r="AI298" s="96"/>
      <c r="AJ298" s="95"/>
      <c r="AK298" s="103"/>
      <c r="AL298" s="96"/>
      <c r="AM298" s="302"/>
      <c r="AN298" s="311"/>
      <c r="AO298" s="308"/>
      <c r="AP298" s="344"/>
      <c r="AQ298" s="304"/>
      <c r="AR298" s="95">
        <v>184</v>
      </c>
      <c r="AS298" s="104">
        <v>189</v>
      </c>
      <c r="AT298" s="96">
        <v>238</v>
      </c>
      <c r="AU298" s="302"/>
      <c r="AV298" s="304"/>
      <c r="AW298" s="302"/>
      <c r="AX298" s="308"/>
      <c r="AY298" s="344"/>
      <c r="AZ298" s="304"/>
      <c r="BA298" s="95"/>
      <c r="BB298" s="103"/>
      <c r="BC298" s="96"/>
      <c r="BD298" s="95"/>
      <c r="BE298" s="138"/>
      <c r="BF298" s="302"/>
      <c r="BG298" s="304"/>
      <c r="BH298" s="95"/>
      <c r="BI298" s="96"/>
      <c r="BJ298" s="95"/>
      <c r="BK298" s="358"/>
      <c r="BL298" s="302"/>
      <c r="BM298" s="344"/>
      <c r="BN298" s="304"/>
      <c r="BO298" s="302"/>
      <c r="BP298" s="304"/>
      <c r="BQ298" s="357"/>
      <c r="BR298" s="359"/>
      <c r="BS298" s="359"/>
      <c r="BT298" s="360"/>
      <c r="BU298" s="358"/>
      <c r="BV298" s="357"/>
      <c r="BW298" s="358"/>
      <c r="BX298" s="357"/>
      <c r="BY298" s="357"/>
      <c r="BZ298" s="359"/>
      <c r="CA298" s="358"/>
      <c r="CB298" s="302"/>
      <c r="CC298" s="311"/>
      <c r="CD298" s="311"/>
      <c r="CE298" s="304"/>
    </row>
    <row r="299" spans="1:83">
      <c r="A299" s="10">
        <v>4942</v>
      </c>
      <c r="B299" s="11" t="s">
        <v>424</v>
      </c>
      <c r="C299" s="33">
        <v>1041</v>
      </c>
      <c r="D299" s="45">
        <v>346</v>
      </c>
      <c r="E299" s="68">
        <f t="shared" si="4"/>
        <v>0.3323727185398655</v>
      </c>
      <c r="F299" s="95"/>
      <c r="G299" s="95"/>
      <c r="H299" s="95"/>
      <c r="I299" s="95"/>
      <c r="J299" s="104"/>
      <c r="K299" s="109"/>
      <c r="L299" s="103"/>
      <c r="M299" s="108"/>
      <c r="N299" s="96"/>
      <c r="O299" s="95"/>
      <c r="P299" s="96"/>
      <c r="Q299" s="95"/>
      <c r="R299" s="104"/>
      <c r="S299" s="103"/>
      <c r="T299" s="108"/>
      <c r="U299" s="139"/>
      <c r="V299" s="96"/>
      <c r="W299" s="307"/>
      <c r="X299" s="304"/>
      <c r="Y299" s="95"/>
      <c r="Z299" s="108"/>
      <c r="AA299" s="307"/>
      <c r="AB299" s="311"/>
      <c r="AC299" s="344"/>
      <c r="AD299" s="304"/>
      <c r="AE299" s="95"/>
      <c r="AF299" s="104"/>
      <c r="AG299" s="104"/>
      <c r="AH299" s="103"/>
      <c r="AI299" s="96"/>
      <c r="AJ299" s="95"/>
      <c r="AK299" s="103"/>
      <c r="AL299" s="96"/>
      <c r="AM299" s="302"/>
      <c r="AN299" s="311"/>
      <c r="AO299" s="308"/>
      <c r="AP299" s="344"/>
      <c r="AQ299" s="304"/>
      <c r="AR299" s="95">
        <v>162</v>
      </c>
      <c r="AS299" s="104">
        <v>168</v>
      </c>
      <c r="AT299" s="96">
        <v>195</v>
      </c>
      <c r="AU299" s="302"/>
      <c r="AV299" s="304"/>
      <c r="AW299" s="302"/>
      <c r="AX299" s="308"/>
      <c r="AY299" s="344"/>
      <c r="AZ299" s="304"/>
      <c r="BA299" s="95"/>
      <c r="BB299" s="103"/>
      <c r="BC299" s="96"/>
      <c r="BD299" s="95"/>
      <c r="BE299" s="138"/>
      <c r="BF299" s="302"/>
      <c r="BG299" s="304"/>
      <c r="BH299" s="95"/>
      <c r="BI299" s="96"/>
      <c r="BJ299" s="95"/>
      <c r="BK299" s="358"/>
      <c r="BL299" s="302"/>
      <c r="BM299" s="344"/>
      <c r="BN299" s="304"/>
      <c r="BO299" s="302"/>
      <c r="BP299" s="304"/>
      <c r="BQ299" s="357"/>
      <c r="BR299" s="359"/>
      <c r="BS299" s="359"/>
      <c r="BT299" s="360"/>
      <c r="BU299" s="358"/>
      <c r="BV299" s="357"/>
      <c r="BW299" s="358"/>
      <c r="BX299" s="357"/>
      <c r="BY299" s="357"/>
      <c r="BZ299" s="359"/>
      <c r="CA299" s="358"/>
      <c r="CB299" s="302"/>
      <c r="CC299" s="311"/>
      <c r="CD299" s="311"/>
      <c r="CE299" s="304"/>
    </row>
    <row r="300" spans="1:83">
      <c r="A300" s="10">
        <v>5201</v>
      </c>
      <c r="B300" s="11" t="s">
        <v>425</v>
      </c>
      <c r="C300" s="33">
        <v>716</v>
      </c>
      <c r="D300" s="45">
        <v>300</v>
      </c>
      <c r="E300" s="68">
        <f t="shared" si="4"/>
        <v>0.41899441340782123</v>
      </c>
      <c r="F300" s="95"/>
      <c r="G300" s="95"/>
      <c r="H300" s="95"/>
      <c r="I300" s="95"/>
      <c r="J300" s="104"/>
      <c r="K300" s="109"/>
      <c r="L300" s="103"/>
      <c r="M300" s="108"/>
      <c r="N300" s="96"/>
      <c r="O300" s="95"/>
      <c r="P300" s="96"/>
      <c r="Q300" s="95"/>
      <c r="R300" s="104"/>
      <c r="S300" s="103"/>
      <c r="T300" s="108"/>
      <c r="U300" s="139"/>
      <c r="V300" s="96"/>
      <c r="W300" s="307"/>
      <c r="X300" s="304"/>
      <c r="Y300" s="95"/>
      <c r="Z300" s="108"/>
      <c r="AA300" s="307"/>
      <c r="AB300" s="311"/>
      <c r="AC300" s="344"/>
      <c r="AD300" s="304"/>
      <c r="AE300" s="95"/>
      <c r="AF300" s="104"/>
      <c r="AG300" s="104"/>
      <c r="AH300" s="103"/>
      <c r="AI300" s="96"/>
      <c r="AJ300" s="95"/>
      <c r="AK300" s="103"/>
      <c r="AL300" s="96"/>
      <c r="AM300" s="302"/>
      <c r="AN300" s="311"/>
      <c r="AO300" s="308"/>
      <c r="AP300" s="344"/>
      <c r="AQ300" s="304"/>
      <c r="AR300" s="95">
        <v>157</v>
      </c>
      <c r="AS300" s="104">
        <v>125</v>
      </c>
      <c r="AT300" s="96">
        <v>170</v>
      </c>
      <c r="AU300" s="302"/>
      <c r="AV300" s="304"/>
      <c r="AW300" s="302"/>
      <c r="AX300" s="308"/>
      <c r="AY300" s="344"/>
      <c r="AZ300" s="304"/>
      <c r="BA300" s="95"/>
      <c r="BB300" s="103"/>
      <c r="BC300" s="96"/>
      <c r="BD300" s="95"/>
      <c r="BE300" s="138"/>
      <c r="BF300" s="302"/>
      <c r="BG300" s="304"/>
      <c r="BH300" s="95"/>
      <c r="BI300" s="96"/>
      <c r="BJ300" s="95"/>
      <c r="BK300" s="358"/>
      <c r="BL300" s="302"/>
      <c r="BM300" s="344"/>
      <c r="BN300" s="304"/>
      <c r="BO300" s="302"/>
      <c r="BP300" s="304"/>
      <c r="BQ300" s="357"/>
      <c r="BR300" s="359"/>
      <c r="BS300" s="359"/>
      <c r="BT300" s="360"/>
      <c r="BU300" s="358"/>
      <c r="BV300" s="357"/>
      <c r="BW300" s="358"/>
      <c r="BX300" s="357"/>
      <c r="BY300" s="357"/>
      <c r="BZ300" s="359"/>
      <c r="CA300" s="358"/>
      <c r="CB300" s="302"/>
      <c r="CC300" s="311"/>
      <c r="CD300" s="311"/>
      <c r="CE300" s="304"/>
    </row>
    <row r="301" spans="1:83">
      <c r="A301" s="10">
        <v>5202</v>
      </c>
      <c r="B301" s="11" t="s">
        <v>426</v>
      </c>
      <c r="C301" s="33">
        <v>908</v>
      </c>
      <c r="D301" s="45">
        <v>370</v>
      </c>
      <c r="E301" s="68">
        <f t="shared" si="4"/>
        <v>0.40748898678414097</v>
      </c>
      <c r="F301" s="95"/>
      <c r="G301" s="95"/>
      <c r="H301" s="95"/>
      <c r="I301" s="95"/>
      <c r="J301" s="104"/>
      <c r="K301" s="109"/>
      <c r="L301" s="103"/>
      <c r="M301" s="108"/>
      <c r="N301" s="96"/>
      <c r="O301" s="95"/>
      <c r="P301" s="96"/>
      <c r="Q301" s="95"/>
      <c r="R301" s="104"/>
      <c r="S301" s="103"/>
      <c r="T301" s="108"/>
      <c r="U301" s="139"/>
      <c r="V301" s="96"/>
      <c r="W301" s="307"/>
      <c r="X301" s="304"/>
      <c r="Y301" s="95"/>
      <c r="Z301" s="108"/>
      <c r="AA301" s="307"/>
      <c r="AB301" s="311"/>
      <c r="AC301" s="344"/>
      <c r="AD301" s="304"/>
      <c r="AE301" s="95"/>
      <c r="AF301" s="104"/>
      <c r="AG301" s="104"/>
      <c r="AH301" s="103"/>
      <c r="AI301" s="96"/>
      <c r="AJ301" s="95"/>
      <c r="AK301" s="103"/>
      <c r="AL301" s="96"/>
      <c r="AM301" s="302"/>
      <c r="AN301" s="311"/>
      <c r="AO301" s="308"/>
      <c r="AP301" s="344"/>
      <c r="AQ301" s="304"/>
      <c r="AR301" s="95">
        <v>216</v>
      </c>
      <c r="AS301" s="104">
        <v>178</v>
      </c>
      <c r="AT301" s="96">
        <v>194</v>
      </c>
      <c r="AU301" s="302"/>
      <c r="AV301" s="304"/>
      <c r="AW301" s="302"/>
      <c r="AX301" s="308"/>
      <c r="AY301" s="344"/>
      <c r="AZ301" s="304"/>
      <c r="BA301" s="95"/>
      <c r="BB301" s="103"/>
      <c r="BC301" s="96"/>
      <c r="BD301" s="95"/>
      <c r="BE301" s="138"/>
      <c r="BF301" s="302"/>
      <c r="BG301" s="304"/>
      <c r="BH301" s="95"/>
      <c r="BI301" s="96"/>
      <c r="BJ301" s="95"/>
      <c r="BK301" s="358"/>
      <c r="BL301" s="302"/>
      <c r="BM301" s="344"/>
      <c r="BN301" s="304"/>
      <c r="BO301" s="302"/>
      <c r="BP301" s="304"/>
      <c r="BQ301" s="357"/>
      <c r="BR301" s="359"/>
      <c r="BS301" s="359"/>
      <c r="BT301" s="360"/>
      <c r="BU301" s="358"/>
      <c r="BV301" s="357"/>
      <c r="BW301" s="358"/>
      <c r="BX301" s="357"/>
      <c r="BY301" s="357"/>
      <c r="BZ301" s="359"/>
      <c r="CA301" s="358"/>
      <c r="CB301" s="302"/>
      <c r="CC301" s="311"/>
      <c r="CD301" s="311"/>
      <c r="CE301" s="304"/>
    </row>
    <row r="302" spans="1:83">
      <c r="A302" s="10">
        <v>5203</v>
      </c>
      <c r="B302" s="11" t="s">
        <v>427</v>
      </c>
      <c r="C302" s="33">
        <v>1039</v>
      </c>
      <c r="D302" s="45">
        <v>298</v>
      </c>
      <c r="E302" s="68">
        <f t="shared" si="4"/>
        <v>0.28681424446583254</v>
      </c>
      <c r="F302" s="95"/>
      <c r="G302" s="95"/>
      <c r="H302" s="95"/>
      <c r="I302" s="95"/>
      <c r="J302" s="104"/>
      <c r="K302" s="109"/>
      <c r="L302" s="103"/>
      <c r="M302" s="108"/>
      <c r="N302" s="96"/>
      <c r="O302" s="95"/>
      <c r="P302" s="96"/>
      <c r="Q302" s="95"/>
      <c r="R302" s="104"/>
      <c r="S302" s="103"/>
      <c r="T302" s="108"/>
      <c r="U302" s="139"/>
      <c r="V302" s="96"/>
      <c r="W302" s="307"/>
      <c r="X302" s="304"/>
      <c r="Y302" s="95"/>
      <c r="Z302" s="108"/>
      <c r="AA302" s="307"/>
      <c r="AB302" s="311"/>
      <c r="AC302" s="344"/>
      <c r="AD302" s="304"/>
      <c r="AE302" s="95"/>
      <c r="AF302" s="104"/>
      <c r="AG302" s="104"/>
      <c r="AH302" s="103"/>
      <c r="AI302" s="96"/>
      <c r="AJ302" s="95"/>
      <c r="AK302" s="103"/>
      <c r="AL302" s="96"/>
      <c r="AM302" s="302"/>
      <c r="AN302" s="311"/>
      <c r="AO302" s="308"/>
      <c r="AP302" s="344"/>
      <c r="AQ302" s="304"/>
      <c r="AR302" s="95">
        <v>167</v>
      </c>
      <c r="AS302" s="104">
        <v>143</v>
      </c>
      <c r="AT302" s="96">
        <v>176</v>
      </c>
      <c r="AU302" s="302"/>
      <c r="AV302" s="304"/>
      <c r="AW302" s="302"/>
      <c r="AX302" s="308"/>
      <c r="AY302" s="344"/>
      <c r="AZ302" s="304"/>
      <c r="BA302" s="95"/>
      <c r="BB302" s="103"/>
      <c r="BC302" s="96"/>
      <c r="BD302" s="95"/>
      <c r="BE302" s="138"/>
      <c r="BF302" s="302"/>
      <c r="BG302" s="304"/>
      <c r="BH302" s="95"/>
      <c r="BI302" s="96"/>
      <c r="BJ302" s="95"/>
      <c r="BK302" s="358"/>
      <c r="BL302" s="302"/>
      <c r="BM302" s="344"/>
      <c r="BN302" s="304"/>
      <c r="BO302" s="302"/>
      <c r="BP302" s="304"/>
      <c r="BQ302" s="357"/>
      <c r="BR302" s="359"/>
      <c r="BS302" s="359"/>
      <c r="BT302" s="360"/>
      <c r="BU302" s="358"/>
      <c r="BV302" s="357"/>
      <c r="BW302" s="358"/>
      <c r="BX302" s="357"/>
      <c r="BY302" s="357"/>
      <c r="BZ302" s="359"/>
      <c r="CA302" s="358"/>
      <c r="CB302" s="302"/>
      <c r="CC302" s="311"/>
      <c r="CD302" s="311"/>
      <c r="CE302" s="304"/>
    </row>
    <row r="303" spans="1:83">
      <c r="A303" s="10">
        <v>5204</v>
      </c>
      <c r="B303" s="11" t="s">
        <v>428</v>
      </c>
      <c r="C303" s="33">
        <v>785</v>
      </c>
      <c r="D303" s="45">
        <v>330</v>
      </c>
      <c r="E303" s="68">
        <f t="shared" si="4"/>
        <v>0.42038216560509556</v>
      </c>
      <c r="F303" s="95"/>
      <c r="G303" s="95"/>
      <c r="H303" s="95"/>
      <c r="I303" s="95"/>
      <c r="J303" s="104"/>
      <c r="K303" s="109"/>
      <c r="L303" s="103"/>
      <c r="M303" s="108"/>
      <c r="N303" s="96"/>
      <c r="O303" s="95"/>
      <c r="P303" s="96"/>
      <c r="Q303" s="95"/>
      <c r="R303" s="104"/>
      <c r="S303" s="103"/>
      <c r="T303" s="108"/>
      <c r="U303" s="139"/>
      <c r="V303" s="96"/>
      <c r="W303" s="307"/>
      <c r="X303" s="304"/>
      <c r="Y303" s="95"/>
      <c r="Z303" s="108"/>
      <c r="AA303" s="307"/>
      <c r="AB303" s="311"/>
      <c r="AC303" s="344"/>
      <c r="AD303" s="304"/>
      <c r="AE303" s="95"/>
      <c r="AF303" s="104"/>
      <c r="AG303" s="104"/>
      <c r="AH303" s="103"/>
      <c r="AI303" s="96"/>
      <c r="AJ303" s="95"/>
      <c r="AK303" s="103"/>
      <c r="AL303" s="96"/>
      <c r="AM303" s="302"/>
      <c r="AN303" s="311"/>
      <c r="AO303" s="308"/>
      <c r="AP303" s="344"/>
      <c r="AQ303" s="304"/>
      <c r="AR303" s="95">
        <v>147</v>
      </c>
      <c r="AS303" s="104">
        <v>130</v>
      </c>
      <c r="AT303" s="96">
        <v>172</v>
      </c>
      <c r="AU303" s="302"/>
      <c r="AV303" s="304"/>
      <c r="AW303" s="302"/>
      <c r="AX303" s="308"/>
      <c r="AY303" s="344"/>
      <c r="AZ303" s="304"/>
      <c r="BA303" s="95"/>
      <c r="BB303" s="103"/>
      <c r="BC303" s="96"/>
      <c r="BD303" s="95"/>
      <c r="BE303" s="138"/>
      <c r="BF303" s="302"/>
      <c r="BG303" s="304"/>
      <c r="BH303" s="95"/>
      <c r="BI303" s="96"/>
      <c r="BJ303" s="95"/>
      <c r="BK303" s="358"/>
      <c r="BL303" s="302"/>
      <c r="BM303" s="344"/>
      <c r="BN303" s="304"/>
      <c r="BO303" s="302"/>
      <c r="BP303" s="304"/>
      <c r="BQ303" s="357"/>
      <c r="BR303" s="359"/>
      <c r="BS303" s="359"/>
      <c r="BT303" s="360"/>
      <c r="BU303" s="358"/>
      <c r="BV303" s="357"/>
      <c r="BW303" s="358"/>
      <c r="BX303" s="357"/>
      <c r="BY303" s="357"/>
      <c r="BZ303" s="359"/>
      <c r="CA303" s="358"/>
      <c r="CB303" s="302"/>
      <c r="CC303" s="311"/>
      <c r="CD303" s="311"/>
      <c r="CE303" s="304"/>
    </row>
    <row r="304" spans="1:83">
      <c r="A304" s="10">
        <v>5205</v>
      </c>
      <c r="B304" s="11" t="s">
        <v>429</v>
      </c>
      <c r="C304" s="33">
        <v>934</v>
      </c>
      <c r="D304" s="45">
        <v>257</v>
      </c>
      <c r="E304" s="68">
        <f t="shared" si="4"/>
        <v>0.2751605995717345</v>
      </c>
      <c r="F304" s="95"/>
      <c r="G304" s="95"/>
      <c r="H304" s="95"/>
      <c r="I304" s="95"/>
      <c r="J304" s="104"/>
      <c r="K304" s="109"/>
      <c r="L304" s="103"/>
      <c r="M304" s="108"/>
      <c r="N304" s="96"/>
      <c r="O304" s="95"/>
      <c r="P304" s="96"/>
      <c r="Q304" s="95"/>
      <c r="R304" s="104"/>
      <c r="S304" s="103"/>
      <c r="T304" s="108"/>
      <c r="U304" s="139"/>
      <c r="V304" s="96"/>
      <c r="W304" s="307"/>
      <c r="X304" s="304"/>
      <c r="Y304" s="95"/>
      <c r="Z304" s="108"/>
      <c r="AA304" s="307"/>
      <c r="AB304" s="311"/>
      <c r="AC304" s="344"/>
      <c r="AD304" s="304"/>
      <c r="AE304" s="95"/>
      <c r="AF304" s="104"/>
      <c r="AG304" s="104"/>
      <c r="AH304" s="103"/>
      <c r="AI304" s="96"/>
      <c r="AJ304" s="95"/>
      <c r="AK304" s="103"/>
      <c r="AL304" s="96"/>
      <c r="AM304" s="302"/>
      <c r="AN304" s="311"/>
      <c r="AO304" s="308"/>
      <c r="AP304" s="344"/>
      <c r="AQ304" s="304"/>
      <c r="AR304" s="95">
        <v>122</v>
      </c>
      <c r="AS304" s="104">
        <v>109</v>
      </c>
      <c r="AT304" s="96">
        <v>133</v>
      </c>
      <c r="AU304" s="302"/>
      <c r="AV304" s="304"/>
      <c r="AW304" s="302"/>
      <c r="AX304" s="308"/>
      <c r="AY304" s="344"/>
      <c r="AZ304" s="304"/>
      <c r="BA304" s="95"/>
      <c r="BB304" s="103"/>
      <c r="BC304" s="96"/>
      <c r="BD304" s="95"/>
      <c r="BE304" s="138"/>
      <c r="BF304" s="302"/>
      <c r="BG304" s="304"/>
      <c r="BH304" s="95"/>
      <c r="BI304" s="96"/>
      <c r="BJ304" s="95"/>
      <c r="BK304" s="358"/>
      <c r="BL304" s="302"/>
      <c r="BM304" s="344"/>
      <c r="BN304" s="304"/>
      <c r="BO304" s="302"/>
      <c r="BP304" s="304"/>
      <c r="BQ304" s="357"/>
      <c r="BR304" s="359"/>
      <c r="BS304" s="359"/>
      <c r="BT304" s="360"/>
      <c r="BU304" s="358"/>
      <c r="BV304" s="357"/>
      <c r="BW304" s="358"/>
      <c r="BX304" s="357"/>
      <c r="BY304" s="357"/>
      <c r="BZ304" s="359"/>
      <c r="CA304" s="358"/>
      <c r="CB304" s="302"/>
      <c r="CC304" s="311"/>
      <c r="CD304" s="311"/>
      <c r="CE304" s="304"/>
    </row>
    <row r="305" spans="1:83">
      <c r="A305" s="10">
        <v>5206</v>
      </c>
      <c r="B305" s="11" t="s">
        <v>430</v>
      </c>
      <c r="C305" s="33">
        <v>729</v>
      </c>
      <c r="D305" s="45">
        <v>267</v>
      </c>
      <c r="E305" s="68">
        <f t="shared" si="4"/>
        <v>0.36625514403292181</v>
      </c>
      <c r="F305" s="95"/>
      <c r="G305" s="95"/>
      <c r="H305" s="95"/>
      <c r="I305" s="95"/>
      <c r="J305" s="104"/>
      <c r="K305" s="109"/>
      <c r="L305" s="103"/>
      <c r="M305" s="108"/>
      <c r="N305" s="96"/>
      <c r="O305" s="95"/>
      <c r="P305" s="96"/>
      <c r="Q305" s="95"/>
      <c r="R305" s="104"/>
      <c r="S305" s="103"/>
      <c r="T305" s="108"/>
      <c r="U305" s="139"/>
      <c r="V305" s="96"/>
      <c r="W305" s="307"/>
      <c r="X305" s="304"/>
      <c r="Y305" s="95"/>
      <c r="Z305" s="108"/>
      <c r="AA305" s="307"/>
      <c r="AB305" s="311"/>
      <c r="AC305" s="344"/>
      <c r="AD305" s="304"/>
      <c r="AE305" s="95"/>
      <c r="AF305" s="104"/>
      <c r="AG305" s="104"/>
      <c r="AH305" s="103"/>
      <c r="AI305" s="96"/>
      <c r="AJ305" s="95"/>
      <c r="AK305" s="103"/>
      <c r="AL305" s="96"/>
      <c r="AM305" s="302"/>
      <c r="AN305" s="311"/>
      <c r="AO305" s="308"/>
      <c r="AP305" s="344"/>
      <c r="AQ305" s="304"/>
      <c r="AR305" s="95">
        <v>120</v>
      </c>
      <c r="AS305" s="104">
        <v>93</v>
      </c>
      <c r="AT305" s="96">
        <v>133</v>
      </c>
      <c r="AU305" s="302"/>
      <c r="AV305" s="304"/>
      <c r="AW305" s="302"/>
      <c r="AX305" s="308"/>
      <c r="AY305" s="344"/>
      <c r="AZ305" s="304"/>
      <c r="BA305" s="95"/>
      <c r="BB305" s="103"/>
      <c r="BC305" s="96"/>
      <c r="BD305" s="95"/>
      <c r="BE305" s="138"/>
      <c r="BF305" s="302"/>
      <c r="BG305" s="304"/>
      <c r="BH305" s="95"/>
      <c r="BI305" s="96"/>
      <c r="BJ305" s="95"/>
      <c r="BK305" s="358"/>
      <c r="BL305" s="302"/>
      <c r="BM305" s="344"/>
      <c r="BN305" s="304"/>
      <c r="BO305" s="302"/>
      <c r="BP305" s="304"/>
      <c r="BQ305" s="357"/>
      <c r="BR305" s="359"/>
      <c r="BS305" s="359"/>
      <c r="BT305" s="360"/>
      <c r="BU305" s="358"/>
      <c r="BV305" s="357"/>
      <c r="BW305" s="358"/>
      <c r="BX305" s="357"/>
      <c r="BY305" s="357"/>
      <c r="BZ305" s="359"/>
      <c r="CA305" s="358"/>
      <c r="CB305" s="302"/>
      <c r="CC305" s="311"/>
      <c r="CD305" s="311"/>
      <c r="CE305" s="304"/>
    </row>
    <row r="306" spans="1:83">
      <c r="A306" s="10">
        <v>5207</v>
      </c>
      <c r="B306" s="11" t="s">
        <v>431</v>
      </c>
      <c r="C306" s="33">
        <v>671</v>
      </c>
      <c r="D306" s="45">
        <v>174</v>
      </c>
      <c r="E306" s="68">
        <f t="shared" si="4"/>
        <v>0.25931445603576753</v>
      </c>
      <c r="F306" s="95"/>
      <c r="G306" s="95"/>
      <c r="H306" s="95"/>
      <c r="I306" s="95"/>
      <c r="J306" s="104"/>
      <c r="K306" s="109"/>
      <c r="L306" s="103"/>
      <c r="M306" s="108"/>
      <c r="N306" s="96"/>
      <c r="O306" s="95"/>
      <c r="P306" s="96"/>
      <c r="Q306" s="95"/>
      <c r="R306" s="104"/>
      <c r="S306" s="103"/>
      <c r="T306" s="108"/>
      <c r="U306" s="139"/>
      <c r="V306" s="96"/>
      <c r="W306" s="307"/>
      <c r="X306" s="304"/>
      <c r="Y306" s="95"/>
      <c r="Z306" s="108"/>
      <c r="AA306" s="307"/>
      <c r="AB306" s="311"/>
      <c r="AC306" s="344"/>
      <c r="AD306" s="304"/>
      <c r="AE306" s="95"/>
      <c r="AF306" s="104"/>
      <c r="AG306" s="104"/>
      <c r="AH306" s="103"/>
      <c r="AI306" s="96"/>
      <c r="AJ306" s="95"/>
      <c r="AK306" s="103"/>
      <c r="AL306" s="96"/>
      <c r="AM306" s="302"/>
      <c r="AN306" s="311"/>
      <c r="AO306" s="308"/>
      <c r="AP306" s="344"/>
      <c r="AQ306" s="304"/>
      <c r="AR306" s="95">
        <v>103</v>
      </c>
      <c r="AS306" s="104">
        <v>77</v>
      </c>
      <c r="AT306" s="96">
        <v>95</v>
      </c>
      <c r="AU306" s="302"/>
      <c r="AV306" s="304"/>
      <c r="AW306" s="302"/>
      <c r="AX306" s="308"/>
      <c r="AY306" s="344"/>
      <c r="AZ306" s="304"/>
      <c r="BA306" s="95"/>
      <c r="BB306" s="103"/>
      <c r="BC306" s="96"/>
      <c r="BD306" s="95"/>
      <c r="BE306" s="138"/>
      <c r="BF306" s="302"/>
      <c r="BG306" s="304"/>
      <c r="BH306" s="95"/>
      <c r="BI306" s="96"/>
      <c r="BJ306" s="95"/>
      <c r="BK306" s="358"/>
      <c r="BL306" s="302"/>
      <c r="BM306" s="344"/>
      <c r="BN306" s="304"/>
      <c r="BO306" s="302"/>
      <c r="BP306" s="304"/>
      <c r="BQ306" s="357"/>
      <c r="BR306" s="359"/>
      <c r="BS306" s="359"/>
      <c r="BT306" s="360"/>
      <c r="BU306" s="358"/>
      <c r="BV306" s="357"/>
      <c r="BW306" s="358"/>
      <c r="BX306" s="357"/>
      <c r="BY306" s="357"/>
      <c r="BZ306" s="359"/>
      <c r="CA306" s="358"/>
      <c r="CB306" s="302"/>
      <c r="CC306" s="311"/>
      <c r="CD306" s="311"/>
      <c r="CE306" s="304"/>
    </row>
    <row r="307" spans="1:83">
      <c r="A307" s="10">
        <v>5208</v>
      </c>
      <c r="B307" s="11" t="s">
        <v>432</v>
      </c>
      <c r="C307" s="33">
        <v>840</v>
      </c>
      <c r="D307" s="45">
        <v>365</v>
      </c>
      <c r="E307" s="68">
        <f t="shared" si="4"/>
        <v>0.43452380952380953</v>
      </c>
      <c r="F307" s="95"/>
      <c r="G307" s="95"/>
      <c r="H307" s="95"/>
      <c r="I307" s="95"/>
      <c r="J307" s="104"/>
      <c r="K307" s="109"/>
      <c r="L307" s="103"/>
      <c r="M307" s="108"/>
      <c r="N307" s="96"/>
      <c r="O307" s="95"/>
      <c r="P307" s="96"/>
      <c r="Q307" s="95"/>
      <c r="R307" s="104"/>
      <c r="S307" s="103"/>
      <c r="T307" s="108"/>
      <c r="U307" s="139"/>
      <c r="V307" s="96"/>
      <c r="W307" s="307"/>
      <c r="X307" s="304"/>
      <c r="Y307" s="95"/>
      <c r="Z307" s="108"/>
      <c r="AA307" s="307"/>
      <c r="AB307" s="311"/>
      <c r="AC307" s="344"/>
      <c r="AD307" s="304"/>
      <c r="AE307" s="95"/>
      <c r="AF307" s="104"/>
      <c r="AG307" s="104"/>
      <c r="AH307" s="103"/>
      <c r="AI307" s="96"/>
      <c r="AJ307" s="95"/>
      <c r="AK307" s="103"/>
      <c r="AL307" s="96"/>
      <c r="AM307" s="302"/>
      <c r="AN307" s="311"/>
      <c r="AO307" s="308"/>
      <c r="AP307" s="344"/>
      <c r="AQ307" s="304"/>
      <c r="AR307" s="95">
        <v>236</v>
      </c>
      <c r="AS307" s="104">
        <v>186</v>
      </c>
      <c r="AT307" s="96">
        <v>204</v>
      </c>
      <c r="AU307" s="302"/>
      <c r="AV307" s="304"/>
      <c r="AW307" s="302"/>
      <c r="AX307" s="308"/>
      <c r="AY307" s="344"/>
      <c r="AZ307" s="304"/>
      <c r="BA307" s="95"/>
      <c r="BB307" s="103"/>
      <c r="BC307" s="96"/>
      <c r="BD307" s="95"/>
      <c r="BE307" s="138"/>
      <c r="BF307" s="302"/>
      <c r="BG307" s="304"/>
      <c r="BH307" s="95"/>
      <c r="BI307" s="96"/>
      <c r="BJ307" s="95"/>
      <c r="BK307" s="358"/>
      <c r="BL307" s="302"/>
      <c r="BM307" s="344"/>
      <c r="BN307" s="304"/>
      <c r="BO307" s="302"/>
      <c r="BP307" s="304"/>
      <c r="BQ307" s="357"/>
      <c r="BR307" s="359"/>
      <c r="BS307" s="359"/>
      <c r="BT307" s="360"/>
      <c r="BU307" s="358"/>
      <c r="BV307" s="357"/>
      <c r="BW307" s="358"/>
      <c r="BX307" s="357"/>
      <c r="BY307" s="357"/>
      <c r="BZ307" s="359"/>
      <c r="CA307" s="358"/>
      <c r="CB307" s="302"/>
      <c r="CC307" s="311"/>
      <c r="CD307" s="311"/>
      <c r="CE307" s="304"/>
    </row>
    <row r="308" spans="1:83">
      <c r="A308" s="10">
        <v>5301</v>
      </c>
      <c r="B308" s="11" t="s">
        <v>433</v>
      </c>
      <c r="C308" s="33">
        <v>1439</v>
      </c>
      <c r="D308" s="45">
        <v>610</v>
      </c>
      <c r="E308" s="68">
        <f t="shared" si="4"/>
        <v>0.42390548992355803</v>
      </c>
      <c r="F308" s="95"/>
      <c r="G308" s="95"/>
      <c r="H308" s="95"/>
      <c r="I308" s="95"/>
      <c r="J308" s="104"/>
      <c r="K308" s="109"/>
      <c r="L308" s="103"/>
      <c r="M308" s="108"/>
      <c r="N308" s="96"/>
      <c r="O308" s="95"/>
      <c r="P308" s="96"/>
      <c r="Q308" s="95"/>
      <c r="R308" s="104"/>
      <c r="S308" s="103"/>
      <c r="T308" s="108"/>
      <c r="U308" s="139"/>
      <c r="V308" s="96"/>
      <c r="W308" s="307"/>
      <c r="X308" s="304"/>
      <c r="Y308" s="95"/>
      <c r="Z308" s="108"/>
      <c r="AA308" s="307"/>
      <c r="AB308" s="311"/>
      <c r="AC308" s="344"/>
      <c r="AD308" s="304"/>
      <c r="AE308" s="95"/>
      <c r="AF308" s="104"/>
      <c r="AG308" s="104"/>
      <c r="AH308" s="103"/>
      <c r="AI308" s="96"/>
      <c r="AJ308" s="95"/>
      <c r="AK308" s="103"/>
      <c r="AL308" s="96"/>
      <c r="AM308" s="302"/>
      <c r="AN308" s="311"/>
      <c r="AO308" s="308"/>
      <c r="AP308" s="344"/>
      <c r="AQ308" s="304"/>
      <c r="AR308" s="357"/>
      <c r="AS308" s="359"/>
      <c r="AT308" s="358"/>
      <c r="AU308" s="302"/>
      <c r="AV308" s="304"/>
      <c r="AW308" s="302"/>
      <c r="AX308" s="308"/>
      <c r="AY308" s="344"/>
      <c r="AZ308" s="304"/>
      <c r="BA308" s="357"/>
      <c r="BB308" s="360"/>
      <c r="BC308" s="96"/>
      <c r="BD308" s="95">
        <v>27</v>
      </c>
      <c r="BE308" s="138">
        <v>24</v>
      </c>
      <c r="BF308" s="95">
        <v>325</v>
      </c>
      <c r="BG308" s="502">
        <v>332</v>
      </c>
      <c r="BH308" s="95"/>
      <c r="BI308" s="96"/>
      <c r="BJ308" s="95"/>
      <c r="BK308" s="358"/>
      <c r="BL308" s="302"/>
      <c r="BM308" s="344"/>
      <c r="BN308" s="304"/>
      <c r="BO308" s="302"/>
      <c r="BP308" s="304"/>
      <c r="BQ308" s="357"/>
      <c r="BR308" s="359"/>
      <c r="BS308" s="359"/>
      <c r="BT308" s="360"/>
      <c r="BU308" s="358"/>
      <c r="BV308" s="357"/>
      <c r="BW308" s="358"/>
      <c r="BX308" s="357"/>
      <c r="BY308" s="357"/>
      <c r="BZ308" s="359"/>
      <c r="CA308" s="358"/>
      <c r="CB308" s="302"/>
      <c r="CC308" s="311"/>
      <c r="CD308" s="311"/>
      <c r="CE308" s="304"/>
    </row>
    <row r="309" spans="1:83">
      <c r="A309" s="10">
        <v>5302</v>
      </c>
      <c r="B309" s="11" t="s">
        <v>434</v>
      </c>
      <c r="C309" s="33">
        <v>1382</v>
      </c>
      <c r="D309" s="45">
        <v>560</v>
      </c>
      <c r="E309" s="68">
        <f t="shared" si="4"/>
        <v>0.40520984081041966</v>
      </c>
      <c r="F309" s="95"/>
      <c r="G309" s="95"/>
      <c r="H309" s="95"/>
      <c r="I309" s="95"/>
      <c r="J309" s="104"/>
      <c r="K309" s="109"/>
      <c r="L309" s="103"/>
      <c r="M309" s="108"/>
      <c r="N309" s="96"/>
      <c r="O309" s="95"/>
      <c r="P309" s="96"/>
      <c r="Q309" s="95"/>
      <c r="R309" s="104"/>
      <c r="S309" s="103"/>
      <c r="T309" s="108"/>
      <c r="U309" s="139"/>
      <c r="V309" s="96"/>
      <c r="W309" s="307"/>
      <c r="X309" s="304"/>
      <c r="Y309" s="95"/>
      <c r="Z309" s="108"/>
      <c r="AA309" s="307"/>
      <c r="AB309" s="311"/>
      <c r="AC309" s="344"/>
      <c r="AD309" s="304"/>
      <c r="AE309" s="95"/>
      <c r="AF309" s="104"/>
      <c r="AG309" s="104"/>
      <c r="AH309" s="103"/>
      <c r="AI309" s="96"/>
      <c r="AJ309" s="95"/>
      <c r="AK309" s="103"/>
      <c r="AL309" s="96"/>
      <c r="AM309" s="302"/>
      <c r="AN309" s="311"/>
      <c r="AO309" s="308"/>
      <c r="AP309" s="344"/>
      <c r="AQ309" s="304"/>
      <c r="AR309" s="357"/>
      <c r="AS309" s="359"/>
      <c r="AT309" s="358"/>
      <c r="AU309" s="302"/>
      <c r="AV309" s="304"/>
      <c r="AW309" s="302"/>
      <c r="AX309" s="308"/>
      <c r="AY309" s="344"/>
      <c r="AZ309" s="304"/>
      <c r="BA309" s="357"/>
      <c r="BB309" s="360"/>
      <c r="BC309" s="96"/>
      <c r="BD309" s="357"/>
      <c r="BE309" s="361"/>
      <c r="BF309" s="95">
        <v>325</v>
      </c>
      <c r="BG309" s="502">
        <v>335</v>
      </c>
      <c r="BH309" s="95"/>
      <c r="BI309" s="96"/>
      <c r="BJ309" s="95"/>
      <c r="BK309" s="358"/>
      <c r="BL309" s="302"/>
      <c r="BM309" s="344"/>
      <c r="BN309" s="304"/>
      <c r="BO309" s="302"/>
      <c r="BP309" s="304"/>
      <c r="BQ309" s="357"/>
      <c r="BR309" s="359"/>
      <c r="BS309" s="359"/>
      <c r="BT309" s="360"/>
      <c r="BU309" s="358"/>
      <c r="BV309" s="357"/>
      <c r="BW309" s="358"/>
      <c r="BX309" s="357"/>
      <c r="BY309" s="357"/>
      <c r="BZ309" s="359"/>
      <c r="CA309" s="358"/>
      <c r="CB309" s="302"/>
      <c r="CC309" s="311"/>
      <c r="CD309" s="311"/>
      <c r="CE309" s="304"/>
    </row>
    <row r="310" spans="1:83">
      <c r="A310" s="10">
        <v>5303</v>
      </c>
      <c r="B310" s="11" t="s">
        <v>435</v>
      </c>
      <c r="C310" s="33">
        <v>1215</v>
      </c>
      <c r="D310" s="45">
        <v>456</v>
      </c>
      <c r="E310" s="68">
        <f t="shared" si="4"/>
        <v>0.37530864197530867</v>
      </c>
      <c r="F310" s="95"/>
      <c r="G310" s="95"/>
      <c r="H310" s="95"/>
      <c r="I310" s="95"/>
      <c r="J310" s="104"/>
      <c r="K310" s="109"/>
      <c r="L310" s="103"/>
      <c r="M310" s="108"/>
      <c r="N310" s="96"/>
      <c r="O310" s="95"/>
      <c r="P310" s="96"/>
      <c r="Q310" s="95"/>
      <c r="R310" s="104"/>
      <c r="S310" s="103"/>
      <c r="T310" s="108"/>
      <c r="U310" s="139"/>
      <c r="V310" s="96"/>
      <c r="W310" s="307"/>
      <c r="X310" s="304"/>
      <c r="Y310" s="95"/>
      <c r="Z310" s="108"/>
      <c r="AA310" s="307"/>
      <c r="AB310" s="311"/>
      <c r="AC310" s="344"/>
      <c r="AD310" s="304"/>
      <c r="AE310" s="95"/>
      <c r="AF310" s="104"/>
      <c r="AG310" s="104"/>
      <c r="AH310" s="103"/>
      <c r="AI310" s="96"/>
      <c r="AJ310" s="95"/>
      <c r="AK310" s="103"/>
      <c r="AL310" s="96"/>
      <c r="AM310" s="302"/>
      <c r="AN310" s="311"/>
      <c r="AO310" s="308"/>
      <c r="AP310" s="344"/>
      <c r="AQ310" s="304"/>
      <c r="AR310" s="357"/>
      <c r="AS310" s="359"/>
      <c r="AT310" s="358"/>
      <c r="AU310" s="302"/>
      <c r="AV310" s="304"/>
      <c r="AW310" s="302"/>
      <c r="AX310" s="308"/>
      <c r="AY310" s="344"/>
      <c r="AZ310" s="304"/>
      <c r="BA310" s="357"/>
      <c r="BB310" s="360"/>
      <c r="BC310" s="96"/>
      <c r="BD310" s="357"/>
      <c r="BE310" s="361"/>
      <c r="BF310" s="95">
        <v>288</v>
      </c>
      <c r="BG310" s="502">
        <v>291</v>
      </c>
      <c r="BH310" s="95"/>
      <c r="BI310" s="96"/>
      <c r="BJ310" s="95"/>
      <c r="BK310" s="358"/>
      <c r="BL310" s="302"/>
      <c r="BM310" s="344"/>
      <c r="BN310" s="304"/>
      <c r="BO310" s="302"/>
      <c r="BP310" s="304"/>
      <c r="BQ310" s="357"/>
      <c r="BR310" s="359"/>
      <c r="BS310" s="359"/>
      <c r="BT310" s="360"/>
      <c r="BU310" s="358"/>
      <c r="BV310" s="357"/>
      <c r="BW310" s="358"/>
      <c r="BX310" s="357"/>
      <c r="BY310" s="357"/>
      <c r="BZ310" s="359"/>
      <c r="CA310" s="358"/>
      <c r="CB310" s="302"/>
      <c r="CC310" s="311"/>
      <c r="CD310" s="311"/>
      <c r="CE310" s="304"/>
    </row>
    <row r="311" spans="1:83">
      <c r="A311" s="10">
        <v>5304</v>
      </c>
      <c r="B311" s="11" t="s">
        <v>436</v>
      </c>
      <c r="C311" s="33">
        <v>1346</v>
      </c>
      <c r="D311" s="45">
        <v>462</v>
      </c>
      <c r="E311" s="68">
        <f t="shared" si="4"/>
        <v>0.34323922734026746</v>
      </c>
      <c r="F311" s="95"/>
      <c r="G311" s="95"/>
      <c r="H311" s="95"/>
      <c r="I311" s="95"/>
      <c r="J311" s="104"/>
      <c r="K311" s="109"/>
      <c r="L311" s="103"/>
      <c r="M311" s="108"/>
      <c r="N311" s="96"/>
      <c r="O311" s="95"/>
      <c r="P311" s="96"/>
      <c r="Q311" s="95"/>
      <c r="R311" s="104"/>
      <c r="S311" s="103"/>
      <c r="T311" s="108"/>
      <c r="U311" s="139"/>
      <c r="V311" s="96"/>
      <c r="W311" s="307"/>
      <c r="X311" s="304"/>
      <c r="Y311" s="95"/>
      <c r="Z311" s="108"/>
      <c r="AA311" s="307"/>
      <c r="AB311" s="311"/>
      <c r="AC311" s="344"/>
      <c r="AD311" s="304"/>
      <c r="AE311" s="95"/>
      <c r="AF311" s="104"/>
      <c r="AG311" s="104"/>
      <c r="AH311" s="103"/>
      <c r="AI311" s="96"/>
      <c r="AJ311" s="95"/>
      <c r="AK311" s="103"/>
      <c r="AL311" s="96"/>
      <c r="AM311" s="302"/>
      <c r="AN311" s="311"/>
      <c r="AO311" s="308"/>
      <c r="AP311" s="344"/>
      <c r="AQ311" s="304"/>
      <c r="AR311" s="357"/>
      <c r="AS311" s="359"/>
      <c r="AT311" s="358"/>
      <c r="AU311" s="302"/>
      <c r="AV311" s="304"/>
      <c r="AW311" s="302"/>
      <c r="AX311" s="308"/>
      <c r="AY311" s="344"/>
      <c r="AZ311" s="304"/>
      <c r="BA311" s="357"/>
      <c r="BB311" s="360"/>
      <c r="BC311" s="96"/>
      <c r="BD311" s="357"/>
      <c r="BE311" s="361"/>
      <c r="BF311" s="95">
        <v>276</v>
      </c>
      <c r="BG311" s="502">
        <v>281</v>
      </c>
      <c r="BH311" s="95"/>
      <c r="BI311" s="96"/>
      <c r="BJ311" s="95"/>
      <c r="BK311" s="358"/>
      <c r="BL311" s="302"/>
      <c r="BM311" s="344"/>
      <c r="BN311" s="304"/>
      <c r="BO311" s="302"/>
      <c r="BP311" s="304"/>
      <c r="BQ311" s="357"/>
      <c r="BR311" s="359"/>
      <c r="BS311" s="359"/>
      <c r="BT311" s="360"/>
      <c r="BU311" s="358"/>
      <c r="BV311" s="357"/>
      <c r="BW311" s="358"/>
      <c r="BX311" s="357"/>
      <c r="BY311" s="357"/>
      <c r="BZ311" s="359"/>
      <c r="CA311" s="358"/>
      <c r="CB311" s="302"/>
      <c r="CC311" s="311"/>
      <c r="CD311" s="311"/>
      <c r="CE311" s="304"/>
    </row>
    <row r="312" spans="1:83">
      <c r="A312" s="10">
        <v>5305</v>
      </c>
      <c r="B312" s="11" t="s">
        <v>437</v>
      </c>
      <c r="C312" s="33">
        <v>1431</v>
      </c>
      <c r="D312" s="45">
        <v>592</v>
      </c>
      <c r="E312" s="68">
        <f t="shared" si="4"/>
        <v>0.41369671558350801</v>
      </c>
      <c r="F312" s="95"/>
      <c r="G312" s="95"/>
      <c r="H312" s="95"/>
      <c r="I312" s="95"/>
      <c r="J312" s="104"/>
      <c r="K312" s="109"/>
      <c r="L312" s="103"/>
      <c r="M312" s="108"/>
      <c r="N312" s="96"/>
      <c r="O312" s="95"/>
      <c r="P312" s="96"/>
      <c r="Q312" s="95"/>
      <c r="R312" s="104"/>
      <c r="S312" s="103"/>
      <c r="T312" s="108"/>
      <c r="U312" s="139"/>
      <c r="V312" s="96"/>
      <c r="W312" s="307"/>
      <c r="X312" s="304"/>
      <c r="Y312" s="95"/>
      <c r="Z312" s="108"/>
      <c r="AA312" s="307"/>
      <c r="AB312" s="311"/>
      <c r="AC312" s="344"/>
      <c r="AD312" s="304"/>
      <c r="AE312" s="95"/>
      <c r="AF312" s="104"/>
      <c r="AG312" s="104"/>
      <c r="AH312" s="103"/>
      <c r="AI312" s="96"/>
      <c r="AJ312" s="95"/>
      <c r="AK312" s="103"/>
      <c r="AL312" s="96"/>
      <c r="AM312" s="302"/>
      <c r="AN312" s="311"/>
      <c r="AO312" s="308"/>
      <c r="AP312" s="344"/>
      <c r="AQ312" s="304"/>
      <c r="AR312" s="357"/>
      <c r="AS312" s="359"/>
      <c r="AT312" s="358"/>
      <c r="AU312" s="302"/>
      <c r="AV312" s="304"/>
      <c r="AW312" s="302"/>
      <c r="AX312" s="308"/>
      <c r="AY312" s="344"/>
      <c r="AZ312" s="304"/>
      <c r="BA312" s="357"/>
      <c r="BB312" s="360"/>
      <c r="BC312" s="96"/>
      <c r="BD312" s="357"/>
      <c r="BE312" s="361"/>
      <c r="BF312" s="95">
        <v>331</v>
      </c>
      <c r="BG312" s="502">
        <v>346</v>
      </c>
      <c r="BH312" s="95"/>
      <c r="BI312" s="96"/>
      <c r="BJ312" s="95"/>
      <c r="BK312" s="358"/>
      <c r="BL312" s="302"/>
      <c r="BM312" s="344"/>
      <c r="BN312" s="304"/>
      <c r="BO312" s="302"/>
      <c r="BP312" s="304"/>
      <c r="BQ312" s="357"/>
      <c r="BR312" s="359"/>
      <c r="BS312" s="359"/>
      <c r="BT312" s="360"/>
      <c r="BU312" s="358"/>
      <c r="BV312" s="357"/>
      <c r="BW312" s="358"/>
      <c r="BX312" s="357"/>
      <c r="BY312" s="357"/>
      <c r="BZ312" s="359"/>
      <c r="CA312" s="358"/>
      <c r="CB312" s="302"/>
      <c r="CC312" s="311"/>
      <c r="CD312" s="311"/>
      <c r="CE312" s="304"/>
    </row>
    <row r="313" spans="1:83">
      <c r="A313" s="10">
        <v>5501</v>
      </c>
      <c r="B313" s="11" t="s">
        <v>445</v>
      </c>
      <c r="C313" s="33">
        <v>765</v>
      </c>
      <c r="D313" s="45">
        <v>354</v>
      </c>
      <c r="E313" s="68">
        <f t="shared" si="4"/>
        <v>0.46274509803921571</v>
      </c>
      <c r="F313" s="95">
        <v>191</v>
      </c>
      <c r="G313" s="95">
        <v>39</v>
      </c>
      <c r="H313" s="95">
        <v>76</v>
      </c>
      <c r="I313" s="95">
        <v>62</v>
      </c>
      <c r="J313" s="104">
        <v>139</v>
      </c>
      <c r="K313" s="109">
        <v>161</v>
      </c>
      <c r="L313" s="103">
        <v>133</v>
      </c>
      <c r="M313" s="108">
        <v>76</v>
      </c>
      <c r="N313" s="96">
        <v>43</v>
      </c>
      <c r="O313" s="95"/>
      <c r="P313" s="96"/>
      <c r="Q313" s="95"/>
      <c r="R313" s="104"/>
      <c r="S313" s="103"/>
      <c r="T313" s="108"/>
      <c r="U313" s="139"/>
      <c r="V313" s="96"/>
      <c r="W313" s="307"/>
      <c r="X313" s="304"/>
      <c r="Y313" s="95"/>
      <c r="Z313" s="108"/>
      <c r="AA313" s="307"/>
      <c r="AB313" s="311"/>
      <c r="AC313" s="344"/>
      <c r="AD313" s="304"/>
      <c r="AE313" s="95"/>
      <c r="AF313" s="104"/>
      <c r="AG313" s="104"/>
      <c r="AH313" s="103"/>
      <c r="AI313" s="96"/>
      <c r="AJ313" s="95"/>
      <c r="AK313" s="103"/>
      <c r="AL313" s="96"/>
      <c r="AM313" s="302"/>
      <c r="AN313" s="311"/>
      <c r="AO313" s="308"/>
      <c r="AP313" s="344"/>
      <c r="AQ313" s="304"/>
      <c r="AR313" s="357"/>
      <c r="AS313" s="359"/>
      <c r="AT313" s="358"/>
      <c r="AU313" s="302"/>
      <c r="AV313" s="304"/>
      <c r="AW313" s="302"/>
      <c r="AX313" s="308"/>
      <c r="AY313" s="344"/>
      <c r="AZ313" s="304"/>
      <c r="BA313" s="357"/>
      <c r="BB313" s="360"/>
      <c r="BC313" s="96"/>
      <c r="BD313" s="357"/>
      <c r="BE313" s="361"/>
      <c r="BF313" s="302"/>
      <c r="BG313" s="304"/>
      <c r="BH313" s="95"/>
      <c r="BI313" s="96"/>
      <c r="BJ313" s="95"/>
      <c r="BK313" s="358"/>
      <c r="BL313" s="302"/>
      <c r="BM313" s="344"/>
      <c r="BN313" s="304"/>
      <c r="BO313" s="302"/>
      <c r="BP313" s="304"/>
      <c r="BQ313" s="357"/>
      <c r="BR313" s="359"/>
      <c r="BS313" s="359"/>
      <c r="BT313" s="360"/>
      <c r="BU313" s="358"/>
      <c r="BV313" s="357"/>
      <c r="BW313" s="358"/>
      <c r="BX313" s="357"/>
      <c r="BY313" s="357"/>
      <c r="BZ313" s="359"/>
      <c r="CA313" s="358"/>
      <c r="CB313" s="302"/>
      <c r="CC313" s="311"/>
      <c r="CD313" s="311"/>
      <c r="CE313" s="304"/>
    </row>
    <row r="314" spans="1:83">
      <c r="A314" s="10">
        <v>5502</v>
      </c>
      <c r="B314" s="11" t="s">
        <v>446</v>
      </c>
      <c r="C314" s="33">
        <v>777</v>
      </c>
      <c r="D314" s="45">
        <v>374</v>
      </c>
      <c r="E314" s="68">
        <f t="shared" si="4"/>
        <v>0.48133848133848134</v>
      </c>
      <c r="F314" s="95">
        <v>171</v>
      </c>
      <c r="G314" s="95">
        <v>49</v>
      </c>
      <c r="H314" s="95">
        <v>90</v>
      </c>
      <c r="I314" s="95">
        <v>41</v>
      </c>
      <c r="J314" s="104">
        <v>127</v>
      </c>
      <c r="K314" s="109">
        <v>181</v>
      </c>
      <c r="L314" s="103">
        <v>115</v>
      </c>
      <c r="M314" s="108">
        <v>113</v>
      </c>
      <c r="N314" s="96">
        <v>34</v>
      </c>
      <c r="O314" s="95"/>
      <c r="P314" s="96"/>
      <c r="Q314" s="95"/>
      <c r="R314" s="104"/>
      <c r="S314" s="103"/>
      <c r="T314" s="108"/>
      <c r="U314" s="139"/>
      <c r="V314" s="96"/>
      <c r="W314" s="307"/>
      <c r="X314" s="304"/>
      <c r="Y314" s="95"/>
      <c r="Z314" s="108"/>
      <c r="AA314" s="307"/>
      <c r="AB314" s="311"/>
      <c r="AC314" s="344"/>
      <c r="AD314" s="304"/>
      <c r="AE314" s="95"/>
      <c r="AF314" s="104"/>
      <c r="AG314" s="104"/>
      <c r="AH314" s="103"/>
      <c r="AI314" s="96"/>
      <c r="AJ314" s="95"/>
      <c r="AK314" s="103"/>
      <c r="AL314" s="96"/>
      <c r="AM314" s="302"/>
      <c r="AN314" s="311"/>
      <c r="AO314" s="308"/>
      <c r="AP314" s="344"/>
      <c r="AQ314" s="304"/>
      <c r="AR314" s="357"/>
      <c r="AS314" s="359"/>
      <c r="AT314" s="358"/>
      <c r="AU314" s="302"/>
      <c r="AV314" s="304"/>
      <c r="AW314" s="302"/>
      <c r="AX314" s="308"/>
      <c r="AY314" s="344"/>
      <c r="AZ314" s="304"/>
      <c r="BA314" s="357"/>
      <c r="BB314" s="360"/>
      <c r="BC314" s="96"/>
      <c r="BD314" s="357"/>
      <c r="BE314" s="361"/>
      <c r="BF314" s="302"/>
      <c r="BG314" s="304"/>
      <c r="BH314" s="95"/>
      <c r="BI314" s="96"/>
      <c r="BJ314" s="95"/>
      <c r="BK314" s="358"/>
      <c r="BL314" s="302"/>
      <c r="BM314" s="344"/>
      <c r="BN314" s="304"/>
      <c r="BO314" s="302"/>
      <c r="BP314" s="304"/>
      <c r="BQ314" s="357"/>
      <c r="BR314" s="359"/>
      <c r="BS314" s="359"/>
      <c r="BT314" s="360"/>
      <c r="BU314" s="358"/>
      <c r="BV314" s="357"/>
      <c r="BW314" s="358"/>
      <c r="BX314" s="357"/>
      <c r="BY314" s="357"/>
      <c r="BZ314" s="359"/>
      <c r="CA314" s="358"/>
      <c r="CB314" s="302"/>
      <c r="CC314" s="311"/>
      <c r="CD314" s="311"/>
      <c r="CE314" s="304"/>
    </row>
    <row r="315" spans="1:83">
      <c r="A315" s="10">
        <v>5503</v>
      </c>
      <c r="B315" s="11" t="s">
        <v>447</v>
      </c>
      <c r="C315" s="33">
        <v>631</v>
      </c>
      <c r="D315" s="45">
        <v>321</v>
      </c>
      <c r="E315" s="68">
        <f t="shared" si="4"/>
        <v>0.50871632329635497</v>
      </c>
      <c r="F315" s="95">
        <v>148</v>
      </c>
      <c r="G315" s="95">
        <v>40</v>
      </c>
      <c r="H315" s="95">
        <v>78</v>
      </c>
      <c r="I315" s="95">
        <v>50</v>
      </c>
      <c r="J315" s="104">
        <v>123</v>
      </c>
      <c r="K315" s="109">
        <v>156</v>
      </c>
      <c r="L315" s="103">
        <v>117</v>
      </c>
      <c r="M315" s="108">
        <v>61</v>
      </c>
      <c r="N315" s="96">
        <v>65</v>
      </c>
      <c r="O315" s="95"/>
      <c r="P315" s="96"/>
      <c r="Q315" s="95"/>
      <c r="R315" s="104"/>
      <c r="S315" s="103"/>
      <c r="T315" s="108"/>
      <c r="U315" s="139"/>
      <c r="V315" s="96"/>
      <c r="W315" s="307"/>
      <c r="X315" s="304"/>
      <c r="Y315" s="95"/>
      <c r="Z315" s="108"/>
      <c r="AA315" s="307"/>
      <c r="AB315" s="311"/>
      <c r="AC315" s="344"/>
      <c r="AD315" s="304"/>
      <c r="AE315" s="95"/>
      <c r="AF315" s="104"/>
      <c r="AG315" s="104"/>
      <c r="AH315" s="103"/>
      <c r="AI315" s="96"/>
      <c r="AJ315" s="95"/>
      <c r="AK315" s="103"/>
      <c r="AL315" s="96"/>
      <c r="AM315" s="302"/>
      <c r="AN315" s="311"/>
      <c r="AO315" s="308"/>
      <c r="AP315" s="344"/>
      <c r="AQ315" s="304"/>
      <c r="AR315" s="357"/>
      <c r="AS315" s="359"/>
      <c r="AT315" s="358"/>
      <c r="AU315" s="302"/>
      <c r="AV315" s="304"/>
      <c r="AW315" s="302"/>
      <c r="AX315" s="308"/>
      <c r="AY315" s="344"/>
      <c r="AZ315" s="304"/>
      <c r="BA315" s="357"/>
      <c r="BB315" s="360"/>
      <c r="BC315" s="96"/>
      <c r="BD315" s="357"/>
      <c r="BE315" s="361"/>
      <c r="BF315" s="302"/>
      <c r="BG315" s="304"/>
      <c r="BH315" s="95"/>
      <c r="BI315" s="96"/>
      <c r="BJ315" s="95"/>
      <c r="BK315" s="358"/>
      <c r="BL315" s="302"/>
      <c r="BM315" s="344"/>
      <c r="BN315" s="304"/>
      <c r="BO315" s="302"/>
      <c r="BP315" s="304"/>
      <c r="BQ315" s="357"/>
      <c r="BR315" s="359"/>
      <c r="BS315" s="359"/>
      <c r="BT315" s="360"/>
      <c r="BU315" s="358"/>
      <c r="BV315" s="357"/>
      <c r="BW315" s="358"/>
      <c r="BX315" s="357"/>
      <c r="BY315" s="357"/>
      <c r="BZ315" s="359"/>
      <c r="CA315" s="358"/>
      <c r="CB315" s="302"/>
      <c r="CC315" s="311"/>
      <c r="CD315" s="311"/>
      <c r="CE315" s="304"/>
    </row>
    <row r="316" spans="1:83">
      <c r="A316" s="10">
        <v>5504</v>
      </c>
      <c r="B316" s="11" t="s">
        <v>448</v>
      </c>
      <c r="C316" s="33">
        <v>844</v>
      </c>
      <c r="D316" s="45">
        <v>365</v>
      </c>
      <c r="E316" s="68">
        <f t="shared" si="4"/>
        <v>0.43246445497630331</v>
      </c>
      <c r="F316" s="95">
        <v>174</v>
      </c>
      <c r="G316" s="95">
        <v>77</v>
      </c>
      <c r="H316" s="95">
        <v>88</v>
      </c>
      <c r="I316" s="95">
        <v>45</v>
      </c>
      <c r="J316" s="104">
        <v>146</v>
      </c>
      <c r="K316" s="109">
        <v>187</v>
      </c>
      <c r="L316" s="103">
        <v>151</v>
      </c>
      <c r="M316" s="108">
        <v>78</v>
      </c>
      <c r="N316" s="96">
        <v>51</v>
      </c>
      <c r="O316" s="95"/>
      <c r="P316" s="96"/>
      <c r="Q316" s="95"/>
      <c r="R316" s="104"/>
      <c r="S316" s="103"/>
      <c r="T316" s="108"/>
      <c r="U316" s="139"/>
      <c r="V316" s="96"/>
      <c r="W316" s="307"/>
      <c r="X316" s="304"/>
      <c r="Y316" s="95"/>
      <c r="Z316" s="108"/>
      <c r="AA316" s="307"/>
      <c r="AB316" s="311"/>
      <c r="AC316" s="344"/>
      <c r="AD316" s="304"/>
      <c r="AE316" s="95"/>
      <c r="AF316" s="104"/>
      <c r="AG316" s="104"/>
      <c r="AH316" s="103"/>
      <c r="AI316" s="96"/>
      <c r="AJ316" s="95"/>
      <c r="AK316" s="103"/>
      <c r="AL316" s="96"/>
      <c r="AM316" s="302"/>
      <c r="AN316" s="311"/>
      <c r="AO316" s="308"/>
      <c r="AP316" s="344"/>
      <c r="AQ316" s="304"/>
      <c r="AR316" s="357"/>
      <c r="AS316" s="359"/>
      <c r="AT316" s="358"/>
      <c r="AU316" s="302"/>
      <c r="AV316" s="304"/>
      <c r="AW316" s="302"/>
      <c r="AX316" s="308"/>
      <c r="AY316" s="344"/>
      <c r="AZ316" s="304"/>
      <c r="BA316" s="357"/>
      <c r="BB316" s="360"/>
      <c r="BC316" s="96"/>
      <c r="BD316" s="357"/>
      <c r="BE316" s="361"/>
      <c r="BF316" s="302"/>
      <c r="BG316" s="304"/>
      <c r="BH316" s="95"/>
      <c r="BI316" s="96"/>
      <c r="BJ316" s="95"/>
      <c r="BK316" s="358"/>
      <c r="BL316" s="302"/>
      <c r="BM316" s="344"/>
      <c r="BN316" s="304"/>
      <c r="BO316" s="302"/>
      <c r="BP316" s="304"/>
      <c r="BQ316" s="357"/>
      <c r="BR316" s="359"/>
      <c r="BS316" s="359"/>
      <c r="BT316" s="360"/>
      <c r="BU316" s="358"/>
      <c r="BV316" s="357"/>
      <c r="BW316" s="358"/>
      <c r="BX316" s="357"/>
      <c r="BY316" s="357"/>
      <c r="BZ316" s="359"/>
      <c r="CA316" s="358"/>
      <c r="CB316" s="302"/>
      <c r="CC316" s="311"/>
      <c r="CD316" s="311"/>
      <c r="CE316" s="304"/>
    </row>
    <row r="317" spans="1:83">
      <c r="A317" s="10">
        <v>5601</v>
      </c>
      <c r="B317" s="11" t="s">
        <v>449</v>
      </c>
      <c r="C317" s="33">
        <v>1068</v>
      </c>
      <c r="D317" s="45">
        <v>493</v>
      </c>
      <c r="E317" s="68">
        <f t="shared" si="4"/>
        <v>0.46161048689138579</v>
      </c>
      <c r="F317" s="95"/>
      <c r="G317" s="95"/>
      <c r="H317" s="95"/>
      <c r="I317" s="95"/>
      <c r="J317" s="104"/>
      <c r="K317" s="109"/>
      <c r="L317" s="103"/>
      <c r="M317" s="108"/>
      <c r="N317" s="96"/>
      <c r="O317" s="95"/>
      <c r="P317" s="96"/>
      <c r="Q317" s="95"/>
      <c r="R317" s="104"/>
      <c r="S317" s="103"/>
      <c r="T317" s="108"/>
      <c r="U317" s="139"/>
      <c r="V317" s="96"/>
      <c r="W317" s="307"/>
      <c r="X317" s="304"/>
      <c r="Y317" s="95"/>
      <c r="Z317" s="108"/>
      <c r="AA317" s="307"/>
      <c r="AB317" s="311"/>
      <c r="AC317" s="344"/>
      <c r="AD317" s="304"/>
      <c r="AE317" s="95"/>
      <c r="AF317" s="104"/>
      <c r="AG317" s="104"/>
      <c r="AH317" s="103"/>
      <c r="AI317" s="96"/>
      <c r="AJ317" s="95"/>
      <c r="AK317" s="103"/>
      <c r="AL317" s="96"/>
      <c r="AM317" s="302"/>
      <c r="AN317" s="311"/>
      <c r="AO317" s="308"/>
      <c r="AP317" s="344"/>
      <c r="AQ317" s="304"/>
      <c r="AR317" s="357"/>
      <c r="AS317" s="359"/>
      <c r="AT317" s="358"/>
      <c r="AU317" s="302"/>
      <c r="AV317" s="304"/>
      <c r="AW317" s="302"/>
      <c r="AX317" s="308"/>
      <c r="AY317" s="344"/>
      <c r="AZ317" s="304"/>
      <c r="BA317" s="357"/>
      <c r="BB317" s="360"/>
      <c r="BC317" s="96"/>
      <c r="BD317" s="357"/>
      <c r="BE317" s="361"/>
      <c r="BF317" s="302"/>
      <c r="BG317" s="304"/>
      <c r="BH317" s="95">
        <v>203</v>
      </c>
      <c r="BI317" s="96">
        <v>239</v>
      </c>
      <c r="BJ317" s="95"/>
      <c r="BK317" s="358"/>
      <c r="BL317" s="95">
        <v>177</v>
      </c>
      <c r="BM317" s="103">
        <v>295</v>
      </c>
      <c r="BN317" s="96">
        <v>288</v>
      </c>
      <c r="BO317" s="302"/>
      <c r="BP317" s="304"/>
      <c r="BQ317" s="357"/>
      <c r="BR317" s="359"/>
      <c r="BS317" s="359"/>
      <c r="BT317" s="360"/>
      <c r="BU317" s="358"/>
      <c r="BV317" s="357"/>
      <c r="BW317" s="358"/>
      <c r="BX317" s="357"/>
      <c r="BY317" s="357"/>
      <c r="BZ317" s="359"/>
      <c r="CA317" s="358"/>
      <c r="CB317" s="302"/>
      <c r="CC317" s="311"/>
      <c r="CD317" s="311"/>
      <c r="CE317" s="304"/>
    </row>
    <row r="318" spans="1:83">
      <c r="A318" s="10">
        <v>5602</v>
      </c>
      <c r="B318" s="11" t="s">
        <v>450</v>
      </c>
      <c r="C318" s="33">
        <v>995</v>
      </c>
      <c r="D318" s="45">
        <v>467</v>
      </c>
      <c r="E318" s="68">
        <f t="shared" si="4"/>
        <v>0.46934673366834173</v>
      </c>
      <c r="F318" s="95"/>
      <c r="G318" s="95"/>
      <c r="H318" s="95"/>
      <c r="I318" s="95"/>
      <c r="J318" s="104"/>
      <c r="K318" s="109"/>
      <c r="L318" s="103"/>
      <c r="M318" s="108"/>
      <c r="N318" s="96"/>
      <c r="O318" s="95"/>
      <c r="P318" s="96"/>
      <c r="Q318" s="95"/>
      <c r="R318" s="104"/>
      <c r="S318" s="103"/>
      <c r="T318" s="108"/>
      <c r="U318" s="139"/>
      <c r="V318" s="96"/>
      <c r="W318" s="307"/>
      <c r="X318" s="304"/>
      <c r="Y318" s="95"/>
      <c r="Z318" s="108"/>
      <c r="AA318" s="307"/>
      <c r="AB318" s="311"/>
      <c r="AC318" s="344"/>
      <c r="AD318" s="304"/>
      <c r="AE318" s="95"/>
      <c r="AF318" s="104"/>
      <c r="AG318" s="104"/>
      <c r="AH318" s="103"/>
      <c r="AI318" s="96"/>
      <c r="AJ318" s="95"/>
      <c r="AK318" s="103"/>
      <c r="AL318" s="96"/>
      <c r="AM318" s="302"/>
      <c r="AN318" s="311"/>
      <c r="AO318" s="308"/>
      <c r="AP318" s="344"/>
      <c r="AQ318" s="304"/>
      <c r="AR318" s="357"/>
      <c r="AS318" s="359"/>
      <c r="AT318" s="358"/>
      <c r="AU318" s="302"/>
      <c r="AV318" s="304"/>
      <c r="AW318" s="302"/>
      <c r="AX318" s="308"/>
      <c r="AY318" s="344"/>
      <c r="AZ318" s="304"/>
      <c r="BA318" s="357"/>
      <c r="BB318" s="360"/>
      <c r="BC318" s="96"/>
      <c r="BD318" s="357"/>
      <c r="BE318" s="138"/>
      <c r="BF318" s="302"/>
      <c r="BG318" s="304"/>
      <c r="BH318" s="95">
        <v>190</v>
      </c>
      <c r="BI318" s="96">
        <v>213</v>
      </c>
      <c r="BJ318" s="95"/>
      <c r="BK318" s="358"/>
      <c r="BL318" s="95">
        <v>223</v>
      </c>
      <c r="BM318" s="103">
        <v>253</v>
      </c>
      <c r="BN318" s="96">
        <v>198</v>
      </c>
      <c r="BO318" s="302"/>
      <c r="BP318" s="304"/>
      <c r="BQ318" s="357"/>
      <c r="BR318" s="359"/>
      <c r="BS318" s="359"/>
      <c r="BT318" s="360"/>
      <c r="BU318" s="358"/>
      <c r="BV318" s="357"/>
      <c r="BW318" s="358"/>
      <c r="BX318" s="357"/>
      <c r="BY318" s="357"/>
      <c r="BZ318" s="359"/>
      <c r="CA318" s="358"/>
      <c r="CB318" s="302"/>
      <c r="CC318" s="311"/>
      <c r="CD318" s="311"/>
      <c r="CE318" s="304"/>
    </row>
    <row r="319" spans="1:83">
      <c r="A319" s="10">
        <v>5603</v>
      </c>
      <c r="B319" s="11" t="s">
        <v>451</v>
      </c>
      <c r="C319" s="33">
        <v>1341</v>
      </c>
      <c r="D319" s="45">
        <v>651</v>
      </c>
      <c r="E319" s="68">
        <f t="shared" si="4"/>
        <v>0.4854586129753915</v>
      </c>
      <c r="F319" s="95"/>
      <c r="G319" s="95"/>
      <c r="H319" s="95"/>
      <c r="I319" s="95"/>
      <c r="J319" s="104"/>
      <c r="K319" s="109"/>
      <c r="L319" s="103"/>
      <c r="M319" s="108"/>
      <c r="N319" s="96"/>
      <c r="O319" s="95"/>
      <c r="P319" s="96"/>
      <c r="Q319" s="95"/>
      <c r="R319" s="104"/>
      <c r="S319" s="103"/>
      <c r="T319" s="108"/>
      <c r="U319" s="139"/>
      <c r="V319" s="96"/>
      <c r="W319" s="307"/>
      <c r="X319" s="304"/>
      <c r="Y319" s="95"/>
      <c r="Z319" s="108"/>
      <c r="AA319" s="307"/>
      <c r="AB319" s="311"/>
      <c r="AC319" s="344"/>
      <c r="AD319" s="304"/>
      <c r="AE319" s="95"/>
      <c r="AF319" s="104"/>
      <c r="AG319" s="104"/>
      <c r="AH319" s="103"/>
      <c r="AI319" s="96"/>
      <c r="AJ319" s="95"/>
      <c r="AK319" s="103"/>
      <c r="AL319" s="96"/>
      <c r="AM319" s="302"/>
      <c r="AN319" s="311"/>
      <c r="AO319" s="308"/>
      <c r="AP319" s="344"/>
      <c r="AQ319" s="304"/>
      <c r="AR319" s="357"/>
      <c r="AS319" s="359"/>
      <c r="AT319" s="358"/>
      <c r="AU319" s="302"/>
      <c r="AV319" s="304"/>
      <c r="AW319" s="302"/>
      <c r="AX319" s="308"/>
      <c r="AY319" s="344"/>
      <c r="AZ319" s="304"/>
      <c r="BA319" s="357"/>
      <c r="BB319" s="360"/>
      <c r="BC319" s="96"/>
      <c r="BD319" s="357"/>
      <c r="BE319" s="138"/>
      <c r="BF319" s="302"/>
      <c r="BG319" s="304"/>
      <c r="BH319" s="95">
        <v>248</v>
      </c>
      <c r="BI319" s="96">
        <v>283</v>
      </c>
      <c r="BJ319" s="95"/>
      <c r="BK319" s="358"/>
      <c r="BL319" s="95">
        <v>290</v>
      </c>
      <c r="BM319" s="103">
        <v>308</v>
      </c>
      <c r="BN319" s="96">
        <v>269</v>
      </c>
      <c r="BO319" s="302"/>
      <c r="BP319" s="304"/>
      <c r="BQ319" s="357"/>
      <c r="BR319" s="359"/>
      <c r="BS319" s="359"/>
      <c r="BT319" s="360"/>
      <c r="BU319" s="358"/>
      <c r="BV319" s="357"/>
      <c r="BW319" s="358"/>
      <c r="BX319" s="357"/>
      <c r="BY319" s="357"/>
      <c r="BZ319" s="359"/>
      <c r="CA319" s="358"/>
      <c r="CB319" s="302"/>
      <c r="CC319" s="311"/>
      <c r="CD319" s="311"/>
      <c r="CE319" s="304"/>
    </row>
    <row r="320" spans="1:83">
      <c r="A320" s="10">
        <v>5604</v>
      </c>
      <c r="B320" s="11" t="s">
        <v>452</v>
      </c>
      <c r="C320" s="33">
        <v>1241</v>
      </c>
      <c r="D320" s="45">
        <v>649</v>
      </c>
      <c r="E320" s="68">
        <f t="shared" si="4"/>
        <v>0.52296535052377113</v>
      </c>
      <c r="F320" s="95"/>
      <c r="G320" s="95"/>
      <c r="H320" s="95"/>
      <c r="I320" s="95"/>
      <c r="J320" s="104"/>
      <c r="K320" s="109"/>
      <c r="L320" s="103"/>
      <c r="M320" s="108"/>
      <c r="N320" s="96"/>
      <c r="O320" s="95"/>
      <c r="P320" s="96"/>
      <c r="Q320" s="95"/>
      <c r="R320" s="104"/>
      <c r="S320" s="103"/>
      <c r="T320" s="108"/>
      <c r="U320" s="139"/>
      <c r="V320" s="96"/>
      <c r="W320" s="307"/>
      <c r="X320" s="304"/>
      <c r="Y320" s="95"/>
      <c r="Z320" s="108"/>
      <c r="AA320" s="307"/>
      <c r="AB320" s="311"/>
      <c r="AC320" s="344"/>
      <c r="AD320" s="304"/>
      <c r="AE320" s="95"/>
      <c r="AF320" s="104"/>
      <c r="AG320" s="104"/>
      <c r="AH320" s="103"/>
      <c r="AI320" s="96"/>
      <c r="AJ320" s="95"/>
      <c r="AK320" s="103"/>
      <c r="AL320" s="96"/>
      <c r="AM320" s="302"/>
      <c r="AN320" s="311"/>
      <c r="AO320" s="308"/>
      <c r="AP320" s="344"/>
      <c r="AQ320" s="304"/>
      <c r="AR320" s="95"/>
      <c r="AS320" s="104"/>
      <c r="AT320" s="96"/>
      <c r="AU320" s="302"/>
      <c r="AV320" s="304"/>
      <c r="AW320" s="302"/>
      <c r="AX320" s="308"/>
      <c r="AY320" s="344"/>
      <c r="AZ320" s="304"/>
      <c r="BA320" s="95"/>
      <c r="BB320" s="103"/>
      <c r="BC320" s="96"/>
      <c r="BD320" s="357"/>
      <c r="BE320" s="138"/>
      <c r="BF320" s="302"/>
      <c r="BG320" s="304"/>
      <c r="BH320" s="95">
        <v>254</v>
      </c>
      <c r="BI320" s="96">
        <v>277</v>
      </c>
      <c r="BJ320" s="95"/>
      <c r="BK320" s="358"/>
      <c r="BL320" s="95">
        <v>291</v>
      </c>
      <c r="BM320" s="103">
        <v>339</v>
      </c>
      <c r="BN320" s="96">
        <v>349</v>
      </c>
      <c r="BO320" s="302"/>
      <c r="BP320" s="304"/>
      <c r="BQ320" s="357"/>
      <c r="BR320" s="359"/>
      <c r="BS320" s="359"/>
      <c r="BT320" s="360"/>
      <c r="BU320" s="358"/>
      <c r="BV320" s="357"/>
      <c r="BW320" s="358"/>
      <c r="BX320" s="357"/>
      <c r="BY320" s="357"/>
      <c r="BZ320" s="359"/>
      <c r="CA320" s="358"/>
      <c r="CB320" s="302"/>
      <c r="CC320" s="311"/>
      <c r="CD320" s="311"/>
      <c r="CE320" s="304"/>
    </row>
    <row r="321" spans="1:83">
      <c r="A321" s="10">
        <v>5605</v>
      </c>
      <c r="B321" s="11" t="s">
        <v>453</v>
      </c>
      <c r="C321" s="33">
        <v>1224</v>
      </c>
      <c r="D321" s="45">
        <v>465</v>
      </c>
      <c r="E321" s="68">
        <f t="shared" si="4"/>
        <v>0.37990196078431371</v>
      </c>
      <c r="F321" s="95"/>
      <c r="G321" s="95"/>
      <c r="H321" s="95"/>
      <c r="I321" s="95"/>
      <c r="J321" s="104"/>
      <c r="K321" s="109"/>
      <c r="L321" s="103"/>
      <c r="M321" s="108"/>
      <c r="N321" s="96"/>
      <c r="O321" s="95"/>
      <c r="P321" s="96"/>
      <c r="Q321" s="95"/>
      <c r="R321" s="104"/>
      <c r="S321" s="103"/>
      <c r="T321" s="108"/>
      <c r="U321" s="139"/>
      <c r="V321" s="96"/>
      <c r="W321" s="307"/>
      <c r="X321" s="304"/>
      <c r="Y321" s="95"/>
      <c r="Z321" s="108"/>
      <c r="AA321" s="307"/>
      <c r="AB321" s="311"/>
      <c r="AC321" s="344"/>
      <c r="AD321" s="304"/>
      <c r="AE321" s="95"/>
      <c r="AF321" s="104"/>
      <c r="AG321" s="104"/>
      <c r="AH321" s="103"/>
      <c r="AI321" s="96"/>
      <c r="AJ321" s="95"/>
      <c r="AK321" s="103"/>
      <c r="AL321" s="96"/>
      <c r="AM321" s="302"/>
      <c r="AN321" s="311"/>
      <c r="AO321" s="308"/>
      <c r="AP321" s="344"/>
      <c r="AQ321" s="304"/>
      <c r="AR321" s="95"/>
      <c r="AS321" s="104"/>
      <c r="AT321" s="96"/>
      <c r="AU321" s="302"/>
      <c r="AV321" s="304"/>
      <c r="AW321" s="302"/>
      <c r="AX321" s="308"/>
      <c r="AY321" s="344"/>
      <c r="AZ321" s="304"/>
      <c r="BA321" s="95"/>
      <c r="BB321" s="103"/>
      <c r="BC321" s="96"/>
      <c r="BD321" s="95"/>
      <c r="BE321" s="138"/>
      <c r="BF321" s="302"/>
      <c r="BG321" s="304"/>
      <c r="BH321" s="95">
        <v>194</v>
      </c>
      <c r="BI321" s="96">
        <v>233</v>
      </c>
      <c r="BJ321" s="95"/>
      <c r="BK321" s="358"/>
      <c r="BL321" s="95">
        <v>181</v>
      </c>
      <c r="BM321" s="103">
        <v>235</v>
      </c>
      <c r="BN321" s="96">
        <v>230</v>
      </c>
      <c r="BO321" s="302"/>
      <c r="BP321" s="304"/>
      <c r="BQ321" s="357"/>
      <c r="BR321" s="359"/>
      <c r="BS321" s="359"/>
      <c r="BT321" s="360"/>
      <c r="BU321" s="358"/>
      <c r="BV321" s="357"/>
      <c r="BW321" s="358"/>
      <c r="BX321" s="357"/>
      <c r="BY321" s="357"/>
      <c r="BZ321" s="359"/>
      <c r="CA321" s="358"/>
      <c r="CB321" s="302"/>
      <c r="CC321" s="311"/>
      <c r="CD321" s="311"/>
      <c r="CE321" s="304"/>
    </row>
    <row r="322" spans="1:83">
      <c r="A322" s="10">
        <v>5606</v>
      </c>
      <c r="B322" s="11" t="s">
        <v>454</v>
      </c>
      <c r="C322" s="33">
        <v>1230</v>
      </c>
      <c r="D322" s="45">
        <v>561</v>
      </c>
      <c r="E322" s="68">
        <f t="shared" si="4"/>
        <v>0.45609756097560977</v>
      </c>
      <c r="F322" s="95"/>
      <c r="G322" s="95"/>
      <c r="H322" s="95"/>
      <c r="I322" s="95"/>
      <c r="J322" s="104"/>
      <c r="K322" s="109"/>
      <c r="L322" s="103"/>
      <c r="M322" s="108"/>
      <c r="N322" s="96"/>
      <c r="O322" s="95"/>
      <c r="P322" s="96"/>
      <c r="Q322" s="95"/>
      <c r="R322" s="104"/>
      <c r="S322" s="103"/>
      <c r="T322" s="108"/>
      <c r="U322" s="139"/>
      <c r="V322" s="96"/>
      <c r="W322" s="307"/>
      <c r="X322" s="304"/>
      <c r="Y322" s="95"/>
      <c r="Z322" s="108"/>
      <c r="AA322" s="307"/>
      <c r="AB322" s="311"/>
      <c r="AC322" s="344"/>
      <c r="AD322" s="304"/>
      <c r="AE322" s="95"/>
      <c r="AF322" s="104"/>
      <c r="AG322" s="104"/>
      <c r="AH322" s="103"/>
      <c r="AI322" s="96"/>
      <c r="AJ322" s="95"/>
      <c r="AK322" s="103"/>
      <c r="AL322" s="96"/>
      <c r="AM322" s="302"/>
      <c r="AN322" s="311"/>
      <c r="AO322" s="308"/>
      <c r="AP322" s="344"/>
      <c r="AQ322" s="304"/>
      <c r="AR322" s="95"/>
      <c r="AS322" s="104"/>
      <c r="AT322" s="96"/>
      <c r="AU322" s="302"/>
      <c r="AV322" s="304"/>
      <c r="AW322" s="302"/>
      <c r="AX322" s="308"/>
      <c r="AY322" s="344"/>
      <c r="AZ322" s="304"/>
      <c r="BA322" s="95"/>
      <c r="BB322" s="103"/>
      <c r="BC322" s="96"/>
      <c r="BD322" s="95"/>
      <c r="BE322" s="138"/>
      <c r="BF322" s="302"/>
      <c r="BG322" s="304"/>
      <c r="BH322" s="95">
        <v>230</v>
      </c>
      <c r="BI322" s="96">
        <v>243</v>
      </c>
      <c r="BJ322" s="95"/>
      <c r="BK322" s="358"/>
      <c r="BL322" s="95">
        <v>266</v>
      </c>
      <c r="BM322" s="103">
        <v>241</v>
      </c>
      <c r="BN322" s="96">
        <v>210</v>
      </c>
      <c r="BO322" s="302"/>
      <c r="BP322" s="304"/>
      <c r="BQ322" s="357"/>
      <c r="BR322" s="359"/>
      <c r="BS322" s="359"/>
      <c r="BT322" s="360"/>
      <c r="BU322" s="358"/>
      <c r="BV322" s="357"/>
      <c r="BW322" s="358"/>
      <c r="BX322" s="357"/>
      <c r="BY322" s="357"/>
      <c r="BZ322" s="359"/>
      <c r="CA322" s="358"/>
      <c r="CB322" s="302"/>
      <c r="CC322" s="311"/>
      <c r="CD322" s="311"/>
      <c r="CE322" s="304"/>
    </row>
    <row r="323" spans="1:83">
      <c r="A323" s="10">
        <v>5607</v>
      </c>
      <c r="B323" s="11" t="s">
        <v>455</v>
      </c>
      <c r="C323" s="33">
        <v>1304</v>
      </c>
      <c r="D323" s="45">
        <v>557</v>
      </c>
      <c r="E323" s="68">
        <f t="shared" si="4"/>
        <v>0.42714723926380366</v>
      </c>
      <c r="F323" s="95"/>
      <c r="G323" s="95"/>
      <c r="H323" s="95"/>
      <c r="I323" s="95"/>
      <c r="J323" s="104"/>
      <c r="K323" s="109"/>
      <c r="L323" s="103"/>
      <c r="M323" s="108"/>
      <c r="N323" s="96"/>
      <c r="O323" s="95"/>
      <c r="P323" s="96"/>
      <c r="Q323" s="95"/>
      <c r="R323" s="104"/>
      <c r="S323" s="103"/>
      <c r="T323" s="108"/>
      <c r="U323" s="139"/>
      <c r="V323" s="96"/>
      <c r="W323" s="307"/>
      <c r="X323" s="304"/>
      <c r="Y323" s="95"/>
      <c r="Z323" s="108"/>
      <c r="AA323" s="307"/>
      <c r="AB323" s="311"/>
      <c r="AC323" s="344"/>
      <c r="AD323" s="304"/>
      <c r="AE323" s="95"/>
      <c r="AF323" s="104"/>
      <c r="AG323" s="104"/>
      <c r="AH323" s="103"/>
      <c r="AI323" s="96"/>
      <c r="AJ323" s="95"/>
      <c r="AK323" s="103"/>
      <c r="AL323" s="96"/>
      <c r="AM323" s="302"/>
      <c r="AN323" s="311"/>
      <c r="AO323" s="308"/>
      <c r="AP323" s="344"/>
      <c r="AQ323" s="304"/>
      <c r="AR323" s="95"/>
      <c r="AS323" s="104"/>
      <c r="AT323" s="96"/>
      <c r="AU323" s="302"/>
      <c r="AV323" s="304"/>
      <c r="AW323" s="302"/>
      <c r="AX323" s="308"/>
      <c r="AY323" s="344"/>
      <c r="AZ323" s="304"/>
      <c r="BA323" s="95"/>
      <c r="BB323" s="103"/>
      <c r="BC323" s="96"/>
      <c r="BD323" s="95"/>
      <c r="BE323" s="138"/>
      <c r="BF323" s="302"/>
      <c r="BG323" s="304"/>
      <c r="BH323" s="95">
        <v>212</v>
      </c>
      <c r="BI323" s="96">
        <v>237</v>
      </c>
      <c r="BJ323" s="95"/>
      <c r="BK323" s="358"/>
      <c r="BL323" s="95">
        <v>232</v>
      </c>
      <c r="BM323" s="103">
        <v>300</v>
      </c>
      <c r="BN323" s="96">
        <v>265</v>
      </c>
      <c r="BO323" s="302"/>
      <c r="BP323" s="304"/>
      <c r="BQ323" s="357"/>
      <c r="BR323" s="359"/>
      <c r="BS323" s="359"/>
      <c r="BT323" s="360"/>
      <c r="BU323" s="358"/>
      <c r="BV323" s="357"/>
      <c r="BW323" s="358"/>
      <c r="BX323" s="357"/>
      <c r="BY323" s="357"/>
      <c r="BZ323" s="359"/>
      <c r="CA323" s="358"/>
      <c r="CB323" s="302"/>
      <c r="CC323" s="311"/>
      <c r="CD323" s="311"/>
      <c r="CE323" s="304"/>
    </row>
    <row r="324" spans="1:83">
      <c r="A324" s="10">
        <v>5608</v>
      </c>
      <c r="B324" s="11" t="s">
        <v>456</v>
      </c>
      <c r="C324" s="33">
        <v>1190</v>
      </c>
      <c r="D324" s="45">
        <v>533</v>
      </c>
      <c r="E324" s="68">
        <f t="shared" si="4"/>
        <v>0.44789915966386556</v>
      </c>
      <c r="F324" s="95"/>
      <c r="G324" s="95"/>
      <c r="H324" s="95"/>
      <c r="I324" s="95"/>
      <c r="J324" s="104"/>
      <c r="K324" s="109"/>
      <c r="L324" s="103"/>
      <c r="M324" s="108"/>
      <c r="N324" s="96"/>
      <c r="O324" s="95"/>
      <c r="P324" s="96"/>
      <c r="Q324" s="95"/>
      <c r="R324" s="104"/>
      <c r="S324" s="103"/>
      <c r="T324" s="108"/>
      <c r="U324" s="139"/>
      <c r="V324" s="96"/>
      <c r="W324" s="307"/>
      <c r="X324" s="304"/>
      <c r="Y324" s="95"/>
      <c r="Z324" s="108"/>
      <c r="AA324" s="307"/>
      <c r="AB324" s="311"/>
      <c r="AC324" s="344"/>
      <c r="AD324" s="304"/>
      <c r="AE324" s="95"/>
      <c r="AF324" s="104"/>
      <c r="AG324" s="104"/>
      <c r="AH324" s="103"/>
      <c r="AI324" s="96"/>
      <c r="AJ324" s="95"/>
      <c r="AK324" s="103"/>
      <c r="AL324" s="96"/>
      <c r="AM324" s="302"/>
      <c r="AN324" s="311"/>
      <c r="AO324" s="308"/>
      <c r="AP324" s="344"/>
      <c r="AQ324" s="304"/>
      <c r="AR324" s="95"/>
      <c r="AS324" s="104"/>
      <c r="AT324" s="96"/>
      <c r="AU324" s="302"/>
      <c r="AV324" s="304"/>
      <c r="AW324" s="302"/>
      <c r="AX324" s="308"/>
      <c r="AY324" s="344"/>
      <c r="AZ324" s="304"/>
      <c r="BA324" s="95"/>
      <c r="BB324" s="103"/>
      <c r="BC324" s="96"/>
      <c r="BD324" s="95"/>
      <c r="BE324" s="138"/>
      <c r="BF324" s="302"/>
      <c r="BG324" s="304"/>
      <c r="BH324" s="95">
        <v>211</v>
      </c>
      <c r="BI324" s="96">
        <v>233</v>
      </c>
      <c r="BJ324" s="95"/>
      <c r="BK324" s="358"/>
      <c r="BL324" s="95">
        <v>258</v>
      </c>
      <c r="BM324" s="103">
        <v>241</v>
      </c>
      <c r="BN324" s="96">
        <v>255</v>
      </c>
      <c r="BO324" s="302"/>
      <c r="BP324" s="304"/>
      <c r="BQ324" s="357"/>
      <c r="BR324" s="359"/>
      <c r="BS324" s="359"/>
      <c r="BT324" s="360"/>
      <c r="BU324" s="358"/>
      <c r="BV324" s="357"/>
      <c r="BW324" s="358"/>
      <c r="BX324" s="357"/>
      <c r="BY324" s="357"/>
      <c r="BZ324" s="359"/>
      <c r="CA324" s="358"/>
      <c r="CB324" s="302"/>
      <c r="CC324" s="311"/>
      <c r="CD324" s="311"/>
      <c r="CE324" s="304"/>
    </row>
    <row r="325" spans="1:83">
      <c r="A325" s="10">
        <v>5609</v>
      </c>
      <c r="B325" s="11" t="s">
        <v>457</v>
      </c>
      <c r="C325" s="33">
        <v>1326</v>
      </c>
      <c r="D325" s="45">
        <v>642</v>
      </c>
      <c r="E325" s="68">
        <f t="shared" si="4"/>
        <v>0.48416289592760181</v>
      </c>
      <c r="F325" s="95"/>
      <c r="G325" s="95"/>
      <c r="H325" s="95"/>
      <c r="I325" s="95"/>
      <c r="J325" s="104"/>
      <c r="K325" s="109"/>
      <c r="L325" s="103"/>
      <c r="M325" s="108"/>
      <c r="N325" s="96"/>
      <c r="O325" s="95"/>
      <c r="P325" s="96"/>
      <c r="Q325" s="95"/>
      <c r="R325" s="104"/>
      <c r="S325" s="103"/>
      <c r="T325" s="108"/>
      <c r="U325" s="139"/>
      <c r="V325" s="96"/>
      <c r="W325" s="307"/>
      <c r="X325" s="304"/>
      <c r="Y325" s="95"/>
      <c r="Z325" s="108"/>
      <c r="AA325" s="307"/>
      <c r="AB325" s="311"/>
      <c r="AC325" s="344"/>
      <c r="AD325" s="304"/>
      <c r="AE325" s="95"/>
      <c r="AF325" s="104"/>
      <c r="AG325" s="104"/>
      <c r="AH325" s="103"/>
      <c r="AI325" s="96"/>
      <c r="AJ325" s="95"/>
      <c r="AK325" s="103"/>
      <c r="AL325" s="96"/>
      <c r="AM325" s="302"/>
      <c r="AN325" s="311"/>
      <c r="AO325" s="308"/>
      <c r="AP325" s="344"/>
      <c r="AQ325" s="304"/>
      <c r="AR325" s="95"/>
      <c r="AS325" s="104"/>
      <c r="AT325" s="96"/>
      <c r="AU325" s="302"/>
      <c r="AV325" s="304"/>
      <c r="AW325" s="302"/>
      <c r="AX325" s="308"/>
      <c r="AY325" s="344"/>
      <c r="AZ325" s="304"/>
      <c r="BA325" s="95"/>
      <c r="BB325" s="103"/>
      <c r="BC325" s="96"/>
      <c r="BD325" s="95"/>
      <c r="BE325" s="138"/>
      <c r="BF325" s="302"/>
      <c r="BG325" s="304"/>
      <c r="BH325" s="95">
        <v>256</v>
      </c>
      <c r="BI325" s="96">
        <v>266</v>
      </c>
      <c r="BJ325" s="95"/>
      <c r="BK325" s="358"/>
      <c r="BL325" s="95">
        <v>320</v>
      </c>
      <c r="BM325" s="103">
        <v>299</v>
      </c>
      <c r="BN325" s="96">
        <v>268</v>
      </c>
      <c r="BO325" s="302"/>
      <c r="BP325" s="304"/>
      <c r="BQ325" s="357"/>
      <c r="BR325" s="359"/>
      <c r="BS325" s="359"/>
      <c r="BT325" s="360"/>
      <c r="BU325" s="358"/>
      <c r="BV325" s="357"/>
      <c r="BW325" s="358"/>
      <c r="BX325" s="357"/>
      <c r="BY325" s="357"/>
      <c r="BZ325" s="359"/>
      <c r="CA325" s="358"/>
      <c r="CB325" s="302"/>
      <c r="CC325" s="311"/>
      <c r="CD325" s="311"/>
      <c r="CE325" s="304"/>
    </row>
    <row r="326" spans="1:83">
      <c r="A326" s="10">
        <v>5610</v>
      </c>
      <c r="B326" s="11" t="s">
        <v>458</v>
      </c>
      <c r="C326" s="33">
        <v>1362</v>
      </c>
      <c r="D326" s="45">
        <v>671</v>
      </c>
      <c r="E326" s="68">
        <f t="shared" si="4"/>
        <v>0.49265785609397944</v>
      </c>
      <c r="F326" s="95"/>
      <c r="G326" s="95"/>
      <c r="H326" s="95"/>
      <c r="I326" s="95"/>
      <c r="J326" s="104"/>
      <c r="K326" s="109"/>
      <c r="L326" s="103"/>
      <c r="M326" s="108"/>
      <c r="N326" s="96"/>
      <c r="O326" s="95"/>
      <c r="P326" s="96"/>
      <c r="Q326" s="95"/>
      <c r="R326" s="104"/>
      <c r="S326" s="103"/>
      <c r="T326" s="108"/>
      <c r="U326" s="139"/>
      <c r="V326" s="96"/>
      <c r="W326" s="307"/>
      <c r="X326" s="304"/>
      <c r="Y326" s="95"/>
      <c r="Z326" s="108"/>
      <c r="AA326" s="307"/>
      <c r="AB326" s="311"/>
      <c r="AC326" s="344"/>
      <c r="AD326" s="304"/>
      <c r="AE326" s="95"/>
      <c r="AF326" s="104"/>
      <c r="AG326" s="104"/>
      <c r="AH326" s="103"/>
      <c r="AI326" s="96"/>
      <c r="AJ326" s="95"/>
      <c r="AK326" s="103"/>
      <c r="AL326" s="96"/>
      <c r="AM326" s="302"/>
      <c r="AN326" s="311"/>
      <c r="AO326" s="308"/>
      <c r="AP326" s="344"/>
      <c r="AQ326" s="304"/>
      <c r="AR326" s="95"/>
      <c r="AS326" s="104"/>
      <c r="AT326" s="96"/>
      <c r="AU326" s="302"/>
      <c r="AV326" s="304"/>
      <c r="AW326" s="302"/>
      <c r="AX326" s="308"/>
      <c r="AY326" s="344"/>
      <c r="AZ326" s="304"/>
      <c r="BA326" s="95"/>
      <c r="BB326" s="103"/>
      <c r="BC326" s="96"/>
      <c r="BD326" s="95"/>
      <c r="BE326" s="138"/>
      <c r="BF326" s="302"/>
      <c r="BG326" s="304"/>
      <c r="BH326" s="95">
        <v>256</v>
      </c>
      <c r="BI326" s="96">
        <v>299</v>
      </c>
      <c r="BJ326" s="95"/>
      <c r="BK326" s="358"/>
      <c r="BL326" s="95">
        <v>288</v>
      </c>
      <c r="BM326" s="103">
        <v>379</v>
      </c>
      <c r="BN326" s="96">
        <v>363</v>
      </c>
      <c r="BO326" s="302"/>
      <c r="BP326" s="304"/>
      <c r="BQ326" s="357"/>
      <c r="BR326" s="359"/>
      <c r="BS326" s="359"/>
      <c r="BT326" s="360"/>
      <c r="BU326" s="358"/>
      <c r="BV326" s="357"/>
      <c r="BW326" s="358"/>
      <c r="BX326" s="357"/>
      <c r="BY326" s="357"/>
      <c r="BZ326" s="359"/>
      <c r="CA326" s="358"/>
      <c r="CB326" s="302"/>
      <c r="CC326" s="311"/>
      <c r="CD326" s="311"/>
      <c r="CE326" s="304"/>
    </row>
    <row r="327" spans="1:83">
      <c r="A327" s="10">
        <v>5611</v>
      </c>
      <c r="B327" s="11" t="s">
        <v>459</v>
      </c>
      <c r="C327" s="33">
        <v>1273</v>
      </c>
      <c r="D327" s="45">
        <v>509</v>
      </c>
      <c r="E327" s="68">
        <f t="shared" si="4"/>
        <v>0.39984289080911234</v>
      </c>
      <c r="F327" s="95"/>
      <c r="G327" s="95"/>
      <c r="H327" s="95"/>
      <c r="I327" s="95"/>
      <c r="J327" s="104"/>
      <c r="K327" s="109"/>
      <c r="L327" s="103"/>
      <c r="M327" s="108"/>
      <c r="N327" s="96"/>
      <c r="O327" s="95"/>
      <c r="P327" s="96"/>
      <c r="Q327" s="95"/>
      <c r="R327" s="104"/>
      <c r="S327" s="103"/>
      <c r="T327" s="108"/>
      <c r="U327" s="139"/>
      <c r="V327" s="96"/>
      <c r="W327" s="307"/>
      <c r="X327" s="304"/>
      <c r="Y327" s="95"/>
      <c r="Z327" s="108"/>
      <c r="AA327" s="307"/>
      <c r="AB327" s="311"/>
      <c r="AC327" s="344"/>
      <c r="AD327" s="304"/>
      <c r="AE327" s="95"/>
      <c r="AF327" s="104"/>
      <c r="AG327" s="104"/>
      <c r="AH327" s="103"/>
      <c r="AI327" s="96"/>
      <c r="AJ327" s="95"/>
      <c r="AK327" s="103"/>
      <c r="AL327" s="96"/>
      <c r="AM327" s="302"/>
      <c r="AN327" s="311"/>
      <c r="AO327" s="308"/>
      <c r="AP327" s="344"/>
      <c r="AQ327" s="304"/>
      <c r="AR327" s="95"/>
      <c r="AS327" s="104"/>
      <c r="AT327" s="96"/>
      <c r="AU327" s="302"/>
      <c r="AV327" s="304"/>
      <c r="AW327" s="302"/>
      <c r="AX327" s="308"/>
      <c r="AY327" s="344"/>
      <c r="AZ327" s="304"/>
      <c r="BA327" s="95"/>
      <c r="BB327" s="103"/>
      <c r="BC327" s="96"/>
      <c r="BD327" s="95"/>
      <c r="BE327" s="138"/>
      <c r="BF327" s="302"/>
      <c r="BG327" s="304"/>
      <c r="BH327" s="95">
        <v>195</v>
      </c>
      <c r="BI327" s="96">
        <v>215</v>
      </c>
      <c r="BJ327" s="95"/>
      <c r="BK327" s="358"/>
      <c r="BL327" s="95">
        <v>250</v>
      </c>
      <c r="BM327" s="103">
        <v>233</v>
      </c>
      <c r="BN327" s="96">
        <v>191</v>
      </c>
      <c r="BO327" s="302"/>
      <c r="BP327" s="304"/>
      <c r="BQ327" s="357"/>
      <c r="BR327" s="359"/>
      <c r="BS327" s="359"/>
      <c r="BT327" s="360"/>
      <c r="BU327" s="358"/>
      <c r="BV327" s="357"/>
      <c r="BW327" s="358"/>
      <c r="BX327" s="357"/>
      <c r="BY327" s="357"/>
      <c r="BZ327" s="359"/>
      <c r="CA327" s="358"/>
      <c r="CB327" s="302"/>
      <c r="CC327" s="311"/>
      <c r="CD327" s="311"/>
      <c r="CE327" s="304"/>
    </row>
    <row r="328" spans="1:83">
      <c r="A328" s="10">
        <v>5612</v>
      </c>
      <c r="B328" s="11" t="s">
        <v>460</v>
      </c>
      <c r="C328" s="33">
        <v>987</v>
      </c>
      <c r="D328" s="45">
        <v>437</v>
      </c>
      <c r="E328" s="68">
        <f t="shared" si="4"/>
        <v>0.44275582573454914</v>
      </c>
      <c r="F328" s="95"/>
      <c r="G328" s="95"/>
      <c r="H328" s="95"/>
      <c r="I328" s="95"/>
      <c r="J328" s="104"/>
      <c r="K328" s="109"/>
      <c r="L328" s="103"/>
      <c r="M328" s="108"/>
      <c r="N328" s="96"/>
      <c r="O328" s="95"/>
      <c r="P328" s="96"/>
      <c r="Q328" s="95"/>
      <c r="R328" s="104"/>
      <c r="S328" s="103"/>
      <c r="T328" s="108"/>
      <c r="U328" s="139"/>
      <c r="V328" s="96"/>
      <c r="W328" s="307"/>
      <c r="X328" s="304"/>
      <c r="Y328" s="95"/>
      <c r="Z328" s="108"/>
      <c r="AA328" s="307"/>
      <c r="AB328" s="311"/>
      <c r="AC328" s="344"/>
      <c r="AD328" s="304"/>
      <c r="AE328" s="95"/>
      <c r="AF328" s="104"/>
      <c r="AG328" s="104"/>
      <c r="AH328" s="103"/>
      <c r="AI328" s="96"/>
      <c r="AJ328" s="95"/>
      <c r="AK328" s="103"/>
      <c r="AL328" s="96"/>
      <c r="AM328" s="302"/>
      <c r="AN328" s="311"/>
      <c r="AO328" s="308"/>
      <c r="AP328" s="344"/>
      <c r="AQ328" s="304"/>
      <c r="AR328" s="95"/>
      <c r="AS328" s="104"/>
      <c r="AT328" s="96"/>
      <c r="AU328" s="302"/>
      <c r="AV328" s="304"/>
      <c r="AW328" s="302"/>
      <c r="AX328" s="308"/>
      <c r="AY328" s="344"/>
      <c r="AZ328" s="304"/>
      <c r="BA328" s="95"/>
      <c r="BB328" s="103"/>
      <c r="BC328" s="96"/>
      <c r="BD328" s="95"/>
      <c r="BE328" s="138"/>
      <c r="BF328" s="302"/>
      <c r="BG328" s="304"/>
      <c r="BH328" s="95">
        <v>170</v>
      </c>
      <c r="BI328" s="96">
        <v>192</v>
      </c>
      <c r="BJ328" s="95"/>
      <c r="BK328" s="358"/>
      <c r="BL328" s="95">
        <v>205</v>
      </c>
      <c r="BM328" s="103">
        <v>217</v>
      </c>
      <c r="BN328" s="96">
        <v>198</v>
      </c>
      <c r="BO328" s="302"/>
      <c r="BP328" s="304"/>
      <c r="BQ328" s="357"/>
      <c r="BR328" s="359"/>
      <c r="BS328" s="359"/>
      <c r="BT328" s="360"/>
      <c r="BU328" s="358"/>
      <c r="BV328" s="357"/>
      <c r="BW328" s="358"/>
      <c r="BX328" s="357"/>
      <c r="BY328" s="357"/>
      <c r="BZ328" s="359"/>
      <c r="CA328" s="358"/>
      <c r="CB328" s="302"/>
      <c r="CC328" s="311"/>
      <c r="CD328" s="311"/>
      <c r="CE328" s="304"/>
    </row>
    <row r="329" spans="1:83">
      <c r="A329" s="10">
        <v>5613</v>
      </c>
      <c r="B329" s="11" t="s">
        <v>461</v>
      </c>
      <c r="C329" s="33">
        <v>765</v>
      </c>
      <c r="D329" s="45">
        <v>329</v>
      </c>
      <c r="E329" s="68">
        <f t="shared" si="4"/>
        <v>0.43006535947712421</v>
      </c>
      <c r="F329" s="95"/>
      <c r="G329" s="95"/>
      <c r="H329" s="95"/>
      <c r="I329" s="95"/>
      <c r="J329" s="104"/>
      <c r="K329" s="109"/>
      <c r="L329" s="103"/>
      <c r="M329" s="108"/>
      <c r="N329" s="96"/>
      <c r="O329" s="95"/>
      <c r="P329" s="96"/>
      <c r="Q329" s="95"/>
      <c r="R329" s="104"/>
      <c r="S329" s="103"/>
      <c r="T329" s="108"/>
      <c r="U329" s="139"/>
      <c r="V329" s="96"/>
      <c r="W329" s="307"/>
      <c r="X329" s="304"/>
      <c r="Y329" s="95"/>
      <c r="Z329" s="108"/>
      <c r="AA329" s="307"/>
      <c r="AB329" s="311"/>
      <c r="AC329" s="344"/>
      <c r="AD329" s="304"/>
      <c r="AE329" s="95"/>
      <c r="AF329" s="104"/>
      <c r="AG329" s="104"/>
      <c r="AH329" s="103"/>
      <c r="AI329" s="96"/>
      <c r="AJ329" s="95"/>
      <c r="AK329" s="103"/>
      <c r="AL329" s="96"/>
      <c r="AM329" s="302"/>
      <c r="AN329" s="311"/>
      <c r="AO329" s="308"/>
      <c r="AP329" s="344"/>
      <c r="AQ329" s="304"/>
      <c r="AR329" s="95"/>
      <c r="AS329" s="104"/>
      <c r="AT329" s="96"/>
      <c r="AU329" s="302"/>
      <c r="AV329" s="304"/>
      <c r="AW329" s="302"/>
      <c r="AX329" s="308"/>
      <c r="AY329" s="344"/>
      <c r="AZ329" s="304"/>
      <c r="BA329" s="95"/>
      <c r="BB329" s="103"/>
      <c r="BC329" s="96"/>
      <c r="BD329" s="95"/>
      <c r="BE329" s="138"/>
      <c r="BF329" s="302"/>
      <c r="BG329" s="304"/>
      <c r="BH329" s="95">
        <v>146</v>
      </c>
      <c r="BI329" s="96">
        <v>158</v>
      </c>
      <c r="BJ329" s="95"/>
      <c r="BK329" s="358"/>
      <c r="BL329" s="95">
        <v>127</v>
      </c>
      <c r="BM329" s="103">
        <v>186</v>
      </c>
      <c r="BN329" s="96">
        <v>176</v>
      </c>
      <c r="BO329" s="302"/>
      <c r="BP329" s="304"/>
      <c r="BQ329" s="357"/>
      <c r="BR329" s="359"/>
      <c r="BS329" s="359"/>
      <c r="BT329" s="360"/>
      <c r="BU329" s="358"/>
      <c r="BV329" s="357"/>
      <c r="BW329" s="358"/>
      <c r="BX329" s="357"/>
      <c r="BY329" s="357"/>
      <c r="BZ329" s="359"/>
      <c r="CA329" s="358"/>
      <c r="CB329" s="302"/>
      <c r="CC329" s="311"/>
      <c r="CD329" s="311"/>
      <c r="CE329" s="304"/>
    </row>
    <row r="330" spans="1:83">
      <c r="A330" s="10">
        <v>5614</v>
      </c>
      <c r="B330" s="11" t="s">
        <v>462</v>
      </c>
      <c r="C330" s="33">
        <v>1222</v>
      </c>
      <c r="D330" s="45">
        <v>576</v>
      </c>
      <c r="E330" s="68">
        <f t="shared" si="4"/>
        <v>0.47135842880523732</v>
      </c>
      <c r="F330" s="95"/>
      <c r="G330" s="95"/>
      <c r="H330" s="95"/>
      <c r="I330" s="95"/>
      <c r="J330" s="104"/>
      <c r="K330" s="109"/>
      <c r="L330" s="103"/>
      <c r="M330" s="108"/>
      <c r="N330" s="96"/>
      <c r="O330" s="95"/>
      <c r="P330" s="96"/>
      <c r="Q330" s="95"/>
      <c r="R330" s="104"/>
      <c r="S330" s="103"/>
      <c r="T330" s="108"/>
      <c r="U330" s="139"/>
      <c r="V330" s="96"/>
      <c r="W330" s="307"/>
      <c r="X330" s="304"/>
      <c r="Y330" s="95"/>
      <c r="Z330" s="108"/>
      <c r="AA330" s="307"/>
      <c r="AB330" s="311"/>
      <c r="AC330" s="344"/>
      <c r="AD330" s="304"/>
      <c r="AE330" s="95"/>
      <c r="AF330" s="104"/>
      <c r="AG330" s="104"/>
      <c r="AH330" s="103"/>
      <c r="AI330" s="96"/>
      <c r="AJ330" s="95"/>
      <c r="AK330" s="103"/>
      <c r="AL330" s="96"/>
      <c r="AM330" s="302"/>
      <c r="AN330" s="311"/>
      <c r="AO330" s="308"/>
      <c r="AP330" s="344"/>
      <c r="AQ330" s="304"/>
      <c r="AR330" s="95"/>
      <c r="AS330" s="104"/>
      <c r="AT330" s="96"/>
      <c r="AU330" s="302"/>
      <c r="AV330" s="304"/>
      <c r="AW330" s="302"/>
      <c r="AX330" s="308"/>
      <c r="AY330" s="344"/>
      <c r="AZ330" s="304"/>
      <c r="BA330" s="95"/>
      <c r="BB330" s="103"/>
      <c r="BC330" s="96"/>
      <c r="BD330" s="95"/>
      <c r="BE330" s="138"/>
      <c r="BF330" s="302"/>
      <c r="BG330" s="304"/>
      <c r="BH330" s="95">
        <v>236</v>
      </c>
      <c r="BI330" s="96">
        <v>260</v>
      </c>
      <c r="BJ330" s="95"/>
      <c r="BK330" s="358"/>
      <c r="BL330" s="95">
        <v>326</v>
      </c>
      <c r="BM330" s="103">
        <v>221</v>
      </c>
      <c r="BN330" s="96">
        <v>196</v>
      </c>
      <c r="BO330" s="302"/>
      <c r="BP330" s="304"/>
      <c r="BQ330" s="357"/>
      <c r="BR330" s="359"/>
      <c r="BS330" s="359"/>
      <c r="BT330" s="360"/>
      <c r="BU330" s="358"/>
      <c r="BV330" s="357"/>
      <c r="BW330" s="358"/>
      <c r="BX330" s="357"/>
      <c r="BY330" s="357"/>
      <c r="BZ330" s="359"/>
      <c r="CA330" s="358"/>
      <c r="CB330" s="302"/>
      <c r="CC330" s="311"/>
      <c r="CD330" s="311"/>
      <c r="CE330" s="304"/>
    </row>
    <row r="331" spans="1:83">
      <c r="A331" s="10">
        <v>5615</v>
      </c>
      <c r="B331" s="11" t="s">
        <v>463</v>
      </c>
      <c r="C331" s="33">
        <v>1258</v>
      </c>
      <c r="D331" s="45">
        <v>503</v>
      </c>
      <c r="E331" s="68">
        <f t="shared" si="4"/>
        <v>0.39984101748807632</v>
      </c>
      <c r="F331" s="95"/>
      <c r="G331" s="95"/>
      <c r="H331" s="95"/>
      <c r="I331" s="95"/>
      <c r="J331" s="104"/>
      <c r="K331" s="109"/>
      <c r="L331" s="103"/>
      <c r="M331" s="108"/>
      <c r="N331" s="96"/>
      <c r="O331" s="95"/>
      <c r="P331" s="96"/>
      <c r="Q331" s="95"/>
      <c r="R331" s="104"/>
      <c r="S331" s="103"/>
      <c r="T331" s="108"/>
      <c r="U331" s="139"/>
      <c r="V331" s="96"/>
      <c r="W331" s="307"/>
      <c r="X331" s="304"/>
      <c r="Y331" s="95"/>
      <c r="Z331" s="108"/>
      <c r="AA331" s="307"/>
      <c r="AB331" s="311"/>
      <c r="AC331" s="344"/>
      <c r="AD331" s="304"/>
      <c r="AE331" s="95"/>
      <c r="AF331" s="104"/>
      <c r="AG331" s="104"/>
      <c r="AH331" s="103"/>
      <c r="AI331" s="96"/>
      <c r="AJ331" s="95"/>
      <c r="AK331" s="103"/>
      <c r="AL331" s="96"/>
      <c r="AM331" s="302"/>
      <c r="AN331" s="311"/>
      <c r="AO331" s="308"/>
      <c r="AP331" s="344"/>
      <c r="AQ331" s="304"/>
      <c r="AR331" s="95"/>
      <c r="AS331" s="104"/>
      <c r="AT331" s="96"/>
      <c r="AU331" s="302"/>
      <c r="AV331" s="304"/>
      <c r="AW331" s="302"/>
      <c r="AX331" s="308"/>
      <c r="AY331" s="344"/>
      <c r="AZ331" s="304"/>
      <c r="BA331" s="95"/>
      <c r="BB331" s="103"/>
      <c r="BC331" s="96"/>
      <c r="BD331" s="95"/>
      <c r="BE331" s="138"/>
      <c r="BF331" s="302"/>
      <c r="BG331" s="304"/>
      <c r="BH331" s="95">
        <v>208</v>
      </c>
      <c r="BI331" s="96">
        <v>239</v>
      </c>
      <c r="BJ331" s="95"/>
      <c r="BK331" s="358"/>
      <c r="BL331" s="95">
        <v>242</v>
      </c>
      <c r="BM331" s="103">
        <v>230</v>
      </c>
      <c r="BN331" s="96">
        <v>178</v>
      </c>
      <c r="BO331" s="302"/>
      <c r="BP331" s="304"/>
      <c r="BQ331" s="357"/>
      <c r="BR331" s="359"/>
      <c r="BS331" s="359"/>
      <c r="BT331" s="360"/>
      <c r="BU331" s="358"/>
      <c r="BV331" s="357"/>
      <c r="BW331" s="358"/>
      <c r="BX331" s="357"/>
      <c r="BY331" s="357"/>
      <c r="BZ331" s="359"/>
      <c r="CA331" s="358"/>
      <c r="CB331" s="302"/>
      <c r="CC331" s="311"/>
      <c r="CD331" s="311"/>
      <c r="CE331" s="304"/>
    </row>
    <row r="332" spans="1:83">
      <c r="A332" s="10">
        <v>5616</v>
      </c>
      <c r="B332" s="11" t="s">
        <v>464</v>
      </c>
      <c r="C332" s="33">
        <v>509</v>
      </c>
      <c r="D332" s="45">
        <v>276</v>
      </c>
      <c r="E332" s="68">
        <f t="shared" si="4"/>
        <v>0.54223968565815328</v>
      </c>
      <c r="F332" s="95"/>
      <c r="G332" s="95"/>
      <c r="H332" s="95"/>
      <c r="I332" s="95"/>
      <c r="J332" s="104"/>
      <c r="K332" s="109"/>
      <c r="L332" s="103"/>
      <c r="M332" s="108"/>
      <c r="N332" s="96"/>
      <c r="O332" s="95"/>
      <c r="P332" s="96"/>
      <c r="Q332" s="95"/>
      <c r="R332" s="104"/>
      <c r="S332" s="103"/>
      <c r="T332" s="108"/>
      <c r="U332" s="139"/>
      <c r="V332" s="96"/>
      <c r="W332" s="307"/>
      <c r="X332" s="304"/>
      <c r="Y332" s="95"/>
      <c r="Z332" s="108"/>
      <c r="AA332" s="307"/>
      <c r="AB332" s="311"/>
      <c r="AC332" s="344"/>
      <c r="AD332" s="304"/>
      <c r="AE332" s="95"/>
      <c r="AF332" s="104"/>
      <c r="AG332" s="104"/>
      <c r="AH332" s="103"/>
      <c r="AI332" s="96"/>
      <c r="AJ332" s="95"/>
      <c r="AK332" s="103"/>
      <c r="AL332" s="96"/>
      <c r="AM332" s="302"/>
      <c r="AN332" s="311"/>
      <c r="AO332" s="308"/>
      <c r="AP332" s="344"/>
      <c r="AQ332" s="304"/>
      <c r="AR332" s="95"/>
      <c r="AS332" s="104"/>
      <c r="AT332" s="96"/>
      <c r="AU332" s="302"/>
      <c r="AV332" s="304"/>
      <c r="AW332" s="302"/>
      <c r="AX332" s="308"/>
      <c r="AY332" s="344"/>
      <c r="AZ332" s="304"/>
      <c r="BA332" s="95"/>
      <c r="BB332" s="103"/>
      <c r="BC332" s="96"/>
      <c r="BD332" s="95"/>
      <c r="BE332" s="138"/>
      <c r="BF332" s="302"/>
      <c r="BG332" s="304"/>
      <c r="BH332" s="95">
        <v>115</v>
      </c>
      <c r="BI332" s="96">
        <v>123</v>
      </c>
      <c r="BJ332" s="95"/>
      <c r="BK332" s="358"/>
      <c r="BL332" s="95">
        <v>146</v>
      </c>
      <c r="BM332" s="103">
        <v>121</v>
      </c>
      <c r="BN332" s="96">
        <v>101</v>
      </c>
      <c r="BO332" s="302"/>
      <c r="BP332" s="304"/>
      <c r="BQ332" s="357"/>
      <c r="BR332" s="359"/>
      <c r="BS332" s="359"/>
      <c r="BT332" s="360"/>
      <c r="BU332" s="358"/>
      <c r="BV332" s="357"/>
      <c r="BW332" s="358"/>
      <c r="BX332" s="357"/>
      <c r="BY332" s="357"/>
      <c r="BZ332" s="359"/>
      <c r="CA332" s="358"/>
      <c r="CB332" s="302"/>
      <c r="CC332" s="311"/>
      <c r="CD332" s="311"/>
      <c r="CE332" s="304"/>
    </row>
    <row r="333" spans="1:83">
      <c r="A333" s="10">
        <v>5617</v>
      </c>
      <c r="B333" s="11" t="s">
        <v>465</v>
      </c>
      <c r="C333" s="33">
        <v>1421</v>
      </c>
      <c r="D333" s="45">
        <v>694</v>
      </c>
      <c r="E333" s="68">
        <f t="shared" si="4"/>
        <v>0.48838845883180859</v>
      </c>
      <c r="F333" s="95"/>
      <c r="G333" s="95"/>
      <c r="H333" s="95"/>
      <c r="I333" s="95"/>
      <c r="J333" s="104"/>
      <c r="K333" s="109"/>
      <c r="L333" s="103"/>
      <c r="M333" s="108"/>
      <c r="N333" s="96"/>
      <c r="O333" s="95"/>
      <c r="P333" s="96"/>
      <c r="Q333" s="95"/>
      <c r="R333" s="104"/>
      <c r="S333" s="103"/>
      <c r="T333" s="108"/>
      <c r="U333" s="139"/>
      <c r="V333" s="96"/>
      <c r="W333" s="307"/>
      <c r="X333" s="304"/>
      <c r="Y333" s="95"/>
      <c r="Z333" s="108"/>
      <c r="AA333" s="307"/>
      <c r="AB333" s="311"/>
      <c r="AC333" s="344"/>
      <c r="AD333" s="304"/>
      <c r="AE333" s="95"/>
      <c r="AF333" s="104"/>
      <c r="AG333" s="104"/>
      <c r="AH333" s="103"/>
      <c r="AI333" s="96"/>
      <c r="AJ333" s="95"/>
      <c r="AK333" s="103"/>
      <c r="AL333" s="96"/>
      <c r="AM333" s="302"/>
      <c r="AN333" s="311"/>
      <c r="AO333" s="308"/>
      <c r="AP333" s="344"/>
      <c r="AQ333" s="304"/>
      <c r="AR333" s="95"/>
      <c r="AS333" s="104"/>
      <c r="AT333" s="96"/>
      <c r="AU333" s="302"/>
      <c r="AV333" s="304"/>
      <c r="AW333" s="302"/>
      <c r="AX333" s="308"/>
      <c r="AY333" s="344"/>
      <c r="AZ333" s="304"/>
      <c r="BA333" s="95"/>
      <c r="BB333" s="103"/>
      <c r="BC333" s="96"/>
      <c r="BD333" s="95"/>
      <c r="BE333" s="138"/>
      <c r="BF333" s="302"/>
      <c r="BG333" s="304"/>
      <c r="BH333" s="95">
        <v>258</v>
      </c>
      <c r="BI333" s="96">
        <v>290</v>
      </c>
      <c r="BJ333" s="95"/>
      <c r="BK333" s="358"/>
      <c r="BL333" s="95">
        <v>348</v>
      </c>
      <c r="BM333" s="103">
        <v>339</v>
      </c>
      <c r="BN333" s="96">
        <v>276</v>
      </c>
      <c r="BO333" s="302"/>
      <c r="BP333" s="304"/>
      <c r="BQ333" s="357"/>
      <c r="BR333" s="359"/>
      <c r="BS333" s="359"/>
      <c r="BT333" s="360"/>
      <c r="BU333" s="358"/>
      <c r="BV333" s="357"/>
      <c r="BW333" s="358"/>
      <c r="BX333" s="357"/>
      <c r="BY333" s="357"/>
      <c r="BZ333" s="359"/>
      <c r="CA333" s="358"/>
      <c r="CB333" s="302"/>
      <c r="CC333" s="311"/>
      <c r="CD333" s="311"/>
      <c r="CE333" s="304"/>
    </row>
    <row r="334" spans="1:83">
      <c r="A334" s="10">
        <v>5618</v>
      </c>
      <c r="B334" s="11" t="s">
        <v>466</v>
      </c>
      <c r="C334" s="33">
        <v>1112</v>
      </c>
      <c r="D334" s="45">
        <v>552</v>
      </c>
      <c r="E334" s="68">
        <f t="shared" si="4"/>
        <v>0.49640287769784175</v>
      </c>
      <c r="F334" s="95"/>
      <c r="G334" s="95"/>
      <c r="H334" s="95"/>
      <c r="I334" s="95"/>
      <c r="J334" s="104"/>
      <c r="K334" s="109"/>
      <c r="L334" s="103"/>
      <c r="M334" s="108"/>
      <c r="N334" s="96"/>
      <c r="O334" s="95"/>
      <c r="P334" s="96"/>
      <c r="Q334" s="95"/>
      <c r="R334" s="104"/>
      <c r="S334" s="103"/>
      <c r="T334" s="108"/>
      <c r="U334" s="139"/>
      <c r="V334" s="96"/>
      <c r="W334" s="307"/>
      <c r="X334" s="304"/>
      <c r="Y334" s="95"/>
      <c r="Z334" s="108"/>
      <c r="AA334" s="307"/>
      <c r="AB334" s="311"/>
      <c r="AC334" s="344"/>
      <c r="AD334" s="304"/>
      <c r="AE334" s="95"/>
      <c r="AF334" s="104"/>
      <c r="AG334" s="104"/>
      <c r="AH334" s="103"/>
      <c r="AI334" s="96"/>
      <c r="AJ334" s="95"/>
      <c r="AK334" s="103"/>
      <c r="AL334" s="96"/>
      <c r="AM334" s="302"/>
      <c r="AN334" s="311"/>
      <c r="AO334" s="308"/>
      <c r="AP334" s="344"/>
      <c r="AQ334" s="304"/>
      <c r="AR334" s="95"/>
      <c r="AS334" s="104"/>
      <c r="AT334" s="96"/>
      <c r="AU334" s="302"/>
      <c r="AV334" s="304"/>
      <c r="AW334" s="302"/>
      <c r="AX334" s="308"/>
      <c r="AY334" s="344"/>
      <c r="AZ334" s="304"/>
      <c r="BA334" s="95"/>
      <c r="BB334" s="103"/>
      <c r="BC334" s="96"/>
      <c r="BD334" s="95"/>
      <c r="BE334" s="138"/>
      <c r="BF334" s="302"/>
      <c r="BG334" s="304"/>
      <c r="BH334" s="95">
        <v>208</v>
      </c>
      <c r="BI334" s="96">
        <v>226</v>
      </c>
      <c r="BJ334" s="95"/>
      <c r="BK334" s="358"/>
      <c r="BL334" s="95">
        <v>290</v>
      </c>
      <c r="BM334" s="103">
        <v>219</v>
      </c>
      <c r="BN334" s="96">
        <v>215</v>
      </c>
      <c r="BO334" s="302"/>
      <c r="BP334" s="304"/>
      <c r="BQ334" s="357"/>
      <c r="BR334" s="359"/>
      <c r="BS334" s="359"/>
      <c r="BT334" s="360"/>
      <c r="BU334" s="358"/>
      <c r="BV334" s="357"/>
      <c r="BW334" s="358"/>
      <c r="BX334" s="357"/>
      <c r="BY334" s="357"/>
      <c r="BZ334" s="359"/>
      <c r="CA334" s="358"/>
      <c r="CB334" s="302"/>
      <c r="CC334" s="311"/>
      <c r="CD334" s="311"/>
      <c r="CE334" s="304"/>
    </row>
    <row r="335" spans="1:83">
      <c r="A335" s="10">
        <v>5619</v>
      </c>
      <c r="B335" s="11" t="s">
        <v>467</v>
      </c>
      <c r="C335" s="33">
        <v>700</v>
      </c>
      <c r="D335" s="45">
        <v>301</v>
      </c>
      <c r="E335" s="68">
        <f t="shared" si="4"/>
        <v>0.43</v>
      </c>
      <c r="F335" s="95"/>
      <c r="G335" s="95"/>
      <c r="H335" s="95"/>
      <c r="I335" s="95"/>
      <c r="J335" s="104"/>
      <c r="K335" s="109"/>
      <c r="L335" s="103"/>
      <c r="M335" s="108"/>
      <c r="N335" s="96"/>
      <c r="O335" s="95"/>
      <c r="P335" s="96"/>
      <c r="Q335" s="95"/>
      <c r="R335" s="104"/>
      <c r="S335" s="103"/>
      <c r="T335" s="108"/>
      <c r="U335" s="139"/>
      <c r="V335" s="96"/>
      <c r="W335" s="307"/>
      <c r="X335" s="304"/>
      <c r="Y335" s="95"/>
      <c r="Z335" s="108"/>
      <c r="AA335" s="307"/>
      <c r="AB335" s="311"/>
      <c r="AC335" s="344"/>
      <c r="AD335" s="304"/>
      <c r="AE335" s="95"/>
      <c r="AF335" s="104"/>
      <c r="AG335" s="104"/>
      <c r="AH335" s="103"/>
      <c r="AI335" s="96"/>
      <c r="AJ335" s="95"/>
      <c r="AK335" s="103"/>
      <c r="AL335" s="96"/>
      <c r="AM335" s="302"/>
      <c r="AN335" s="311"/>
      <c r="AO335" s="308"/>
      <c r="AP335" s="344"/>
      <c r="AQ335" s="304"/>
      <c r="AR335" s="95"/>
      <c r="AS335" s="104"/>
      <c r="AT335" s="96"/>
      <c r="AU335" s="302"/>
      <c r="AV335" s="304"/>
      <c r="AW335" s="302"/>
      <c r="AX335" s="308"/>
      <c r="AY335" s="344"/>
      <c r="AZ335" s="304"/>
      <c r="BA335" s="95"/>
      <c r="BB335" s="103"/>
      <c r="BC335" s="96"/>
      <c r="BD335" s="95"/>
      <c r="BE335" s="138"/>
      <c r="BF335" s="302"/>
      <c r="BG335" s="304"/>
      <c r="BH335" s="95">
        <v>98</v>
      </c>
      <c r="BI335" s="96">
        <v>112</v>
      </c>
      <c r="BJ335" s="95"/>
      <c r="BK335" s="358"/>
      <c r="BL335" s="95">
        <v>146</v>
      </c>
      <c r="BM335" s="103">
        <v>125</v>
      </c>
      <c r="BN335" s="96">
        <v>96</v>
      </c>
      <c r="BO335" s="302"/>
      <c r="BP335" s="304"/>
      <c r="BQ335" s="357"/>
      <c r="BR335" s="359"/>
      <c r="BS335" s="359"/>
      <c r="BT335" s="360"/>
      <c r="BU335" s="358"/>
      <c r="BV335" s="357"/>
      <c r="BW335" s="358"/>
      <c r="BX335" s="357"/>
      <c r="BY335" s="357"/>
      <c r="BZ335" s="359"/>
      <c r="CA335" s="358"/>
      <c r="CB335" s="302"/>
      <c r="CC335" s="311"/>
      <c r="CD335" s="311"/>
      <c r="CE335" s="304"/>
    </row>
    <row r="336" spans="1:83">
      <c r="A336" s="10">
        <v>5620</v>
      </c>
      <c r="B336" s="11" t="s">
        <v>468</v>
      </c>
      <c r="C336" s="33">
        <v>667</v>
      </c>
      <c r="D336" s="45">
        <v>343</v>
      </c>
      <c r="E336" s="68">
        <f t="shared" si="4"/>
        <v>0.5142428785607196</v>
      </c>
      <c r="F336" s="95"/>
      <c r="G336" s="95"/>
      <c r="H336" s="95"/>
      <c r="I336" s="95"/>
      <c r="J336" s="104"/>
      <c r="K336" s="109"/>
      <c r="L336" s="103"/>
      <c r="M336" s="108"/>
      <c r="N336" s="96"/>
      <c r="O336" s="95"/>
      <c r="P336" s="96"/>
      <c r="Q336" s="95"/>
      <c r="R336" s="104"/>
      <c r="S336" s="103"/>
      <c r="T336" s="108"/>
      <c r="U336" s="139"/>
      <c r="V336" s="96"/>
      <c r="W336" s="307"/>
      <c r="X336" s="304"/>
      <c r="Y336" s="95"/>
      <c r="Z336" s="108"/>
      <c r="AA336" s="307"/>
      <c r="AB336" s="311"/>
      <c r="AC336" s="344"/>
      <c r="AD336" s="304"/>
      <c r="AE336" s="95"/>
      <c r="AF336" s="104"/>
      <c r="AG336" s="104"/>
      <c r="AH336" s="103"/>
      <c r="AI336" s="96"/>
      <c r="AJ336" s="95"/>
      <c r="AK336" s="103"/>
      <c r="AL336" s="96"/>
      <c r="AM336" s="302"/>
      <c r="AN336" s="311"/>
      <c r="AO336" s="308"/>
      <c r="AP336" s="344"/>
      <c r="AQ336" s="304"/>
      <c r="AR336" s="95"/>
      <c r="AS336" s="104"/>
      <c r="AT336" s="96"/>
      <c r="AU336" s="302"/>
      <c r="AV336" s="304"/>
      <c r="AW336" s="302"/>
      <c r="AX336" s="308"/>
      <c r="AY336" s="344"/>
      <c r="AZ336" s="304"/>
      <c r="BA336" s="95"/>
      <c r="BB336" s="103"/>
      <c r="BC336" s="96"/>
      <c r="BD336" s="95"/>
      <c r="BE336" s="138"/>
      <c r="BF336" s="302"/>
      <c r="BG336" s="304"/>
      <c r="BH336" s="95">
        <v>144</v>
      </c>
      <c r="BI336" s="96">
        <v>153</v>
      </c>
      <c r="BJ336" s="95"/>
      <c r="BK336" s="358"/>
      <c r="BL336" s="95">
        <v>149</v>
      </c>
      <c r="BM336" s="103">
        <v>206</v>
      </c>
      <c r="BN336" s="96">
        <v>182</v>
      </c>
      <c r="BO336" s="302"/>
      <c r="BP336" s="304"/>
      <c r="BQ336" s="357"/>
      <c r="BR336" s="359"/>
      <c r="BS336" s="359"/>
      <c r="BT336" s="360"/>
      <c r="BU336" s="358"/>
      <c r="BV336" s="357"/>
      <c r="BW336" s="358"/>
      <c r="BX336" s="357"/>
      <c r="BY336" s="357"/>
      <c r="BZ336" s="359"/>
      <c r="CA336" s="358"/>
      <c r="CB336" s="302"/>
      <c r="CC336" s="311"/>
      <c r="CD336" s="311"/>
      <c r="CE336" s="304"/>
    </row>
    <row r="337" spans="1:83">
      <c r="A337" s="10">
        <v>5621</v>
      </c>
      <c r="B337" s="11" t="s">
        <v>469</v>
      </c>
      <c r="C337" s="33">
        <v>909</v>
      </c>
      <c r="D337" s="45">
        <v>465</v>
      </c>
      <c r="E337" s="68">
        <f t="shared" si="4"/>
        <v>0.51155115511551152</v>
      </c>
      <c r="F337" s="95"/>
      <c r="G337" s="95"/>
      <c r="H337" s="95"/>
      <c r="I337" s="95"/>
      <c r="J337" s="104"/>
      <c r="K337" s="109"/>
      <c r="L337" s="103"/>
      <c r="M337" s="108"/>
      <c r="N337" s="96"/>
      <c r="O337" s="95"/>
      <c r="P337" s="96"/>
      <c r="Q337" s="95"/>
      <c r="R337" s="104"/>
      <c r="S337" s="103"/>
      <c r="T337" s="108"/>
      <c r="U337" s="139"/>
      <c r="V337" s="96"/>
      <c r="W337" s="307"/>
      <c r="X337" s="304"/>
      <c r="Y337" s="95"/>
      <c r="Z337" s="108"/>
      <c r="AA337" s="307"/>
      <c r="AB337" s="311"/>
      <c r="AC337" s="344"/>
      <c r="AD337" s="304"/>
      <c r="AE337" s="95"/>
      <c r="AF337" s="104"/>
      <c r="AG337" s="104"/>
      <c r="AH337" s="103"/>
      <c r="AI337" s="96"/>
      <c r="AJ337" s="95"/>
      <c r="AK337" s="103"/>
      <c r="AL337" s="96"/>
      <c r="AM337" s="302"/>
      <c r="AN337" s="311"/>
      <c r="AO337" s="308"/>
      <c r="AP337" s="344"/>
      <c r="AQ337" s="304"/>
      <c r="AR337" s="95"/>
      <c r="AS337" s="104"/>
      <c r="AT337" s="96"/>
      <c r="AU337" s="302"/>
      <c r="AV337" s="304"/>
      <c r="AW337" s="302"/>
      <c r="AX337" s="308"/>
      <c r="AY337" s="344"/>
      <c r="AZ337" s="304"/>
      <c r="BA337" s="95"/>
      <c r="BB337" s="103"/>
      <c r="BC337" s="96"/>
      <c r="BD337" s="95"/>
      <c r="BE337" s="138"/>
      <c r="BF337" s="302"/>
      <c r="BG337" s="304"/>
      <c r="BH337" s="95">
        <v>177</v>
      </c>
      <c r="BI337" s="96">
        <v>213</v>
      </c>
      <c r="BJ337" s="95"/>
      <c r="BK337" s="358"/>
      <c r="BL337" s="95">
        <v>236</v>
      </c>
      <c r="BM337" s="103">
        <v>219</v>
      </c>
      <c r="BN337" s="96">
        <v>205</v>
      </c>
      <c r="BO337" s="302"/>
      <c r="BP337" s="304"/>
      <c r="BQ337" s="357"/>
      <c r="BR337" s="359"/>
      <c r="BS337" s="359"/>
      <c r="BT337" s="360"/>
      <c r="BU337" s="358"/>
      <c r="BV337" s="357"/>
      <c r="BW337" s="358"/>
      <c r="BX337" s="357"/>
      <c r="BY337" s="357"/>
      <c r="BZ337" s="359"/>
      <c r="CA337" s="358"/>
      <c r="CB337" s="302"/>
      <c r="CC337" s="311"/>
      <c r="CD337" s="311"/>
      <c r="CE337" s="304"/>
    </row>
    <row r="338" spans="1:83">
      <c r="A338" s="10">
        <v>5622</v>
      </c>
      <c r="B338" s="11" t="s">
        <v>470</v>
      </c>
      <c r="C338" s="33">
        <v>626</v>
      </c>
      <c r="D338" s="45">
        <v>297</v>
      </c>
      <c r="E338" s="68">
        <f t="shared" si="4"/>
        <v>0.4744408945686901</v>
      </c>
      <c r="F338" s="95"/>
      <c r="G338" s="95"/>
      <c r="H338" s="95"/>
      <c r="I338" s="95"/>
      <c r="J338" s="104"/>
      <c r="K338" s="109"/>
      <c r="L338" s="103"/>
      <c r="M338" s="108"/>
      <c r="N338" s="96"/>
      <c r="O338" s="95"/>
      <c r="P338" s="96"/>
      <c r="Q338" s="95"/>
      <c r="R338" s="104"/>
      <c r="S338" s="103"/>
      <c r="T338" s="108"/>
      <c r="U338" s="139"/>
      <c r="V338" s="96"/>
      <c r="W338" s="307"/>
      <c r="X338" s="304"/>
      <c r="Y338" s="95"/>
      <c r="Z338" s="108"/>
      <c r="AA338" s="307"/>
      <c r="AB338" s="311"/>
      <c r="AC338" s="344"/>
      <c r="AD338" s="304"/>
      <c r="AE338" s="95"/>
      <c r="AF338" s="104"/>
      <c r="AG338" s="104"/>
      <c r="AH338" s="103"/>
      <c r="AI338" s="96"/>
      <c r="AJ338" s="95"/>
      <c r="AK338" s="103"/>
      <c r="AL338" s="96"/>
      <c r="AM338" s="302"/>
      <c r="AN338" s="311"/>
      <c r="AO338" s="308"/>
      <c r="AP338" s="344"/>
      <c r="AQ338" s="304"/>
      <c r="AR338" s="95"/>
      <c r="AS338" s="104"/>
      <c r="AT338" s="96"/>
      <c r="AU338" s="302"/>
      <c r="AV338" s="304"/>
      <c r="AW338" s="302"/>
      <c r="AX338" s="308"/>
      <c r="AY338" s="344"/>
      <c r="AZ338" s="304"/>
      <c r="BA338" s="95"/>
      <c r="BB338" s="103"/>
      <c r="BC338" s="96"/>
      <c r="BD338" s="95"/>
      <c r="BE338" s="138"/>
      <c r="BF338" s="302"/>
      <c r="BG338" s="304"/>
      <c r="BH338" s="95">
        <v>109</v>
      </c>
      <c r="BI338" s="96">
        <v>137</v>
      </c>
      <c r="BJ338" s="95"/>
      <c r="BK338" s="358"/>
      <c r="BL338" s="95">
        <v>157</v>
      </c>
      <c r="BM338" s="103">
        <v>118</v>
      </c>
      <c r="BN338" s="96">
        <v>104</v>
      </c>
      <c r="BO338" s="302"/>
      <c r="BP338" s="304"/>
      <c r="BQ338" s="357"/>
      <c r="BR338" s="359"/>
      <c r="BS338" s="359"/>
      <c r="BT338" s="360"/>
      <c r="BU338" s="358"/>
      <c r="BV338" s="357"/>
      <c r="BW338" s="358"/>
      <c r="BX338" s="357"/>
      <c r="BY338" s="357"/>
      <c r="BZ338" s="359"/>
      <c r="CA338" s="358"/>
      <c r="CB338" s="302"/>
      <c r="CC338" s="311"/>
      <c r="CD338" s="311"/>
      <c r="CE338" s="304"/>
    </row>
    <row r="339" spans="1:83">
      <c r="A339" s="10">
        <v>5623</v>
      </c>
      <c r="B339" s="11" t="s">
        <v>471</v>
      </c>
      <c r="C339" s="33">
        <v>825</v>
      </c>
      <c r="D339" s="45">
        <v>339</v>
      </c>
      <c r="E339" s="68">
        <f t="shared" si="4"/>
        <v>0.41090909090909089</v>
      </c>
      <c r="F339" s="95"/>
      <c r="G339" s="95"/>
      <c r="H339" s="95"/>
      <c r="I339" s="95"/>
      <c r="J339" s="104"/>
      <c r="K339" s="109"/>
      <c r="L339" s="103"/>
      <c r="M339" s="108"/>
      <c r="N339" s="96"/>
      <c r="O339" s="95"/>
      <c r="P339" s="96"/>
      <c r="Q339" s="95"/>
      <c r="R339" s="104"/>
      <c r="S339" s="103"/>
      <c r="T339" s="108"/>
      <c r="U339" s="139"/>
      <c r="V339" s="96"/>
      <c r="W339" s="307"/>
      <c r="X339" s="304"/>
      <c r="Y339" s="95"/>
      <c r="Z339" s="108"/>
      <c r="AA339" s="307"/>
      <c r="AB339" s="311"/>
      <c r="AC339" s="344"/>
      <c r="AD339" s="304"/>
      <c r="AE339" s="95"/>
      <c r="AF339" s="104"/>
      <c r="AG339" s="104"/>
      <c r="AH339" s="103"/>
      <c r="AI339" s="96"/>
      <c r="AJ339" s="95"/>
      <c r="AK339" s="103"/>
      <c r="AL339" s="96"/>
      <c r="AM339" s="302"/>
      <c r="AN339" s="311"/>
      <c r="AO339" s="308"/>
      <c r="AP339" s="344"/>
      <c r="AQ339" s="304"/>
      <c r="AR339" s="95"/>
      <c r="AS339" s="104"/>
      <c r="AT339" s="96"/>
      <c r="AU339" s="302"/>
      <c r="AV339" s="304"/>
      <c r="AW339" s="302"/>
      <c r="AX339" s="308"/>
      <c r="AY339" s="344"/>
      <c r="AZ339" s="304"/>
      <c r="BA339" s="95"/>
      <c r="BB339" s="103"/>
      <c r="BC339" s="96"/>
      <c r="BD339" s="95"/>
      <c r="BE339" s="138"/>
      <c r="BF339" s="302"/>
      <c r="BG339" s="304"/>
      <c r="BH339" s="95">
        <v>126</v>
      </c>
      <c r="BI339" s="96">
        <v>138</v>
      </c>
      <c r="BJ339" s="95"/>
      <c r="BK339" s="358"/>
      <c r="BL339" s="95">
        <v>189</v>
      </c>
      <c r="BM339" s="103">
        <v>131</v>
      </c>
      <c r="BN339" s="96">
        <v>107</v>
      </c>
      <c r="BO339" s="302"/>
      <c r="BP339" s="304"/>
      <c r="BQ339" s="357"/>
      <c r="BR339" s="359"/>
      <c r="BS339" s="359"/>
      <c r="BT339" s="360"/>
      <c r="BU339" s="358"/>
      <c r="BV339" s="357"/>
      <c r="BW339" s="358"/>
      <c r="BX339" s="357"/>
      <c r="BY339" s="357"/>
      <c r="BZ339" s="359"/>
      <c r="CA339" s="358"/>
      <c r="CB339" s="302"/>
      <c r="CC339" s="311"/>
      <c r="CD339" s="311"/>
      <c r="CE339" s="304"/>
    </row>
    <row r="340" spans="1:83">
      <c r="A340" s="10">
        <v>5624</v>
      </c>
      <c r="B340" s="11" t="s">
        <v>472</v>
      </c>
      <c r="C340" s="33">
        <v>694</v>
      </c>
      <c r="D340" s="45">
        <v>302</v>
      </c>
      <c r="E340" s="68">
        <f t="shared" si="4"/>
        <v>0.43515850144092216</v>
      </c>
      <c r="F340" s="95"/>
      <c r="G340" s="95"/>
      <c r="H340" s="95"/>
      <c r="I340" s="95"/>
      <c r="J340" s="104"/>
      <c r="K340" s="109"/>
      <c r="L340" s="103"/>
      <c r="M340" s="108"/>
      <c r="N340" s="96"/>
      <c r="O340" s="95"/>
      <c r="P340" s="96"/>
      <c r="Q340" s="95"/>
      <c r="R340" s="104"/>
      <c r="S340" s="103"/>
      <c r="T340" s="108"/>
      <c r="U340" s="139"/>
      <c r="V340" s="96"/>
      <c r="W340" s="307"/>
      <c r="X340" s="304"/>
      <c r="Y340" s="95"/>
      <c r="Z340" s="108"/>
      <c r="AA340" s="307"/>
      <c r="AB340" s="311"/>
      <c r="AC340" s="344"/>
      <c r="AD340" s="304"/>
      <c r="AE340" s="95"/>
      <c r="AF340" s="104"/>
      <c r="AG340" s="104"/>
      <c r="AH340" s="103"/>
      <c r="AI340" s="96"/>
      <c r="AJ340" s="95"/>
      <c r="AK340" s="103"/>
      <c r="AL340" s="96"/>
      <c r="AM340" s="302"/>
      <c r="AN340" s="311"/>
      <c r="AO340" s="308"/>
      <c r="AP340" s="344"/>
      <c r="AQ340" s="304"/>
      <c r="AR340" s="95"/>
      <c r="AS340" s="104"/>
      <c r="AT340" s="96"/>
      <c r="AU340" s="302"/>
      <c r="AV340" s="304"/>
      <c r="AW340" s="302"/>
      <c r="AX340" s="308"/>
      <c r="AY340" s="344"/>
      <c r="AZ340" s="304"/>
      <c r="BA340" s="95"/>
      <c r="BB340" s="103"/>
      <c r="BC340" s="96"/>
      <c r="BD340" s="95"/>
      <c r="BE340" s="138"/>
      <c r="BF340" s="302"/>
      <c r="BG340" s="304"/>
      <c r="BH340" s="95">
        <v>123</v>
      </c>
      <c r="BI340" s="96">
        <v>158</v>
      </c>
      <c r="BJ340" s="95"/>
      <c r="BK340" s="358"/>
      <c r="BL340" s="95">
        <v>146</v>
      </c>
      <c r="BM340" s="103">
        <v>141</v>
      </c>
      <c r="BN340" s="96">
        <v>118</v>
      </c>
      <c r="BO340" s="302"/>
      <c r="BP340" s="304"/>
      <c r="BQ340" s="357"/>
      <c r="BR340" s="359"/>
      <c r="BS340" s="359"/>
      <c r="BT340" s="360"/>
      <c r="BU340" s="358"/>
      <c r="BV340" s="357"/>
      <c r="BW340" s="358"/>
      <c r="BX340" s="357"/>
      <c r="BY340" s="357"/>
      <c r="BZ340" s="359"/>
      <c r="CA340" s="358"/>
      <c r="CB340" s="302"/>
      <c r="CC340" s="311"/>
      <c r="CD340" s="311"/>
      <c r="CE340" s="304"/>
    </row>
    <row r="341" spans="1:83">
      <c r="A341" s="10">
        <v>5625</v>
      </c>
      <c r="B341" s="11" t="s">
        <v>473</v>
      </c>
      <c r="C341" s="33">
        <v>620</v>
      </c>
      <c r="D341" s="45">
        <v>186</v>
      </c>
      <c r="E341" s="68">
        <f t="shared" si="4"/>
        <v>0.3</v>
      </c>
      <c r="F341" s="95"/>
      <c r="G341" s="95"/>
      <c r="H341" s="95"/>
      <c r="I341" s="95"/>
      <c r="J341" s="104"/>
      <c r="K341" s="109"/>
      <c r="L341" s="103"/>
      <c r="M341" s="108"/>
      <c r="N341" s="96"/>
      <c r="O341" s="95"/>
      <c r="P341" s="96"/>
      <c r="Q341" s="95"/>
      <c r="R341" s="104"/>
      <c r="S341" s="103"/>
      <c r="T341" s="108"/>
      <c r="U341" s="139"/>
      <c r="V341" s="96"/>
      <c r="W341" s="307"/>
      <c r="X341" s="304"/>
      <c r="Y341" s="95"/>
      <c r="Z341" s="108"/>
      <c r="AA341" s="307"/>
      <c r="AB341" s="311"/>
      <c r="AC341" s="344"/>
      <c r="AD341" s="304"/>
      <c r="AE341" s="95"/>
      <c r="AF341" s="104"/>
      <c r="AG341" s="104"/>
      <c r="AH341" s="103"/>
      <c r="AI341" s="96"/>
      <c r="AJ341" s="95"/>
      <c r="AK341" s="103"/>
      <c r="AL341" s="96"/>
      <c r="AM341" s="302"/>
      <c r="AN341" s="311"/>
      <c r="AO341" s="308"/>
      <c r="AP341" s="344"/>
      <c r="AQ341" s="304"/>
      <c r="AR341" s="95"/>
      <c r="AS341" s="104"/>
      <c r="AT341" s="96"/>
      <c r="AU341" s="302"/>
      <c r="AV341" s="304"/>
      <c r="AW341" s="302"/>
      <c r="AX341" s="308"/>
      <c r="AY341" s="344"/>
      <c r="AZ341" s="304"/>
      <c r="BA341" s="95"/>
      <c r="BB341" s="103"/>
      <c r="BC341" s="96"/>
      <c r="BD341" s="95"/>
      <c r="BE341" s="138"/>
      <c r="BF341" s="302"/>
      <c r="BG341" s="304"/>
      <c r="BH341" s="95">
        <v>82</v>
      </c>
      <c r="BI341" s="96">
        <v>88</v>
      </c>
      <c r="BJ341" s="95"/>
      <c r="BK341" s="358"/>
      <c r="BL341" s="95">
        <v>86</v>
      </c>
      <c r="BM341" s="103">
        <v>94</v>
      </c>
      <c r="BN341" s="96">
        <v>79</v>
      </c>
      <c r="BO341" s="302"/>
      <c r="BP341" s="304"/>
      <c r="BQ341" s="357"/>
      <c r="BR341" s="359"/>
      <c r="BS341" s="359"/>
      <c r="BT341" s="360"/>
      <c r="BU341" s="358"/>
      <c r="BV341" s="357"/>
      <c r="BW341" s="358"/>
      <c r="BX341" s="357"/>
      <c r="BY341" s="357"/>
      <c r="BZ341" s="359"/>
      <c r="CA341" s="358"/>
      <c r="CB341" s="302"/>
      <c r="CC341" s="311"/>
      <c r="CD341" s="311"/>
      <c r="CE341" s="304"/>
    </row>
    <row r="342" spans="1:83">
      <c r="A342" s="10">
        <v>5626</v>
      </c>
      <c r="B342" s="11" t="s">
        <v>474</v>
      </c>
      <c r="C342" s="33">
        <v>1024</v>
      </c>
      <c r="D342" s="45">
        <v>461</v>
      </c>
      <c r="E342" s="68">
        <f t="shared" si="4"/>
        <v>0.4501953125</v>
      </c>
      <c r="F342" s="95"/>
      <c r="G342" s="95"/>
      <c r="H342" s="95"/>
      <c r="I342" s="95"/>
      <c r="J342" s="104"/>
      <c r="K342" s="109"/>
      <c r="L342" s="103"/>
      <c r="M342" s="108"/>
      <c r="N342" s="96"/>
      <c r="O342" s="95"/>
      <c r="P342" s="96"/>
      <c r="Q342" s="95"/>
      <c r="R342" s="104"/>
      <c r="S342" s="103"/>
      <c r="T342" s="108"/>
      <c r="U342" s="139"/>
      <c r="V342" s="96"/>
      <c r="W342" s="307"/>
      <c r="X342" s="304"/>
      <c r="Y342" s="95"/>
      <c r="Z342" s="108"/>
      <c r="AA342" s="307"/>
      <c r="AB342" s="311"/>
      <c r="AC342" s="344"/>
      <c r="AD342" s="304"/>
      <c r="AE342" s="95"/>
      <c r="AF342" s="104"/>
      <c r="AG342" s="104"/>
      <c r="AH342" s="103"/>
      <c r="AI342" s="96"/>
      <c r="AJ342" s="95"/>
      <c r="AK342" s="103"/>
      <c r="AL342" s="96"/>
      <c r="AM342" s="302"/>
      <c r="AN342" s="311"/>
      <c r="AO342" s="308"/>
      <c r="AP342" s="344"/>
      <c r="AQ342" s="304"/>
      <c r="AR342" s="95"/>
      <c r="AS342" s="104"/>
      <c r="AT342" s="96"/>
      <c r="AU342" s="302"/>
      <c r="AV342" s="304"/>
      <c r="AW342" s="302"/>
      <c r="AX342" s="308"/>
      <c r="AY342" s="344"/>
      <c r="AZ342" s="304"/>
      <c r="BA342" s="95"/>
      <c r="BB342" s="103"/>
      <c r="BC342" s="96"/>
      <c r="BD342" s="95"/>
      <c r="BE342" s="138"/>
      <c r="BF342" s="302"/>
      <c r="BG342" s="304"/>
      <c r="BH342" s="95">
        <v>184</v>
      </c>
      <c r="BI342" s="96">
        <v>204</v>
      </c>
      <c r="BJ342" s="95"/>
      <c r="BK342" s="358"/>
      <c r="BL342" s="95">
        <v>230</v>
      </c>
      <c r="BM342" s="103">
        <v>214</v>
      </c>
      <c r="BN342" s="96">
        <v>181</v>
      </c>
      <c r="BO342" s="302"/>
      <c r="BP342" s="304"/>
      <c r="BQ342" s="357"/>
      <c r="BR342" s="359"/>
      <c r="BS342" s="359"/>
      <c r="BT342" s="360"/>
      <c r="BU342" s="358"/>
      <c r="BV342" s="357"/>
      <c r="BW342" s="358"/>
      <c r="BX342" s="357"/>
      <c r="BY342" s="357"/>
      <c r="BZ342" s="359"/>
      <c r="CA342" s="358"/>
      <c r="CB342" s="302"/>
      <c r="CC342" s="311"/>
      <c r="CD342" s="311"/>
      <c r="CE342" s="304"/>
    </row>
    <row r="343" spans="1:83">
      <c r="A343" s="10">
        <v>5627</v>
      </c>
      <c r="B343" s="11" t="s">
        <v>475</v>
      </c>
      <c r="C343" s="33">
        <v>1110</v>
      </c>
      <c r="D343" s="45">
        <v>542</v>
      </c>
      <c r="E343" s="68">
        <f t="shared" ref="E343:E406" si="5">SUM(D343/C343)</f>
        <v>0.4882882882882883</v>
      </c>
      <c r="F343" s="95"/>
      <c r="G343" s="95"/>
      <c r="H343" s="95"/>
      <c r="I343" s="95"/>
      <c r="J343" s="104"/>
      <c r="K343" s="109"/>
      <c r="L343" s="103"/>
      <c r="M343" s="108"/>
      <c r="N343" s="96"/>
      <c r="O343" s="95"/>
      <c r="P343" s="96"/>
      <c r="Q343" s="95"/>
      <c r="R343" s="104"/>
      <c r="S343" s="103"/>
      <c r="T343" s="108"/>
      <c r="U343" s="139"/>
      <c r="V343" s="96"/>
      <c r="W343" s="307"/>
      <c r="X343" s="304"/>
      <c r="Y343" s="95"/>
      <c r="Z343" s="108"/>
      <c r="AA343" s="307"/>
      <c r="AB343" s="311"/>
      <c r="AC343" s="344"/>
      <c r="AD343" s="304"/>
      <c r="AE343" s="95"/>
      <c r="AF343" s="104"/>
      <c r="AG343" s="104"/>
      <c r="AH343" s="103"/>
      <c r="AI343" s="96"/>
      <c r="AJ343" s="95"/>
      <c r="AK343" s="103"/>
      <c r="AL343" s="96"/>
      <c r="AM343" s="302"/>
      <c r="AN343" s="311"/>
      <c r="AO343" s="308"/>
      <c r="AP343" s="344"/>
      <c r="AQ343" s="304"/>
      <c r="AR343" s="95"/>
      <c r="AS343" s="104"/>
      <c r="AT343" s="96"/>
      <c r="AU343" s="302"/>
      <c r="AV343" s="304"/>
      <c r="AW343" s="302"/>
      <c r="AX343" s="308"/>
      <c r="AY343" s="344"/>
      <c r="AZ343" s="304"/>
      <c r="BA343" s="95"/>
      <c r="BB343" s="103"/>
      <c r="BC343" s="96"/>
      <c r="BD343" s="95"/>
      <c r="BE343" s="138"/>
      <c r="BF343" s="302"/>
      <c r="BG343" s="304"/>
      <c r="BH343" s="95">
        <v>213</v>
      </c>
      <c r="BI343" s="96">
        <v>245</v>
      </c>
      <c r="BJ343" s="95"/>
      <c r="BK343" s="358"/>
      <c r="BL343" s="95">
        <v>252</v>
      </c>
      <c r="BM343" s="103">
        <v>241</v>
      </c>
      <c r="BN343" s="96">
        <v>229</v>
      </c>
      <c r="BO343" s="302"/>
      <c r="BP343" s="304"/>
      <c r="BQ343" s="357"/>
      <c r="BR343" s="359"/>
      <c r="BS343" s="359"/>
      <c r="BT343" s="360"/>
      <c r="BU343" s="358"/>
      <c r="BV343" s="357"/>
      <c r="BW343" s="358"/>
      <c r="BX343" s="357"/>
      <c r="BY343" s="357"/>
      <c r="BZ343" s="359"/>
      <c r="CA343" s="358"/>
      <c r="CB343" s="302"/>
      <c r="CC343" s="311"/>
      <c r="CD343" s="311"/>
      <c r="CE343" s="304"/>
    </row>
    <row r="344" spans="1:83">
      <c r="A344" s="10">
        <v>5628</v>
      </c>
      <c r="B344" s="11" t="s">
        <v>476</v>
      </c>
      <c r="C344" s="33">
        <v>870</v>
      </c>
      <c r="D344" s="45">
        <v>444</v>
      </c>
      <c r="E344" s="68">
        <f t="shared" si="5"/>
        <v>0.51034482758620692</v>
      </c>
      <c r="F344" s="95"/>
      <c r="G344" s="95"/>
      <c r="H344" s="95"/>
      <c r="I344" s="95"/>
      <c r="J344" s="104"/>
      <c r="K344" s="109"/>
      <c r="L344" s="103"/>
      <c r="M344" s="108"/>
      <c r="N344" s="96"/>
      <c r="O344" s="95"/>
      <c r="P344" s="96"/>
      <c r="Q344" s="95"/>
      <c r="R344" s="104"/>
      <c r="S344" s="103"/>
      <c r="T344" s="108"/>
      <c r="U344" s="139"/>
      <c r="V344" s="96"/>
      <c r="W344" s="307"/>
      <c r="X344" s="304"/>
      <c r="Y344" s="95"/>
      <c r="Z344" s="108"/>
      <c r="AA344" s="307"/>
      <c r="AB344" s="311"/>
      <c r="AC344" s="344"/>
      <c r="AD344" s="304"/>
      <c r="AE344" s="95"/>
      <c r="AF344" s="104"/>
      <c r="AG344" s="104"/>
      <c r="AH344" s="103"/>
      <c r="AI344" s="96"/>
      <c r="AJ344" s="95"/>
      <c r="AK344" s="103"/>
      <c r="AL344" s="96"/>
      <c r="AM344" s="302"/>
      <c r="AN344" s="311"/>
      <c r="AO344" s="308"/>
      <c r="AP344" s="344"/>
      <c r="AQ344" s="304"/>
      <c r="AR344" s="95"/>
      <c r="AS344" s="104"/>
      <c r="AT344" s="96"/>
      <c r="AU344" s="302"/>
      <c r="AV344" s="304"/>
      <c r="AW344" s="302"/>
      <c r="AX344" s="308"/>
      <c r="AY344" s="344"/>
      <c r="AZ344" s="304"/>
      <c r="BA344" s="95"/>
      <c r="BB344" s="103"/>
      <c r="BC344" s="96"/>
      <c r="BD344" s="95"/>
      <c r="BE344" s="138"/>
      <c r="BF344" s="302"/>
      <c r="BG344" s="304"/>
      <c r="BH344" s="95">
        <v>204</v>
      </c>
      <c r="BI344" s="96">
        <v>231</v>
      </c>
      <c r="BJ344" s="95"/>
      <c r="BK344" s="358"/>
      <c r="BL344" s="95">
        <v>203</v>
      </c>
      <c r="BM344" s="103">
        <v>255</v>
      </c>
      <c r="BN344" s="96">
        <v>214</v>
      </c>
      <c r="BO344" s="302"/>
      <c r="BP344" s="304"/>
      <c r="BQ344" s="357"/>
      <c r="BR344" s="359"/>
      <c r="BS344" s="359"/>
      <c r="BT344" s="360"/>
      <c r="BU344" s="358"/>
      <c r="BV344" s="357"/>
      <c r="BW344" s="358"/>
      <c r="BX344" s="357"/>
      <c r="BY344" s="357"/>
      <c r="BZ344" s="359"/>
      <c r="CA344" s="358"/>
      <c r="CB344" s="302"/>
      <c r="CC344" s="311"/>
      <c r="CD344" s="311"/>
      <c r="CE344" s="304"/>
    </row>
    <row r="345" spans="1:83">
      <c r="A345" s="10">
        <v>5629</v>
      </c>
      <c r="B345" s="11" t="s">
        <v>477</v>
      </c>
      <c r="C345" s="33">
        <v>631</v>
      </c>
      <c r="D345" s="45">
        <v>328</v>
      </c>
      <c r="E345" s="68">
        <f t="shared" si="5"/>
        <v>0.51980982567353406</v>
      </c>
      <c r="F345" s="95"/>
      <c r="G345" s="95"/>
      <c r="H345" s="95"/>
      <c r="I345" s="95"/>
      <c r="J345" s="104"/>
      <c r="K345" s="109"/>
      <c r="L345" s="103"/>
      <c r="M345" s="108"/>
      <c r="N345" s="96"/>
      <c r="O345" s="95"/>
      <c r="P345" s="96"/>
      <c r="Q345" s="95"/>
      <c r="R345" s="104"/>
      <c r="S345" s="103"/>
      <c r="T345" s="108"/>
      <c r="U345" s="139"/>
      <c r="V345" s="96"/>
      <c r="W345" s="307"/>
      <c r="X345" s="304"/>
      <c r="Y345" s="95"/>
      <c r="Z345" s="108"/>
      <c r="AA345" s="307"/>
      <c r="AB345" s="311"/>
      <c r="AC345" s="344"/>
      <c r="AD345" s="304"/>
      <c r="AE345" s="95"/>
      <c r="AF345" s="104"/>
      <c r="AG345" s="104"/>
      <c r="AH345" s="103"/>
      <c r="AI345" s="96"/>
      <c r="AJ345" s="95"/>
      <c r="AK345" s="103"/>
      <c r="AL345" s="96"/>
      <c r="AM345" s="302"/>
      <c r="AN345" s="311"/>
      <c r="AO345" s="308"/>
      <c r="AP345" s="344"/>
      <c r="AQ345" s="304"/>
      <c r="AR345" s="95"/>
      <c r="AS345" s="104"/>
      <c r="AT345" s="96"/>
      <c r="AU345" s="302"/>
      <c r="AV345" s="304"/>
      <c r="AW345" s="302"/>
      <c r="AX345" s="308"/>
      <c r="AY345" s="344"/>
      <c r="AZ345" s="304"/>
      <c r="BA345" s="95"/>
      <c r="BB345" s="103"/>
      <c r="BC345" s="96"/>
      <c r="BD345" s="95"/>
      <c r="BE345" s="138"/>
      <c r="BF345" s="302"/>
      <c r="BG345" s="304"/>
      <c r="BH345" s="95">
        <v>122</v>
      </c>
      <c r="BI345" s="96">
        <v>125</v>
      </c>
      <c r="BJ345" s="95"/>
      <c r="BK345" s="358"/>
      <c r="BL345" s="95">
        <v>193</v>
      </c>
      <c r="BM345" s="103">
        <v>135</v>
      </c>
      <c r="BN345" s="96">
        <v>95</v>
      </c>
      <c r="BO345" s="302"/>
      <c r="BP345" s="304"/>
      <c r="BQ345" s="357"/>
      <c r="BR345" s="359"/>
      <c r="BS345" s="359"/>
      <c r="BT345" s="360"/>
      <c r="BU345" s="358"/>
      <c r="BV345" s="357"/>
      <c r="BW345" s="358"/>
      <c r="BX345" s="357"/>
      <c r="BY345" s="357"/>
      <c r="BZ345" s="359"/>
      <c r="CA345" s="358"/>
      <c r="CB345" s="302"/>
      <c r="CC345" s="311"/>
      <c r="CD345" s="311"/>
      <c r="CE345" s="304"/>
    </row>
    <row r="346" spans="1:83">
      <c r="A346" s="10">
        <v>5630</v>
      </c>
      <c r="B346" s="11" t="s">
        <v>478</v>
      </c>
      <c r="C346" s="33">
        <v>1178</v>
      </c>
      <c r="D346" s="45">
        <v>594</v>
      </c>
      <c r="E346" s="68">
        <f t="shared" si="5"/>
        <v>0.50424448217317486</v>
      </c>
      <c r="F346" s="95"/>
      <c r="G346" s="95"/>
      <c r="H346" s="95"/>
      <c r="I346" s="95"/>
      <c r="J346" s="104"/>
      <c r="K346" s="109"/>
      <c r="L346" s="103"/>
      <c r="M346" s="108"/>
      <c r="N346" s="96"/>
      <c r="O346" s="95"/>
      <c r="P346" s="96"/>
      <c r="Q346" s="95"/>
      <c r="R346" s="104"/>
      <c r="S346" s="103"/>
      <c r="T346" s="108"/>
      <c r="U346" s="139"/>
      <c r="V346" s="96"/>
      <c r="W346" s="307"/>
      <c r="X346" s="304"/>
      <c r="Y346" s="95"/>
      <c r="Z346" s="108"/>
      <c r="AA346" s="307"/>
      <c r="AB346" s="311"/>
      <c r="AC346" s="344"/>
      <c r="AD346" s="304"/>
      <c r="AE346" s="95"/>
      <c r="AF346" s="104"/>
      <c r="AG346" s="104"/>
      <c r="AH346" s="103"/>
      <c r="AI346" s="96"/>
      <c r="AJ346" s="95"/>
      <c r="AK346" s="103"/>
      <c r="AL346" s="96"/>
      <c r="AM346" s="302"/>
      <c r="AN346" s="311"/>
      <c r="AO346" s="308"/>
      <c r="AP346" s="344"/>
      <c r="AQ346" s="304"/>
      <c r="AR346" s="95"/>
      <c r="AS346" s="104"/>
      <c r="AT346" s="96"/>
      <c r="AU346" s="302"/>
      <c r="AV346" s="304"/>
      <c r="AW346" s="302"/>
      <c r="AX346" s="308"/>
      <c r="AY346" s="344"/>
      <c r="AZ346" s="304"/>
      <c r="BA346" s="95"/>
      <c r="BB346" s="103"/>
      <c r="BC346" s="96"/>
      <c r="BD346" s="95"/>
      <c r="BE346" s="138"/>
      <c r="BF346" s="302"/>
      <c r="BG346" s="304"/>
      <c r="BH346" s="95">
        <v>238</v>
      </c>
      <c r="BI346" s="96">
        <v>286</v>
      </c>
      <c r="BJ346" s="95"/>
      <c r="BK346" s="358"/>
      <c r="BL346" s="95">
        <v>289</v>
      </c>
      <c r="BM346" s="103">
        <v>313</v>
      </c>
      <c r="BN346" s="96">
        <v>267</v>
      </c>
      <c r="BO346" s="302"/>
      <c r="BP346" s="304"/>
      <c r="BQ346" s="357"/>
      <c r="BR346" s="359"/>
      <c r="BS346" s="359"/>
      <c r="BT346" s="360"/>
      <c r="BU346" s="358"/>
      <c r="BV346" s="357"/>
      <c r="BW346" s="358"/>
      <c r="BX346" s="357"/>
      <c r="BY346" s="357"/>
      <c r="BZ346" s="359"/>
      <c r="CA346" s="358"/>
      <c r="CB346" s="302"/>
      <c r="CC346" s="311"/>
      <c r="CD346" s="311"/>
      <c r="CE346" s="304"/>
    </row>
    <row r="347" spans="1:83">
      <c r="A347" s="10">
        <v>5631</v>
      </c>
      <c r="B347" s="11" t="s">
        <v>479</v>
      </c>
      <c r="C347" s="33">
        <v>706</v>
      </c>
      <c r="D347" s="45">
        <v>338</v>
      </c>
      <c r="E347" s="68">
        <f t="shared" si="5"/>
        <v>0.47875354107648727</v>
      </c>
      <c r="F347" s="95"/>
      <c r="G347" s="95"/>
      <c r="H347" s="95"/>
      <c r="I347" s="95"/>
      <c r="J347" s="104"/>
      <c r="K347" s="109"/>
      <c r="L347" s="103"/>
      <c r="M347" s="108"/>
      <c r="N347" s="96"/>
      <c r="O347" s="95"/>
      <c r="P347" s="96"/>
      <c r="Q347" s="95"/>
      <c r="R347" s="104"/>
      <c r="S347" s="103"/>
      <c r="T347" s="108"/>
      <c r="U347" s="139"/>
      <c r="V347" s="96"/>
      <c r="W347" s="307"/>
      <c r="X347" s="304"/>
      <c r="Y347" s="95"/>
      <c r="Z347" s="108"/>
      <c r="AA347" s="307"/>
      <c r="AB347" s="311"/>
      <c r="AC347" s="344"/>
      <c r="AD347" s="304"/>
      <c r="AE347" s="95"/>
      <c r="AF347" s="104"/>
      <c r="AG347" s="104"/>
      <c r="AH347" s="103"/>
      <c r="AI347" s="96"/>
      <c r="AJ347" s="95"/>
      <c r="AK347" s="103"/>
      <c r="AL347" s="96"/>
      <c r="AM347" s="302"/>
      <c r="AN347" s="311"/>
      <c r="AO347" s="308"/>
      <c r="AP347" s="344"/>
      <c r="AQ347" s="304"/>
      <c r="AR347" s="95"/>
      <c r="AS347" s="104"/>
      <c r="AT347" s="96"/>
      <c r="AU347" s="302"/>
      <c r="AV347" s="304"/>
      <c r="AW347" s="302"/>
      <c r="AX347" s="308"/>
      <c r="AY347" s="344"/>
      <c r="AZ347" s="304"/>
      <c r="BA347" s="95"/>
      <c r="BB347" s="103"/>
      <c r="BC347" s="96"/>
      <c r="BD347" s="95"/>
      <c r="BE347" s="138"/>
      <c r="BF347" s="302"/>
      <c r="BG347" s="304"/>
      <c r="BH347" s="95">
        <v>144</v>
      </c>
      <c r="BI347" s="96">
        <v>142</v>
      </c>
      <c r="BJ347" s="95"/>
      <c r="BK347" s="358"/>
      <c r="BL347" s="95">
        <v>164</v>
      </c>
      <c r="BM347" s="103">
        <v>149</v>
      </c>
      <c r="BN347" s="96">
        <v>139</v>
      </c>
      <c r="BO347" s="302"/>
      <c r="BP347" s="304"/>
      <c r="BQ347" s="357"/>
      <c r="BR347" s="359"/>
      <c r="BS347" s="359"/>
      <c r="BT347" s="360"/>
      <c r="BU347" s="358"/>
      <c r="BV347" s="357"/>
      <c r="BW347" s="358"/>
      <c r="BX347" s="357"/>
      <c r="BY347" s="357"/>
      <c r="BZ347" s="359"/>
      <c r="CA347" s="358"/>
      <c r="CB347" s="302"/>
      <c r="CC347" s="311"/>
      <c r="CD347" s="311"/>
      <c r="CE347" s="304"/>
    </row>
    <row r="348" spans="1:83">
      <c r="A348" s="10">
        <v>5632</v>
      </c>
      <c r="B348" s="11" t="s">
        <v>480</v>
      </c>
      <c r="C348" s="33">
        <v>1216</v>
      </c>
      <c r="D348" s="45">
        <v>503</v>
      </c>
      <c r="E348" s="68">
        <f t="shared" si="5"/>
        <v>0.41365131578947367</v>
      </c>
      <c r="F348" s="95"/>
      <c r="G348" s="95"/>
      <c r="H348" s="95"/>
      <c r="I348" s="95"/>
      <c r="J348" s="104"/>
      <c r="K348" s="109"/>
      <c r="L348" s="103"/>
      <c r="M348" s="108"/>
      <c r="N348" s="96"/>
      <c r="O348" s="95"/>
      <c r="P348" s="96"/>
      <c r="Q348" s="95"/>
      <c r="R348" s="104"/>
      <c r="S348" s="103"/>
      <c r="T348" s="108"/>
      <c r="U348" s="139"/>
      <c r="V348" s="96"/>
      <c r="W348" s="307"/>
      <c r="X348" s="304"/>
      <c r="Y348" s="95"/>
      <c r="Z348" s="108"/>
      <c r="AA348" s="307"/>
      <c r="AB348" s="311"/>
      <c r="AC348" s="344"/>
      <c r="AD348" s="304"/>
      <c r="AE348" s="95"/>
      <c r="AF348" s="104"/>
      <c r="AG348" s="104"/>
      <c r="AH348" s="103"/>
      <c r="AI348" s="96"/>
      <c r="AJ348" s="95"/>
      <c r="AK348" s="103"/>
      <c r="AL348" s="96"/>
      <c r="AM348" s="302"/>
      <c r="AN348" s="311"/>
      <c r="AO348" s="308"/>
      <c r="AP348" s="344"/>
      <c r="AQ348" s="304"/>
      <c r="AR348" s="95"/>
      <c r="AS348" s="104"/>
      <c r="AT348" s="96"/>
      <c r="AU348" s="302"/>
      <c r="AV348" s="304"/>
      <c r="AW348" s="302"/>
      <c r="AX348" s="308"/>
      <c r="AY348" s="344"/>
      <c r="AZ348" s="304"/>
      <c r="BA348" s="95"/>
      <c r="BB348" s="103"/>
      <c r="BC348" s="96"/>
      <c r="BD348" s="95"/>
      <c r="BE348" s="138"/>
      <c r="BF348" s="302"/>
      <c r="BG348" s="304"/>
      <c r="BH348" s="95">
        <v>212</v>
      </c>
      <c r="BI348" s="96">
        <v>226</v>
      </c>
      <c r="BJ348" s="95"/>
      <c r="BK348" s="358"/>
      <c r="BL348" s="95">
        <v>243</v>
      </c>
      <c r="BM348" s="103">
        <v>259</v>
      </c>
      <c r="BN348" s="96">
        <v>211</v>
      </c>
      <c r="BO348" s="302"/>
      <c r="BP348" s="304"/>
      <c r="BQ348" s="357"/>
      <c r="BR348" s="359"/>
      <c r="BS348" s="359"/>
      <c r="BT348" s="360"/>
      <c r="BU348" s="358"/>
      <c r="BV348" s="357"/>
      <c r="BW348" s="358"/>
      <c r="BX348" s="357"/>
      <c r="BY348" s="357"/>
      <c r="BZ348" s="359"/>
      <c r="CA348" s="358"/>
      <c r="CB348" s="302"/>
      <c r="CC348" s="311"/>
      <c r="CD348" s="311"/>
      <c r="CE348" s="304"/>
    </row>
    <row r="349" spans="1:83">
      <c r="A349" s="10">
        <v>5801</v>
      </c>
      <c r="B349" s="11" t="s">
        <v>481</v>
      </c>
      <c r="C349" s="33">
        <v>487</v>
      </c>
      <c r="D349" s="45">
        <v>115</v>
      </c>
      <c r="E349" s="68">
        <f t="shared" si="5"/>
        <v>0.23613963039014374</v>
      </c>
      <c r="F349" s="95"/>
      <c r="G349" s="95"/>
      <c r="H349" s="95"/>
      <c r="I349" s="95"/>
      <c r="J349" s="104"/>
      <c r="K349" s="109"/>
      <c r="L349" s="103"/>
      <c r="M349" s="108"/>
      <c r="N349" s="96"/>
      <c r="O349" s="95"/>
      <c r="P349" s="96"/>
      <c r="Q349" s="95"/>
      <c r="R349" s="104"/>
      <c r="S349" s="103"/>
      <c r="T349" s="108"/>
      <c r="U349" s="139"/>
      <c r="V349" s="96"/>
      <c r="W349" s="307"/>
      <c r="X349" s="304"/>
      <c r="Y349" s="95"/>
      <c r="Z349" s="108"/>
      <c r="AA349" s="307"/>
      <c r="AB349" s="311"/>
      <c r="AC349" s="344"/>
      <c r="AD349" s="304"/>
      <c r="AE349" s="95"/>
      <c r="AF349" s="104"/>
      <c r="AG349" s="104"/>
      <c r="AH349" s="103"/>
      <c r="AI349" s="96"/>
      <c r="AJ349" s="95"/>
      <c r="AK349" s="103"/>
      <c r="AL349" s="96"/>
      <c r="AM349" s="302"/>
      <c r="AN349" s="311"/>
      <c r="AO349" s="308"/>
      <c r="AP349" s="344"/>
      <c r="AQ349" s="304"/>
      <c r="AR349" s="95"/>
      <c r="AS349" s="104"/>
      <c r="AT349" s="96"/>
      <c r="AU349" s="302"/>
      <c r="AV349" s="304"/>
      <c r="AW349" s="302"/>
      <c r="AX349" s="308"/>
      <c r="AY349" s="344"/>
      <c r="AZ349" s="304"/>
      <c r="BA349" s="95"/>
      <c r="BB349" s="103"/>
      <c r="BC349" s="96"/>
      <c r="BD349" s="95"/>
      <c r="BE349" s="138"/>
      <c r="BF349" s="302"/>
      <c r="BG349" s="304"/>
      <c r="BH349" s="95">
        <v>46</v>
      </c>
      <c r="BI349" s="96">
        <v>64</v>
      </c>
      <c r="BJ349" s="95"/>
      <c r="BK349" s="358"/>
      <c r="BL349" s="302"/>
      <c r="BM349" s="344"/>
      <c r="BN349" s="304"/>
      <c r="BO349" s="95">
        <v>65</v>
      </c>
      <c r="BP349" s="96">
        <v>53</v>
      </c>
      <c r="BQ349" s="357"/>
      <c r="BR349" s="359"/>
      <c r="BS349" s="359"/>
      <c r="BT349" s="360"/>
      <c r="BU349" s="358"/>
      <c r="BV349" s="357"/>
      <c r="BW349" s="358"/>
      <c r="BX349" s="357"/>
      <c r="BY349" s="357"/>
      <c r="BZ349" s="359"/>
      <c r="CA349" s="358"/>
      <c r="CB349" s="302"/>
      <c r="CC349" s="311"/>
      <c r="CD349" s="311"/>
      <c r="CE349" s="304"/>
    </row>
    <row r="350" spans="1:83">
      <c r="A350" s="10">
        <v>5901</v>
      </c>
      <c r="B350" s="11" t="s">
        <v>482</v>
      </c>
      <c r="C350" s="33">
        <v>1172</v>
      </c>
      <c r="D350" s="45">
        <v>606</v>
      </c>
      <c r="E350" s="68">
        <f t="shared" si="5"/>
        <v>0.51706484641638228</v>
      </c>
      <c r="F350" s="95"/>
      <c r="G350" s="95"/>
      <c r="H350" s="95"/>
      <c r="I350" s="95"/>
      <c r="J350" s="104"/>
      <c r="K350" s="109"/>
      <c r="L350" s="103"/>
      <c r="M350" s="108"/>
      <c r="N350" s="96"/>
      <c r="O350" s="95"/>
      <c r="P350" s="96"/>
      <c r="Q350" s="95"/>
      <c r="R350" s="104"/>
      <c r="S350" s="103"/>
      <c r="T350" s="108"/>
      <c r="U350" s="139"/>
      <c r="V350" s="96"/>
      <c r="W350" s="307"/>
      <c r="X350" s="304"/>
      <c r="Y350" s="95"/>
      <c r="Z350" s="108"/>
      <c r="AA350" s="307"/>
      <c r="AB350" s="311"/>
      <c r="AC350" s="344"/>
      <c r="AD350" s="304"/>
      <c r="AE350" s="95"/>
      <c r="AF350" s="104"/>
      <c r="AG350" s="104"/>
      <c r="AH350" s="103"/>
      <c r="AI350" s="96"/>
      <c r="AJ350" s="95"/>
      <c r="AK350" s="103"/>
      <c r="AL350" s="96"/>
      <c r="AM350" s="302"/>
      <c r="AN350" s="311"/>
      <c r="AO350" s="308"/>
      <c r="AP350" s="344"/>
      <c r="AQ350" s="304"/>
      <c r="AR350" s="95"/>
      <c r="AS350" s="104"/>
      <c r="AT350" s="96"/>
      <c r="AU350" s="302"/>
      <c r="AV350" s="304"/>
      <c r="AW350" s="302"/>
      <c r="AX350" s="308"/>
      <c r="AY350" s="344"/>
      <c r="AZ350" s="304"/>
      <c r="BA350" s="95"/>
      <c r="BB350" s="103"/>
      <c r="BC350" s="96"/>
      <c r="BD350" s="95"/>
      <c r="BE350" s="138"/>
      <c r="BF350" s="302"/>
      <c r="BG350" s="304"/>
      <c r="BH350" s="95">
        <v>218</v>
      </c>
      <c r="BI350" s="96">
        <v>239</v>
      </c>
      <c r="BJ350" s="95"/>
      <c r="BK350" s="358"/>
      <c r="BL350" s="302"/>
      <c r="BM350" s="344"/>
      <c r="BN350" s="304"/>
      <c r="BO350" s="285"/>
      <c r="BP350" s="291"/>
      <c r="BQ350" s="95">
        <v>113</v>
      </c>
      <c r="BR350" s="104">
        <v>99</v>
      </c>
      <c r="BS350" s="104">
        <v>199</v>
      </c>
      <c r="BT350" s="103">
        <v>77</v>
      </c>
      <c r="BU350" s="96">
        <v>309</v>
      </c>
      <c r="BV350" s="95"/>
      <c r="BW350" s="96"/>
      <c r="BX350" s="95"/>
      <c r="BY350" s="95"/>
      <c r="BZ350" s="104"/>
      <c r="CA350" s="96"/>
      <c r="CB350" s="302"/>
      <c r="CC350" s="311"/>
      <c r="CD350" s="311"/>
      <c r="CE350" s="304"/>
    </row>
    <row r="351" spans="1:83">
      <c r="A351" s="10">
        <v>5902</v>
      </c>
      <c r="B351" s="11" t="s">
        <v>483</v>
      </c>
      <c r="C351" s="33">
        <v>1099</v>
      </c>
      <c r="D351" s="45">
        <v>369</v>
      </c>
      <c r="E351" s="68">
        <f t="shared" si="5"/>
        <v>0.33575978161965425</v>
      </c>
      <c r="F351" s="95"/>
      <c r="G351" s="95"/>
      <c r="H351" s="95"/>
      <c r="I351" s="95"/>
      <c r="J351" s="104"/>
      <c r="K351" s="109"/>
      <c r="L351" s="103"/>
      <c r="M351" s="108"/>
      <c r="N351" s="96"/>
      <c r="O351" s="95"/>
      <c r="P351" s="96"/>
      <c r="Q351" s="95"/>
      <c r="R351" s="104"/>
      <c r="S351" s="103"/>
      <c r="T351" s="108"/>
      <c r="U351" s="139"/>
      <c r="V351" s="96"/>
      <c r="W351" s="307"/>
      <c r="X351" s="304"/>
      <c r="Y351" s="95"/>
      <c r="Z351" s="108"/>
      <c r="AA351" s="307"/>
      <c r="AB351" s="311"/>
      <c r="AC351" s="344"/>
      <c r="AD351" s="304"/>
      <c r="AE351" s="95">
        <v>10</v>
      </c>
      <c r="AF351" s="104">
        <v>3</v>
      </c>
      <c r="AG351" s="104">
        <v>7</v>
      </c>
      <c r="AH351" s="103">
        <v>2</v>
      </c>
      <c r="AI351" s="96">
        <v>16</v>
      </c>
      <c r="AJ351" s="95"/>
      <c r="AK351" s="103"/>
      <c r="AL351" s="96"/>
      <c r="AM351" s="302"/>
      <c r="AN351" s="311"/>
      <c r="AO351" s="308"/>
      <c r="AP351" s="344"/>
      <c r="AQ351" s="304"/>
      <c r="AR351" s="95"/>
      <c r="AS351" s="104"/>
      <c r="AT351" s="96"/>
      <c r="AU351" s="302"/>
      <c r="AV351" s="304"/>
      <c r="AW351" s="302"/>
      <c r="AX351" s="308"/>
      <c r="AY351" s="344"/>
      <c r="AZ351" s="304"/>
      <c r="BA351" s="95"/>
      <c r="BB351" s="103"/>
      <c r="BC351" s="96"/>
      <c r="BD351" s="95"/>
      <c r="BE351" s="138"/>
      <c r="BF351" s="302"/>
      <c r="BG351" s="304"/>
      <c r="BH351" s="95">
        <v>150</v>
      </c>
      <c r="BI351" s="96">
        <v>164</v>
      </c>
      <c r="BJ351" s="95"/>
      <c r="BK351" s="358"/>
      <c r="BL351" s="302"/>
      <c r="BM351" s="344"/>
      <c r="BN351" s="304"/>
      <c r="BO351" s="285"/>
      <c r="BP351" s="291"/>
      <c r="BQ351" s="95">
        <v>114</v>
      </c>
      <c r="BR351" s="104">
        <v>80</v>
      </c>
      <c r="BS351" s="104">
        <v>115</v>
      </c>
      <c r="BT351" s="103">
        <v>49</v>
      </c>
      <c r="BU351" s="96">
        <v>134</v>
      </c>
      <c r="BV351" s="95"/>
      <c r="BW351" s="96"/>
      <c r="BX351" s="95"/>
      <c r="BY351" s="95"/>
      <c r="BZ351" s="104"/>
      <c r="CA351" s="96"/>
      <c r="CB351" s="302"/>
      <c r="CC351" s="311"/>
      <c r="CD351" s="311"/>
      <c r="CE351" s="304"/>
    </row>
    <row r="352" spans="1:83">
      <c r="A352" s="10">
        <v>5903</v>
      </c>
      <c r="B352" s="11" t="s">
        <v>484</v>
      </c>
      <c r="C352" s="33">
        <v>1233</v>
      </c>
      <c r="D352" s="45">
        <v>347</v>
      </c>
      <c r="E352" s="68">
        <f t="shared" si="5"/>
        <v>0.28142741281427414</v>
      </c>
      <c r="F352" s="95"/>
      <c r="G352" s="95"/>
      <c r="H352" s="95"/>
      <c r="I352" s="95"/>
      <c r="J352" s="104"/>
      <c r="K352" s="109"/>
      <c r="L352" s="103"/>
      <c r="M352" s="108"/>
      <c r="N352" s="96"/>
      <c r="O352" s="95"/>
      <c r="P352" s="96"/>
      <c r="Q352" s="95"/>
      <c r="R352" s="104"/>
      <c r="S352" s="103"/>
      <c r="T352" s="108"/>
      <c r="U352" s="139"/>
      <c r="V352" s="96"/>
      <c r="W352" s="307"/>
      <c r="X352" s="304"/>
      <c r="Y352" s="95"/>
      <c r="Z352" s="108"/>
      <c r="AA352" s="307"/>
      <c r="AB352" s="311"/>
      <c r="AC352" s="344"/>
      <c r="AD352" s="304"/>
      <c r="AE352" s="357"/>
      <c r="AF352" s="359"/>
      <c r="AG352" s="359"/>
      <c r="AH352" s="360"/>
      <c r="AI352" s="358"/>
      <c r="AJ352" s="357"/>
      <c r="AK352" s="360"/>
      <c r="AL352" s="358"/>
      <c r="AM352" s="302"/>
      <c r="AN352" s="311"/>
      <c r="AO352" s="308"/>
      <c r="AP352" s="344"/>
      <c r="AQ352" s="304"/>
      <c r="AR352" s="357"/>
      <c r="AS352" s="359"/>
      <c r="AT352" s="358"/>
      <c r="AU352" s="302"/>
      <c r="AV352" s="304"/>
      <c r="AW352" s="302"/>
      <c r="AX352" s="308"/>
      <c r="AY352" s="344"/>
      <c r="AZ352" s="304"/>
      <c r="BA352" s="357"/>
      <c r="BB352" s="360"/>
      <c r="BC352" s="96"/>
      <c r="BD352" s="95"/>
      <c r="BE352" s="138"/>
      <c r="BF352" s="302"/>
      <c r="BG352" s="304"/>
      <c r="BH352" s="95">
        <v>145</v>
      </c>
      <c r="BI352" s="96">
        <v>170</v>
      </c>
      <c r="BJ352" s="95"/>
      <c r="BK352" s="358"/>
      <c r="BL352" s="302"/>
      <c r="BM352" s="344"/>
      <c r="BN352" s="304"/>
      <c r="BO352" s="302"/>
      <c r="BP352" s="304"/>
      <c r="BQ352" s="95">
        <v>130</v>
      </c>
      <c r="BR352" s="104">
        <v>79</v>
      </c>
      <c r="BS352" s="104">
        <v>116</v>
      </c>
      <c r="BT352" s="103">
        <v>38</v>
      </c>
      <c r="BU352" s="96">
        <v>119</v>
      </c>
      <c r="BV352" s="95"/>
      <c r="BW352" s="96"/>
      <c r="BX352" s="95"/>
      <c r="BY352" s="95"/>
      <c r="BZ352" s="104"/>
      <c r="CA352" s="96"/>
      <c r="CB352" s="302"/>
      <c r="CC352" s="311"/>
      <c r="CD352" s="311"/>
      <c r="CE352" s="304"/>
    </row>
    <row r="353" spans="1:83">
      <c r="A353" s="10">
        <v>5904</v>
      </c>
      <c r="B353" s="11" t="s">
        <v>485</v>
      </c>
      <c r="C353" s="33">
        <v>1069</v>
      </c>
      <c r="D353" s="45">
        <v>174</v>
      </c>
      <c r="E353" s="68">
        <f t="shared" si="5"/>
        <v>0.16276894293732461</v>
      </c>
      <c r="F353" s="95"/>
      <c r="G353" s="95"/>
      <c r="H353" s="95"/>
      <c r="I353" s="95"/>
      <c r="J353" s="104"/>
      <c r="K353" s="109"/>
      <c r="L353" s="103"/>
      <c r="M353" s="108"/>
      <c r="N353" s="96"/>
      <c r="O353" s="95"/>
      <c r="P353" s="96"/>
      <c r="Q353" s="95"/>
      <c r="R353" s="104"/>
      <c r="S353" s="103"/>
      <c r="T353" s="108"/>
      <c r="U353" s="139"/>
      <c r="V353" s="96"/>
      <c r="W353" s="307"/>
      <c r="X353" s="304"/>
      <c r="Y353" s="95"/>
      <c r="Z353" s="108"/>
      <c r="AA353" s="307"/>
      <c r="AB353" s="311"/>
      <c r="AC353" s="344"/>
      <c r="AD353" s="304"/>
      <c r="AE353" s="95">
        <v>63</v>
      </c>
      <c r="AF353" s="104">
        <v>41</v>
      </c>
      <c r="AG353" s="104">
        <v>41</v>
      </c>
      <c r="AH353" s="103">
        <v>32</v>
      </c>
      <c r="AI353" s="96">
        <v>70</v>
      </c>
      <c r="AJ353" s="95"/>
      <c r="AK353" s="103"/>
      <c r="AL353" s="96"/>
      <c r="AM353" s="302"/>
      <c r="AN353" s="311"/>
      <c r="AO353" s="308"/>
      <c r="AP353" s="344"/>
      <c r="AQ353" s="304"/>
      <c r="AR353" s="95"/>
      <c r="AS353" s="104"/>
      <c r="AT353" s="96"/>
      <c r="AU353" s="302"/>
      <c r="AV353" s="304"/>
      <c r="AW353" s="302"/>
      <c r="AX353" s="308"/>
      <c r="AY353" s="344"/>
      <c r="AZ353" s="304"/>
      <c r="BA353" s="95"/>
      <c r="BB353" s="103"/>
      <c r="BC353" s="96"/>
      <c r="BD353" s="357"/>
      <c r="BE353" s="361"/>
      <c r="BF353" s="302"/>
      <c r="BG353" s="304"/>
      <c r="BH353" s="95">
        <v>0</v>
      </c>
      <c r="BI353" s="96">
        <v>0</v>
      </c>
      <c r="BJ353" s="95"/>
      <c r="BK353" s="358"/>
      <c r="BL353" s="302"/>
      <c r="BM353" s="344"/>
      <c r="BN353" s="304"/>
      <c r="BO353" s="302"/>
      <c r="BP353" s="304"/>
      <c r="BQ353" s="95">
        <v>1</v>
      </c>
      <c r="BR353" s="104">
        <v>1</v>
      </c>
      <c r="BS353" s="104">
        <v>0</v>
      </c>
      <c r="BT353" s="103">
        <v>0</v>
      </c>
      <c r="BU353" s="96">
        <v>0</v>
      </c>
      <c r="BV353" s="95"/>
      <c r="BW353" s="96"/>
      <c r="BX353" s="95"/>
      <c r="BY353" s="95"/>
      <c r="BZ353" s="104"/>
      <c r="CA353" s="96"/>
      <c r="CB353" s="302"/>
      <c r="CC353" s="311"/>
      <c r="CD353" s="311"/>
      <c r="CE353" s="304"/>
    </row>
    <row r="354" spans="1:83">
      <c r="A354" s="10">
        <v>5905</v>
      </c>
      <c r="B354" s="11" t="s">
        <v>486</v>
      </c>
      <c r="C354" s="33">
        <v>1336</v>
      </c>
      <c r="D354" s="45">
        <v>599</v>
      </c>
      <c r="E354" s="68">
        <f t="shared" si="5"/>
        <v>0.44835329341317365</v>
      </c>
      <c r="F354" s="95"/>
      <c r="G354" s="95"/>
      <c r="H354" s="95"/>
      <c r="I354" s="95"/>
      <c r="J354" s="104"/>
      <c r="K354" s="109"/>
      <c r="L354" s="103"/>
      <c r="M354" s="108"/>
      <c r="N354" s="96"/>
      <c r="O354" s="95"/>
      <c r="P354" s="96"/>
      <c r="Q354" s="95"/>
      <c r="R354" s="104"/>
      <c r="S354" s="103"/>
      <c r="T354" s="108"/>
      <c r="U354" s="139"/>
      <c r="V354" s="96"/>
      <c r="W354" s="307"/>
      <c r="X354" s="304"/>
      <c r="Y354" s="95"/>
      <c r="Z354" s="108"/>
      <c r="AA354" s="307"/>
      <c r="AB354" s="311"/>
      <c r="AC354" s="344"/>
      <c r="AD354" s="304"/>
      <c r="AE354" s="357"/>
      <c r="AF354" s="359"/>
      <c r="AG354" s="359"/>
      <c r="AH354" s="360"/>
      <c r="AI354" s="358"/>
      <c r="AJ354" s="357"/>
      <c r="AK354" s="360"/>
      <c r="AL354" s="358"/>
      <c r="AM354" s="302"/>
      <c r="AN354" s="311"/>
      <c r="AO354" s="308"/>
      <c r="AP354" s="344"/>
      <c r="AQ354" s="304"/>
      <c r="AR354" s="357"/>
      <c r="AS354" s="359"/>
      <c r="AT354" s="358"/>
      <c r="AU354" s="302"/>
      <c r="AV354" s="304"/>
      <c r="AW354" s="302"/>
      <c r="AX354" s="308"/>
      <c r="AY354" s="344"/>
      <c r="AZ354" s="304"/>
      <c r="BA354" s="357"/>
      <c r="BB354" s="360"/>
      <c r="BC354" s="96"/>
      <c r="BD354" s="95"/>
      <c r="BE354" s="138"/>
      <c r="BF354" s="302"/>
      <c r="BG354" s="304"/>
      <c r="BH354" s="95">
        <v>224</v>
      </c>
      <c r="BI354" s="96">
        <v>263</v>
      </c>
      <c r="BJ354" s="95"/>
      <c r="BK354" s="358"/>
      <c r="BL354" s="302"/>
      <c r="BM354" s="344"/>
      <c r="BN354" s="304"/>
      <c r="BO354" s="302"/>
      <c r="BP354" s="304"/>
      <c r="BQ354" s="95">
        <v>125</v>
      </c>
      <c r="BR354" s="104">
        <v>106</v>
      </c>
      <c r="BS354" s="104">
        <v>235</v>
      </c>
      <c r="BT354" s="103">
        <v>140</v>
      </c>
      <c r="BU354" s="96">
        <v>240</v>
      </c>
      <c r="BV354" s="95"/>
      <c r="BW354" s="96"/>
      <c r="BX354" s="95"/>
      <c r="BY354" s="95"/>
      <c r="BZ354" s="104"/>
      <c r="CA354" s="96"/>
      <c r="CB354" s="302"/>
      <c r="CC354" s="311"/>
      <c r="CD354" s="311"/>
      <c r="CE354" s="304"/>
    </row>
    <row r="355" spans="1:83">
      <c r="A355" s="10">
        <v>5906</v>
      </c>
      <c r="B355" s="11" t="s">
        <v>487</v>
      </c>
      <c r="C355" s="33">
        <v>1214</v>
      </c>
      <c r="D355" s="45">
        <v>542</v>
      </c>
      <c r="E355" s="68">
        <f t="shared" si="5"/>
        <v>0.44645799011532128</v>
      </c>
      <c r="F355" s="95"/>
      <c r="G355" s="95"/>
      <c r="H355" s="95"/>
      <c r="I355" s="95"/>
      <c r="J355" s="104"/>
      <c r="K355" s="109"/>
      <c r="L355" s="103"/>
      <c r="M355" s="108"/>
      <c r="N355" s="96"/>
      <c r="O355" s="95"/>
      <c r="P355" s="96"/>
      <c r="Q355" s="95"/>
      <c r="R355" s="104"/>
      <c r="S355" s="103"/>
      <c r="T355" s="108"/>
      <c r="U355" s="139"/>
      <c r="V355" s="96"/>
      <c r="W355" s="307"/>
      <c r="X355" s="304"/>
      <c r="Y355" s="95"/>
      <c r="Z355" s="108"/>
      <c r="AA355" s="307"/>
      <c r="AB355" s="311"/>
      <c r="AC355" s="344"/>
      <c r="AD355" s="304"/>
      <c r="AE355" s="357"/>
      <c r="AF355" s="359"/>
      <c r="AG355" s="359"/>
      <c r="AH355" s="360"/>
      <c r="AI355" s="358"/>
      <c r="AJ355" s="357"/>
      <c r="AK355" s="360"/>
      <c r="AL355" s="358"/>
      <c r="AM355" s="302"/>
      <c r="AN355" s="311"/>
      <c r="AO355" s="308"/>
      <c r="AP355" s="344"/>
      <c r="AQ355" s="304"/>
      <c r="AR355" s="357"/>
      <c r="AS355" s="359"/>
      <c r="AT355" s="358"/>
      <c r="AU355" s="302"/>
      <c r="AV355" s="304"/>
      <c r="AW355" s="302"/>
      <c r="AX355" s="308"/>
      <c r="AY355" s="344"/>
      <c r="AZ355" s="304"/>
      <c r="BA355" s="357"/>
      <c r="BB355" s="360"/>
      <c r="BC355" s="96"/>
      <c r="BD355" s="357"/>
      <c r="BE355" s="361"/>
      <c r="BF355" s="302"/>
      <c r="BG355" s="304"/>
      <c r="BH355" s="95">
        <v>201</v>
      </c>
      <c r="BI355" s="96">
        <v>246</v>
      </c>
      <c r="BJ355" s="95"/>
      <c r="BK355" s="358"/>
      <c r="BL355" s="302"/>
      <c r="BM355" s="344"/>
      <c r="BN355" s="304"/>
      <c r="BO355" s="302"/>
      <c r="BP355" s="304"/>
      <c r="BQ355" s="95">
        <v>86</v>
      </c>
      <c r="BR355" s="104">
        <v>81</v>
      </c>
      <c r="BS355" s="104">
        <v>167</v>
      </c>
      <c r="BT355" s="103">
        <v>73</v>
      </c>
      <c r="BU355" s="96">
        <v>253</v>
      </c>
      <c r="BV355" s="95"/>
      <c r="BW355" s="96"/>
      <c r="BX355" s="95"/>
      <c r="BY355" s="95"/>
      <c r="BZ355" s="104"/>
      <c r="CA355" s="96"/>
      <c r="CB355" s="302"/>
      <c r="CC355" s="311"/>
      <c r="CD355" s="311"/>
      <c r="CE355" s="304"/>
    </row>
    <row r="356" spans="1:83">
      <c r="A356" s="10">
        <v>5907</v>
      </c>
      <c r="B356" s="11" t="s">
        <v>488</v>
      </c>
      <c r="C356" s="33">
        <v>1156</v>
      </c>
      <c r="D356" s="45">
        <v>528</v>
      </c>
      <c r="E356" s="68">
        <f t="shared" si="5"/>
        <v>0.45674740484429066</v>
      </c>
      <c r="F356" s="95"/>
      <c r="G356" s="95"/>
      <c r="H356" s="95"/>
      <c r="I356" s="95"/>
      <c r="J356" s="104"/>
      <c r="K356" s="109"/>
      <c r="L356" s="103"/>
      <c r="M356" s="108"/>
      <c r="N356" s="96"/>
      <c r="O356" s="95"/>
      <c r="P356" s="96"/>
      <c r="Q356" s="95"/>
      <c r="R356" s="104"/>
      <c r="S356" s="103"/>
      <c r="T356" s="108"/>
      <c r="U356" s="139"/>
      <c r="V356" s="96"/>
      <c r="W356" s="307"/>
      <c r="X356" s="304"/>
      <c r="Y356" s="95"/>
      <c r="Z356" s="108"/>
      <c r="AA356" s="307"/>
      <c r="AB356" s="311"/>
      <c r="AC356" s="344"/>
      <c r="AD356" s="304"/>
      <c r="AE356" s="357"/>
      <c r="AF356" s="359"/>
      <c r="AG356" s="359"/>
      <c r="AH356" s="360"/>
      <c r="AI356" s="358"/>
      <c r="AJ356" s="357"/>
      <c r="AK356" s="360"/>
      <c r="AL356" s="358"/>
      <c r="AM356" s="302"/>
      <c r="AN356" s="311"/>
      <c r="AO356" s="308"/>
      <c r="AP356" s="344"/>
      <c r="AQ356" s="304"/>
      <c r="AR356" s="357"/>
      <c r="AS356" s="359"/>
      <c r="AT356" s="358"/>
      <c r="AU356" s="302"/>
      <c r="AV356" s="304"/>
      <c r="AW356" s="302"/>
      <c r="AX356" s="308"/>
      <c r="AY356" s="344"/>
      <c r="AZ356" s="304"/>
      <c r="BA356" s="357"/>
      <c r="BB356" s="360"/>
      <c r="BC356" s="96"/>
      <c r="BD356" s="357"/>
      <c r="BE356" s="361"/>
      <c r="BF356" s="302"/>
      <c r="BG356" s="304"/>
      <c r="BH356" s="95">
        <v>205</v>
      </c>
      <c r="BI356" s="96">
        <v>235</v>
      </c>
      <c r="BJ356" s="95"/>
      <c r="BK356" s="358"/>
      <c r="BL356" s="302"/>
      <c r="BM356" s="344"/>
      <c r="BN356" s="304"/>
      <c r="BO356" s="302"/>
      <c r="BP356" s="304"/>
      <c r="BQ356" s="95">
        <v>99</v>
      </c>
      <c r="BR356" s="104">
        <v>98</v>
      </c>
      <c r="BS356" s="104">
        <v>192</v>
      </c>
      <c r="BT356" s="103">
        <v>115</v>
      </c>
      <c r="BU356" s="96">
        <v>225</v>
      </c>
      <c r="BV356" s="95"/>
      <c r="BW356" s="96"/>
      <c r="BX356" s="95"/>
      <c r="BY356" s="95"/>
      <c r="BZ356" s="104"/>
      <c r="CA356" s="96"/>
      <c r="CB356" s="302"/>
      <c r="CC356" s="311"/>
      <c r="CD356" s="311"/>
      <c r="CE356" s="304"/>
    </row>
    <row r="357" spans="1:83">
      <c r="A357" s="10">
        <v>5908</v>
      </c>
      <c r="B357" s="11" t="s">
        <v>489</v>
      </c>
      <c r="C357" s="33">
        <v>1492</v>
      </c>
      <c r="D357" s="45">
        <v>583</v>
      </c>
      <c r="E357" s="68">
        <f t="shared" si="5"/>
        <v>0.39075067024128685</v>
      </c>
      <c r="F357" s="95"/>
      <c r="G357" s="95"/>
      <c r="H357" s="95"/>
      <c r="I357" s="95"/>
      <c r="J357" s="104"/>
      <c r="K357" s="109"/>
      <c r="L357" s="103"/>
      <c r="M357" s="108"/>
      <c r="N357" s="96"/>
      <c r="O357" s="95"/>
      <c r="P357" s="96"/>
      <c r="Q357" s="95"/>
      <c r="R357" s="104"/>
      <c r="S357" s="103"/>
      <c r="T357" s="108"/>
      <c r="U357" s="139"/>
      <c r="V357" s="96"/>
      <c r="W357" s="307"/>
      <c r="X357" s="304"/>
      <c r="Y357" s="95"/>
      <c r="Z357" s="108"/>
      <c r="AA357" s="307"/>
      <c r="AB357" s="311"/>
      <c r="AC357" s="344"/>
      <c r="AD357" s="304"/>
      <c r="AE357" s="357"/>
      <c r="AF357" s="359"/>
      <c r="AG357" s="359"/>
      <c r="AH357" s="360"/>
      <c r="AI357" s="358"/>
      <c r="AJ357" s="357"/>
      <c r="AK357" s="360"/>
      <c r="AL357" s="358"/>
      <c r="AM357" s="302"/>
      <c r="AN357" s="311"/>
      <c r="AO357" s="308"/>
      <c r="AP357" s="344"/>
      <c r="AQ357" s="304"/>
      <c r="AR357" s="357"/>
      <c r="AS357" s="359"/>
      <c r="AT357" s="358"/>
      <c r="AU357" s="302"/>
      <c r="AV357" s="304"/>
      <c r="AW357" s="302"/>
      <c r="AX357" s="308"/>
      <c r="AY357" s="344"/>
      <c r="AZ357" s="304"/>
      <c r="BA357" s="357"/>
      <c r="BB357" s="360"/>
      <c r="BC357" s="96"/>
      <c r="BD357" s="357"/>
      <c r="BE357" s="361"/>
      <c r="BF357" s="302"/>
      <c r="BG357" s="304"/>
      <c r="BH357" s="95">
        <v>206</v>
      </c>
      <c r="BI357" s="96">
        <v>262</v>
      </c>
      <c r="BJ357" s="95"/>
      <c r="BK357" s="358"/>
      <c r="BL357" s="302"/>
      <c r="BM357" s="344"/>
      <c r="BN357" s="304"/>
      <c r="BO357" s="302"/>
      <c r="BP357" s="304"/>
      <c r="BQ357" s="95">
        <v>137</v>
      </c>
      <c r="BR357" s="104">
        <v>102</v>
      </c>
      <c r="BS357" s="104">
        <v>173</v>
      </c>
      <c r="BT357" s="103">
        <v>161</v>
      </c>
      <c r="BU357" s="96">
        <v>219</v>
      </c>
      <c r="BV357" s="95"/>
      <c r="BW357" s="96"/>
      <c r="BX357" s="95"/>
      <c r="BY357" s="95"/>
      <c r="BZ357" s="104"/>
      <c r="CA357" s="96"/>
      <c r="CB357" s="302"/>
      <c r="CC357" s="311"/>
      <c r="CD357" s="311"/>
      <c r="CE357" s="304"/>
    </row>
    <row r="358" spans="1:83">
      <c r="A358" s="10">
        <v>5909</v>
      </c>
      <c r="B358" s="11" t="s">
        <v>490</v>
      </c>
      <c r="C358" s="33">
        <v>862</v>
      </c>
      <c r="D358" s="45">
        <v>399</v>
      </c>
      <c r="E358" s="68">
        <f t="shared" si="5"/>
        <v>0.46287703016241299</v>
      </c>
      <c r="F358" s="95"/>
      <c r="G358" s="95"/>
      <c r="H358" s="95"/>
      <c r="I358" s="95"/>
      <c r="J358" s="104"/>
      <c r="K358" s="109"/>
      <c r="L358" s="103"/>
      <c r="M358" s="108"/>
      <c r="N358" s="96"/>
      <c r="O358" s="95"/>
      <c r="P358" s="96"/>
      <c r="Q358" s="95"/>
      <c r="R358" s="104"/>
      <c r="S358" s="103"/>
      <c r="T358" s="108"/>
      <c r="U358" s="139"/>
      <c r="V358" s="96"/>
      <c r="W358" s="307"/>
      <c r="X358" s="304"/>
      <c r="Y358" s="95"/>
      <c r="Z358" s="108"/>
      <c r="AA358" s="307"/>
      <c r="AB358" s="311"/>
      <c r="AC358" s="344"/>
      <c r="AD358" s="304"/>
      <c r="AE358" s="357"/>
      <c r="AF358" s="359"/>
      <c r="AG358" s="359"/>
      <c r="AH358" s="360"/>
      <c r="AI358" s="358"/>
      <c r="AJ358" s="357"/>
      <c r="AK358" s="360"/>
      <c r="AL358" s="358"/>
      <c r="AM358" s="302"/>
      <c r="AN358" s="311"/>
      <c r="AO358" s="308"/>
      <c r="AP358" s="344"/>
      <c r="AQ358" s="304"/>
      <c r="AR358" s="357"/>
      <c r="AS358" s="359"/>
      <c r="AT358" s="358"/>
      <c r="AU358" s="302"/>
      <c r="AV358" s="304"/>
      <c r="AW358" s="302"/>
      <c r="AX358" s="308"/>
      <c r="AY358" s="344"/>
      <c r="AZ358" s="304"/>
      <c r="BA358" s="357"/>
      <c r="BB358" s="360"/>
      <c r="BC358" s="96"/>
      <c r="BD358" s="357"/>
      <c r="BE358" s="361"/>
      <c r="BF358" s="302"/>
      <c r="BG358" s="304"/>
      <c r="BH358" s="95">
        <v>174</v>
      </c>
      <c r="BI358" s="96">
        <v>171</v>
      </c>
      <c r="BJ358" s="95"/>
      <c r="BK358" s="358"/>
      <c r="BL358" s="302"/>
      <c r="BM358" s="344"/>
      <c r="BN358" s="304"/>
      <c r="BO358" s="302"/>
      <c r="BP358" s="304"/>
      <c r="BQ358" s="95">
        <v>97</v>
      </c>
      <c r="BR358" s="104">
        <v>78</v>
      </c>
      <c r="BS358" s="104">
        <v>135</v>
      </c>
      <c r="BT358" s="103">
        <v>59</v>
      </c>
      <c r="BU358" s="96">
        <v>174</v>
      </c>
      <c r="BV358" s="95"/>
      <c r="BW358" s="96"/>
      <c r="BX358" s="95"/>
      <c r="BY358" s="95"/>
      <c r="BZ358" s="104"/>
      <c r="CA358" s="96"/>
      <c r="CB358" s="302"/>
      <c r="CC358" s="311"/>
      <c r="CD358" s="311"/>
      <c r="CE358" s="304"/>
    </row>
    <row r="359" spans="1:83">
      <c r="A359" s="10">
        <v>5910</v>
      </c>
      <c r="B359" s="11" t="s">
        <v>491</v>
      </c>
      <c r="C359" s="33">
        <v>1288</v>
      </c>
      <c r="D359" s="45">
        <v>390</v>
      </c>
      <c r="E359" s="68">
        <f t="shared" si="5"/>
        <v>0.30279503105590061</v>
      </c>
      <c r="F359" s="95"/>
      <c r="G359" s="95"/>
      <c r="H359" s="95"/>
      <c r="I359" s="95"/>
      <c r="J359" s="104"/>
      <c r="K359" s="109"/>
      <c r="L359" s="103"/>
      <c r="M359" s="108"/>
      <c r="N359" s="96"/>
      <c r="O359" s="95"/>
      <c r="P359" s="96"/>
      <c r="Q359" s="95"/>
      <c r="R359" s="104"/>
      <c r="S359" s="103"/>
      <c r="T359" s="108"/>
      <c r="U359" s="139"/>
      <c r="V359" s="96"/>
      <c r="W359" s="307"/>
      <c r="X359" s="304"/>
      <c r="Y359" s="95"/>
      <c r="Z359" s="108"/>
      <c r="AA359" s="307"/>
      <c r="AB359" s="311"/>
      <c r="AC359" s="344"/>
      <c r="AD359" s="304"/>
      <c r="AE359" s="357"/>
      <c r="AF359" s="359"/>
      <c r="AG359" s="359"/>
      <c r="AH359" s="360"/>
      <c r="AI359" s="358"/>
      <c r="AJ359" s="357"/>
      <c r="AK359" s="360"/>
      <c r="AL359" s="358"/>
      <c r="AM359" s="302"/>
      <c r="AN359" s="311"/>
      <c r="AO359" s="308"/>
      <c r="AP359" s="344"/>
      <c r="AQ359" s="304"/>
      <c r="AR359" s="357"/>
      <c r="AS359" s="359"/>
      <c r="AT359" s="358"/>
      <c r="AU359" s="302"/>
      <c r="AV359" s="304"/>
      <c r="AW359" s="302"/>
      <c r="AX359" s="308"/>
      <c r="AY359" s="344"/>
      <c r="AZ359" s="304"/>
      <c r="BA359" s="357"/>
      <c r="BB359" s="360"/>
      <c r="BC359" s="96"/>
      <c r="BD359" s="357"/>
      <c r="BE359" s="361"/>
      <c r="BF359" s="302"/>
      <c r="BG359" s="304"/>
      <c r="BH359" s="95">
        <v>155</v>
      </c>
      <c r="BI359" s="96">
        <v>196</v>
      </c>
      <c r="BJ359" s="95"/>
      <c r="BK359" s="358"/>
      <c r="BL359" s="302"/>
      <c r="BM359" s="344"/>
      <c r="BN359" s="304"/>
      <c r="BO359" s="302"/>
      <c r="BP359" s="304"/>
      <c r="BQ359" s="95">
        <v>107</v>
      </c>
      <c r="BR359" s="104">
        <v>99</v>
      </c>
      <c r="BS359" s="104">
        <v>135</v>
      </c>
      <c r="BT359" s="103">
        <v>65</v>
      </c>
      <c r="BU359" s="96">
        <v>142</v>
      </c>
      <c r="BV359" s="95"/>
      <c r="BW359" s="96"/>
      <c r="BX359" s="95"/>
      <c r="BY359" s="95"/>
      <c r="BZ359" s="104"/>
      <c r="CA359" s="96"/>
      <c r="CB359" s="302"/>
      <c r="CC359" s="311"/>
      <c r="CD359" s="311"/>
      <c r="CE359" s="304"/>
    </row>
    <row r="360" spans="1:83">
      <c r="A360" s="10">
        <v>5911</v>
      </c>
      <c r="B360" s="11" t="s">
        <v>492</v>
      </c>
      <c r="C360" s="33">
        <v>815</v>
      </c>
      <c r="D360" s="45">
        <v>262</v>
      </c>
      <c r="E360" s="68">
        <f t="shared" si="5"/>
        <v>0.32147239263803679</v>
      </c>
      <c r="F360" s="95"/>
      <c r="G360" s="95"/>
      <c r="H360" s="95"/>
      <c r="I360" s="95"/>
      <c r="J360" s="104"/>
      <c r="K360" s="109"/>
      <c r="L360" s="103"/>
      <c r="M360" s="108"/>
      <c r="N360" s="96"/>
      <c r="O360" s="95"/>
      <c r="P360" s="96"/>
      <c r="Q360" s="95"/>
      <c r="R360" s="104"/>
      <c r="S360" s="103"/>
      <c r="T360" s="108"/>
      <c r="U360" s="139"/>
      <c r="V360" s="96"/>
      <c r="W360" s="307"/>
      <c r="X360" s="304"/>
      <c r="Y360" s="95"/>
      <c r="Z360" s="108"/>
      <c r="AA360" s="307"/>
      <c r="AB360" s="311"/>
      <c r="AC360" s="344"/>
      <c r="AD360" s="304"/>
      <c r="AE360" s="357"/>
      <c r="AF360" s="359"/>
      <c r="AG360" s="359"/>
      <c r="AH360" s="360"/>
      <c r="AI360" s="358"/>
      <c r="AJ360" s="357"/>
      <c r="AK360" s="360"/>
      <c r="AL360" s="358"/>
      <c r="AM360" s="302"/>
      <c r="AN360" s="311"/>
      <c r="AO360" s="308"/>
      <c r="AP360" s="344"/>
      <c r="AQ360" s="304"/>
      <c r="AR360" s="357"/>
      <c r="AS360" s="359"/>
      <c r="AT360" s="358"/>
      <c r="AU360" s="302"/>
      <c r="AV360" s="304"/>
      <c r="AW360" s="302"/>
      <c r="AX360" s="308"/>
      <c r="AY360" s="344"/>
      <c r="AZ360" s="304"/>
      <c r="BA360" s="357"/>
      <c r="BB360" s="360"/>
      <c r="BC360" s="96"/>
      <c r="BD360" s="357"/>
      <c r="BE360" s="361"/>
      <c r="BF360" s="302"/>
      <c r="BG360" s="304"/>
      <c r="BH360" s="95">
        <v>117</v>
      </c>
      <c r="BI360" s="96">
        <v>119</v>
      </c>
      <c r="BJ360" s="95"/>
      <c r="BK360" s="358"/>
      <c r="BL360" s="302"/>
      <c r="BM360" s="344"/>
      <c r="BN360" s="304"/>
      <c r="BO360" s="302"/>
      <c r="BP360" s="304"/>
      <c r="BQ360" s="95">
        <v>64</v>
      </c>
      <c r="BR360" s="104">
        <v>53</v>
      </c>
      <c r="BS360" s="104">
        <v>103</v>
      </c>
      <c r="BT360" s="103">
        <v>28</v>
      </c>
      <c r="BU360" s="96">
        <v>89</v>
      </c>
      <c r="BV360" s="95"/>
      <c r="BW360" s="96"/>
      <c r="BX360" s="95"/>
      <c r="BY360" s="95"/>
      <c r="BZ360" s="104"/>
      <c r="CA360" s="96"/>
      <c r="CB360" s="302"/>
      <c r="CC360" s="311"/>
      <c r="CD360" s="311"/>
      <c r="CE360" s="304"/>
    </row>
    <row r="361" spans="1:83">
      <c r="A361" s="10">
        <v>5912</v>
      </c>
      <c r="B361" s="11" t="s">
        <v>493</v>
      </c>
      <c r="C361" s="33">
        <v>1178</v>
      </c>
      <c r="D361" s="45">
        <v>610</v>
      </c>
      <c r="E361" s="68">
        <f t="shared" si="5"/>
        <v>0.51782682512733447</v>
      </c>
      <c r="F361" s="95"/>
      <c r="G361" s="95"/>
      <c r="H361" s="95"/>
      <c r="I361" s="95"/>
      <c r="J361" s="104"/>
      <c r="K361" s="109"/>
      <c r="L361" s="103"/>
      <c r="M361" s="108"/>
      <c r="N361" s="96"/>
      <c r="O361" s="95"/>
      <c r="P361" s="96"/>
      <c r="Q361" s="95"/>
      <c r="R361" s="104"/>
      <c r="S361" s="103"/>
      <c r="T361" s="108"/>
      <c r="U361" s="139"/>
      <c r="V361" s="96"/>
      <c r="W361" s="307"/>
      <c r="X361" s="304"/>
      <c r="Y361" s="95"/>
      <c r="Z361" s="108"/>
      <c r="AA361" s="307"/>
      <c r="AB361" s="311"/>
      <c r="AC361" s="344"/>
      <c r="AD361" s="304"/>
      <c r="AE361" s="357"/>
      <c r="AF361" s="359"/>
      <c r="AG361" s="359"/>
      <c r="AH361" s="360"/>
      <c r="AI361" s="358"/>
      <c r="AJ361" s="357"/>
      <c r="AK361" s="360"/>
      <c r="AL361" s="358"/>
      <c r="AM361" s="302"/>
      <c r="AN361" s="311"/>
      <c r="AO361" s="308"/>
      <c r="AP361" s="344"/>
      <c r="AQ361" s="304"/>
      <c r="AR361" s="357"/>
      <c r="AS361" s="359"/>
      <c r="AT361" s="358"/>
      <c r="AU361" s="302"/>
      <c r="AV361" s="304"/>
      <c r="AW361" s="302"/>
      <c r="AX361" s="308"/>
      <c r="AY361" s="344"/>
      <c r="AZ361" s="304"/>
      <c r="BA361" s="357"/>
      <c r="BB361" s="360"/>
      <c r="BC361" s="96"/>
      <c r="BD361" s="357"/>
      <c r="BE361" s="361"/>
      <c r="BF361" s="302"/>
      <c r="BG361" s="304"/>
      <c r="BH361" s="95">
        <v>240</v>
      </c>
      <c r="BI361" s="96">
        <v>257</v>
      </c>
      <c r="BJ361" s="95"/>
      <c r="BK361" s="358"/>
      <c r="BL361" s="302"/>
      <c r="BM361" s="344"/>
      <c r="BN361" s="304"/>
      <c r="BO361" s="302"/>
      <c r="BP361" s="304"/>
      <c r="BQ361" s="95">
        <v>119</v>
      </c>
      <c r="BR361" s="104">
        <v>99</v>
      </c>
      <c r="BS361" s="104">
        <v>221</v>
      </c>
      <c r="BT361" s="103">
        <v>87</v>
      </c>
      <c r="BU361" s="96">
        <v>288</v>
      </c>
      <c r="BV361" s="95"/>
      <c r="BW361" s="96"/>
      <c r="BX361" s="95"/>
      <c r="BY361" s="95"/>
      <c r="BZ361" s="104"/>
      <c r="CA361" s="96"/>
      <c r="CB361" s="302"/>
      <c r="CC361" s="311"/>
      <c r="CD361" s="311"/>
      <c r="CE361" s="304"/>
    </row>
    <row r="362" spans="1:83">
      <c r="A362" s="10">
        <v>5913</v>
      </c>
      <c r="B362" s="11" t="s">
        <v>494</v>
      </c>
      <c r="C362" s="33">
        <v>1041</v>
      </c>
      <c r="D362" s="45">
        <v>263</v>
      </c>
      <c r="E362" s="68">
        <f t="shared" si="5"/>
        <v>0.25264169068203651</v>
      </c>
      <c r="F362" s="95"/>
      <c r="G362" s="95"/>
      <c r="H362" s="95"/>
      <c r="I362" s="95"/>
      <c r="J362" s="104"/>
      <c r="K362" s="109"/>
      <c r="L362" s="103"/>
      <c r="M362" s="108"/>
      <c r="N362" s="96"/>
      <c r="O362" s="95"/>
      <c r="P362" s="96"/>
      <c r="Q362" s="95"/>
      <c r="R362" s="104"/>
      <c r="S362" s="103"/>
      <c r="T362" s="108"/>
      <c r="U362" s="139"/>
      <c r="V362" s="96"/>
      <c r="W362" s="307"/>
      <c r="X362" s="304"/>
      <c r="Y362" s="95"/>
      <c r="Z362" s="108"/>
      <c r="AA362" s="307"/>
      <c r="AB362" s="311"/>
      <c r="AC362" s="344"/>
      <c r="AD362" s="304"/>
      <c r="AE362" s="357"/>
      <c r="AF362" s="359"/>
      <c r="AG362" s="359"/>
      <c r="AH362" s="360"/>
      <c r="AI362" s="358"/>
      <c r="AJ362" s="357"/>
      <c r="AK362" s="360"/>
      <c r="AL362" s="358"/>
      <c r="AM362" s="302"/>
      <c r="AN362" s="311"/>
      <c r="AO362" s="308"/>
      <c r="AP362" s="344"/>
      <c r="AQ362" s="304"/>
      <c r="AR362" s="357"/>
      <c r="AS362" s="359"/>
      <c r="AT362" s="358"/>
      <c r="AU362" s="302"/>
      <c r="AV362" s="304"/>
      <c r="AW362" s="302"/>
      <c r="AX362" s="308"/>
      <c r="AY362" s="344"/>
      <c r="AZ362" s="304"/>
      <c r="BA362" s="357"/>
      <c r="BB362" s="360"/>
      <c r="BC362" s="96"/>
      <c r="BD362" s="357"/>
      <c r="BE362" s="361"/>
      <c r="BF362" s="302"/>
      <c r="BG362" s="304"/>
      <c r="BH362" s="95">
        <v>112</v>
      </c>
      <c r="BI362" s="96">
        <v>119</v>
      </c>
      <c r="BJ362" s="95"/>
      <c r="BK362" s="358"/>
      <c r="BL362" s="302"/>
      <c r="BM362" s="344"/>
      <c r="BN362" s="304"/>
      <c r="BO362" s="302"/>
      <c r="BP362" s="304"/>
      <c r="BQ362" s="95">
        <v>77</v>
      </c>
      <c r="BR362" s="104">
        <v>67</v>
      </c>
      <c r="BS362" s="104">
        <v>84</v>
      </c>
      <c r="BT362" s="103">
        <v>37</v>
      </c>
      <c r="BU362" s="96">
        <v>118</v>
      </c>
      <c r="BV362" s="95"/>
      <c r="BW362" s="96"/>
      <c r="BX362" s="95"/>
      <c r="BY362" s="95"/>
      <c r="BZ362" s="104"/>
      <c r="CA362" s="96"/>
      <c r="CB362" s="302"/>
      <c r="CC362" s="311"/>
      <c r="CD362" s="311"/>
      <c r="CE362" s="304"/>
    </row>
    <row r="363" spans="1:83">
      <c r="A363" s="10">
        <v>5914</v>
      </c>
      <c r="B363" s="11" t="s">
        <v>495</v>
      </c>
      <c r="C363" s="33">
        <v>1354</v>
      </c>
      <c r="D363" s="45">
        <v>614</v>
      </c>
      <c r="E363" s="68">
        <f t="shared" si="5"/>
        <v>0.45347119645494832</v>
      </c>
      <c r="F363" s="95"/>
      <c r="G363" s="95"/>
      <c r="H363" s="95"/>
      <c r="I363" s="95"/>
      <c r="J363" s="104"/>
      <c r="K363" s="109"/>
      <c r="L363" s="103"/>
      <c r="M363" s="108"/>
      <c r="N363" s="96"/>
      <c r="O363" s="95"/>
      <c r="P363" s="96"/>
      <c r="Q363" s="95"/>
      <c r="R363" s="104"/>
      <c r="S363" s="103"/>
      <c r="T363" s="108"/>
      <c r="U363" s="139"/>
      <c r="V363" s="96"/>
      <c r="W363" s="307"/>
      <c r="X363" s="304"/>
      <c r="Y363" s="95"/>
      <c r="Z363" s="108"/>
      <c r="AA363" s="307"/>
      <c r="AB363" s="311"/>
      <c r="AC363" s="344"/>
      <c r="AD363" s="304"/>
      <c r="AE363" s="357"/>
      <c r="AF363" s="359"/>
      <c r="AG363" s="359"/>
      <c r="AH363" s="360"/>
      <c r="AI363" s="358"/>
      <c r="AJ363" s="357"/>
      <c r="AK363" s="360"/>
      <c r="AL363" s="358"/>
      <c r="AM363" s="302"/>
      <c r="AN363" s="311"/>
      <c r="AO363" s="308"/>
      <c r="AP363" s="344"/>
      <c r="AQ363" s="304"/>
      <c r="AR363" s="357"/>
      <c r="AS363" s="359"/>
      <c r="AT363" s="358"/>
      <c r="AU363" s="302"/>
      <c r="AV363" s="304"/>
      <c r="AW363" s="302"/>
      <c r="AX363" s="308"/>
      <c r="AY363" s="344"/>
      <c r="AZ363" s="304"/>
      <c r="BA363" s="357"/>
      <c r="BB363" s="360"/>
      <c r="BC363" s="96"/>
      <c r="BD363" s="357"/>
      <c r="BE363" s="361"/>
      <c r="BF363" s="302"/>
      <c r="BG363" s="304"/>
      <c r="BH363" s="95">
        <v>229</v>
      </c>
      <c r="BI363" s="96">
        <v>257</v>
      </c>
      <c r="BJ363" s="95"/>
      <c r="BK363" s="358"/>
      <c r="BL363" s="302"/>
      <c r="BM363" s="344"/>
      <c r="BN363" s="304"/>
      <c r="BO363" s="302"/>
      <c r="BP363" s="304"/>
      <c r="BQ363" s="95">
        <v>143</v>
      </c>
      <c r="BR363" s="104">
        <v>117</v>
      </c>
      <c r="BS363" s="104">
        <v>205</v>
      </c>
      <c r="BT363" s="103">
        <v>103</v>
      </c>
      <c r="BU363" s="96">
        <v>283</v>
      </c>
      <c r="BV363" s="95"/>
      <c r="BW363" s="96"/>
      <c r="BX363" s="95"/>
      <c r="BY363" s="95"/>
      <c r="BZ363" s="104"/>
      <c r="CA363" s="96"/>
      <c r="CB363" s="302"/>
      <c r="CC363" s="311"/>
      <c r="CD363" s="311"/>
      <c r="CE363" s="304"/>
    </row>
    <row r="364" spans="1:83">
      <c r="A364" s="10">
        <v>5915</v>
      </c>
      <c r="B364" s="11" t="s">
        <v>496</v>
      </c>
      <c r="C364" s="33">
        <v>592</v>
      </c>
      <c r="D364" s="45">
        <v>260</v>
      </c>
      <c r="E364" s="68">
        <f t="shared" si="5"/>
        <v>0.4391891891891892</v>
      </c>
      <c r="F364" s="95"/>
      <c r="G364" s="95"/>
      <c r="H364" s="95"/>
      <c r="I364" s="95"/>
      <c r="J364" s="104"/>
      <c r="K364" s="109"/>
      <c r="L364" s="103"/>
      <c r="M364" s="108"/>
      <c r="N364" s="96"/>
      <c r="O364" s="95"/>
      <c r="P364" s="96"/>
      <c r="Q364" s="95"/>
      <c r="R364" s="104"/>
      <c r="S364" s="103"/>
      <c r="T364" s="108"/>
      <c r="U364" s="139"/>
      <c r="V364" s="96"/>
      <c r="W364" s="307"/>
      <c r="X364" s="304"/>
      <c r="Y364" s="95"/>
      <c r="Z364" s="108"/>
      <c r="AA364" s="307"/>
      <c r="AB364" s="311"/>
      <c r="AC364" s="344"/>
      <c r="AD364" s="304"/>
      <c r="AE364" s="357"/>
      <c r="AF364" s="359"/>
      <c r="AG364" s="359"/>
      <c r="AH364" s="360"/>
      <c r="AI364" s="358"/>
      <c r="AJ364" s="357"/>
      <c r="AK364" s="360"/>
      <c r="AL364" s="358"/>
      <c r="AM364" s="302"/>
      <c r="AN364" s="311"/>
      <c r="AO364" s="308"/>
      <c r="AP364" s="344"/>
      <c r="AQ364" s="304"/>
      <c r="AR364" s="357"/>
      <c r="AS364" s="359"/>
      <c r="AT364" s="358"/>
      <c r="AU364" s="302"/>
      <c r="AV364" s="304"/>
      <c r="AW364" s="302"/>
      <c r="AX364" s="308"/>
      <c r="AY364" s="344"/>
      <c r="AZ364" s="304"/>
      <c r="BA364" s="357"/>
      <c r="BB364" s="360"/>
      <c r="BC364" s="96"/>
      <c r="BD364" s="357"/>
      <c r="BE364" s="361"/>
      <c r="BF364" s="302"/>
      <c r="BG364" s="304"/>
      <c r="BH364" s="95">
        <v>105</v>
      </c>
      <c r="BI364" s="96">
        <v>116</v>
      </c>
      <c r="BJ364" s="95"/>
      <c r="BK364" s="358"/>
      <c r="BL364" s="302"/>
      <c r="BM364" s="344"/>
      <c r="BN364" s="304"/>
      <c r="BO364" s="302"/>
      <c r="BP364" s="304"/>
      <c r="BQ364" s="95">
        <v>63</v>
      </c>
      <c r="BR364" s="104">
        <v>56</v>
      </c>
      <c r="BS364" s="104">
        <v>92</v>
      </c>
      <c r="BT364" s="103">
        <v>45</v>
      </c>
      <c r="BU364" s="96">
        <v>97</v>
      </c>
      <c r="BV364" s="95"/>
      <c r="BW364" s="96"/>
      <c r="BX364" s="95"/>
      <c r="BY364" s="95"/>
      <c r="BZ364" s="104"/>
      <c r="CA364" s="96"/>
      <c r="CB364" s="302"/>
      <c r="CC364" s="311"/>
      <c r="CD364" s="311"/>
      <c r="CE364" s="304"/>
    </row>
    <row r="365" spans="1:83">
      <c r="A365" s="10">
        <v>5916</v>
      </c>
      <c r="B365" s="11" t="s">
        <v>497</v>
      </c>
      <c r="C365" s="33">
        <v>477</v>
      </c>
      <c r="D365" s="45">
        <v>162</v>
      </c>
      <c r="E365" s="68">
        <f t="shared" si="5"/>
        <v>0.33962264150943394</v>
      </c>
      <c r="F365" s="95"/>
      <c r="G365" s="95"/>
      <c r="H365" s="95"/>
      <c r="I365" s="95"/>
      <c r="J365" s="104"/>
      <c r="K365" s="109"/>
      <c r="L365" s="103"/>
      <c r="M365" s="108"/>
      <c r="N365" s="96"/>
      <c r="O365" s="95"/>
      <c r="P365" s="96"/>
      <c r="Q365" s="95"/>
      <c r="R365" s="104"/>
      <c r="S365" s="103"/>
      <c r="T365" s="108"/>
      <c r="U365" s="139"/>
      <c r="V365" s="96"/>
      <c r="W365" s="307"/>
      <c r="X365" s="304"/>
      <c r="Y365" s="95"/>
      <c r="Z365" s="108"/>
      <c r="AA365" s="307"/>
      <c r="AB365" s="311"/>
      <c r="AC365" s="344"/>
      <c r="AD365" s="304"/>
      <c r="AE365" s="357"/>
      <c r="AF365" s="359"/>
      <c r="AG365" s="359"/>
      <c r="AH365" s="360"/>
      <c r="AI365" s="358"/>
      <c r="AJ365" s="357"/>
      <c r="AK365" s="360"/>
      <c r="AL365" s="358"/>
      <c r="AM365" s="302"/>
      <c r="AN365" s="311"/>
      <c r="AO365" s="308"/>
      <c r="AP365" s="344"/>
      <c r="AQ365" s="304"/>
      <c r="AR365" s="357"/>
      <c r="AS365" s="359"/>
      <c r="AT365" s="358"/>
      <c r="AU365" s="302"/>
      <c r="AV365" s="304"/>
      <c r="AW365" s="302"/>
      <c r="AX365" s="308"/>
      <c r="AY365" s="344"/>
      <c r="AZ365" s="304"/>
      <c r="BA365" s="357"/>
      <c r="BB365" s="360"/>
      <c r="BC365" s="96"/>
      <c r="BD365" s="357"/>
      <c r="BE365" s="361"/>
      <c r="BF365" s="302"/>
      <c r="BG365" s="304"/>
      <c r="BH365" s="95">
        <v>65</v>
      </c>
      <c r="BI365" s="96">
        <v>79</v>
      </c>
      <c r="BJ365" s="95"/>
      <c r="BK365" s="358"/>
      <c r="BL365" s="302"/>
      <c r="BM365" s="344"/>
      <c r="BN365" s="304"/>
      <c r="BO365" s="302"/>
      <c r="BP365" s="304"/>
      <c r="BQ365" s="95">
        <v>48</v>
      </c>
      <c r="BR365" s="104">
        <v>39</v>
      </c>
      <c r="BS365" s="104">
        <v>57</v>
      </c>
      <c r="BT365" s="103">
        <v>22</v>
      </c>
      <c r="BU365" s="96">
        <v>50</v>
      </c>
      <c r="BV365" s="95"/>
      <c r="BW365" s="96"/>
      <c r="BX365" s="95"/>
      <c r="BY365" s="95"/>
      <c r="BZ365" s="104"/>
      <c r="CA365" s="96"/>
      <c r="CB365" s="302"/>
      <c r="CC365" s="311"/>
      <c r="CD365" s="311"/>
      <c r="CE365" s="304"/>
    </row>
    <row r="366" spans="1:83">
      <c r="A366" s="10">
        <v>5917</v>
      </c>
      <c r="B366" s="11" t="s">
        <v>498</v>
      </c>
      <c r="C366" s="33">
        <v>1178</v>
      </c>
      <c r="D366" s="45">
        <v>603</v>
      </c>
      <c r="E366" s="68">
        <f t="shared" si="5"/>
        <v>0.51188455008488964</v>
      </c>
      <c r="F366" s="95"/>
      <c r="G366" s="95"/>
      <c r="H366" s="95"/>
      <c r="I366" s="95"/>
      <c r="J366" s="104"/>
      <c r="K366" s="109"/>
      <c r="L366" s="103"/>
      <c r="M366" s="108"/>
      <c r="N366" s="96"/>
      <c r="O366" s="95"/>
      <c r="P366" s="96"/>
      <c r="Q366" s="95"/>
      <c r="R366" s="104"/>
      <c r="S366" s="103"/>
      <c r="T366" s="108"/>
      <c r="U366" s="139"/>
      <c r="V366" s="96"/>
      <c r="W366" s="307"/>
      <c r="X366" s="304"/>
      <c r="Y366" s="95"/>
      <c r="Z366" s="108"/>
      <c r="AA366" s="307"/>
      <c r="AB366" s="311"/>
      <c r="AC366" s="344"/>
      <c r="AD366" s="304"/>
      <c r="AE366" s="357"/>
      <c r="AF366" s="359"/>
      <c r="AG366" s="359"/>
      <c r="AH366" s="360"/>
      <c r="AI366" s="358"/>
      <c r="AJ366" s="357"/>
      <c r="AK366" s="360"/>
      <c r="AL366" s="358"/>
      <c r="AM366" s="302"/>
      <c r="AN366" s="311"/>
      <c r="AO366" s="308"/>
      <c r="AP366" s="344"/>
      <c r="AQ366" s="304"/>
      <c r="AR366" s="357"/>
      <c r="AS366" s="359"/>
      <c r="AT366" s="358"/>
      <c r="AU366" s="302"/>
      <c r="AV366" s="304"/>
      <c r="AW366" s="302"/>
      <c r="AX366" s="308"/>
      <c r="AY366" s="344"/>
      <c r="AZ366" s="304"/>
      <c r="BA366" s="357"/>
      <c r="BB366" s="360"/>
      <c r="BC366" s="96"/>
      <c r="BD366" s="357"/>
      <c r="BE366" s="361"/>
      <c r="BF366" s="302"/>
      <c r="BG366" s="304"/>
      <c r="BH366" s="95">
        <v>245</v>
      </c>
      <c r="BI366" s="96">
        <v>244</v>
      </c>
      <c r="BJ366" s="95"/>
      <c r="BK366" s="358"/>
      <c r="BL366" s="302"/>
      <c r="BM366" s="344"/>
      <c r="BN366" s="304"/>
      <c r="BO366" s="302"/>
      <c r="BP366" s="304"/>
      <c r="BQ366" s="95">
        <v>91</v>
      </c>
      <c r="BR366" s="104">
        <v>105</v>
      </c>
      <c r="BS366" s="104">
        <v>222</v>
      </c>
      <c r="BT366" s="103">
        <v>104</v>
      </c>
      <c r="BU366" s="96">
        <v>262</v>
      </c>
      <c r="BV366" s="95"/>
      <c r="BW366" s="96"/>
      <c r="BX366" s="95"/>
      <c r="BY366" s="95"/>
      <c r="BZ366" s="104"/>
      <c r="CA366" s="96"/>
      <c r="CB366" s="302"/>
      <c r="CC366" s="311"/>
      <c r="CD366" s="311"/>
      <c r="CE366" s="304"/>
    </row>
    <row r="367" spans="1:83">
      <c r="A367" s="10">
        <v>5918</v>
      </c>
      <c r="B367" s="11" t="s">
        <v>499</v>
      </c>
      <c r="C367" s="33">
        <v>1187</v>
      </c>
      <c r="D367" s="45">
        <v>389</v>
      </c>
      <c r="E367" s="68">
        <f t="shared" si="5"/>
        <v>0.32771693344566133</v>
      </c>
      <c r="F367" s="95"/>
      <c r="G367" s="95"/>
      <c r="H367" s="95"/>
      <c r="I367" s="95"/>
      <c r="J367" s="104"/>
      <c r="K367" s="109"/>
      <c r="L367" s="103"/>
      <c r="M367" s="108"/>
      <c r="N367" s="96"/>
      <c r="O367" s="95"/>
      <c r="P367" s="96"/>
      <c r="Q367" s="95"/>
      <c r="R367" s="104"/>
      <c r="S367" s="103"/>
      <c r="T367" s="108"/>
      <c r="U367" s="139"/>
      <c r="V367" s="96"/>
      <c r="W367" s="307"/>
      <c r="X367" s="304"/>
      <c r="Y367" s="95"/>
      <c r="Z367" s="108"/>
      <c r="AA367" s="307"/>
      <c r="AB367" s="311"/>
      <c r="AC367" s="344"/>
      <c r="AD367" s="304"/>
      <c r="AE367" s="357"/>
      <c r="AF367" s="359"/>
      <c r="AG367" s="359"/>
      <c r="AH367" s="360"/>
      <c r="AI367" s="358"/>
      <c r="AJ367" s="357"/>
      <c r="AK367" s="360"/>
      <c r="AL367" s="358"/>
      <c r="AM367" s="302"/>
      <c r="AN367" s="311"/>
      <c r="AO367" s="308"/>
      <c r="AP367" s="344"/>
      <c r="AQ367" s="304"/>
      <c r="AR367" s="357"/>
      <c r="AS367" s="359"/>
      <c r="AT367" s="358"/>
      <c r="AU367" s="302"/>
      <c r="AV367" s="304"/>
      <c r="AW367" s="302"/>
      <c r="AX367" s="308"/>
      <c r="AY367" s="344"/>
      <c r="AZ367" s="304"/>
      <c r="BA367" s="357"/>
      <c r="BB367" s="360"/>
      <c r="BC367" s="96"/>
      <c r="BD367" s="357"/>
      <c r="BE367" s="361"/>
      <c r="BF367" s="302"/>
      <c r="BG367" s="304"/>
      <c r="BH367" s="95">
        <v>171</v>
      </c>
      <c r="BI367" s="96">
        <v>186</v>
      </c>
      <c r="BJ367" s="95"/>
      <c r="BK367" s="358"/>
      <c r="BL367" s="302"/>
      <c r="BM367" s="344"/>
      <c r="BN367" s="304"/>
      <c r="BO367" s="302"/>
      <c r="BP367" s="304"/>
      <c r="BQ367" s="95">
        <v>112</v>
      </c>
      <c r="BR367" s="104">
        <v>87</v>
      </c>
      <c r="BS367" s="104">
        <v>120</v>
      </c>
      <c r="BT367" s="103">
        <v>70</v>
      </c>
      <c r="BU367" s="96">
        <v>132</v>
      </c>
      <c r="BV367" s="95"/>
      <c r="BW367" s="96"/>
      <c r="BX367" s="95"/>
      <c r="BY367" s="95"/>
      <c r="BZ367" s="104"/>
      <c r="CA367" s="96"/>
      <c r="CB367" s="302"/>
      <c r="CC367" s="311"/>
      <c r="CD367" s="311"/>
      <c r="CE367" s="304"/>
    </row>
    <row r="368" spans="1:83">
      <c r="A368" s="10">
        <v>5919</v>
      </c>
      <c r="B368" s="11" t="s">
        <v>500</v>
      </c>
      <c r="C368" s="33">
        <v>919</v>
      </c>
      <c r="D368" s="45">
        <v>449</v>
      </c>
      <c r="E368" s="68">
        <f t="shared" si="5"/>
        <v>0.48857453754080521</v>
      </c>
      <c r="F368" s="95"/>
      <c r="G368" s="95"/>
      <c r="H368" s="95"/>
      <c r="I368" s="95"/>
      <c r="J368" s="104"/>
      <c r="K368" s="109"/>
      <c r="L368" s="103"/>
      <c r="M368" s="108"/>
      <c r="N368" s="96"/>
      <c r="O368" s="95"/>
      <c r="P368" s="96"/>
      <c r="Q368" s="95"/>
      <c r="R368" s="104"/>
      <c r="S368" s="103"/>
      <c r="T368" s="108"/>
      <c r="U368" s="139"/>
      <c r="V368" s="96"/>
      <c r="W368" s="307"/>
      <c r="X368" s="304"/>
      <c r="Y368" s="95"/>
      <c r="Z368" s="108"/>
      <c r="AA368" s="307"/>
      <c r="AB368" s="311"/>
      <c r="AC368" s="344"/>
      <c r="AD368" s="304"/>
      <c r="AE368" s="357"/>
      <c r="AF368" s="359"/>
      <c r="AG368" s="359"/>
      <c r="AH368" s="360"/>
      <c r="AI368" s="358"/>
      <c r="AJ368" s="357"/>
      <c r="AK368" s="360"/>
      <c r="AL368" s="358"/>
      <c r="AM368" s="302"/>
      <c r="AN368" s="311"/>
      <c r="AO368" s="308"/>
      <c r="AP368" s="344"/>
      <c r="AQ368" s="304"/>
      <c r="AR368" s="357"/>
      <c r="AS368" s="359"/>
      <c r="AT368" s="358"/>
      <c r="AU368" s="302"/>
      <c r="AV368" s="304"/>
      <c r="AW368" s="302"/>
      <c r="AX368" s="308"/>
      <c r="AY368" s="344"/>
      <c r="AZ368" s="304"/>
      <c r="BA368" s="357"/>
      <c r="BB368" s="360"/>
      <c r="BC368" s="96"/>
      <c r="BD368" s="357"/>
      <c r="BE368" s="361"/>
      <c r="BF368" s="302"/>
      <c r="BG368" s="304"/>
      <c r="BH368" s="95">
        <v>191</v>
      </c>
      <c r="BI368" s="96">
        <v>218</v>
      </c>
      <c r="BJ368" s="95"/>
      <c r="BK368" s="358"/>
      <c r="BL368" s="302"/>
      <c r="BM368" s="344"/>
      <c r="BN368" s="304"/>
      <c r="BO368" s="302"/>
      <c r="BP368" s="304"/>
      <c r="BQ368" s="95">
        <v>100</v>
      </c>
      <c r="BR368" s="104">
        <v>97</v>
      </c>
      <c r="BS368" s="104">
        <v>128</v>
      </c>
      <c r="BT368" s="103">
        <v>63</v>
      </c>
      <c r="BU368" s="96">
        <v>213</v>
      </c>
      <c r="BV368" s="95"/>
      <c r="BW368" s="96"/>
      <c r="BX368" s="95"/>
      <c r="BY368" s="95"/>
      <c r="BZ368" s="104"/>
      <c r="CA368" s="96"/>
      <c r="CB368" s="302"/>
      <c r="CC368" s="311"/>
      <c r="CD368" s="311"/>
      <c r="CE368" s="304"/>
    </row>
    <row r="369" spans="1:83">
      <c r="A369" s="10">
        <v>5920</v>
      </c>
      <c r="B369" s="11" t="s">
        <v>501</v>
      </c>
      <c r="C369" s="33">
        <v>1173</v>
      </c>
      <c r="D369" s="45">
        <v>322</v>
      </c>
      <c r="E369" s="68">
        <f t="shared" si="5"/>
        <v>0.27450980392156865</v>
      </c>
      <c r="F369" s="95"/>
      <c r="G369" s="95"/>
      <c r="H369" s="95"/>
      <c r="I369" s="95"/>
      <c r="J369" s="104"/>
      <c r="K369" s="109"/>
      <c r="L369" s="103"/>
      <c r="M369" s="108"/>
      <c r="N369" s="96"/>
      <c r="O369" s="95"/>
      <c r="P369" s="96"/>
      <c r="Q369" s="95"/>
      <c r="R369" s="104"/>
      <c r="S369" s="103"/>
      <c r="T369" s="108"/>
      <c r="U369" s="139"/>
      <c r="V369" s="96"/>
      <c r="W369" s="307"/>
      <c r="X369" s="304"/>
      <c r="Y369" s="95"/>
      <c r="Z369" s="108"/>
      <c r="AA369" s="307"/>
      <c r="AB369" s="311"/>
      <c r="AC369" s="344"/>
      <c r="AD369" s="304"/>
      <c r="AE369" s="95">
        <v>100</v>
      </c>
      <c r="AF369" s="104">
        <v>62</v>
      </c>
      <c r="AG369" s="104">
        <v>40</v>
      </c>
      <c r="AH369" s="103">
        <v>50</v>
      </c>
      <c r="AI369" s="96">
        <v>95</v>
      </c>
      <c r="AJ369" s="95"/>
      <c r="AK369" s="103"/>
      <c r="AL369" s="96"/>
      <c r="AM369" s="302"/>
      <c r="AN369" s="311"/>
      <c r="AO369" s="308"/>
      <c r="AP369" s="344"/>
      <c r="AQ369" s="304"/>
      <c r="AR369" s="95"/>
      <c r="AS369" s="104"/>
      <c r="AT369" s="96"/>
      <c r="AU369" s="302"/>
      <c r="AV369" s="304"/>
      <c r="AW369" s="302"/>
      <c r="AX369" s="308"/>
      <c r="AY369" s="344"/>
      <c r="AZ369" s="304"/>
      <c r="BA369" s="95"/>
      <c r="BB369" s="103"/>
      <c r="BC369" s="96"/>
      <c r="BD369" s="357"/>
      <c r="BE369" s="361"/>
      <c r="BF369" s="302"/>
      <c r="BG369" s="304"/>
      <c r="BH369" s="95">
        <v>36</v>
      </c>
      <c r="BI369" s="96">
        <v>31</v>
      </c>
      <c r="BJ369" s="95"/>
      <c r="BK369" s="358"/>
      <c r="BL369" s="302"/>
      <c r="BM369" s="344"/>
      <c r="BN369" s="304"/>
      <c r="BO369" s="302"/>
      <c r="BP369" s="304"/>
      <c r="BQ369" s="95">
        <v>32</v>
      </c>
      <c r="BR369" s="104">
        <v>23</v>
      </c>
      <c r="BS369" s="104">
        <v>14</v>
      </c>
      <c r="BT369" s="103">
        <v>3</v>
      </c>
      <c r="BU369" s="96">
        <v>33</v>
      </c>
      <c r="BV369" s="95"/>
      <c r="BW369" s="96"/>
      <c r="BX369" s="95"/>
      <c r="BY369" s="95"/>
      <c r="BZ369" s="104"/>
      <c r="CA369" s="96"/>
      <c r="CB369" s="302"/>
      <c r="CC369" s="311"/>
      <c r="CD369" s="311"/>
      <c r="CE369" s="304"/>
    </row>
    <row r="370" spans="1:83">
      <c r="A370" s="10">
        <v>5921</v>
      </c>
      <c r="B370" s="11" t="s">
        <v>502</v>
      </c>
      <c r="C370" s="33">
        <v>955</v>
      </c>
      <c r="D370" s="45">
        <v>346</v>
      </c>
      <c r="E370" s="68">
        <f t="shared" si="5"/>
        <v>0.36230366492146598</v>
      </c>
      <c r="F370" s="95"/>
      <c r="G370" s="95"/>
      <c r="H370" s="95"/>
      <c r="I370" s="95"/>
      <c r="J370" s="104"/>
      <c r="K370" s="109"/>
      <c r="L370" s="103"/>
      <c r="M370" s="108"/>
      <c r="N370" s="96"/>
      <c r="O370" s="95"/>
      <c r="P370" s="96"/>
      <c r="Q370" s="95"/>
      <c r="R370" s="104"/>
      <c r="S370" s="103"/>
      <c r="T370" s="108"/>
      <c r="U370" s="139"/>
      <c r="V370" s="96"/>
      <c r="W370" s="307"/>
      <c r="X370" s="304"/>
      <c r="Y370" s="95"/>
      <c r="Z370" s="108"/>
      <c r="AA370" s="307"/>
      <c r="AB370" s="311"/>
      <c r="AC370" s="344"/>
      <c r="AD370" s="304"/>
      <c r="AE370" s="357"/>
      <c r="AF370" s="359"/>
      <c r="AG370" s="359"/>
      <c r="AH370" s="360"/>
      <c r="AI370" s="358"/>
      <c r="AJ370" s="357"/>
      <c r="AK370" s="360"/>
      <c r="AL370" s="358"/>
      <c r="AM370" s="302"/>
      <c r="AN370" s="311"/>
      <c r="AO370" s="308"/>
      <c r="AP370" s="344"/>
      <c r="AQ370" s="304"/>
      <c r="AR370" s="357"/>
      <c r="AS370" s="359"/>
      <c r="AT370" s="358"/>
      <c r="AU370" s="302"/>
      <c r="AV370" s="304"/>
      <c r="AW370" s="302"/>
      <c r="AX370" s="308"/>
      <c r="AY370" s="344"/>
      <c r="AZ370" s="304"/>
      <c r="BA370" s="357"/>
      <c r="BB370" s="360"/>
      <c r="BC370" s="96"/>
      <c r="BD370" s="95"/>
      <c r="BE370" s="138"/>
      <c r="BF370" s="302"/>
      <c r="BG370" s="304"/>
      <c r="BH370" s="95">
        <v>181</v>
      </c>
      <c r="BI370" s="96">
        <v>158</v>
      </c>
      <c r="BJ370" s="95"/>
      <c r="BK370" s="358"/>
      <c r="BL370" s="302"/>
      <c r="BM370" s="344"/>
      <c r="BN370" s="304"/>
      <c r="BO370" s="302"/>
      <c r="BP370" s="304"/>
      <c r="BQ370" s="95">
        <v>129</v>
      </c>
      <c r="BR370" s="104">
        <v>108</v>
      </c>
      <c r="BS370" s="104">
        <v>109</v>
      </c>
      <c r="BT370" s="103">
        <v>43</v>
      </c>
      <c r="BU370" s="96">
        <v>109</v>
      </c>
      <c r="BV370" s="95"/>
      <c r="BW370" s="96"/>
      <c r="BX370" s="95"/>
      <c r="BY370" s="95"/>
      <c r="BZ370" s="104"/>
      <c r="CA370" s="96"/>
      <c r="CB370" s="302"/>
      <c r="CC370" s="311"/>
      <c r="CD370" s="311"/>
      <c r="CE370" s="304"/>
    </row>
    <row r="371" spans="1:83">
      <c r="A371" s="10">
        <v>5922</v>
      </c>
      <c r="B371" s="11" t="s">
        <v>503</v>
      </c>
      <c r="C371" s="33">
        <v>1060</v>
      </c>
      <c r="D371" s="45">
        <v>363</v>
      </c>
      <c r="E371" s="68">
        <f t="shared" si="5"/>
        <v>0.34245283018867922</v>
      </c>
      <c r="F371" s="95"/>
      <c r="G371" s="95"/>
      <c r="H371" s="95"/>
      <c r="I371" s="95"/>
      <c r="J371" s="104"/>
      <c r="K371" s="109"/>
      <c r="L371" s="103"/>
      <c r="M371" s="108"/>
      <c r="N371" s="96"/>
      <c r="O371" s="95"/>
      <c r="P371" s="96"/>
      <c r="Q371" s="95"/>
      <c r="R371" s="104"/>
      <c r="S371" s="103"/>
      <c r="T371" s="108"/>
      <c r="U371" s="139"/>
      <c r="V371" s="96"/>
      <c r="W371" s="307"/>
      <c r="X371" s="304"/>
      <c r="Y371" s="95"/>
      <c r="Z371" s="108"/>
      <c r="AA371" s="307"/>
      <c r="AB371" s="311"/>
      <c r="AC371" s="344"/>
      <c r="AD371" s="304"/>
      <c r="AE371" s="357"/>
      <c r="AF371" s="359"/>
      <c r="AG371" s="359"/>
      <c r="AH371" s="360"/>
      <c r="AI371" s="358"/>
      <c r="AJ371" s="357"/>
      <c r="AK371" s="360"/>
      <c r="AL371" s="358"/>
      <c r="AM371" s="302"/>
      <c r="AN371" s="311"/>
      <c r="AO371" s="308"/>
      <c r="AP371" s="344"/>
      <c r="AQ371" s="304"/>
      <c r="AR371" s="357"/>
      <c r="AS371" s="359"/>
      <c r="AT371" s="358"/>
      <c r="AU371" s="302"/>
      <c r="AV371" s="304"/>
      <c r="AW371" s="302"/>
      <c r="AX371" s="308"/>
      <c r="AY371" s="344"/>
      <c r="AZ371" s="304"/>
      <c r="BA371" s="357"/>
      <c r="BB371" s="360"/>
      <c r="BC371" s="96"/>
      <c r="BD371" s="357"/>
      <c r="BE371" s="361"/>
      <c r="BF371" s="302"/>
      <c r="BG371" s="304"/>
      <c r="BH371" s="95">
        <v>143</v>
      </c>
      <c r="BI371" s="96">
        <v>171</v>
      </c>
      <c r="BJ371" s="95"/>
      <c r="BK371" s="358"/>
      <c r="BL371" s="302"/>
      <c r="BM371" s="344"/>
      <c r="BN371" s="304"/>
      <c r="BO371" s="302"/>
      <c r="BP371" s="304"/>
      <c r="BQ371" s="95">
        <v>99</v>
      </c>
      <c r="BR371" s="104">
        <v>58</v>
      </c>
      <c r="BS371" s="104">
        <v>105</v>
      </c>
      <c r="BT371" s="103">
        <v>101</v>
      </c>
      <c r="BU371" s="96">
        <v>140</v>
      </c>
      <c r="BV371" s="95"/>
      <c r="BW371" s="96"/>
      <c r="BX371" s="95"/>
      <c r="BY371" s="95"/>
      <c r="BZ371" s="104"/>
      <c r="CA371" s="96"/>
      <c r="CB371" s="302"/>
      <c r="CC371" s="311"/>
      <c r="CD371" s="311"/>
      <c r="CE371" s="304"/>
    </row>
    <row r="372" spans="1:83">
      <c r="A372" s="10">
        <v>5923</v>
      </c>
      <c r="B372" s="11" t="s">
        <v>504</v>
      </c>
      <c r="C372" s="33">
        <v>707</v>
      </c>
      <c r="D372" s="45">
        <v>138</v>
      </c>
      <c r="E372" s="68">
        <f t="shared" si="5"/>
        <v>0.19519094766619519</v>
      </c>
      <c r="F372" s="95"/>
      <c r="G372" s="95"/>
      <c r="H372" s="95"/>
      <c r="I372" s="95"/>
      <c r="J372" s="104"/>
      <c r="K372" s="109"/>
      <c r="L372" s="103"/>
      <c r="M372" s="108"/>
      <c r="N372" s="96"/>
      <c r="O372" s="95"/>
      <c r="P372" s="96"/>
      <c r="Q372" s="95"/>
      <c r="R372" s="104"/>
      <c r="S372" s="103"/>
      <c r="T372" s="108"/>
      <c r="U372" s="139"/>
      <c r="V372" s="96"/>
      <c r="W372" s="307"/>
      <c r="X372" s="304"/>
      <c r="Y372" s="95"/>
      <c r="Z372" s="108"/>
      <c r="AA372" s="307"/>
      <c r="AB372" s="311"/>
      <c r="AC372" s="344"/>
      <c r="AD372" s="304"/>
      <c r="AE372" s="357"/>
      <c r="AF372" s="359"/>
      <c r="AG372" s="359"/>
      <c r="AH372" s="360"/>
      <c r="AI372" s="358"/>
      <c r="AJ372" s="357"/>
      <c r="AK372" s="360"/>
      <c r="AL372" s="358"/>
      <c r="AM372" s="302"/>
      <c r="AN372" s="311"/>
      <c r="AO372" s="308"/>
      <c r="AP372" s="344"/>
      <c r="AQ372" s="304"/>
      <c r="AR372" s="357"/>
      <c r="AS372" s="359"/>
      <c r="AT372" s="358"/>
      <c r="AU372" s="302"/>
      <c r="AV372" s="304"/>
      <c r="AW372" s="302"/>
      <c r="AX372" s="308"/>
      <c r="AY372" s="344"/>
      <c r="AZ372" s="304"/>
      <c r="BA372" s="357"/>
      <c r="BB372" s="360"/>
      <c r="BC372" s="96"/>
      <c r="BD372" s="357"/>
      <c r="BE372" s="361"/>
      <c r="BF372" s="302"/>
      <c r="BG372" s="304"/>
      <c r="BH372" s="95">
        <v>67</v>
      </c>
      <c r="BI372" s="96">
        <v>71</v>
      </c>
      <c r="BJ372" s="95"/>
      <c r="BK372" s="358"/>
      <c r="BL372" s="302"/>
      <c r="BM372" s="344"/>
      <c r="BN372" s="304"/>
      <c r="BO372" s="302"/>
      <c r="BP372" s="304"/>
      <c r="BQ372" s="95">
        <v>72</v>
      </c>
      <c r="BR372" s="104">
        <v>40</v>
      </c>
      <c r="BS372" s="104">
        <v>40</v>
      </c>
      <c r="BT372" s="103">
        <v>20</v>
      </c>
      <c r="BU372" s="96">
        <v>32</v>
      </c>
      <c r="BV372" s="95"/>
      <c r="BW372" s="96"/>
      <c r="BX372" s="95"/>
      <c r="BY372" s="95"/>
      <c r="BZ372" s="104"/>
      <c r="CA372" s="96"/>
      <c r="CB372" s="302"/>
      <c r="CC372" s="311"/>
      <c r="CD372" s="311"/>
      <c r="CE372" s="304"/>
    </row>
    <row r="373" spans="1:83">
      <c r="A373" s="10">
        <v>5924</v>
      </c>
      <c r="B373" s="11" t="s">
        <v>505</v>
      </c>
      <c r="C373" s="33">
        <v>1071</v>
      </c>
      <c r="D373" s="45">
        <v>321</v>
      </c>
      <c r="E373" s="68">
        <f t="shared" si="5"/>
        <v>0.29971988795518206</v>
      </c>
      <c r="F373" s="95"/>
      <c r="G373" s="95"/>
      <c r="H373" s="95"/>
      <c r="I373" s="95"/>
      <c r="J373" s="104"/>
      <c r="K373" s="109"/>
      <c r="L373" s="103"/>
      <c r="M373" s="108"/>
      <c r="N373" s="96"/>
      <c r="O373" s="95"/>
      <c r="P373" s="96"/>
      <c r="Q373" s="95"/>
      <c r="R373" s="104"/>
      <c r="S373" s="103"/>
      <c r="T373" s="108"/>
      <c r="U373" s="139"/>
      <c r="V373" s="96"/>
      <c r="W373" s="307"/>
      <c r="X373" s="304"/>
      <c r="Y373" s="95"/>
      <c r="Z373" s="108"/>
      <c r="AA373" s="307"/>
      <c r="AB373" s="311"/>
      <c r="AC373" s="344"/>
      <c r="AD373" s="304"/>
      <c r="AE373" s="357"/>
      <c r="AF373" s="359"/>
      <c r="AG373" s="359"/>
      <c r="AH373" s="360"/>
      <c r="AI373" s="358"/>
      <c r="AJ373" s="357"/>
      <c r="AK373" s="360"/>
      <c r="AL373" s="358"/>
      <c r="AM373" s="302"/>
      <c r="AN373" s="311"/>
      <c r="AO373" s="308"/>
      <c r="AP373" s="344"/>
      <c r="AQ373" s="304"/>
      <c r="AR373" s="357"/>
      <c r="AS373" s="359"/>
      <c r="AT373" s="358"/>
      <c r="AU373" s="302"/>
      <c r="AV373" s="304"/>
      <c r="AW373" s="302"/>
      <c r="AX373" s="308"/>
      <c r="AY373" s="344"/>
      <c r="AZ373" s="304"/>
      <c r="BA373" s="357"/>
      <c r="BB373" s="360"/>
      <c r="BC373" s="96"/>
      <c r="BD373" s="357"/>
      <c r="BE373" s="361"/>
      <c r="BF373" s="302"/>
      <c r="BG373" s="304"/>
      <c r="BH373" s="95">
        <v>150</v>
      </c>
      <c r="BI373" s="96">
        <v>171</v>
      </c>
      <c r="BJ373" s="95"/>
      <c r="BK373" s="358"/>
      <c r="BL373" s="302"/>
      <c r="BM373" s="344"/>
      <c r="BN373" s="304"/>
      <c r="BO373" s="302"/>
      <c r="BP373" s="304"/>
      <c r="BQ373" s="95">
        <v>120</v>
      </c>
      <c r="BR373" s="104">
        <v>92</v>
      </c>
      <c r="BS373" s="104">
        <v>75</v>
      </c>
      <c r="BT373" s="103">
        <v>47</v>
      </c>
      <c r="BU373" s="96">
        <v>120</v>
      </c>
      <c r="BV373" s="95"/>
      <c r="BW373" s="96"/>
      <c r="BX373" s="95"/>
      <c r="BY373" s="95"/>
      <c r="BZ373" s="104"/>
      <c r="CA373" s="96"/>
      <c r="CB373" s="302"/>
      <c r="CC373" s="311"/>
      <c r="CD373" s="311"/>
      <c r="CE373" s="304"/>
    </row>
    <row r="374" spans="1:83">
      <c r="A374" s="10">
        <v>5925</v>
      </c>
      <c r="B374" s="11" t="s">
        <v>506</v>
      </c>
      <c r="C374" s="33">
        <v>1206</v>
      </c>
      <c r="D374" s="45">
        <v>352</v>
      </c>
      <c r="E374" s="68">
        <f t="shared" si="5"/>
        <v>0.29187396351575456</v>
      </c>
      <c r="F374" s="95"/>
      <c r="G374" s="95"/>
      <c r="H374" s="95"/>
      <c r="I374" s="95"/>
      <c r="J374" s="104"/>
      <c r="K374" s="109"/>
      <c r="L374" s="103"/>
      <c r="M374" s="108"/>
      <c r="N374" s="96"/>
      <c r="O374" s="95"/>
      <c r="P374" s="96"/>
      <c r="Q374" s="95"/>
      <c r="R374" s="104"/>
      <c r="S374" s="103"/>
      <c r="T374" s="108"/>
      <c r="U374" s="139"/>
      <c r="V374" s="96"/>
      <c r="W374" s="307"/>
      <c r="X374" s="304"/>
      <c r="Y374" s="95"/>
      <c r="Z374" s="108"/>
      <c r="AA374" s="307"/>
      <c r="AB374" s="311"/>
      <c r="AC374" s="344"/>
      <c r="AD374" s="304"/>
      <c r="AE374" s="95">
        <v>23</v>
      </c>
      <c r="AF374" s="104">
        <v>10</v>
      </c>
      <c r="AG374" s="104">
        <v>8</v>
      </c>
      <c r="AH374" s="103">
        <v>10</v>
      </c>
      <c r="AI374" s="96">
        <v>25</v>
      </c>
      <c r="AJ374" s="95"/>
      <c r="AK374" s="103"/>
      <c r="AL374" s="96"/>
      <c r="AM374" s="302"/>
      <c r="AN374" s="311"/>
      <c r="AO374" s="308"/>
      <c r="AP374" s="344"/>
      <c r="AQ374" s="304"/>
      <c r="AR374" s="95"/>
      <c r="AS374" s="104"/>
      <c r="AT374" s="96"/>
      <c r="AU374" s="302"/>
      <c r="AV374" s="304"/>
      <c r="AW374" s="302"/>
      <c r="AX374" s="308"/>
      <c r="AY374" s="344"/>
      <c r="AZ374" s="304"/>
      <c r="BA374" s="95"/>
      <c r="BB374" s="103"/>
      <c r="BC374" s="96"/>
      <c r="BD374" s="357"/>
      <c r="BE374" s="361"/>
      <c r="BF374" s="302"/>
      <c r="BG374" s="304"/>
      <c r="BH374" s="95">
        <v>150</v>
      </c>
      <c r="BI374" s="96">
        <v>153</v>
      </c>
      <c r="BJ374" s="95"/>
      <c r="BK374" s="358"/>
      <c r="BL374" s="302"/>
      <c r="BM374" s="344"/>
      <c r="BN374" s="304"/>
      <c r="BO374" s="302"/>
      <c r="BP374" s="304"/>
      <c r="BQ374" s="95">
        <v>123</v>
      </c>
      <c r="BR374" s="104">
        <v>87</v>
      </c>
      <c r="BS374" s="104">
        <v>80</v>
      </c>
      <c r="BT374" s="103">
        <v>39</v>
      </c>
      <c r="BU374" s="96">
        <v>87</v>
      </c>
      <c r="BV374" s="95"/>
      <c r="BW374" s="96"/>
      <c r="BX374" s="95"/>
      <c r="BY374" s="95"/>
      <c r="BZ374" s="104"/>
      <c r="CA374" s="96"/>
      <c r="CB374" s="302"/>
      <c r="CC374" s="311"/>
      <c r="CD374" s="311"/>
      <c r="CE374" s="304"/>
    </row>
    <row r="375" spans="1:83">
      <c r="A375" s="10">
        <v>5926</v>
      </c>
      <c r="B375" s="11" t="s">
        <v>507</v>
      </c>
      <c r="C375" s="33">
        <v>1247</v>
      </c>
      <c r="D375" s="45">
        <v>312</v>
      </c>
      <c r="E375" s="68">
        <f t="shared" si="5"/>
        <v>0.25020048115477145</v>
      </c>
      <c r="F375" s="95"/>
      <c r="G375" s="95"/>
      <c r="H375" s="95"/>
      <c r="I375" s="95"/>
      <c r="J375" s="104"/>
      <c r="K375" s="109"/>
      <c r="L375" s="103"/>
      <c r="M375" s="108"/>
      <c r="N375" s="96"/>
      <c r="O375" s="95"/>
      <c r="P375" s="96"/>
      <c r="Q375" s="95"/>
      <c r="R375" s="104"/>
      <c r="S375" s="103"/>
      <c r="T375" s="108"/>
      <c r="U375" s="139"/>
      <c r="V375" s="96"/>
      <c r="W375" s="307"/>
      <c r="X375" s="304"/>
      <c r="Y375" s="95"/>
      <c r="Z375" s="108"/>
      <c r="AA375" s="307"/>
      <c r="AB375" s="311"/>
      <c r="AC375" s="344"/>
      <c r="AD375" s="304"/>
      <c r="AE375" s="95">
        <v>47</v>
      </c>
      <c r="AF375" s="104">
        <v>37</v>
      </c>
      <c r="AG375" s="104">
        <v>16</v>
      </c>
      <c r="AH375" s="103">
        <v>26</v>
      </c>
      <c r="AI375" s="96">
        <v>44</v>
      </c>
      <c r="AJ375" s="95"/>
      <c r="AK375" s="103"/>
      <c r="AL375" s="96"/>
      <c r="AM375" s="302"/>
      <c r="AN375" s="311"/>
      <c r="AO375" s="308"/>
      <c r="AP375" s="344"/>
      <c r="AQ375" s="304"/>
      <c r="AR375" s="95"/>
      <c r="AS375" s="104"/>
      <c r="AT375" s="96"/>
      <c r="AU375" s="302"/>
      <c r="AV375" s="304"/>
      <c r="AW375" s="302"/>
      <c r="AX375" s="308"/>
      <c r="AY375" s="344"/>
      <c r="AZ375" s="304"/>
      <c r="BA375" s="95"/>
      <c r="BB375" s="103"/>
      <c r="BC375" s="96"/>
      <c r="BD375" s="95"/>
      <c r="BE375" s="138"/>
      <c r="BF375" s="302"/>
      <c r="BG375" s="304"/>
      <c r="BH375" s="95">
        <v>84</v>
      </c>
      <c r="BI375" s="96">
        <v>116</v>
      </c>
      <c r="BJ375" s="95"/>
      <c r="BK375" s="358"/>
      <c r="BL375" s="302"/>
      <c r="BM375" s="344"/>
      <c r="BN375" s="304"/>
      <c r="BO375" s="302"/>
      <c r="BP375" s="304"/>
      <c r="BQ375" s="95">
        <v>81</v>
      </c>
      <c r="BR375" s="104">
        <v>72</v>
      </c>
      <c r="BS375" s="104">
        <v>57</v>
      </c>
      <c r="BT375" s="103">
        <v>27</v>
      </c>
      <c r="BU375" s="96">
        <v>61</v>
      </c>
      <c r="BV375" s="95"/>
      <c r="BW375" s="96"/>
      <c r="BX375" s="95"/>
      <c r="BY375" s="95"/>
      <c r="BZ375" s="104"/>
      <c r="CA375" s="96"/>
      <c r="CB375" s="302"/>
      <c r="CC375" s="311"/>
      <c r="CD375" s="311"/>
      <c r="CE375" s="304"/>
    </row>
    <row r="376" spans="1:83">
      <c r="A376" s="10">
        <v>5927</v>
      </c>
      <c r="B376" s="11" t="s">
        <v>508</v>
      </c>
      <c r="C376" s="33">
        <v>1158</v>
      </c>
      <c r="D376" s="45">
        <v>559</v>
      </c>
      <c r="E376" s="68">
        <f t="shared" si="5"/>
        <v>0.48272884283246975</v>
      </c>
      <c r="F376" s="95"/>
      <c r="G376" s="95"/>
      <c r="H376" s="95"/>
      <c r="I376" s="95"/>
      <c r="J376" s="104"/>
      <c r="K376" s="109"/>
      <c r="L376" s="103"/>
      <c r="M376" s="108"/>
      <c r="N376" s="96"/>
      <c r="O376" s="95"/>
      <c r="P376" s="96"/>
      <c r="Q376" s="95"/>
      <c r="R376" s="104"/>
      <c r="S376" s="103"/>
      <c r="T376" s="108"/>
      <c r="U376" s="139"/>
      <c r="V376" s="96"/>
      <c r="W376" s="307"/>
      <c r="X376" s="304"/>
      <c r="Y376" s="95"/>
      <c r="Z376" s="108"/>
      <c r="AA376" s="307"/>
      <c r="AB376" s="311"/>
      <c r="AC376" s="344"/>
      <c r="AD376" s="304"/>
      <c r="AE376" s="357"/>
      <c r="AF376" s="359"/>
      <c r="AG376" s="359"/>
      <c r="AH376" s="360"/>
      <c r="AI376" s="358"/>
      <c r="AJ376" s="357"/>
      <c r="AK376" s="360"/>
      <c r="AL376" s="358"/>
      <c r="AM376" s="302"/>
      <c r="AN376" s="311"/>
      <c r="AO376" s="308"/>
      <c r="AP376" s="344"/>
      <c r="AQ376" s="304"/>
      <c r="AR376" s="357"/>
      <c r="AS376" s="359"/>
      <c r="AT376" s="358"/>
      <c r="AU376" s="302"/>
      <c r="AV376" s="304"/>
      <c r="AW376" s="302"/>
      <c r="AX376" s="308"/>
      <c r="AY376" s="344"/>
      <c r="AZ376" s="304"/>
      <c r="BA376" s="357"/>
      <c r="BB376" s="360"/>
      <c r="BC376" s="96"/>
      <c r="BD376" s="95"/>
      <c r="BE376" s="138"/>
      <c r="BF376" s="302"/>
      <c r="BG376" s="304"/>
      <c r="BH376" s="95">
        <v>223</v>
      </c>
      <c r="BI376" s="96">
        <v>224</v>
      </c>
      <c r="BJ376" s="95"/>
      <c r="BK376" s="358"/>
      <c r="BL376" s="302"/>
      <c r="BM376" s="344"/>
      <c r="BN376" s="304"/>
      <c r="BO376" s="302"/>
      <c r="BP376" s="304"/>
      <c r="BQ376" s="95">
        <v>99</v>
      </c>
      <c r="BR376" s="104">
        <v>81</v>
      </c>
      <c r="BS376" s="104">
        <v>203</v>
      </c>
      <c r="BT376" s="103">
        <v>152</v>
      </c>
      <c r="BU376" s="96">
        <v>214</v>
      </c>
      <c r="BV376" s="95"/>
      <c r="BW376" s="96"/>
      <c r="BX376" s="95"/>
      <c r="BY376" s="95"/>
      <c r="BZ376" s="104"/>
      <c r="CA376" s="96"/>
      <c r="CB376" s="302"/>
      <c r="CC376" s="311"/>
      <c r="CD376" s="311"/>
      <c r="CE376" s="304"/>
    </row>
    <row r="377" spans="1:83">
      <c r="A377" s="10">
        <v>5928</v>
      </c>
      <c r="B377" s="11" t="s">
        <v>509</v>
      </c>
      <c r="C377" s="33">
        <v>1248</v>
      </c>
      <c r="D377" s="45">
        <v>528</v>
      </c>
      <c r="E377" s="68">
        <f t="shared" si="5"/>
        <v>0.42307692307692307</v>
      </c>
      <c r="F377" s="95"/>
      <c r="G377" s="95"/>
      <c r="H377" s="95"/>
      <c r="I377" s="95"/>
      <c r="J377" s="104"/>
      <c r="K377" s="109"/>
      <c r="L377" s="103"/>
      <c r="M377" s="108"/>
      <c r="N377" s="96"/>
      <c r="O377" s="95"/>
      <c r="P377" s="96"/>
      <c r="Q377" s="95"/>
      <c r="R377" s="104"/>
      <c r="S377" s="103"/>
      <c r="T377" s="108"/>
      <c r="U377" s="139"/>
      <c r="V377" s="96"/>
      <c r="W377" s="307"/>
      <c r="X377" s="304"/>
      <c r="Y377" s="95"/>
      <c r="Z377" s="108"/>
      <c r="AA377" s="307"/>
      <c r="AB377" s="311"/>
      <c r="AC377" s="344"/>
      <c r="AD377" s="304"/>
      <c r="AE377" s="357"/>
      <c r="AF377" s="359"/>
      <c r="AG377" s="359"/>
      <c r="AH377" s="360"/>
      <c r="AI377" s="358"/>
      <c r="AJ377" s="357"/>
      <c r="AK377" s="360"/>
      <c r="AL377" s="358"/>
      <c r="AM377" s="302"/>
      <c r="AN377" s="311"/>
      <c r="AO377" s="308"/>
      <c r="AP377" s="344"/>
      <c r="AQ377" s="304"/>
      <c r="AR377" s="357"/>
      <c r="AS377" s="359"/>
      <c r="AT377" s="358"/>
      <c r="AU377" s="302"/>
      <c r="AV377" s="304"/>
      <c r="AW377" s="302"/>
      <c r="AX377" s="308"/>
      <c r="AY377" s="344"/>
      <c r="AZ377" s="304"/>
      <c r="BA377" s="357"/>
      <c r="BB377" s="360"/>
      <c r="BC377" s="96"/>
      <c r="BD377" s="357"/>
      <c r="BE377" s="361"/>
      <c r="BF377" s="302"/>
      <c r="BG377" s="304"/>
      <c r="BH377" s="95">
        <v>190</v>
      </c>
      <c r="BI377" s="96">
        <v>232</v>
      </c>
      <c r="BJ377" s="95"/>
      <c r="BK377" s="358"/>
      <c r="BL377" s="302"/>
      <c r="BM377" s="344"/>
      <c r="BN377" s="304"/>
      <c r="BO377" s="302"/>
      <c r="BP377" s="304"/>
      <c r="BQ377" s="95">
        <v>95</v>
      </c>
      <c r="BR377" s="104">
        <v>76</v>
      </c>
      <c r="BS377" s="104">
        <v>168</v>
      </c>
      <c r="BT377" s="103">
        <v>83</v>
      </c>
      <c r="BU377" s="96">
        <v>263</v>
      </c>
      <c r="BV377" s="95"/>
      <c r="BW377" s="96"/>
      <c r="BX377" s="95"/>
      <c r="BY377" s="95"/>
      <c r="BZ377" s="104"/>
      <c r="CA377" s="96"/>
      <c r="CB377" s="302"/>
      <c r="CC377" s="311"/>
      <c r="CD377" s="311"/>
      <c r="CE377" s="304"/>
    </row>
    <row r="378" spans="1:83">
      <c r="A378" s="10">
        <v>5929</v>
      </c>
      <c r="B378" s="11" t="s">
        <v>510</v>
      </c>
      <c r="C378" s="33">
        <v>1154</v>
      </c>
      <c r="D378" s="45">
        <v>217</v>
      </c>
      <c r="E378" s="68">
        <f t="shared" si="5"/>
        <v>0.18804159445407279</v>
      </c>
      <c r="F378" s="95"/>
      <c r="G378" s="95"/>
      <c r="H378" s="95"/>
      <c r="I378" s="95"/>
      <c r="J378" s="104"/>
      <c r="K378" s="109"/>
      <c r="L378" s="103"/>
      <c r="M378" s="108"/>
      <c r="N378" s="96"/>
      <c r="O378" s="95"/>
      <c r="P378" s="96"/>
      <c r="Q378" s="95"/>
      <c r="R378" s="104"/>
      <c r="S378" s="103"/>
      <c r="T378" s="108"/>
      <c r="U378" s="139"/>
      <c r="V378" s="96"/>
      <c r="W378" s="307"/>
      <c r="X378" s="304"/>
      <c r="Y378" s="95"/>
      <c r="Z378" s="108"/>
      <c r="AA378" s="307"/>
      <c r="AB378" s="311"/>
      <c r="AC378" s="344"/>
      <c r="AD378" s="304"/>
      <c r="AE378" s="95">
        <v>3</v>
      </c>
      <c r="AF378" s="104">
        <v>1</v>
      </c>
      <c r="AG378" s="104">
        <v>3</v>
      </c>
      <c r="AH378" s="103">
        <v>3</v>
      </c>
      <c r="AI378" s="96">
        <v>3</v>
      </c>
      <c r="AJ378" s="95"/>
      <c r="AK378" s="103"/>
      <c r="AL378" s="96"/>
      <c r="AM378" s="302"/>
      <c r="AN378" s="311"/>
      <c r="AO378" s="308"/>
      <c r="AP378" s="344"/>
      <c r="AQ378" s="304"/>
      <c r="AR378" s="95"/>
      <c r="AS378" s="104"/>
      <c r="AT378" s="96"/>
      <c r="AU378" s="302"/>
      <c r="AV378" s="304"/>
      <c r="AW378" s="302"/>
      <c r="AX378" s="308"/>
      <c r="AY378" s="344"/>
      <c r="AZ378" s="304"/>
      <c r="BA378" s="95"/>
      <c r="BB378" s="103"/>
      <c r="BC378" s="96"/>
      <c r="BD378" s="357"/>
      <c r="BE378" s="361"/>
      <c r="BF378" s="302"/>
      <c r="BG378" s="304"/>
      <c r="BH378" s="95">
        <v>102</v>
      </c>
      <c r="BI378" s="96">
        <v>103</v>
      </c>
      <c r="BJ378" s="95"/>
      <c r="BK378" s="358"/>
      <c r="BL378" s="302"/>
      <c r="BM378" s="344"/>
      <c r="BN378" s="304"/>
      <c r="BO378" s="302"/>
      <c r="BP378" s="304"/>
      <c r="BQ378" s="95">
        <v>82</v>
      </c>
      <c r="BR378" s="104">
        <v>44</v>
      </c>
      <c r="BS378" s="104">
        <v>67</v>
      </c>
      <c r="BT378" s="103">
        <v>38</v>
      </c>
      <c r="BU378" s="96">
        <v>52</v>
      </c>
      <c r="BV378" s="95"/>
      <c r="BW378" s="96"/>
      <c r="BX378" s="95"/>
      <c r="BY378" s="95"/>
      <c r="BZ378" s="104"/>
      <c r="CA378" s="96"/>
      <c r="CB378" s="302"/>
      <c r="CC378" s="311"/>
      <c r="CD378" s="311"/>
      <c r="CE378" s="304"/>
    </row>
    <row r="379" spans="1:83">
      <c r="A379" s="10">
        <v>5930</v>
      </c>
      <c r="B379" s="11" t="s">
        <v>511</v>
      </c>
      <c r="C379" s="33">
        <v>914</v>
      </c>
      <c r="D379" s="45">
        <v>206</v>
      </c>
      <c r="E379" s="68">
        <f t="shared" si="5"/>
        <v>0.22538293216630198</v>
      </c>
      <c r="F379" s="95"/>
      <c r="G379" s="95"/>
      <c r="H379" s="95"/>
      <c r="I379" s="95"/>
      <c r="J379" s="104"/>
      <c r="K379" s="109"/>
      <c r="L379" s="103"/>
      <c r="M379" s="108"/>
      <c r="N379" s="96"/>
      <c r="O379" s="95"/>
      <c r="P379" s="96"/>
      <c r="Q379" s="95"/>
      <c r="R379" s="104"/>
      <c r="S379" s="103"/>
      <c r="T379" s="108"/>
      <c r="U379" s="139"/>
      <c r="V379" s="96"/>
      <c r="W379" s="307"/>
      <c r="X379" s="304"/>
      <c r="Y379" s="95"/>
      <c r="Z379" s="108"/>
      <c r="AA379" s="307"/>
      <c r="AB379" s="311"/>
      <c r="AC379" s="344"/>
      <c r="AD379" s="304"/>
      <c r="AE379" s="357"/>
      <c r="AF379" s="359"/>
      <c r="AG379" s="359"/>
      <c r="AH379" s="360"/>
      <c r="AI379" s="358"/>
      <c r="AJ379" s="357"/>
      <c r="AK379" s="360"/>
      <c r="AL379" s="358"/>
      <c r="AM379" s="302"/>
      <c r="AN379" s="311"/>
      <c r="AO379" s="308"/>
      <c r="AP379" s="344"/>
      <c r="AQ379" s="304"/>
      <c r="AR379" s="357"/>
      <c r="AS379" s="359"/>
      <c r="AT379" s="358"/>
      <c r="AU379" s="302"/>
      <c r="AV379" s="304"/>
      <c r="AW379" s="302"/>
      <c r="AX379" s="308"/>
      <c r="AY379" s="344"/>
      <c r="AZ379" s="304"/>
      <c r="BA379" s="357"/>
      <c r="BB379" s="360"/>
      <c r="BC379" s="96"/>
      <c r="BD379" s="95"/>
      <c r="BE379" s="138"/>
      <c r="BF379" s="302"/>
      <c r="BG379" s="304"/>
      <c r="BH379" s="95">
        <v>95</v>
      </c>
      <c r="BI379" s="96">
        <v>102</v>
      </c>
      <c r="BJ379" s="95"/>
      <c r="BK379" s="358"/>
      <c r="BL379" s="302"/>
      <c r="BM379" s="344"/>
      <c r="BN379" s="304"/>
      <c r="BO379" s="302"/>
      <c r="BP379" s="304"/>
      <c r="BQ379" s="95">
        <v>108</v>
      </c>
      <c r="BR379" s="104">
        <v>103</v>
      </c>
      <c r="BS379" s="104">
        <v>33</v>
      </c>
      <c r="BT379" s="103">
        <v>24</v>
      </c>
      <c r="BU379" s="96">
        <v>37</v>
      </c>
      <c r="BV379" s="95"/>
      <c r="BW379" s="96"/>
      <c r="BX379" s="95"/>
      <c r="BY379" s="95"/>
      <c r="BZ379" s="104"/>
      <c r="CA379" s="96"/>
      <c r="CB379" s="302"/>
      <c r="CC379" s="311"/>
      <c r="CD379" s="311"/>
      <c r="CE379" s="304"/>
    </row>
    <row r="380" spans="1:83">
      <c r="A380" s="10">
        <v>5931</v>
      </c>
      <c r="B380" s="11" t="s">
        <v>512</v>
      </c>
      <c r="C380" s="33">
        <v>1181</v>
      </c>
      <c r="D380" s="45">
        <v>401</v>
      </c>
      <c r="E380" s="68">
        <f t="shared" si="5"/>
        <v>0.33954276037256564</v>
      </c>
      <c r="F380" s="95"/>
      <c r="G380" s="95"/>
      <c r="H380" s="95"/>
      <c r="I380" s="95"/>
      <c r="J380" s="104"/>
      <c r="K380" s="109"/>
      <c r="L380" s="103"/>
      <c r="M380" s="108"/>
      <c r="N380" s="96"/>
      <c r="O380" s="95"/>
      <c r="P380" s="96"/>
      <c r="Q380" s="95"/>
      <c r="R380" s="104"/>
      <c r="S380" s="103"/>
      <c r="T380" s="108"/>
      <c r="U380" s="139"/>
      <c r="V380" s="96"/>
      <c r="W380" s="307"/>
      <c r="X380" s="304"/>
      <c r="Y380" s="95"/>
      <c r="Z380" s="108"/>
      <c r="AA380" s="307"/>
      <c r="AB380" s="311"/>
      <c r="AC380" s="344"/>
      <c r="AD380" s="304"/>
      <c r="AE380" s="357"/>
      <c r="AF380" s="359"/>
      <c r="AG380" s="359"/>
      <c r="AH380" s="360"/>
      <c r="AI380" s="358"/>
      <c r="AJ380" s="357"/>
      <c r="AK380" s="360"/>
      <c r="AL380" s="358"/>
      <c r="AM380" s="302"/>
      <c r="AN380" s="311"/>
      <c r="AO380" s="308"/>
      <c r="AP380" s="344"/>
      <c r="AQ380" s="304"/>
      <c r="AR380" s="357"/>
      <c r="AS380" s="359"/>
      <c r="AT380" s="358"/>
      <c r="AU380" s="302"/>
      <c r="AV380" s="304"/>
      <c r="AW380" s="302"/>
      <c r="AX380" s="308"/>
      <c r="AY380" s="344"/>
      <c r="AZ380" s="304"/>
      <c r="BA380" s="357"/>
      <c r="BB380" s="360"/>
      <c r="BC380" s="96"/>
      <c r="BD380" s="357"/>
      <c r="BE380" s="361"/>
      <c r="BF380" s="302"/>
      <c r="BG380" s="304"/>
      <c r="BH380" s="95">
        <v>169</v>
      </c>
      <c r="BI380" s="96">
        <v>191</v>
      </c>
      <c r="BJ380" s="95"/>
      <c r="BK380" s="358"/>
      <c r="BL380" s="302"/>
      <c r="BM380" s="344"/>
      <c r="BN380" s="304"/>
      <c r="BO380" s="302"/>
      <c r="BP380" s="304"/>
      <c r="BQ380" s="95">
        <v>154</v>
      </c>
      <c r="BR380" s="104">
        <v>114</v>
      </c>
      <c r="BS380" s="104">
        <v>132</v>
      </c>
      <c r="BT380" s="103">
        <v>61</v>
      </c>
      <c r="BU380" s="96">
        <v>123</v>
      </c>
      <c r="BV380" s="95"/>
      <c r="BW380" s="96"/>
      <c r="BX380" s="95"/>
      <c r="BY380" s="95"/>
      <c r="BZ380" s="104"/>
      <c r="CA380" s="96"/>
      <c r="CB380" s="302"/>
      <c r="CC380" s="311"/>
      <c r="CD380" s="311"/>
      <c r="CE380" s="304"/>
    </row>
    <row r="381" spans="1:83">
      <c r="A381" s="10">
        <v>5932</v>
      </c>
      <c r="B381" s="11" t="s">
        <v>513</v>
      </c>
      <c r="C381" s="33">
        <v>489</v>
      </c>
      <c r="D381" s="45">
        <v>134</v>
      </c>
      <c r="E381" s="68">
        <f t="shared" si="5"/>
        <v>0.27402862985685073</v>
      </c>
      <c r="F381" s="95"/>
      <c r="G381" s="95"/>
      <c r="H381" s="95"/>
      <c r="I381" s="95"/>
      <c r="J381" s="104"/>
      <c r="K381" s="109"/>
      <c r="L381" s="103"/>
      <c r="M381" s="108"/>
      <c r="N381" s="96"/>
      <c r="O381" s="95"/>
      <c r="P381" s="96"/>
      <c r="Q381" s="95"/>
      <c r="R381" s="104"/>
      <c r="S381" s="103"/>
      <c r="T381" s="108"/>
      <c r="U381" s="139"/>
      <c r="V381" s="96"/>
      <c r="W381" s="307"/>
      <c r="X381" s="304"/>
      <c r="Y381" s="95"/>
      <c r="Z381" s="108"/>
      <c r="AA381" s="307"/>
      <c r="AB381" s="311"/>
      <c r="AC381" s="344"/>
      <c r="AD381" s="304"/>
      <c r="AE381" s="357"/>
      <c r="AF381" s="359"/>
      <c r="AG381" s="359"/>
      <c r="AH381" s="360"/>
      <c r="AI381" s="358"/>
      <c r="AJ381" s="357"/>
      <c r="AK381" s="360"/>
      <c r="AL381" s="358"/>
      <c r="AM381" s="302"/>
      <c r="AN381" s="311"/>
      <c r="AO381" s="308"/>
      <c r="AP381" s="344"/>
      <c r="AQ381" s="304"/>
      <c r="AR381" s="357"/>
      <c r="AS381" s="359"/>
      <c r="AT381" s="358"/>
      <c r="AU381" s="302"/>
      <c r="AV381" s="304"/>
      <c r="AW381" s="302"/>
      <c r="AX381" s="308"/>
      <c r="AY381" s="344"/>
      <c r="AZ381" s="304"/>
      <c r="BA381" s="357"/>
      <c r="BB381" s="360"/>
      <c r="BC381" s="96"/>
      <c r="BD381" s="357"/>
      <c r="BE381" s="361"/>
      <c r="BF381" s="302"/>
      <c r="BG381" s="304"/>
      <c r="BH381" s="95">
        <v>60</v>
      </c>
      <c r="BI381" s="96">
        <v>60</v>
      </c>
      <c r="BJ381" s="95"/>
      <c r="BK381" s="358"/>
      <c r="BL381" s="302"/>
      <c r="BM381" s="344"/>
      <c r="BN381" s="304"/>
      <c r="BO381" s="302"/>
      <c r="BP381" s="304"/>
      <c r="BQ381" s="95">
        <v>30</v>
      </c>
      <c r="BR381" s="104">
        <v>25</v>
      </c>
      <c r="BS381" s="104">
        <v>50</v>
      </c>
      <c r="BT381" s="103">
        <v>12</v>
      </c>
      <c r="BU381" s="96">
        <v>59</v>
      </c>
      <c r="BV381" s="95"/>
      <c r="BW381" s="96"/>
      <c r="BX381" s="95"/>
      <c r="BY381" s="95"/>
      <c r="BZ381" s="104"/>
      <c r="CA381" s="96"/>
      <c r="CB381" s="302"/>
      <c r="CC381" s="311"/>
      <c r="CD381" s="311"/>
      <c r="CE381" s="304"/>
    </row>
    <row r="382" spans="1:83">
      <c r="A382" s="10">
        <v>5933</v>
      </c>
      <c r="B382" s="11" t="s">
        <v>514</v>
      </c>
      <c r="C382" s="33">
        <v>1139</v>
      </c>
      <c r="D382" s="45">
        <v>289</v>
      </c>
      <c r="E382" s="68">
        <f t="shared" si="5"/>
        <v>0.2537313432835821</v>
      </c>
      <c r="F382" s="95"/>
      <c r="G382" s="95"/>
      <c r="H382" s="95"/>
      <c r="I382" s="95"/>
      <c r="J382" s="104"/>
      <c r="K382" s="109"/>
      <c r="L382" s="103"/>
      <c r="M382" s="108"/>
      <c r="N382" s="96"/>
      <c r="O382" s="95"/>
      <c r="P382" s="96"/>
      <c r="Q382" s="95"/>
      <c r="R382" s="104"/>
      <c r="S382" s="103"/>
      <c r="T382" s="108"/>
      <c r="U382" s="139"/>
      <c r="V382" s="96"/>
      <c r="W382" s="307"/>
      <c r="X382" s="304"/>
      <c r="Y382" s="95"/>
      <c r="Z382" s="108"/>
      <c r="AA382" s="307"/>
      <c r="AB382" s="311"/>
      <c r="AC382" s="344"/>
      <c r="AD382" s="304"/>
      <c r="AE382" s="95">
        <v>72</v>
      </c>
      <c r="AF382" s="104">
        <v>41</v>
      </c>
      <c r="AG382" s="104">
        <v>66</v>
      </c>
      <c r="AH382" s="103">
        <v>57</v>
      </c>
      <c r="AI382" s="96">
        <v>73</v>
      </c>
      <c r="AJ382" s="95"/>
      <c r="AK382" s="103"/>
      <c r="AL382" s="96"/>
      <c r="AM382" s="302"/>
      <c r="AN382" s="311"/>
      <c r="AO382" s="308"/>
      <c r="AP382" s="344"/>
      <c r="AQ382" s="304"/>
      <c r="AR382" s="95"/>
      <c r="AS382" s="104"/>
      <c r="AT382" s="96"/>
      <c r="AU382" s="302"/>
      <c r="AV382" s="304"/>
      <c r="AW382" s="302"/>
      <c r="AX382" s="308"/>
      <c r="AY382" s="344"/>
      <c r="AZ382" s="304"/>
      <c r="BA382" s="95"/>
      <c r="BB382" s="103"/>
      <c r="BC382" s="96"/>
      <c r="BD382" s="357"/>
      <c r="BE382" s="361"/>
      <c r="BF382" s="302"/>
      <c r="BG382" s="304"/>
      <c r="BH382" s="95">
        <v>27</v>
      </c>
      <c r="BI382" s="96">
        <v>23</v>
      </c>
      <c r="BJ382" s="95"/>
      <c r="BK382" s="358"/>
      <c r="BL382" s="302"/>
      <c r="BM382" s="344"/>
      <c r="BN382" s="304"/>
      <c r="BO382" s="302"/>
      <c r="BP382" s="304"/>
      <c r="BQ382" s="95">
        <v>18</v>
      </c>
      <c r="BR382" s="104">
        <v>15</v>
      </c>
      <c r="BS382" s="104">
        <v>20</v>
      </c>
      <c r="BT382" s="103">
        <v>10</v>
      </c>
      <c r="BU382" s="96">
        <v>15</v>
      </c>
      <c r="BV382" s="95"/>
      <c r="BW382" s="96"/>
      <c r="BX382" s="95"/>
      <c r="BY382" s="95"/>
      <c r="BZ382" s="104"/>
      <c r="CA382" s="96"/>
      <c r="CB382" s="302"/>
      <c r="CC382" s="311"/>
      <c r="CD382" s="311"/>
      <c r="CE382" s="304"/>
    </row>
    <row r="383" spans="1:83">
      <c r="A383" s="10">
        <v>5934</v>
      </c>
      <c r="B383" s="11" t="s">
        <v>515</v>
      </c>
      <c r="C383" s="33">
        <v>993</v>
      </c>
      <c r="D383" s="45">
        <v>243</v>
      </c>
      <c r="E383" s="68">
        <f t="shared" si="5"/>
        <v>0.24471299093655588</v>
      </c>
      <c r="F383" s="95"/>
      <c r="G383" s="95"/>
      <c r="H383" s="95"/>
      <c r="I383" s="95"/>
      <c r="J383" s="104"/>
      <c r="K383" s="109"/>
      <c r="L383" s="103"/>
      <c r="M383" s="108"/>
      <c r="N383" s="96"/>
      <c r="O383" s="95"/>
      <c r="P383" s="96"/>
      <c r="Q383" s="95"/>
      <c r="R383" s="104"/>
      <c r="S383" s="103"/>
      <c r="T383" s="108"/>
      <c r="U383" s="139"/>
      <c r="V383" s="96"/>
      <c r="W383" s="307"/>
      <c r="X383" s="304"/>
      <c r="Y383" s="95"/>
      <c r="Z383" s="108"/>
      <c r="AA383" s="307"/>
      <c r="AB383" s="311"/>
      <c r="AC383" s="344"/>
      <c r="AD383" s="304"/>
      <c r="AE383" s="357"/>
      <c r="AF383" s="359"/>
      <c r="AG383" s="359"/>
      <c r="AH383" s="360"/>
      <c r="AI383" s="358"/>
      <c r="AJ383" s="357"/>
      <c r="AK383" s="360"/>
      <c r="AL383" s="358"/>
      <c r="AM383" s="302"/>
      <c r="AN383" s="311"/>
      <c r="AO383" s="308"/>
      <c r="AP383" s="344"/>
      <c r="AQ383" s="304"/>
      <c r="AR383" s="357"/>
      <c r="AS383" s="359"/>
      <c r="AT383" s="358"/>
      <c r="AU383" s="302"/>
      <c r="AV383" s="304"/>
      <c r="AW383" s="302"/>
      <c r="AX383" s="308"/>
      <c r="AY383" s="344"/>
      <c r="AZ383" s="304"/>
      <c r="BA383" s="357"/>
      <c r="BB383" s="360"/>
      <c r="BC383" s="96"/>
      <c r="BD383" s="95"/>
      <c r="BE383" s="138"/>
      <c r="BF383" s="302"/>
      <c r="BG383" s="304"/>
      <c r="BH383" s="95">
        <v>111</v>
      </c>
      <c r="BI383" s="96">
        <v>116</v>
      </c>
      <c r="BJ383" s="95"/>
      <c r="BK383" s="358"/>
      <c r="BL383" s="302"/>
      <c r="BM383" s="344"/>
      <c r="BN383" s="304"/>
      <c r="BO383" s="302"/>
      <c r="BP383" s="304"/>
      <c r="BQ383" s="95">
        <v>106</v>
      </c>
      <c r="BR383" s="104">
        <v>72</v>
      </c>
      <c r="BS383" s="104">
        <v>68</v>
      </c>
      <c r="BT383" s="103">
        <v>33</v>
      </c>
      <c r="BU383" s="96">
        <v>61</v>
      </c>
      <c r="BV383" s="95"/>
      <c r="BW383" s="96"/>
      <c r="BX383" s="95"/>
      <c r="BY383" s="95"/>
      <c r="BZ383" s="104"/>
      <c r="CA383" s="96"/>
      <c r="CB383" s="302"/>
      <c r="CC383" s="311"/>
      <c r="CD383" s="311"/>
      <c r="CE383" s="304"/>
    </row>
    <row r="384" spans="1:83">
      <c r="A384" s="10">
        <v>5935</v>
      </c>
      <c r="B384" s="11" t="s">
        <v>516</v>
      </c>
      <c r="C384" s="33">
        <v>490</v>
      </c>
      <c r="D384" s="45">
        <v>211</v>
      </c>
      <c r="E384" s="68">
        <f t="shared" si="5"/>
        <v>0.43061224489795918</v>
      </c>
      <c r="F384" s="95"/>
      <c r="G384" s="95"/>
      <c r="H384" s="95"/>
      <c r="I384" s="95"/>
      <c r="J384" s="104"/>
      <c r="K384" s="109"/>
      <c r="L384" s="103"/>
      <c r="M384" s="108"/>
      <c r="N384" s="96"/>
      <c r="O384" s="95"/>
      <c r="P384" s="96"/>
      <c r="Q384" s="95"/>
      <c r="R384" s="104"/>
      <c r="S384" s="103"/>
      <c r="T384" s="108"/>
      <c r="U384" s="139"/>
      <c r="V384" s="96"/>
      <c r="W384" s="307"/>
      <c r="X384" s="304"/>
      <c r="Y384" s="95"/>
      <c r="Z384" s="108"/>
      <c r="AA384" s="307"/>
      <c r="AB384" s="311"/>
      <c r="AC384" s="344"/>
      <c r="AD384" s="304"/>
      <c r="AE384" s="357"/>
      <c r="AF384" s="359"/>
      <c r="AG384" s="359"/>
      <c r="AH384" s="360"/>
      <c r="AI384" s="358"/>
      <c r="AJ384" s="357"/>
      <c r="AK384" s="360"/>
      <c r="AL384" s="358"/>
      <c r="AM384" s="302"/>
      <c r="AN384" s="311"/>
      <c r="AO384" s="308"/>
      <c r="AP384" s="344"/>
      <c r="AQ384" s="304"/>
      <c r="AR384" s="357"/>
      <c r="AS384" s="359"/>
      <c r="AT384" s="358"/>
      <c r="AU384" s="302"/>
      <c r="AV384" s="304"/>
      <c r="AW384" s="302"/>
      <c r="AX384" s="308"/>
      <c r="AY384" s="344"/>
      <c r="AZ384" s="304"/>
      <c r="BA384" s="357"/>
      <c r="BB384" s="360"/>
      <c r="BC384" s="96"/>
      <c r="BD384" s="357"/>
      <c r="BE384" s="361"/>
      <c r="BF384" s="302"/>
      <c r="BG384" s="304"/>
      <c r="BH384" s="95">
        <v>87</v>
      </c>
      <c r="BI384" s="96">
        <v>103</v>
      </c>
      <c r="BJ384" s="95"/>
      <c r="BK384" s="358"/>
      <c r="BL384" s="302"/>
      <c r="BM384" s="344"/>
      <c r="BN384" s="304"/>
      <c r="BO384" s="302"/>
      <c r="BP384" s="304"/>
      <c r="BQ384" s="95">
        <v>65</v>
      </c>
      <c r="BR384" s="104">
        <v>49</v>
      </c>
      <c r="BS384" s="104">
        <v>73</v>
      </c>
      <c r="BT384" s="103">
        <v>23</v>
      </c>
      <c r="BU384" s="96">
        <v>101</v>
      </c>
      <c r="BV384" s="95"/>
      <c r="BW384" s="96"/>
      <c r="BX384" s="95"/>
      <c r="BY384" s="95"/>
      <c r="BZ384" s="104"/>
      <c r="CA384" s="96"/>
      <c r="CB384" s="302"/>
      <c r="CC384" s="311"/>
      <c r="CD384" s="311"/>
      <c r="CE384" s="304"/>
    </row>
    <row r="385" spans="1:83">
      <c r="A385" s="10">
        <v>5936</v>
      </c>
      <c r="B385" s="11" t="s">
        <v>517</v>
      </c>
      <c r="C385" s="33">
        <v>1198</v>
      </c>
      <c r="D385" s="45">
        <v>377</v>
      </c>
      <c r="E385" s="68">
        <f t="shared" si="5"/>
        <v>0.31469115191986646</v>
      </c>
      <c r="F385" s="95"/>
      <c r="G385" s="95"/>
      <c r="H385" s="95"/>
      <c r="I385" s="95"/>
      <c r="J385" s="104"/>
      <c r="K385" s="109"/>
      <c r="L385" s="103"/>
      <c r="M385" s="108"/>
      <c r="N385" s="96"/>
      <c r="O385" s="95"/>
      <c r="P385" s="96"/>
      <c r="Q385" s="95"/>
      <c r="R385" s="104"/>
      <c r="S385" s="103"/>
      <c r="T385" s="108"/>
      <c r="U385" s="139"/>
      <c r="V385" s="96"/>
      <c r="W385" s="307"/>
      <c r="X385" s="304"/>
      <c r="Y385" s="95"/>
      <c r="Z385" s="108"/>
      <c r="AA385" s="307"/>
      <c r="AB385" s="311"/>
      <c r="AC385" s="344"/>
      <c r="AD385" s="304"/>
      <c r="AE385" s="357"/>
      <c r="AF385" s="359"/>
      <c r="AG385" s="359"/>
      <c r="AH385" s="360"/>
      <c r="AI385" s="358"/>
      <c r="AJ385" s="357"/>
      <c r="AK385" s="360"/>
      <c r="AL385" s="358"/>
      <c r="AM385" s="302"/>
      <c r="AN385" s="311"/>
      <c r="AO385" s="308"/>
      <c r="AP385" s="344"/>
      <c r="AQ385" s="304"/>
      <c r="AR385" s="357"/>
      <c r="AS385" s="359"/>
      <c r="AT385" s="358"/>
      <c r="AU385" s="302"/>
      <c r="AV385" s="304"/>
      <c r="AW385" s="302"/>
      <c r="AX385" s="308"/>
      <c r="AY385" s="344"/>
      <c r="AZ385" s="304"/>
      <c r="BA385" s="357"/>
      <c r="BB385" s="360"/>
      <c r="BC385" s="96"/>
      <c r="BD385" s="357"/>
      <c r="BE385" s="361"/>
      <c r="BF385" s="302"/>
      <c r="BG385" s="304"/>
      <c r="BH385" s="95">
        <v>171</v>
      </c>
      <c r="BI385" s="96">
        <v>184</v>
      </c>
      <c r="BJ385" s="95"/>
      <c r="BK385" s="358"/>
      <c r="BL385" s="302"/>
      <c r="BM385" s="344"/>
      <c r="BN385" s="304"/>
      <c r="BO385" s="302"/>
      <c r="BP385" s="304"/>
      <c r="BQ385" s="95">
        <v>137</v>
      </c>
      <c r="BR385" s="104">
        <v>94</v>
      </c>
      <c r="BS385" s="104">
        <v>126</v>
      </c>
      <c r="BT385" s="103">
        <v>42</v>
      </c>
      <c r="BU385" s="96">
        <v>134</v>
      </c>
      <c r="BV385" s="95"/>
      <c r="BW385" s="96"/>
      <c r="BX385" s="95"/>
      <c r="BY385" s="95"/>
      <c r="BZ385" s="104"/>
      <c r="CA385" s="96"/>
      <c r="CB385" s="302"/>
      <c r="CC385" s="311"/>
      <c r="CD385" s="311"/>
      <c r="CE385" s="304"/>
    </row>
    <row r="386" spans="1:83">
      <c r="A386" s="10">
        <v>5937</v>
      </c>
      <c r="B386" s="11" t="s">
        <v>518</v>
      </c>
      <c r="C386" s="33">
        <v>1309</v>
      </c>
      <c r="D386" s="45">
        <v>400</v>
      </c>
      <c r="E386" s="68">
        <f t="shared" si="5"/>
        <v>0.30557677616501144</v>
      </c>
      <c r="F386" s="95"/>
      <c r="G386" s="95"/>
      <c r="H386" s="95"/>
      <c r="I386" s="95"/>
      <c r="J386" s="104"/>
      <c r="K386" s="109"/>
      <c r="L386" s="103"/>
      <c r="M386" s="108"/>
      <c r="N386" s="96"/>
      <c r="O386" s="95"/>
      <c r="P386" s="96"/>
      <c r="Q386" s="95"/>
      <c r="R386" s="104"/>
      <c r="S386" s="103"/>
      <c r="T386" s="108"/>
      <c r="U386" s="139"/>
      <c r="V386" s="96"/>
      <c r="W386" s="307"/>
      <c r="X386" s="304"/>
      <c r="Y386" s="95"/>
      <c r="Z386" s="108"/>
      <c r="AA386" s="307"/>
      <c r="AB386" s="311"/>
      <c r="AC386" s="344"/>
      <c r="AD386" s="304"/>
      <c r="AE386" s="357"/>
      <c r="AF386" s="359"/>
      <c r="AG386" s="359"/>
      <c r="AH386" s="360"/>
      <c r="AI386" s="358"/>
      <c r="AJ386" s="357"/>
      <c r="AK386" s="360"/>
      <c r="AL386" s="358"/>
      <c r="AM386" s="302"/>
      <c r="AN386" s="311"/>
      <c r="AO386" s="308"/>
      <c r="AP386" s="344"/>
      <c r="AQ386" s="304"/>
      <c r="AR386" s="357"/>
      <c r="AS386" s="359"/>
      <c r="AT386" s="358"/>
      <c r="AU386" s="302"/>
      <c r="AV386" s="304"/>
      <c r="AW386" s="302"/>
      <c r="AX386" s="308"/>
      <c r="AY386" s="344"/>
      <c r="AZ386" s="304"/>
      <c r="BA386" s="357"/>
      <c r="BB386" s="360"/>
      <c r="BC386" s="96"/>
      <c r="BD386" s="357"/>
      <c r="BE386" s="361"/>
      <c r="BF386" s="302"/>
      <c r="BG386" s="304"/>
      <c r="BH386" s="95">
        <v>155</v>
      </c>
      <c r="BI386" s="96">
        <v>176</v>
      </c>
      <c r="BJ386" s="95"/>
      <c r="BK386" s="358"/>
      <c r="BL386" s="302"/>
      <c r="BM386" s="344"/>
      <c r="BN386" s="304"/>
      <c r="BO386" s="302"/>
      <c r="BP386" s="304"/>
      <c r="BQ386" s="95">
        <v>161</v>
      </c>
      <c r="BR386" s="104">
        <v>138</v>
      </c>
      <c r="BS386" s="104">
        <v>84</v>
      </c>
      <c r="BT386" s="103">
        <v>72</v>
      </c>
      <c r="BU386" s="96">
        <v>98</v>
      </c>
      <c r="BV386" s="95"/>
      <c r="BW386" s="96"/>
      <c r="BX386" s="95"/>
      <c r="BY386" s="95"/>
      <c r="BZ386" s="104"/>
      <c r="CA386" s="96"/>
      <c r="CB386" s="302"/>
      <c r="CC386" s="311"/>
      <c r="CD386" s="311"/>
      <c r="CE386" s="304"/>
    </row>
    <row r="387" spans="1:83">
      <c r="A387" s="10">
        <v>5938</v>
      </c>
      <c r="B387" s="11" t="s">
        <v>519</v>
      </c>
      <c r="C387" s="33">
        <v>689</v>
      </c>
      <c r="D387" s="45">
        <v>269</v>
      </c>
      <c r="E387" s="68">
        <f t="shared" si="5"/>
        <v>0.39042089985486211</v>
      </c>
      <c r="F387" s="95"/>
      <c r="G387" s="95"/>
      <c r="H387" s="95"/>
      <c r="I387" s="95"/>
      <c r="J387" s="104"/>
      <c r="K387" s="109"/>
      <c r="L387" s="103"/>
      <c r="M387" s="108"/>
      <c r="N387" s="96"/>
      <c r="O387" s="95"/>
      <c r="P387" s="96"/>
      <c r="Q387" s="95"/>
      <c r="R387" s="104"/>
      <c r="S387" s="103"/>
      <c r="T387" s="108"/>
      <c r="U387" s="139"/>
      <c r="V387" s="96"/>
      <c r="W387" s="307"/>
      <c r="X387" s="304"/>
      <c r="Y387" s="95"/>
      <c r="Z387" s="108"/>
      <c r="AA387" s="307"/>
      <c r="AB387" s="311"/>
      <c r="AC387" s="344"/>
      <c r="AD387" s="304"/>
      <c r="AE387" s="357"/>
      <c r="AF387" s="359"/>
      <c r="AG387" s="359"/>
      <c r="AH387" s="360"/>
      <c r="AI387" s="358"/>
      <c r="AJ387" s="357"/>
      <c r="AK387" s="360"/>
      <c r="AL387" s="358"/>
      <c r="AM387" s="302"/>
      <c r="AN387" s="311"/>
      <c r="AO387" s="308"/>
      <c r="AP387" s="344"/>
      <c r="AQ387" s="304"/>
      <c r="AR387" s="357"/>
      <c r="AS387" s="359"/>
      <c r="AT387" s="358"/>
      <c r="AU387" s="302"/>
      <c r="AV387" s="304"/>
      <c r="AW387" s="302"/>
      <c r="AX387" s="308"/>
      <c r="AY387" s="344"/>
      <c r="AZ387" s="304"/>
      <c r="BA387" s="357"/>
      <c r="BB387" s="360"/>
      <c r="BC387" s="96"/>
      <c r="BD387" s="357"/>
      <c r="BE387" s="361"/>
      <c r="BF387" s="302"/>
      <c r="BG387" s="304"/>
      <c r="BH387" s="95">
        <v>119</v>
      </c>
      <c r="BI387" s="96">
        <v>128</v>
      </c>
      <c r="BJ387" s="95"/>
      <c r="BK387" s="358"/>
      <c r="BL387" s="302"/>
      <c r="BM387" s="344"/>
      <c r="BN387" s="304"/>
      <c r="BO387" s="302"/>
      <c r="BP387" s="304"/>
      <c r="BQ387" s="95">
        <v>104</v>
      </c>
      <c r="BR387" s="104">
        <v>75</v>
      </c>
      <c r="BS387" s="104">
        <v>54</v>
      </c>
      <c r="BT387" s="103">
        <v>33</v>
      </c>
      <c r="BU387" s="96">
        <v>104</v>
      </c>
      <c r="BV387" s="95"/>
      <c r="BW387" s="96"/>
      <c r="BX387" s="95"/>
      <c r="BY387" s="95"/>
      <c r="BZ387" s="104"/>
      <c r="CA387" s="96"/>
      <c r="CB387" s="302"/>
      <c r="CC387" s="311"/>
      <c r="CD387" s="311"/>
      <c r="CE387" s="304"/>
    </row>
    <row r="388" spans="1:83">
      <c r="A388" s="10">
        <v>6201</v>
      </c>
      <c r="B388" s="11" t="s">
        <v>520</v>
      </c>
      <c r="C388" s="33">
        <v>160</v>
      </c>
      <c r="D388" s="45">
        <v>54</v>
      </c>
      <c r="E388" s="68">
        <f t="shared" si="5"/>
        <v>0.33750000000000002</v>
      </c>
      <c r="F388" s="95">
        <v>25</v>
      </c>
      <c r="G388" s="95">
        <v>5</v>
      </c>
      <c r="H388" s="95">
        <v>10</v>
      </c>
      <c r="I388" s="95">
        <v>7</v>
      </c>
      <c r="J388" s="104">
        <v>23</v>
      </c>
      <c r="K388" s="109">
        <v>24</v>
      </c>
      <c r="L388" s="103">
        <v>17</v>
      </c>
      <c r="M388" s="108">
        <v>19</v>
      </c>
      <c r="N388" s="96">
        <v>7</v>
      </c>
      <c r="O388" s="95"/>
      <c r="P388" s="96"/>
      <c r="Q388" s="95"/>
      <c r="R388" s="104"/>
      <c r="S388" s="103"/>
      <c r="T388" s="108"/>
      <c r="U388" s="139"/>
      <c r="V388" s="96"/>
      <c r="W388" s="307"/>
      <c r="X388" s="304"/>
      <c r="Y388" s="95"/>
      <c r="Z388" s="108"/>
      <c r="AA388" s="307"/>
      <c r="AB388" s="311"/>
      <c r="AC388" s="344"/>
      <c r="AD388" s="304"/>
      <c r="AE388" s="357"/>
      <c r="AF388" s="359"/>
      <c r="AG388" s="359"/>
      <c r="AH388" s="360"/>
      <c r="AI388" s="358"/>
      <c r="AJ388" s="357"/>
      <c r="AK388" s="360"/>
      <c r="AL388" s="358"/>
      <c r="AM388" s="302"/>
      <c r="AN388" s="311"/>
      <c r="AO388" s="308"/>
      <c r="AP388" s="344"/>
      <c r="AQ388" s="304"/>
      <c r="AR388" s="357"/>
      <c r="AS388" s="359"/>
      <c r="AT388" s="358"/>
      <c r="AU388" s="302"/>
      <c r="AV388" s="304"/>
      <c r="AW388" s="302"/>
      <c r="AX388" s="308"/>
      <c r="AY388" s="344"/>
      <c r="AZ388" s="304"/>
      <c r="BA388" s="357"/>
      <c r="BB388" s="360"/>
      <c r="BC388" s="96"/>
      <c r="BD388" s="357"/>
      <c r="BE388" s="361"/>
      <c r="BF388" s="302"/>
      <c r="BG388" s="304"/>
      <c r="BH388" s="95"/>
      <c r="BI388" s="96"/>
      <c r="BJ388" s="95"/>
      <c r="BK388" s="358"/>
      <c r="BL388" s="302"/>
      <c r="BM388" s="344"/>
      <c r="BN388" s="304"/>
      <c r="BO388" s="302"/>
      <c r="BP388" s="304"/>
      <c r="BQ388" s="357"/>
      <c r="BR388" s="359"/>
      <c r="BS388" s="359"/>
      <c r="BT388" s="360"/>
      <c r="BU388" s="358"/>
      <c r="BV388" s="357"/>
      <c r="BW388" s="358"/>
      <c r="BX388" s="357"/>
      <c r="BY388" s="357"/>
      <c r="BZ388" s="359"/>
      <c r="CA388" s="358"/>
      <c r="CB388" s="302"/>
      <c r="CC388" s="311"/>
      <c r="CD388" s="311"/>
      <c r="CE388" s="304"/>
    </row>
    <row r="389" spans="1:83">
      <c r="A389" s="10">
        <v>6202</v>
      </c>
      <c r="B389" s="11" t="s">
        <v>521</v>
      </c>
      <c r="C389" s="33">
        <v>371</v>
      </c>
      <c r="D389" s="45">
        <v>110</v>
      </c>
      <c r="E389" s="68">
        <f t="shared" si="5"/>
        <v>0.29649595687331537</v>
      </c>
      <c r="F389" s="95">
        <v>47</v>
      </c>
      <c r="G389" s="95">
        <v>24</v>
      </c>
      <c r="H389" s="95">
        <v>26</v>
      </c>
      <c r="I389" s="95">
        <v>9</v>
      </c>
      <c r="J389" s="104">
        <v>46</v>
      </c>
      <c r="K389" s="109">
        <v>45</v>
      </c>
      <c r="L389" s="103">
        <v>41</v>
      </c>
      <c r="M389" s="108">
        <v>32</v>
      </c>
      <c r="N389" s="96">
        <v>8</v>
      </c>
      <c r="O389" s="95"/>
      <c r="P389" s="96"/>
      <c r="Q389" s="95"/>
      <c r="R389" s="104"/>
      <c r="S389" s="103"/>
      <c r="T389" s="108"/>
      <c r="U389" s="139"/>
      <c r="V389" s="96"/>
      <c r="W389" s="307"/>
      <c r="X389" s="304"/>
      <c r="Y389" s="95"/>
      <c r="Z389" s="108"/>
      <c r="AA389" s="307"/>
      <c r="AB389" s="311"/>
      <c r="AC389" s="344"/>
      <c r="AD389" s="304"/>
      <c r="AE389" s="357"/>
      <c r="AF389" s="359"/>
      <c r="AG389" s="359"/>
      <c r="AH389" s="360"/>
      <c r="AI389" s="358"/>
      <c r="AJ389" s="357"/>
      <c r="AK389" s="360"/>
      <c r="AL389" s="358"/>
      <c r="AM389" s="302"/>
      <c r="AN389" s="311"/>
      <c r="AO389" s="308"/>
      <c r="AP389" s="344"/>
      <c r="AQ389" s="304"/>
      <c r="AR389" s="357"/>
      <c r="AS389" s="359"/>
      <c r="AT389" s="358"/>
      <c r="AU389" s="302"/>
      <c r="AV389" s="304"/>
      <c r="AW389" s="302"/>
      <c r="AX389" s="308"/>
      <c r="AY389" s="344"/>
      <c r="AZ389" s="304"/>
      <c r="BA389" s="357"/>
      <c r="BB389" s="360"/>
      <c r="BC389" s="96"/>
      <c r="BD389" s="357"/>
      <c r="BE389" s="361"/>
      <c r="BF389" s="302"/>
      <c r="BG389" s="304"/>
      <c r="BH389" s="95"/>
      <c r="BI389" s="96"/>
      <c r="BJ389" s="95"/>
      <c r="BK389" s="358"/>
      <c r="BL389" s="302"/>
      <c r="BM389" s="344"/>
      <c r="BN389" s="304"/>
      <c r="BO389" s="302"/>
      <c r="BP389" s="304"/>
      <c r="BQ389" s="357"/>
      <c r="BR389" s="359"/>
      <c r="BS389" s="359"/>
      <c r="BT389" s="360"/>
      <c r="BU389" s="358"/>
      <c r="BV389" s="357"/>
      <c r="BW389" s="358"/>
      <c r="BX389" s="357"/>
      <c r="BY389" s="357"/>
      <c r="BZ389" s="359"/>
      <c r="CA389" s="358"/>
      <c r="CB389" s="302"/>
      <c r="CC389" s="311"/>
      <c r="CD389" s="311"/>
      <c r="CE389" s="304"/>
    </row>
    <row r="390" spans="1:83">
      <c r="A390" s="10">
        <v>6203</v>
      </c>
      <c r="B390" s="11" t="s">
        <v>522</v>
      </c>
      <c r="C390" s="33">
        <v>425</v>
      </c>
      <c r="D390" s="45">
        <v>179</v>
      </c>
      <c r="E390" s="68">
        <f t="shared" si="5"/>
        <v>0.42117647058823532</v>
      </c>
      <c r="F390" s="95">
        <v>92</v>
      </c>
      <c r="G390" s="95">
        <v>35</v>
      </c>
      <c r="H390" s="95">
        <v>41</v>
      </c>
      <c r="I390" s="95">
        <v>38</v>
      </c>
      <c r="J390" s="104">
        <v>99</v>
      </c>
      <c r="K390" s="109">
        <v>93</v>
      </c>
      <c r="L390" s="103">
        <v>88</v>
      </c>
      <c r="M390" s="108">
        <v>37</v>
      </c>
      <c r="N390" s="96">
        <v>19</v>
      </c>
      <c r="O390" s="95"/>
      <c r="P390" s="96"/>
      <c r="Q390" s="95"/>
      <c r="R390" s="104"/>
      <c r="S390" s="103"/>
      <c r="T390" s="108"/>
      <c r="U390" s="139"/>
      <c r="V390" s="96"/>
      <c r="W390" s="307"/>
      <c r="X390" s="304"/>
      <c r="Y390" s="95"/>
      <c r="Z390" s="108"/>
      <c r="AA390" s="307"/>
      <c r="AB390" s="311"/>
      <c r="AC390" s="344"/>
      <c r="AD390" s="304"/>
      <c r="AE390" s="357"/>
      <c r="AF390" s="359"/>
      <c r="AG390" s="359"/>
      <c r="AH390" s="360"/>
      <c r="AI390" s="358"/>
      <c r="AJ390" s="357"/>
      <c r="AK390" s="360"/>
      <c r="AL390" s="358"/>
      <c r="AM390" s="302"/>
      <c r="AN390" s="311"/>
      <c r="AO390" s="308"/>
      <c r="AP390" s="344"/>
      <c r="AQ390" s="304"/>
      <c r="AR390" s="357"/>
      <c r="AS390" s="359"/>
      <c r="AT390" s="358"/>
      <c r="AU390" s="302"/>
      <c r="AV390" s="304"/>
      <c r="AW390" s="302"/>
      <c r="AX390" s="308"/>
      <c r="AY390" s="344"/>
      <c r="AZ390" s="304"/>
      <c r="BA390" s="357"/>
      <c r="BB390" s="360"/>
      <c r="BC390" s="96"/>
      <c r="BD390" s="357"/>
      <c r="BE390" s="361"/>
      <c r="BF390" s="302"/>
      <c r="BG390" s="304"/>
      <c r="BH390" s="95"/>
      <c r="BI390" s="96"/>
      <c r="BJ390" s="95"/>
      <c r="BK390" s="358"/>
      <c r="BL390" s="302"/>
      <c r="BM390" s="344"/>
      <c r="BN390" s="304"/>
      <c r="BO390" s="302"/>
      <c r="BP390" s="304"/>
      <c r="BQ390" s="357"/>
      <c r="BR390" s="359"/>
      <c r="BS390" s="359"/>
      <c r="BT390" s="360"/>
      <c r="BU390" s="358"/>
      <c r="BV390" s="357"/>
      <c r="BW390" s="358"/>
      <c r="BX390" s="357"/>
      <c r="BY390" s="357"/>
      <c r="BZ390" s="359"/>
      <c r="CA390" s="358"/>
      <c r="CB390" s="302"/>
      <c r="CC390" s="311"/>
      <c r="CD390" s="311"/>
      <c r="CE390" s="304"/>
    </row>
    <row r="391" spans="1:83">
      <c r="A391" s="10">
        <v>6204</v>
      </c>
      <c r="B391" s="11" t="s">
        <v>523</v>
      </c>
      <c r="C391" s="33">
        <v>564</v>
      </c>
      <c r="D391" s="45">
        <v>107</v>
      </c>
      <c r="E391" s="68">
        <f t="shared" si="5"/>
        <v>0.18971631205673758</v>
      </c>
      <c r="F391" s="95">
        <v>61</v>
      </c>
      <c r="G391" s="95">
        <v>22</v>
      </c>
      <c r="H391" s="95">
        <v>22</v>
      </c>
      <c r="I391" s="95">
        <v>25</v>
      </c>
      <c r="J391" s="104">
        <v>75</v>
      </c>
      <c r="K391" s="109">
        <v>30</v>
      </c>
      <c r="L391" s="103">
        <v>62</v>
      </c>
      <c r="M391" s="108">
        <v>36</v>
      </c>
      <c r="N391" s="96">
        <v>2</v>
      </c>
      <c r="O391" s="95"/>
      <c r="P391" s="96"/>
      <c r="Q391" s="95"/>
      <c r="R391" s="104"/>
      <c r="S391" s="103"/>
      <c r="T391" s="108"/>
      <c r="U391" s="139"/>
      <c r="V391" s="96"/>
      <c r="W391" s="307"/>
      <c r="X391" s="304"/>
      <c r="Y391" s="95"/>
      <c r="Z391" s="108"/>
      <c r="AA391" s="307"/>
      <c r="AB391" s="311"/>
      <c r="AC391" s="344"/>
      <c r="AD391" s="304"/>
      <c r="AE391" s="357"/>
      <c r="AF391" s="359"/>
      <c r="AG391" s="359"/>
      <c r="AH391" s="360"/>
      <c r="AI391" s="358"/>
      <c r="AJ391" s="357"/>
      <c r="AK391" s="360"/>
      <c r="AL391" s="358"/>
      <c r="AM391" s="302"/>
      <c r="AN391" s="311"/>
      <c r="AO391" s="308"/>
      <c r="AP391" s="344"/>
      <c r="AQ391" s="304"/>
      <c r="AR391" s="357"/>
      <c r="AS391" s="359"/>
      <c r="AT391" s="358"/>
      <c r="AU391" s="302"/>
      <c r="AV391" s="304"/>
      <c r="AW391" s="302"/>
      <c r="AX391" s="308"/>
      <c r="AY391" s="344"/>
      <c r="AZ391" s="304"/>
      <c r="BA391" s="357"/>
      <c r="BB391" s="360"/>
      <c r="BC391" s="96"/>
      <c r="BD391" s="357"/>
      <c r="BE391" s="361"/>
      <c r="BF391" s="302"/>
      <c r="BG391" s="304"/>
      <c r="BH391" s="95"/>
      <c r="BI391" s="96"/>
      <c r="BJ391" s="95"/>
      <c r="BK391" s="358"/>
      <c r="BL391" s="302"/>
      <c r="BM391" s="344"/>
      <c r="BN391" s="304"/>
      <c r="BO391" s="302"/>
      <c r="BP391" s="304"/>
      <c r="BQ391" s="357"/>
      <c r="BR391" s="359"/>
      <c r="BS391" s="359"/>
      <c r="BT391" s="360"/>
      <c r="BU391" s="358"/>
      <c r="BV391" s="357"/>
      <c r="BW391" s="358"/>
      <c r="BX391" s="357"/>
      <c r="BY391" s="357"/>
      <c r="BZ391" s="359"/>
      <c r="CA391" s="358"/>
      <c r="CB391" s="302"/>
      <c r="CC391" s="311"/>
      <c r="CD391" s="311"/>
      <c r="CE391" s="304"/>
    </row>
    <row r="392" spans="1:83">
      <c r="A392" s="10">
        <v>6205</v>
      </c>
      <c r="B392" s="11" t="s">
        <v>524</v>
      </c>
      <c r="C392" s="33">
        <v>325</v>
      </c>
      <c r="D392" s="45">
        <v>87</v>
      </c>
      <c r="E392" s="68">
        <f t="shared" si="5"/>
        <v>0.26769230769230767</v>
      </c>
      <c r="F392" s="95">
        <v>44</v>
      </c>
      <c r="G392" s="95">
        <v>16</v>
      </c>
      <c r="H392" s="95">
        <v>18</v>
      </c>
      <c r="I392" s="95">
        <v>17</v>
      </c>
      <c r="J392" s="104">
        <v>44</v>
      </c>
      <c r="K392" s="109">
        <v>31</v>
      </c>
      <c r="L392" s="103">
        <v>28</v>
      </c>
      <c r="M392" s="108">
        <v>33</v>
      </c>
      <c r="N392" s="96">
        <v>12</v>
      </c>
      <c r="O392" s="95"/>
      <c r="P392" s="96"/>
      <c r="Q392" s="95"/>
      <c r="R392" s="104"/>
      <c r="S392" s="103"/>
      <c r="T392" s="108"/>
      <c r="U392" s="139"/>
      <c r="V392" s="96"/>
      <c r="W392" s="307"/>
      <c r="X392" s="304"/>
      <c r="Y392" s="95"/>
      <c r="Z392" s="108"/>
      <c r="AA392" s="307"/>
      <c r="AB392" s="311"/>
      <c r="AC392" s="344"/>
      <c r="AD392" s="304"/>
      <c r="AE392" s="357"/>
      <c r="AF392" s="359"/>
      <c r="AG392" s="359"/>
      <c r="AH392" s="360"/>
      <c r="AI392" s="358"/>
      <c r="AJ392" s="357"/>
      <c r="AK392" s="360"/>
      <c r="AL392" s="358"/>
      <c r="AM392" s="302"/>
      <c r="AN392" s="311"/>
      <c r="AO392" s="308"/>
      <c r="AP392" s="344"/>
      <c r="AQ392" s="304"/>
      <c r="AR392" s="357"/>
      <c r="AS392" s="359"/>
      <c r="AT392" s="358"/>
      <c r="AU392" s="302"/>
      <c r="AV392" s="304"/>
      <c r="AW392" s="302"/>
      <c r="AX392" s="308"/>
      <c r="AY392" s="344"/>
      <c r="AZ392" s="304"/>
      <c r="BA392" s="357"/>
      <c r="BB392" s="360"/>
      <c r="BC392" s="96"/>
      <c r="BD392" s="357"/>
      <c r="BE392" s="361"/>
      <c r="BF392" s="302"/>
      <c r="BG392" s="304"/>
      <c r="BH392" s="95"/>
      <c r="BI392" s="96"/>
      <c r="BJ392" s="95"/>
      <c r="BK392" s="358"/>
      <c r="BL392" s="302"/>
      <c r="BM392" s="344"/>
      <c r="BN392" s="304"/>
      <c r="BO392" s="302"/>
      <c r="BP392" s="304"/>
      <c r="BQ392" s="357"/>
      <c r="BR392" s="359"/>
      <c r="BS392" s="359"/>
      <c r="BT392" s="360"/>
      <c r="BU392" s="358"/>
      <c r="BV392" s="357"/>
      <c r="BW392" s="358"/>
      <c r="BX392" s="357"/>
      <c r="BY392" s="357"/>
      <c r="BZ392" s="359"/>
      <c r="CA392" s="358"/>
      <c r="CB392" s="302"/>
      <c r="CC392" s="311"/>
      <c r="CD392" s="311"/>
      <c r="CE392" s="304"/>
    </row>
    <row r="393" spans="1:83">
      <c r="A393" s="10">
        <v>6206</v>
      </c>
      <c r="B393" s="11" t="s">
        <v>525</v>
      </c>
      <c r="C393" s="33">
        <v>612</v>
      </c>
      <c r="D393" s="45">
        <v>140</v>
      </c>
      <c r="E393" s="68">
        <f t="shared" si="5"/>
        <v>0.22875816993464052</v>
      </c>
      <c r="F393" s="95">
        <v>76</v>
      </c>
      <c r="G393" s="95">
        <v>34</v>
      </c>
      <c r="H393" s="95">
        <v>36</v>
      </c>
      <c r="I393" s="95">
        <v>25</v>
      </c>
      <c r="J393" s="104">
        <v>77</v>
      </c>
      <c r="K393" s="109">
        <v>42</v>
      </c>
      <c r="L393" s="103">
        <v>60</v>
      </c>
      <c r="M393" s="108">
        <v>28</v>
      </c>
      <c r="N393" s="96">
        <v>24</v>
      </c>
      <c r="O393" s="95"/>
      <c r="P393" s="96"/>
      <c r="Q393" s="95"/>
      <c r="R393" s="104"/>
      <c r="S393" s="103"/>
      <c r="T393" s="108"/>
      <c r="U393" s="139"/>
      <c r="V393" s="96"/>
      <c r="W393" s="307"/>
      <c r="X393" s="304"/>
      <c r="Y393" s="95"/>
      <c r="Z393" s="108"/>
      <c r="AA393" s="307"/>
      <c r="AB393" s="311"/>
      <c r="AC393" s="344"/>
      <c r="AD393" s="304"/>
      <c r="AE393" s="95"/>
      <c r="AF393" s="104"/>
      <c r="AG393" s="104"/>
      <c r="AH393" s="103"/>
      <c r="AI393" s="96"/>
      <c r="AJ393" s="95"/>
      <c r="AK393" s="103"/>
      <c r="AL393" s="96"/>
      <c r="AM393" s="302"/>
      <c r="AN393" s="311"/>
      <c r="AO393" s="308"/>
      <c r="AP393" s="344"/>
      <c r="AQ393" s="304"/>
      <c r="AR393" s="95"/>
      <c r="AS393" s="104"/>
      <c r="AT393" s="96"/>
      <c r="AU393" s="302"/>
      <c r="AV393" s="304"/>
      <c r="AW393" s="302"/>
      <c r="AX393" s="308"/>
      <c r="AY393" s="344"/>
      <c r="AZ393" s="304"/>
      <c r="BA393" s="95"/>
      <c r="BB393" s="103"/>
      <c r="BC393" s="96"/>
      <c r="BD393" s="357"/>
      <c r="BE393" s="361"/>
      <c r="BF393" s="302"/>
      <c r="BG393" s="304"/>
      <c r="BH393" s="95"/>
      <c r="BI393" s="96"/>
      <c r="BJ393" s="95"/>
      <c r="BK393" s="358"/>
      <c r="BL393" s="302"/>
      <c r="BM393" s="344"/>
      <c r="BN393" s="304"/>
      <c r="BO393" s="302"/>
      <c r="BP393" s="304"/>
      <c r="BQ393" s="357"/>
      <c r="BR393" s="359"/>
      <c r="BS393" s="359"/>
      <c r="BT393" s="360"/>
      <c r="BU393" s="358"/>
      <c r="BV393" s="357"/>
      <c r="BW393" s="358"/>
      <c r="BX393" s="357"/>
      <c r="BY393" s="357"/>
      <c r="BZ393" s="359"/>
      <c r="CA393" s="358"/>
      <c r="CB393" s="302"/>
      <c r="CC393" s="311"/>
      <c r="CD393" s="311"/>
      <c r="CE393" s="304"/>
    </row>
    <row r="394" spans="1:83">
      <c r="A394" s="10">
        <v>6207</v>
      </c>
      <c r="B394" s="11" t="s">
        <v>526</v>
      </c>
      <c r="C394" s="33">
        <v>758</v>
      </c>
      <c r="D394" s="45">
        <v>158</v>
      </c>
      <c r="E394" s="68">
        <f t="shared" si="5"/>
        <v>0.20844327176781002</v>
      </c>
      <c r="F394" s="95"/>
      <c r="G394" s="95"/>
      <c r="H394" s="95"/>
      <c r="I394" s="95"/>
      <c r="J394" s="104"/>
      <c r="K394" s="109"/>
      <c r="L394" s="103"/>
      <c r="M394" s="108"/>
      <c r="N394" s="96"/>
      <c r="O394" s="95"/>
      <c r="P394" s="96"/>
      <c r="Q394" s="95"/>
      <c r="R394" s="104"/>
      <c r="S394" s="103"/>
      <c r="T394" s="108"/>
      <c r="U394" s="139"/>
      <c r="V394" s="96"/>
      <c r="W394" s="307"/>
      <c r="X394" s="304"/>
      <c r="Y394" s="95">
        <v>84</v>
      </c>
      <c r="Z394" s="108">
        <v>85</v>
      </c>
      <c r="AA394" s="307"/>
      <c r="AB394" s="311"/>
      <c r="AC394" s="344"/>
      <c r="AD394" s="304"/>
      <c r="AE394" s="95"/>
      <c r="AF394" s="104"/>
      <c r="AG394" s="104"/>
      <c r="AH394" s="103"/>
      <c r="AI394" s="96"/>
      <c r="AJ394" s="95"/>
      <c r="AK394" s="103"/>
      <c r="AL394" s="96"/>
      <c r="AM394" s="302"/>
      <c r="AN394" s="311"/>
      <c r="AO394" s="308"/>
      <c r="AP394" s="344"/>
      <c r="AQ394" s="304"/>
      <c r="AR394" s="95"/>
      <c r="AS394" s="104"/>
      <c r="AT394" s="96"/>
      <c r="AU394" s="302"/>
      <c r="AV394" s="304"/>
      <c r="AW394" s="302"/>
      <c r="AX394" s="308"/>
      <c r="AY394" s="344"/>
      <c r="AZ394" s="304"/>
      <c r="BA394" s="95"/>
      <c r="BB394" s="103"/>
      <c r="BC394" s="96"/>
      <c r="BD394" s="95"/>
      <c r="BE394" s="138"/>
      <c r="BF394" s="302"/>
      <c r="BG394" s="304"/>
      <c r="BH394" s="95"/>
      <c r="BI394" s="96"/>
      <c r="BJ394" s="95"/>
      <c r="BK394" s="358"/>
      <c r="BL394" s="302"/>
      <c r="BM394" s="344"/>
      <c r="BN394" s="304"/>
      <c r="BO394" s="302"/>
      <c r="BP394" s="304"/>
      <c r="BQ394" s="357"/>
      <c r="BR394" s="359"/>
      <c r="BS394" s="359"/>
      <c r="BT394" s="360"/>
      <c r="BU394" s="358"/>
      <c r="BV394" s="357"/>
      <c r="BW394" s="358"/>
      <c r="BX394" s="357"/>
      <c r="BY394" s="357"/>
      <c r="BZ394" s="359"/>
      <c r="CA394" s="358"/>
      <c r="CB394" s="302"/>
      <c r="CC394" s="311"/>
      <c r="CD394" s="311"/>
      <c r="CE394" s="304"/>
    </row>
    <row r="395" spans="1:83">
      <c r="A395" s="10">
        <v>6208</v>
      </c>
      <c r="B395" s="11" t="s">
        <v>527</v>
      </c>
      <c r="C395" s="33">
        <v>2</v>
      </c>
      <c r="D395" s="45">
        <v>1</v>
      </c>
      <c r="E395" s="68">
        <f t="shared" si="5"/>
        <v>0.5</v>
      </c>
      <c r="F395" s="95"/>
      <c r="G395" s="95"/>
      <c r="H395" s="95"/>
      <c r="I395" s="95"/>
      <c r="J395" s="104"/>
      <c r="K395" s="109"/>
      <c r="L395" s="103"/>
      <c r="M395" s="108"/>
      <c r="N395" s="96"/>
      <c r="O395" s="95"/>
      <c r="P395" s="96"/>
      <c r="Q395" s="95">
        <v>1</v>
      </c>
      <c r="R395" s="104">
        <v>0</v>
      </c>
      <c r="S395" s="103">
        <v>1</v>
      </c>
      <c r="T395" s="108">
        <v>0</v>
      </c>
      <c r="U395" s="139"/>
      <c r="V395" s="96"/>
      <c r="W395" s="307"/>
      <c r="X395" s="304"/>
      <c r="Y395" s="357"/>
      <c r="Z395" s="362"/>
      <c r="AA395" s="307"/>
      <c r="AB395" s="311"/>
      <c r="AC395" s="344"/>
      <c r="AD395" s="304"/>
      <c r="AE395" s="357"/>
      <c r="AF395" s="359"/>
      <c r="AG395" s="359"/>
      <c r="AH395" s="360"/>
      <c r="AI395" s="358"/>
      <c r="AJ395" s="357"/>
      <c r="AK395" s="360"/>
      <c r="AL395" s="358"/>
      <c r="AM395" s="302"/>
      <c r="AN395" s="311"/>
      <c r="AO395" s="308"/>
      <c r="AP395" s="344"/>
      <c r="AQ395" s="304"/>
      <c r="AR395" s="357"/>
      <c r="AS395" s="359"/>
      <c r="AT395" s="358"/>
      <c r="AU395" s="302"/>
      <c r="AV395" s="304"/>
      <c r="AW395" s="302"/>
      <c r="AX395" s="308"/>
      <c r="AY395" s="344"/>
      <c r="AZ395" s="304"/>
      <c r="BA395" s="357"/>
      <c r="BB395" s="360"/>
      <c r="BC395" s="96"/>
      <c r="BD395" s="95"/>
      <c r="BE395" s="138"/>
      <c r="BF395" s="302"/>
      <c r="BG395" s="304"/>
      <c r="BH395" s="95"/>
      <c r="BI395" s="96"/>
      <c r="BJ395" s="95"/>
      <c r="BK395" s="358"/>
      <c r="BL395" s="302"/>
      <c r="BM395" s="344"/>
      <c r="BN395" s="304"/>
      <c r="BO395" s="302"/>
      <c r="BP395" s="304"/>
      <c r="BQ395" s="357"/>
      <c r="BR395" s="359"/>
      <c r="BS395" s="359"/>
      <c r="BT395" s="360"/>
      <c r="BU395" s="358"/>
      <c r="BV395" s="357"/>
      <c r="BW395" s="358"/>
      <c r="BX395" s="357"/>
      <c r="BY395" s="357"/>
      <c r="BZ395" s="359"/>
      <c r="CA395" s="358"/>
      <c r="CB395" s="302"/>
      <c r="CC395" s="311"/>
      <c r="CD395" s="311"/>
      <c r="CE395" s="304"/>
    </row>
    <row r="396" spans="1:83">
      <c r="A396" s="10">
        <v>6209</v>
      </c>
      <c r="B396" s="11" t="s">
        <v>528</v>
      </c>
      <c r="C396" s="33">
        <v>11</v>
      </c>
      <c r="D396" s="45">
        <v>5</v>
      </c>
      <c r="E396" s="68">
        <f t="shared" si="5"/>
        <v>0.45454545454545453</v>
      </c>
      <c r="F396" s="95"/>
      <c r="G396" s="95"/>
      <c r="H396" s="95"/>
      <c r="I396" s="95"/>
      <c r="J396" s="104"/>
      <c r="K396" s="109"/>
      <c r="L396" s="103"/>
      <c r="M396" s="108"/>
      <c r="N396" s="96"/>
      <c r="O396" s="95"/>
      <c r="P396" s="96"/>
      <c r="Q396" s="95">
        <v>2</v>
      </c>
      <c r="R396" s="104">
        <v>3</v>
      </c>
      <c r="S396" s="103">
        <v>2</v>
      </c>
      <c r="T396" s="108">
        <v>2</v>
      </c>
      <c r="U396" s="139"/>
      <c r="V396" s="96"/>
      <c r="W396" s="307"/>
      <c r="X396" s="304"/>
      <c r="Y396" s="357"/>
      <c r="Z396" s="362"/>
      <c r="AA396" s="307"/>
      <c r="AB396" s="311"/>
      <c r="AC396" s="344"/>
      <c r="AD396" s="304"/>
      <c r="AE396" s="357"/>
      <c r="AF396" s="359"/>
      <c r="AG396" s="359"/>
      <c r="AH396" s="360"/>
      <c r="AI396" s="358"/>
      <c r="AJ396" s="357"/>
      <c r="AK396" s="360"/>
      <c r="AL396" s="358"/>
      <c r="AM396" s="302"/>
      <c r="AN396" s="311"/>
      <c r="AO396" s="308"/>
      <c r="AP396" s="344"/>
      <c r="AQ396" s="304"/>
      <c r="AR396" s="357"/>
      <c r="AS396" s="359"/>
      <c r="AT396" s="358"/>
      <c r="AU396" s="302"/>
      <c r="AV396" s="304"/>
      <c r="AW396" s="302"/>
      <c r="AX396" s="308"/>
      <c r="AY396" s="344"/>
      <c r="AZ396" s="304"/>
      <c r="BA396" s="357"/>
      <c r="BB396" s="360"/>
      <c r="BC396" s="96"/>
      <c r="BD396" s="357"/>
      <c r="BE396" s="361"/>
      <c r="BF396" s="302"/>
      <c r="BG396" s="304"/>
      <c r="BH396" s="95"/>
      <c r="BI396" s="96"/>
      <c r="BJ396" s="95"/>
      <c r="BK396" s="358"/>
      <c r="BL396" s="302"/>
      <c r="BM396" s="344"/>
      <c r="BN396" s="304"/>
      <c r="BO396" s="302"/>
      <c r="BP396" s="304"/>
      <c r="BQ396" s="357"/>
      <c r="BR396" s="359"/>
      <c r="BS396" s="359"/>
      <c r="BT396" s="360"/>
      <c r="BU396" s="358"/>
      <c r="BV396" s="357"/>
      <c r="BW396" s="358"/>
      <c r="BX396" s="357"/>
      <c r="BY396" s="357"/>
      <c r="BZ396" s="359"/>
      <c r="CA396" s="358"/>
      <c r="CB396" s="302"/>
      <c r="CC396" s="311"/>
      <c r="CD396" s="311"/>
      <c r="CE396" s="304"/>
    </row>
    <row r="397" spans="1:83">
      <c r="A397" s="10">
        <v>6210</v>
      </c>
      <c r="B397" s="11" t="s">
        <v>529</v>
      </c>
      <c r="C397" s="33">
        <v>2</v>
      </c>
      <c r="D397" s="45">
        <v>0</v>
      </c>
      <c r="E397" s="68">
        <f t="shared" si="5"/>
        <v>0</v>
      </c>
      <c r="F397" s="95"/>
      <c r="G397" s="95"/>
      <c r="H397" s="95"/>
      <c r="I397" s="95"/>
      <c r="J397" s="104"/>
      <c r="K397" s="109"/>
      <c r="L397" s="103"/>
      <c r="M397" s="108"/>
      <c r="N397" s="96"/>
      <c r="O397" s="95"/>
      <c r="P397" s="96"/>
      <c r="Q397" s="357"/>
      <c r="R397" s="359"/>
      <c r="S397" s="360"/>
      <c r="T397" s="362"/>
      <c r="U397" s="363"/>
      <c r="V397" s="96"/>
      <c r="W397" s="307"/>
      <c r="X397" s="304"/>
      <c r="Y397" s="95">
        <v>0</v>
      </c>
      <c r="Z397" s="108">
        <v>0</v>
      </c>
      <c r="AA397" s="307"/>
      <c r="AB397" s="311"/>
      <c r="AC397" s="344"/>
      <c r="AD397" s="304"/>
      <c r="AE397" s="95"/>
      <c r="AF397" s="104"/>
      <c r="AG397" s="104"/>
      <c r="AH397" s="103"/>
      <c r="AI397" s="96"/>
      <c r="AJ397" s="95"/>
      <c r="AK397" s="103"/>
      <c r="AL397" s="96"/>
      <c r="AM397" s="302"/>
      <c r="AN397" s="311"/>
      <c r="AO397" s="308"/>
      <c r="AP397" s="344"/>
      <c r="AQ397" s="304"/>
      <c r="AR397" s="95"/>
      <c r="AS397" s="104"/>
      <c r="AT397" s="96"/>
      <c r="AU397" s="302"/>
      <c r="AV397" s="304"/>
      <c r="AW397" s="302"/>
      <c r="AX397" s="308"/>
      <c r="AY397" s="344"/>
      <c r="AZ397" s="304"/>
      <c r="BA397" s="95"/>
      <c r="BB397" s="103"/>
      <c r="BC397" s="96"/>
      <c r="BD397" s="357"/>
      <c r="BE397" s="361"/>
      <c r="BF397" s="302"/>
      <c r="BG397" s="304"/>
      <c r="BH397" s="95"/>
      <c r="BI397" s="96"/>
      <c r="BJ397" s="95"/>
      <c r="BK397" s="358"/>
      <c r="BL397" s="302"/>
      <c r="BM397" s="344"/>
      <c r="BN397" s="304"/>
      <c r="BO397" s="302"/>
      <c r="BP397" s="304"/>
      <c r="BQ397" s="357"/>
      <c r="BR397" s="359"/>
      <c r="BS397" s="359"/>
      <c r="BT397" s="360"/>
      <c r="BU397" s="358"/>
      <c r="BV397" s="357"/>
      <c r="BW397" s="358"/>
      <c r="BX397" s="357"/>
      <c r="BY397" s="357"/>
      <c r="BZ397" s="359"/>
      <c r="CA397" s="358"/>
      <c r="CB397" s="302"/>
      <c r="CC397" s="311"/>
      <c r="CD397" s="311"/>
      <c r="CE397" s="304"/>
    </row>
    <row r="398" spans="1:83">
      <c r="A398" s="10">
        <v>6211</v>
      </c>
      <c r="B398" s="11" t="s">
        <v>530</v>
      </c>
      <c r="C398" s="33">
        <v>11</v>
      </c>
      <c r="D398" s="45">
        <v>0</v>
      </c>
      <c r="E398" s="68">
        <f t="shared" si="5"/>
        <v>0</v>
      </c>
      <c r="F398" s="95"/>
      <c r="G398" s="95"/>
      <c r="H398" s="95"/>
      <c r="I398" s="95"/>
      <c r="J398" s="104"/>
      <c r="K398" s="109"/>
      <c r="L398" s="103"/>
      <c r="M398" s="108"/>
      <c r="N398" s="96"/>
      <c r="O398" s="95"/>
      <c r="P398" s="96"/>
      <c r="Q398" s="357"/>
      <c r="R398" s="359"/>
      <c r="S398" s="360"/>
      <c r="T398" s="362"/>
      <c r="U398" s="363"/>
      <c r="V398" s="96"/>
      <c r="W398" s="307"/>
      <c r="X398" s="304"/>
      <c r="Y398" s="357"/>
      <c r="Z398" s="362"/>
      <c r="AA398" s="139">
        <v>0</v>
      </c>
      <c r="AB398" s="104">
        <v>0</v>
      </c>
      <c r="AC398" s="103">
        <v>0</v>
      </c>
      <c r="AD398" s="96">
        <v>0</v>
      </c>
      <c r="AE398" s="357"/>
      <c r="AF398" s="359"/>
      <c r="AG398" s="359"/>
      <c r="AH398" s="360"/>
      <c r="AI398" s="358"/>
      <c r="AJ398" s="357"/>
      <c r="AK398" s="360"/>
      <c r="AL398" s="358"/>
      <c r="AM398" s="302"/>
      <c r="AN398" s="311"/>
      <c r="AO398" s="308"/>
      <c r="AP398" s="344"/>
      <c r="AQ398" s="304"/>
      <c r="AR398" s="357"/>
      <c r="AS398" s="359"/>
      <c r="AT398" s="358"/>
      <c r="AU398" s="302"/>
      <c r="AV398" s="304"/>
      <c r="AW398" s="302"/>
      <c r="AX398" s="308"/>
      <c r="AY398" s="344"/>
      <c r="AZ398" s="304"/>
      <c r="BA398" s="357"/>
      <c r="BB398" s="360"/>
      <c r="BC398" s="96"/>
      <c r="BD398" s="95"/>
      <c r="BE398" s="138"/>
      <c r="BF398" s="302"/>
      <c r="BG398" s="304"/>
      <c r="BH398" s="95"/>
      <c r="BI398" s="96"/>
      <c r="BJ398" s="95"/>
      <c r="BK398" s="358"/>
      <c r="BL398" s="302"/>
      <c r="BM398" s="344"/>
      <c r="BN398" s="304"/>
      <c r="BO398" s="302"/>
      <c r="BP398" s="304"/>
      <c r="BQ398" s="357"/>
      <c r="BR398" s="359"/>
      <c r="BS398" s="359"/>
      <c r="BT398" s="360"/>
      <c r="BU398" s="358"/>
      <c r="BV398" s="357"/>
      <c r="BW398" s="358"/>
      <c r="BX398" s="357"/>
      <c r="BY398" s="357"/>
      <c r="BZ398" s="359"/>
      <c r="CA398" s="358"/>
      <c r="CB398" s="302"/>
      <c r="CC398" s="311"/>
      <c r="CD398" s="311"/>
      <c r="CE398" s="304"/>
    </row>
    <row r="399" spans="1:83">
      <c r="A399" s="10">
        <v>6212</v>
      </c>
      <c r="B399" s="11" t="s">
        <v>531</v>
      </c>
      <c r="C399" s="33">
        <v>84</v>
      </c>
      <c r="D399" s="45">
        <v>16</v>
      </c>
      <c r="E399" s="68">
        <f t="shared" si="5"/>
        <v>0.19047619047619047</v>
      </c>
      <c r="F399" s="95">
        <v>6</v>
      </c>
      <c r="G399" s="95">
        <v>2</v>
      </c>
      <c r="H399" s="95">
        <v>6</v>
      </c>
      <c r="I399" s="95">
        <v>1</v>
      </c>
      <c r="J399" s="104">
        <v>3</v>
      </c>
      <c r="K399" s="109">
        <v>6</v>
      </c>
      <c r="L399" s="103">
        <v>7</v>
      </c>
      <c r="M399" s="108">
        <v>5</v>
      </c>
      <c r="N399" s="96">
        <v>3</v>
      </c>
      <c r="O399" s="95"/>
      <c r="P399" s="96"/>
      <c r="Q399" s="357"/>
      <c r="R399" s="359"/>
      <c r="S399" s="360"/>
      <c r="T399" s="362"/>
      <c r="U399" s="363"/>
      <c r="V399" s="96"/>
      <c r="W399" s="307"/>
      <c r="X399" s="304"/>
      <c r="Y399" s="357"/>
      <c r="Z399" s="362"/>
      <c r="AA399" s="307"/>
      <c r="AB399" s="311"/>
      <c r="AC399" s="344"/>
      <c r="AD399" s="304"/>
      <c r="AE399" s="357"/>
      <c r="AF399" s="359"/>
      <c r="AG399" s="359"/>
      <c r="AH399" s="360"/>
      <c r="AI399" s="358"/>
      <c r="AJ399" s="357"/>
      <c r="AK399" s="360"/>
      <c r="AL399" s="358"/>
      <c r="AM399" s="302"/>
      <c r="AN399" s="311"/>
      <c r="AO399" s="308"/>
      <c r="AP399" s="344"/>
      <c r="AQ399" s="304"/>
      <c r="AR399" s="357"/>
      <c r="AS399" s="359"/>
      <c r="AT399" s="358"/>
      <c r="AU399" s="302"/>
      <c r="AV399" s="304"/>
      <c r="AW399" s="302"/>
      <c r="AX399" s="308"/>
      <c r="AY399" s="344"/>
      <c r="AZ399" s="304"/>
      <c r="BA399" s="357"/>
      <c r="BB399" s="360"/>
      <c r="BC399" s="96"/>
      <c r="BD399" s="357"/>
      <c r="BE399" s="361"/>
      <c r="BF399" s="302"/>
      <c r="BG399" s="304"/>
      <c r="BH399" s="95"/>
      <c r="BI399" s="96"/>
      <c r="BJ399" s="95"/>
      <c r="BK399" s="358"/>
      <c r="BL399" s="302"/>
      <c r="BM399" s="344"/>
      <c r="BN399" s="304"/>
      <c r="BO399" s="302"/>
      <c r="BP399" s="304"/>
      <c r="BQ399" s="357"/>
      <c r="BR399" s="359"/>
      <c r="BS399" s="359"/>
      <c r="BT399" s="360"/>
      <c r="BU399" s="358"/>
      <c r="BV399" s="357"/>
      <c r="BW399" s="358"/>
      <c r="BX399" s="357"/>
      <c r="BY399" s="357"/>
      <c r="BZ399" s="359"/>
      <c r="CA399" s="358"/>
      <c r="CB399" s="302"/>
      <c r="CC399" s="311"/>
      <c r="CD399" s="311"/>
      <c r="CE399" s="304"/>
    </row>
    <row r="400" spans="1:83">
      <c r="A400" s="10">
        <v>6401</v>
      </c>
      <c r="B400" s="11" t="s">
        <v>532</v>
      </c>
      <c r="C400" s="33">
        <v>1065</v>
      </c>
      <c r="D400" s="45">
        <v>241</v>
      </c>
      <c r="E400" s="68">
        <f t="shared" si="5"/>
        <v>0.22629107981220659</v>
      </c>
      <c r="F400" s="95"/>
      <c r="G400" s="95"/>
      <c r="H400" s="95"/>
      <c r="I400" s="95"/>
      <c r="J400" s="104"/>
      <c r="K400" s="109"/>
      <c r="L400" s="103"/>
      <c r="M400" s="108"/>
      <c r="N400" s="96"/>
      <c r="O400" s="95"/>
      <c r="P400" s="96"/>
      <c r="Q400" s="357"/>
      <c r="R400" s="359"/>
      <c r="S400" s="360"/>
      <c r="T400" s="362"/>
      <c r="U400" s="363"/>
      <c r="V400" s="96"/>
      <c r="W400" s="307"/>
      <c r="X400" s="304"/>
      <c r="Y400" s="357"/>
      <c r="Z400" s="362"/>
      <c r="AA400" s="307"/>
      <c r="AB400" s="311"/>
      <c r="AC400" s="344"/>
      <c r="AD400" s="304"/>
      <c r="AE400" s="357"/>
      <c r="AF400" s="359"/>
      <c r="AG400" s="359"/>
      <c r="AH400" s="360"/>
      <c r="AI400" s="358"/>
      <c r="AJ400" s="357"/>
      <c r="AK400" s="360"/>
      <c r="AL400" s="358"/>
      <c r="AM400" s="302"/>
      <c r="AN400" s="311"/>
      <c r="AO400" s="308"/>
      <c r="AP400" s="344"/>
      <c r="AQ400" s="304"/>
      <c r="AR400" s="357"/>
      <c r="AS400" s="359"/>
      <c r="AT400" s="358"/>
      <c r="AU400" s="302"/>
      <c r="AV400" s="304"/>
      <c r="AW400" s="302"/>
      <c r="AX400" s="308"/>
      <c r="AY400" s="344"/>
      <c r="AZ400" s="304"/>
      <c r="BA400" s="357"/>
      <c r="BB400" s="360"/>
      <c r="BC400" s="96"/>
      <c r="BD400" s="357"/>
      <c r="BE400" s="361"/>
      <c r="BF400" s="302"/>
      <c r="BG400" s="304"/>
      <c r="BH400" s="95">
        <v>113</v>
      </c>
      <c r="BI400" s="96">
        <v>133</v>
      </c>
      <c r="BJ400" s="95"/>
      <c r="BK400" s="358"/>
      <c r="BL400" s="302"/>
      <c r="BM400" s="344"/>
      <c r="BN400" s="304"/>
      <c r="BO400" s="302"/>
      <c r="BP400" s="304"/>
      <c r="BQ400" s="357"/>
      <c r="BR400" s="359"/>
      <c r="BS400" s="359"/>
      <c r="BT400" s="360"/>
      <c r="BU400" s="358"/>
      <c r="BV400" s="357"/>
      <c r="BW400" s="358"/>
      <c r="BX400" s="95">
        <v>131</v>
      </c>
      <c r="BY400" s="95">
        <v>92</v>
      </c>
      <c r="BZ400" s="104">
        <v>114</v>
      </c>
      <c r="CA400" s="96">
        <v>83</v>
      </c>
      <c r="CB400" s="302"/>
      <c r="CC400" s="311"/>
      <c r="CD400" s="311"/>
      <c r="CE400" s="304"/>
    </row>
    <row r="401" spans="1:83">
      <c r="A401" s="10">
        <v>6402</v>
      </c>
      <c r="B401" s="11" t="s">
        <v>533</v>
      </c>
      <c r="C401" s="33">
        <v>1204</v>
      </c>
      <c r="D401" s="45">
        <v>421</v>
      </c>
      <c r="E401" s="68">
        <f t="shared" si="5"/>
        <v>0.34966777408637872</v>
      </c>
      <c r="F401" s="95"/>
      <c r="G401" s="95"/>
      <c r="H401" s="95"/>
      <c r="I401" s="95"/>
      <c r="J401" s="104"/>
      <c r="K401" s="109"/>
      <c r="L401" s="103"/>
      <c r="M401" s="108"/>
      <c r="N401" s="96"/>
      <c r="O401" s="95"/>
      <c r="P401" s="96"/>
      <c r="Q401" s="357"/>
      <c r="R401" s="359"/>
      <c r="S401" s="360"/>
      <c r="T401" s="362"/>
      <c r="U401" s="363"/>
      <c r="V401" s="96"/>
      <c r="W401" s="307"/>
      <c r="X401" s="304"/>
      <c r="Y401" s="357"/>
      <c r="Z401" s="362"/>
      <c r="AA401" s="307"/>
      <c r="AB401" s="311"/>
      <c r="AC401" s="344"/>
      <c r="AD401" s="304"/>
      <c r="AE401" s="357"/>
      <c r="AF401" s="359"/>
      <c r="AG401" s="359"/>
      <c r="AH401" s="360"/>
      <c r="AI401" s="358"/>
      <c r="AJ401" s="357"/>
      <c r="AK401" s="360"/>
      <c r="AL401" s="358"/>
      <c r="AM401" s="302"/>
      <c r="AN401" s="311"/>
      <c r="AO401" s="308"/>
      <c r="AP401" s="344"/>
      <c r="AQ401" s="304"/>
      <c r="AR401" s="357"/>
      <c r="AS401" s="359"/>
      <c r="AT401" s="358"/>
      <c r="AU401" s="302"/>
      <c r="AV401" s="304"/>
      <c r="AW401" s="302"/>
      <c r="AX401" s="308"/>
      <c r="AY401" s="344"/>
      <c r="AZ401" s="304"/>
      <c r="BA401" s="357"/>
      <c r="BB401" s="360"/>
      <c r="BC401" s="96"/>
      <c r="BD401" s="357"/>
      <c r="BE401" s="361"/>
      <c r="BF401" s="302"/>
      <c r="BG401" s="304"/>
      <c r="BH401" s="95">
        <v>210</v>
      </c>
      <c r="BI401" s="96">
        <v>234</v>
      </c>
      <c r="BJ401" s="95"/>
      <c r="BK401" s="358"/>
      <c r="BL401" s="302"/>
      <c r="BM401" s="344"/>
      <c r="BN401" s="304"/>
      <c r="BO401" s="302"/>
      <c r="BP401" s="304"/>
      <c r="BQ401" s="357"/>
      <c r="BR401" s="359"/>
      <c r="BS401" s="359"/>
      <c r="BT401" s="360"/>
      <c r="BU401" s="358"/>
      <c r="BV401" s="357"/>
      <c r="BW401" s="358"/>
      <c r="BX401" s="95">
        <v>295</v>
      </c>
      <c r="BY401" s="95">
        <v>159</v>
      </c>
      <c r="BZ401" s="104">
        <v>242</v>
      </c>
      <c r="CA401" s="96">
        <v>161</v>
      </c>
      <c r="CB401" s="302"/>
      <c r="CC401" s="311"/>
      <c r="CD401" s="311"/>
      <c r="CE401" s="304"/>
    </row>
    <row r="402" spans="1:83">
      <c r="A402" s="10">
        <v>6501</v>
      </c>
      <c r="B402" s="11" t="s">
        <v>534</v>
      </c>
      <c r="C402" s="33">
        <v>1173</v>
      </c>
      <c r="D402" s="45">
        <v>186</v>
      </c>
      <c r="E402" s="68">
        <f t="shared" si="5"/>
        <v>0.15856777493606139</v>
      </c>
      <c r="F402" s="95"/>
      <c r="G402" s="95"/>
      <c r="H402" s="95"/>
      <c r="I402" s="95"/>
      <c r="J402" s="104"/>
      <c r="K402" s="109"/>
      <c r="L402" s="103"/>
      <c r="M402" s="108"/>
      <c r="N402" s="96"/>
      <c r="O402" s="95"/>
      <c r="P402" s="96"/>
      <c r="Q402" s="357"/>
      <c r="R402" s="359"/>
      <c r="S402" s="360"/>
      <c r="T402" s="362"/>
      <c r="U402" s="363"/>
      <c r="V402" s="96"/>
      <c r="W402" s="307"/>
      <c r="X402" s="304"/>
      <c r="Y402" s="357"/>
      <c r="Z402" s="362"/>
      <c r="AA402" s="307"/>
      <c r="AB402" s="311"/>
      <c r="AC402" s="344"/>
      <c r="AD402" s="304"/>
      <c r="AE402" s="357"/>
      <c r="AF402" s="359"/>
      <c r="AG402" s="359"/>
      <c r="AH402" s="360"/>
      <c r="AI402" s="358"/>
      <c r="AJ402" s="357"/>
      <c r="AK402" s="360"/>
      <c r="AL402" s="358"/>
      <c r="AM402" s="302"/>
      <c r="AN402" s="311"/>
      <c r="AO402" s="308"/>
      <c r="AP402" s="344"/>
      <c r="AQ402" s="304"/>
      <c r="AR402" s="357"/>
      <c r="AS402" s="359"/>
      <c r="AT402" s="358"/>
      <c r="AU402" s="302"/>
      <c r="AV402" s="304"/>
      <c r="AW402" s="302"/>
      <c r="AX402" s="308"/>
      <c r="AY402" s="344"/>
      <c r="AZ402" s="304"/>
      <c r="BA402" s="357"/>
      <c r="BB402" s="360"/>
      <c r="BC402" s="96"/>
      <c r="BD402" s="357"/>
      <c r="BE402" s="361"/>
      <c r="BF402" s="302"/>
      <c r="BG402" s="304"/>
      <c r="BH402" s="95">
        <v>90</v>
      </c>
      <c r="BI402" s="96">
        <v>103</v>
      </c>
      <c r="BJ402" s="95"/>
      <c r="BK402" s="358"/>
      <c r="BL402" s="302"/>
      <c r="BM402" s="344"/>
      <c r="BN402" s="304"/>
      <c r="BO402" s="302"/>
      <c r="BP402" s="304"/>
      <c r="BQ402" s="357"/>
      <c r="BR402" s="359"/>
      <c r="BS402" s="359"/>
      <c r="BT402" s="360"/>
      <c r="BU402" s="358"/>
      <c r="BV402" s="95">
        <v>88</v>
      </c>
      <c r="BW402" s="96">
        <v>106</v>
      </c>
      <c r="BX402" s="357"/>
      <c r="BY402" s="357"/>
      <c r="BZ402" s="359"/>
      <c r="CA402" s="358"/>
      <c r="CB402" s="302"/>
      <c r="CC402" s="311"/>
      <c r="CD402" s="311"/>
      <c r="CE402" s="304"/>
    </row>
    <row r="403" spans="1:83">
      <c r="A403" s="10">
        <v>6502</v>
      </c>
      <c r="B403" s="11" t="s">
        <v>535</v>
      </c>
      <c r="C403" s="33">
        <v>1104</v>
      </c>
      <c r="D403" s="45">
        <v>223</v>
      </c>
      <c r="E403" s="68">
        <f t="shared" si="5"/>
        <v>0.20199275362318841</v>
      </c>
      <c r="F403" s="95">
        <v>6</v>
      </c>
      <c r="G403" s="95">
        <v>4</v>
      </c>
      <c r="H403" s="95">
        <v>12</v>
      </c>
      <c r="I403" s="95">
        <v>2</v>
      </c>
      <c r="J403" s="104">
        <v>10</v>
      </c>
      <c r="K403" s="109">
        <v>10</v>
      </c>
      <c r="L403" s="103">
        <v>6</v>
      </c>
      <c r="M403" s="108">
        <v>7</v>
      </c>
      <c r="N403" s="96">
        <v>4</v>
      </c>
      <c r="O403" s="95"/>
      <c r="P403" s="96"/>
      <c r="Q403" s="357"/>
      <c r="R403" s="359"/>
      <c r="S403" s="360"/>
      <c r="T403" s="362"/>
      <c r="U403" s="363"/>
      <c r="V403" s="96"/>
      <c r="W403" s="307"/>
      <c r="X403" s="304"/>
      <c r="Y403" s="95"/>
      <c r="Z403" s="108"/>
      <c r="AA403" s="307"/>
      <c r="AB403" s="311"/>
      <c r="AC403" s="344"/>
      <c r="AD403" s="304"/>
      <c r="AE403" s="95"/>
      <c r="AF403" s="104"/>
      <c r="AG403" s="104"/>
      <c r="AH403" s="103"/>
      <c r="AI403" s="96"/>
      <c r="AJ403" s="95"/>
      <c r="AK403" s="103"/>
      <c r="AL403" s="96"/>
      <c r="AM403" s="302"/>
      <c r="AN403" s="311"/>
      <c r="AO403" s="308"/>
      <c r="AP403" s="344"/>
      <c r="AQ403" s="304"/>
      <c r="AR403" s="95"/>
      <c r="AS403" s="104"/>
      <c r="AT403" s="96"/>
      <c r="AU403" s="302"/>
      <c r="AV403" s="304"/>
      <c r="AW403" s="302"/>
      <c r="AX403" s="308"/>
      <c r="AY403" s="344"/>
      <c r="AZ403" s="304"/>
      <c r="BA403" s="95"/>
      <c r="BB403" s="103"/>
      <c r="BC403" s="96"/>
      <c r="BD403" s="357"/>
      <c r="BE403" s="361"/>
      <c r="BF403" s="302"/>
      <c r="BG403" s="304"/>
      <c r="BH403" s="95">
        <v>104</v>
      </c>
      <c r="BI403" s="96">
        <v>112</v>
      </c>
      <c r="BJ403" s="95"/>
      <c r="BK403" s="358"/>
      <c r="BL403" s="302"/>
      <c r="BM403" s="344"/>
      <c r="BN403" s="304"/>
      <c r="BO403" s="302"/>
      <c r="BP403" s="304"/>
      <c r="BQ403" s="357"/>
      <c r="BR403" s="359"/>
      <c r="BS403" s="359"/>
      <c r="BT403" s="360"/>
      <c r="BU403" s="358"/>
      <c r="BV403" s="95">
        <v>98</v>
      </c>
      <c r="BW403" s="96">
        <v>122</v>
      </c>
      <c r="BX403" s="357"/>
      <c r="BY403" s="357"/>
      <c r="BZ403" s="359"/>
      <c r="CA403" s="358"/>
      <c r="CB403" s="302"/>
      <c r="CC403" s="311"/>
      <c r="CD403" s="311"/>
      <c r="CE403" s="304"/>
    </row>
    <row r="404" spans="1:83">
      <c r="A404" s="10">
        <v>6503</v>
      </c>
      <c r="B404" s="11" t="s">
        <v>536</v>
      </c>
      <c r="C404" s="33">
        <v>1090</v>
      </c>
      <c r="D404" s="45">
        <v>315</v>
      </c>
      <c r="E404" s="68">
        <f t="shared" si="5"/>
        <v>0.28899082568807338</v>
      </c>
      <c r="F404" s="95"/>
      <c r="G404" s="95"/>
      <c r="H404" s="95"/>
      <c r="I404" s="95"/>
      <c r="J404" s="104"/>
      <c r="K404" s="109"/>
      <c r="L404" s="103"/>
      <c r="M404" s="108"/>
      <c r="N404" s="96"/>
      <c r="O404" s="95"/>
      <c r="P404" s="96"/>
      <c r="Q404" s="357"/>
      <c r="R404" s="359"/>
      <c r="S404" s="360"/>
      <c r="T404" s="362"/>
      <c r="U404" s="363"/>
      <c r="V404" s="96"/>
      <c r="W404" s="307"/>
      <c r="X404" s="304"/>
      <c r="Y404" s="95"/>
      <c r="Z404" s="108"/>
      <c r="AA404" s="307"/>
      <c r="AB404" s="311"/>
      <c r="AC404" s="344"/>
      <c r="AD404" s="304"/>
      <c r="AE404" s="95"/>
      <c r="AF404" s="104"/>
      <c r="AG404" s="104"/>
      <c r="AH404" s="103"/>
      <c r="AI404" s="96"/>
      <c r="AJ404" s="95"/>
      <c r="AK404" s="103"/>
      <c r="AL404" s="96"/>
      <c r="AM404" s="302"/>
      <c r="AN404" s="311"/>
      <c r="AO404" s="308"/>
      <c r="AP404" s="344"/>
      <c r="AQ404" s="304"/>
      <c r="AR404" s="95"/>
      <c r="AS404" s="104"/>
      <c r="AT404" s="96"/>
      <c r="AU404" s="302"/>
      <c r="AV404" s="304"/>
      <c r="AW404" s="302"/>
      <c r="AX404" s="308"/>
      <c r="AY404" s="344"/>
      <c r="AZ404" s="304"/>
      <c r="BA404" s="95"/>
      <c r="BB404" s="103"/>
      <c r="BC404" s="96"/>
      <c r="BD404" s="95"/>
      <c r="BE404" s="138"/>
      <c r="BF404" s="302"/>
      <c r="BG404" s="304"/>
      <c r="BH404" s="95">
        <v>136</v>
      </c>
      <c r="BI404" s="96">
        <v>168</v>
      </c>
      <c r="BJ404" s="95"/>
      <c r="BK404" s="358"/>
      <c r="BL404" s="302"/>
      <c r="BM404" s="344"/>
      <c r="BN404" s="304"/>
      <c r="BO404" s="302"/>
      <c r="BP404" s="304"/>
      <c r="BQ404" s="357"/>
      <c r="BR404" s="359"/>
      <c r="BS404" s="359"/>
      <c r="BT404" s="360"/>
      <c r="BU404" s="358"/>
      <c r="BV404" s="95">
        <v>143</v>
      </c>
      <c r="BW404" s="96">
        <v>169</v>
      </c>
      <c r="BX404" s="357"/>
      <c r="BY404" s="357"/>
      <c r="BZ404" s="359"/>
      <c r="CA404" s="358"/>
      <c r="CB404" s="302"/>
      <c r="CC404" s="311"/>
      <c r="CD404" s="311"/>
      <c r="CE404" s="304"/>
    </row>
    <row r="405" spans="1:83">
      <c r="A405" s="10">
        <v>6504</v>
      </c>
      <c r="B405" s="11" t="s">
        <v>537</v>
      </c>
      <c r="C405" s="33">
        <v>899</v>
      </c>
      <c r="D405" s="45">
        <v>231</v>
      </c>
      <c r="E405" s="68">
        <f t="shared" si="5"/>
        <v>0.25695216907675195</v>
      </c>
      <c r="F405" s="95"/>
      <c r="G405" s="95"/>
      <c r="H405" s="95"/>
      <c r="I405" s="95"/>
      <c r="J405" s="104"/>
      <c r="K405" s="109"/>
      <c r="L405" s="103"/>
      <c r="M405" s="108"/>
      <c r="N405" s="96"/>
      <c r="O405" s="95"/>
      <c r="P405" s="96"/>
      <c r="Q405" s="95"/>
      <c r="R405" s="104"/>
      <c r="S405" s="103"/>
      <c r="T405" s="108"/>
      <c r="U405" s="139"/>
      <c r="V405" s="96"/>
      <c r="W405" s="307"/>
      <c r="X405" s="304"/>
      <c r="Y405" s="95"/>
      <c r="Z405" s="108"/>
      <c r="AA405" s="307"/>
      <c r="AB405" s="311"/>
      <c r="AC405" s="344"/>
      <c r="AD405" s="304"/>
      <c r="AE405" s="95"/>
      <c r="AF405" s="104"/>
      <c r="AG405" s="104"/>
      <c r="AH405" s="103"/>
      <c r="AI405" s="96"/>
      <c r="AJ405" s="95"/>
      <c r="AK405" s="103"/>
      <c r="AL405" s="96"/>
      <c r="AM405" s="302"/>
      <c r="AN405" s="311"/>
      <c r="AO405" s="308"/>
      <c r="AP405" s="344"/>
      <c r="AQ405" s="304"/>
      <c r="AR405" s="95"/>
      <c r="AS405" s="104"/>
      <c r="AT405" s="96"/>
      <c r="AU405" s="302"/>
      <c r="AV405" s="304"/>
      <c r="AW405" s="302"/>
      <c r="AX405" s="308"/>
      <c r="AY405" s="344"/>
      <c r="AZ405" s="304"/>
      <c r="BA405" s="95"/>
      <c r="BB405" s="103"/>
      <c r="BC405" s="96"/>
      <c r="BD405" s="95"/>
      <c r="BE405" s="138"/>
      <c r="BF405" s="302"/>
      <c r="BG405" s="304"/>
      <c r="BH405" s="95">
        <v>115</v>
      </c>
      <c r="BI405" s="96">
        <v>132</v>
      </c>
      <c r="BJ405" s="95"/>
      <c r="BK405" s="358"/>
      <c r="BL405" s="302"/>
      <c r="BM405" s="344"/>
      <c r="BN405" s="304"/>
      <c r="BO405" s="302"/>
      <c r="BP405" s="304"/>
      <c r="BQ405" s="95"/>
      <c r="BR405" s="104"/>
      <c r="BS405" s="104"/>
      <c r="BT405" s="103"/>
      <c r="BU405" s="358"/>
      <c r="BV405" s="95">
        <v>125</v>
      </c>
      <c r="BW405" s="96">
        <v>133</v>
      </c>
      <c r="BX405" s="357"/>
      <c r="BY405" s="357"/>
      <c r="BZ405" s="359"/>
      <c r="CA405" s="358"/>
      <c r="CB405" s="302"/>
      <c r="CC405" s="311"/>
      <c r="CD405" s="311"/>
      <c r="CE405" s="304"/>
    </row>
    <row r="406" spans="1:83">
      <c r="A406" s="10">
        <v>6505</v>
      </c>
      <c r="B406" s="11" t="s">
        <v>538</v>
      </c>
      <c r="C406" s="33">
        <v>968</v>
      </c>
      <c r="D406" s="45">
        <v>308</v>
      </c>
      <c r="E406" s="68">
        <f t="shared" si="5"/>
        <v>0.31818181818181818</v>
      </c>
      <c r="F406" s="95">
        <v>3</v>
      </c>
      <c r="G406" s="95">
        <v>1</v>
      </c>
      <c r="H406" s="95">
        <v>3</v>
      </c>
      <c r="I406" s="95">
        <v>0</v>
      </c>
      <c r="J406" s="104">
        <v>2</v>
      </c>
      <c r="K406" s="109">
        <v>7</v>
      </c>
      <c r="L406" s="103">
        <v>3</v>
      </c>
      <c r="M406" s="108">
        <v>2</v>
      </c>
      <c r="N406" s="96">
        <v>4</v>
      </c>
      <c r="O406" s="95"/>
      <c r="P406" s="96"/>
      <c r="Q406" s="95"/>
      <c r="R406" s="104"/>
      <c r="S406" s="103"/>
      <c r="T406" s="108"/>
      <c r="U406" s="139"/>
      <c r="V406" s="96"/>
      <c r="W406" s="307"/>
      <c r="X406" s="304"/>
      <c r="Y406" s="95"/>
      <c r="Z406" s="108"/>
      <c r="AA406" s="307"/>
      <c r="AB406" s="311"/>
      <c r="AC406" s="344"/>
      <c r="AD406" s="304"/>
      <c r="AE406" s="95"/>
      <c r="AF406" s="104"/>
      <c r="AG406" s="104"/>
      <c r="AH406" s="103"/>
      <c r="AI406" s="96"/>
      <c r="AJ406" s="95"/>
      <c r="AK406" s="103"/>
      <c r="AL406" s="96"/>
      <c r="AM406" s="302"/>
      <c r="AN406" s="311"/>
      <c r="AO406" s="308"/>
      <c r="AP406" s="344"/>
      <c r="AQ406" s="304"/>
      <c r="AR406" s="95"/>
      <c r="AS406" s="104"/>
      <c r="AT406" s="96"/>
      <c r="AU406" s="302"/>
      <c r="AV406" s="304"/>
      <c r="AW406" s="302"/>
      <c r="AX406" s="308"/>
      <c r="AY406" s="344"/>
      <c r="AZ406" s="304"/>
      <c r="BA406" s="95"/>
      <c r="BB406" s="103"/>
      <c r="BC406" s="96"/>
      <c r="BD406" s="95"/>
      <c r="BE406" s="138"/>
      <c r="BF406" s="302"/>
      <c r="BG406" s="304"/>
      <c r="BH406" s="95">
        <v>115</v>
      </c>
      <c r="BI406" s="96">
        <v>127</v>
      </c>
      <c r="BJ406" s="95"/>
      <c r="BK406" s="358"/>
      <c r="BL406" s="302"/>
      <c r="BM406" s="344"/>
      <c r="BN406" s="304"/>
      <c r="BO406" s="302"/>
      <c r="BP406" s="304"/>
      <c r="BQ406" s="95"/>
      <c r="BR406" s="104"/>
      <c r="BS406" s="104"/>
      <c r="BT406" s="103"/>
      <c r="BU406" s="358"/>
      <c r="BV406" s="95">
        <v>142</v>
      </c>
      <c r="BW406" s="96">
        <v>139</v>
      </c>
      <c r="BX406" s="357"/>
      <c r="BY406" s="357"/>
      <c r="BZ406" s="359"/>
      <c r="CA406" s="358"/>
      <c r="CB406" s="302"/>
      <c r="CC406" s="311"/>
      <c r="CD406" s="311"/>
      <c r="CE406" s="304"/>
    </row>
    <row r="407" spans="1:83">
      <c r="A407" s="10">
        <v>6506</v>
      </c>
      <c r="B407" s="11" t="s">
        <v>539</v>
      </c>
      <c r="C407" s="33">
        <v>1387</v>
      </c>
      <c r="D407" s="45">
        <v>329</v>
      </c>
      <c r="E407" s="68">
        <f t="shared" ref="E407:E470" si="6">SUM(D407/C407)</f>
        <v>0.23720259552992068</v>
      </c>
      <c r="F407" s="95"/>
      <c r="G407" s="95"/>
      <c r="H407" s="95"/>
      <c r="I407" s="95"/>
      <c r="J407" s="104"/>
      <c r="K407" s="109"/>
      <c r="L407" s="103"/>
      <c r="M407" s="108"/>
      <c r="N407" s="96"/>
      <c r="O407" s="95"/>
      <c r="P407" s="96"/>
      <c r="Q407" s="95"/>
      <c r="R407" s="104"/>
      <c r="S407" s="103"/>
      <c r="T407" s="108"/>
      <c r="U407" s="139"/>
      <c r="V407" s="96"/>
      <c r="W407" s="307"/>
      <c r="X407" s="304"/>
      <c r="Y407" s="95"/>
      <c r="Z407" s="108"/>
      <c r="AA407" s="307"/>
      <c r="AB407" s="311"/>
      <c r="AC407" s="344"/>
      <c r="AD407" s="304"/>
      <c r="AE407" s="95"/>
      <c r="AF407" s="104"/>
      <c r="AG407" s="104"/>
      <c r="AH407" s="103"/>
      <c r="AI407" s="96"/>
      <c r="AJ407" s="95"/>
      <c r="AK407" s="103"/>
      <c r="AL407" s="96"/>
      <c r="AM407" s="302"/>
      <c r="AN407" s="311"/>
      <c r="AO407" s="308"/>
      <c r="AP407" s="344"/>
      <c r="AQ407" s="304"/>
      <c r="AR407" s="95"/>
      <c r="AS407" s="104"/>
      <c r="AT407" s="96"/>
      <c r="AU407" s="302"/>
      <c r="AV407" s="304"/>
      <c r="AW407" s="302"/>
      <c r="AX407" s="308"/>
      <c r="AY407" s="344"/>
      <c r="AZ407" s="304"/>
      <c r="BA407" s="95"/>
      <c r="BB407" s="103"/>
      <c r="BC407" s="96"/>
      <c r="BD407" s="95"/>
      <c r="BE407" s="138"/>
      <c r="BF407" s="302"/>
      <c r="BG407" s="304"/>
      <c r="BH407" s="95">
        <v>166</v>
      </c>
      <c r="BI407" s="96">
        <v>176</v>
      </c>
      <c r="BJ407" s="95"/>
      <c r="BK407" s="358"/>
      <c r="BL407" s="302"/>
      <c r="BM407" s="344"/>
      <c r="BN407" s="304"/>
      <c r="BO407" s="302"/>
      <c r="BP407" s="304"/>
      <c r="BQ407" s="95"/>
      <c r="BR407" s="104"/>
      <c r="BS407" s="104"/>
      <c r="BT407" s="103"/>
      <c r="BU407" s="358"/>
      <c r="BV407" s="95">
        <v>175</v>
      </c>
      <c r="BW407" s="96">
        <v>188</v>
      </c>
      <c r="BX407" s="357"/>
      <c r="BY407" s="357"/>
      <c r="BZ407" s="359"/>
      <c r="CA407" s="358"/>
      <c r="CB407" s="302"/>
      <c r="CC407" s="311"/>
      <c r="CD407" s="311"/>
      <c r="CE407" s="304"/>
    </row>
    <row r="408" spans="1:83">
      <c r="A408" s="10">
        <v>6507</v>
      </c>
      <c r="B408" s="11" t="s">
        <v>540</v>
      </c>
      <c r="C408" s="33">
        <v>1093</v>
      </c>
      <c r="D408" s="45">
        <v>325</v>
      </c>
      <c r="E408" s="68">
        <f t="shared" si="6"/>
        <v>0.29734675205855443</v>
      </c>
      <c r="F408" s="95"/>
      <c r="G408" s="95"/>
      <c r="H408" s="95"/>
      <c r="I408" s="95"/>
      <c r="J408" s="104"/>
      <c r="K408" s="109"/>
      <c r="L408" s="103"/>
      <c r="M408" s="108"/>
      <c r="N408" s="96"/>
      <c r="O408" s="95"/>
      <c r="P408" s="96"/>
      <c r="Q408" s="95"/>
      <c r="R408" s="104"/>
      <c r="S408" s="103"/>
      <c r="T408" s="108"/>
      <c r="U408" s="139"/>
      <c r="V408" s="96"/>
      <c r="W408" s="307"/>
      <c r="X408" s="304"/>
      <c r="Y408" s="95"/>
      <c r="Z408" s="108"/>
      <c r="AA408" s="307"/>
      <c r="AB408" s="311"/>
      <c r="AC408" s="344"/>
      <c r="AD408" s="304"/>
      <c r="AE408" s="95"/>
      <c r="AF408" s="104"/>
      <c r="AG408" s="104"/>
      <c r="AH408" s="103"/>
      <c r="AI408" s="96"/>
      <c r="AJ408" s="95"/>
      <c r="AK408" s="103"/>
      <c r="AL408" s="96"/>
      <c r="AM408" s="302"/>
      <c r="AN408" s="311"/>
      <c r="AO408" s="308"/>
      <c r="AP408" s="344"/>
      <c r="AQ408" s="304"/>
      <c r="AR408" s="95"/>
      <c r="AS408" s="104"/>
      <c r="AT408" s="96"/>
      <c r="AU408" s="302"/>
      <c r="AV408" s="304"/>
      <c r="AW408" s="302"/>
      <c r="AX408" s="308"/>
      <c r="AY408" s="344"/>
      <c r="AZ408" s="304"/>
      <c r="BA408" s="95"/>
      <c r="BB408" s="103"/>
      <c r="BC408" s="96"/>
      <c r="BD408" s="95"/>
      <c r="BE408" s="138"/>
      <c r="BF408" s="302"/>
      <c r="BG408" s="304"/>
      <c r="BH408" s="95">
        <v>149</v>
      </c>
      <c r="BI408" s="96">
        <v>179</v>
      </c>
      <c r="BJ408" s="95"/>
      <c r="BK408" s="358"/>
      <c r="BL408" s="302"/>
      <c r="BM408" s="344"/>
      <c r="BN408" s="304"/>
      <c r="BO408" s="302"/>
      <c r="BP408" s="304"/>
      <c r="BQ408" s="95"/>
      <c r="BR408" s="104"/>
      <c r="BS408" s="104"/>
      <c r="BT408" s="103"/>
      <c r="BU408" s="358"/>
      <c r="BV408" s="95">
        <v>173</v>
      </c>
      <c r="BW408" s="96">
        <v>181</v>
      </c>
      <c r="BX408" s="95"/>
      <c r="BY408" s="95"/>
      <c r="BZ408" s="104"/>
      <c r="CA408" s="96"/>
      <c r="CB408" s="302"/>
      <c r="CC408" s="311"/>
      <c r="CD408" s="311"/>
      <c r="CE408" s="304"/>
    </row>
    <row r="409" spans="1:83">
      <c r="A409" s="10">
        <v>6508</v>
      </c>
      <c r="B409" s="11" t="s">
        <v>541</v>
      </c>
      <c r="C409" s="33">
        <v>1287</v>
      </c>
      <c r="D409" s="45">
        <v>356</v>
      </c>
      <c r="E409" s="68">
        <f t="shared" si="6"/>
        <v>0.27661227661227661</v>
      </c>
      <c r="F409" s="95"/>
      <c r="G409" s="95"/>
      <c r="H409" s="95"/>
      <c r="I409" s="95"/>
      <c r="J409" s="104"/>
      <c r="K409" s="109"/>
      <c r="L409" s="103"/>
      <c r="M409" s="108"/>
      <c r="N409" s="96"/>
      <c r="O409" s="95"/>
      <c r="P409" s="96"/>
      <c r="Q409" s="95"/>
      <c r="R409" s="104"/>
      <c r="S409" s="103"/>
      <c r="T409" s="108"/>
      <c r="U409" s="139"/>
      <c r="V409" s="96"/>
      <c r="W409" s="307"/>
      <c r="X409" s="304"/>
      <c r="Y409" s="95"/>
      <c r="Z409" s="108"/>
      <c r="AA409" s="307"/>
      <c r="AB409" s="311"/>
      <c r="AC409" s="344"/>
      <c r="AD409" s="304"/>
      <c r="AE409" s="95"/>
      <c r="AF409" s="104"/>
      <c r="AG409" s="104"/>
      <c r="AH409" s="103"/>
      <c r="AI409" s="96"/>
      <c r="AJ409" s="95"/>
      <c r="AK409" s="103"/>
      <c r="AL409" s="96"/>
      <c r="AM409" s="302"/>
      <c r="AN409" s="311"/>
      <c r="AO409" s="308"/>
      <c r="AP409" s="344"/>
      <c r="AQ409" s="304"/>
      <c r="AR409" s="95"/>
      <c r="AS409" s="104"/>
      <c r="AT409" s="96"/>
      <c r="AU409" s="302"/>
      <c r="AV409" s="304"/>
      <c r="AW409" s="302"/>
      <c r="AX409" s="308"/>
      <c r="AY409" s="344"/>
      <c r="AZ409" s="304"/>
      <c r="BA409" s="95"/>
      <c r="BB409" s="103"/>
      <c r="BC409" s="96"/>
      <c r="BD409" s="95"/>
      <c r="BE409" s="138"/>
      <c r="BF409" s="302"/>
      <c r="BG409" s="304"/>
      <c r="BH409" s="95">
        <v>171</v>
      </c>
      <c r="BI409" s="96">
        <v>187</v>
      </c>
      <c r="BJ409" s="95"/>
      <c r="BK409" s="358"/>
      <c r="BL409" s="302"/>
      <c r="BM409" s="344"/>
      <c r="BN409" s="304"/>
      <c r="BO409" s="302"/>
      <c r="BP409" s="304"/>
      <c r="BQ409" s="95"/>
      <c r="BR409" s="104"/>
      <c r="BS409" s="104"/>
      <c r="BT409" s="103"/>
      <c r="BU409" s="358"/>
      <c r="BV409" s="95">
        <v>173</v>
      </c>
      <c r="BW409" s="96">
        <v>195</v>
      </c>
      <c r="BX409" s="95"/>
      <c r="BY409" s="95"/>
      <c r="BZ409" s="104"/>
      <c r="CA409" s="96"/>
      <c r="CB409" s="302"/>
      <c r="CC409" s="311"/>
      <c r="CD409" s="311"/>
      <c r="CE409" s="304"/>
    </row>
    <row r="410" spans="1:83">
      <c r="A410" s="10">
        <v>6509</v>
      </c>
      <c r="B410" s="11" t="s">
        <v>542</v>
      </c>
      <c r="C410" s="33">
        <v>598</v>
      </c>
      <c r="D410" s="45">
        <v>173</v>
      </c>
      <c r="E410" s="68">
        <f t="shared" si="6"/>
        <v>0.28929765886287623</v>
      </c>
      <c r="F410" s="95"/>
      <c r="G410" s="95"/>
      <c r="H410" s="95"/>
      <c r="I410" s="95"/>
      <c r="J410" s="104"/>
      <c r="K410" s="109"/>
      <c r="L410" s="103"/>
      <c r="M410" s="108"/>
      <c r="N410" s="96"/>
      <c r="O410" s="95"/>
      <c r="P410" s="96"/>
      <c r="Q410" s="95"/>
      <c r="R410" s="104"/>
      <c r="S410" s="103"/>
      <c r="T410" s="108"/>
      <c r="U410" s="139"/>
      <c r="V410" s="96"/>
      <c r="W410" s="307"/>
      <c r="X410" s="304"/>
      <c r="Y410" s="95"/>
      <c r="Z410" s="108"/>
      <c r="AA410" s="307"/>
      <c r="AB410" s="311"/>
      <c r="AC410" s="344"/>
      <c r="AD410" s="304"/>
      <c r="AE410" s="95"/>
      <c r="AF410" s="104"/>
      <c r="AG410" s="104"/>
      <c r="AH410" s="103"/>
      <c r="AI410" s="96"/>
      <c r="AJ410" s="95"/>
      <c r="AK410" s="103"/>
      <c r="AL410" s="96"/>
      <c r="AM410" s="302"/>
      <c r="AN410" s="311"/>
      <c r="AO410" s="308"/>
      <c r="AP410" s="344"/>
      <c r="AQ410" s="304"/>
      <c r="AR410" s="95"/>
      <c r="AS410" s="104"/>
      <c r="AT410" s="96"/>
      <c r="AU410" s="302"/>
      <c r="AV410" s="304"/>
      <c r="AW410" s="302"/>
      <c r="AX410" s="308"/>
      <c r="AY410" s="344"/>
      <c r="AZ410" s="304"/>
      <c r="BA410" s="95"/>
      <c r="BB410" s="103"/>
      <c r="BC410" s="96"/>
      <c r="BD410" s="95"/>
      <c r="BE410" s="138"/>
      <c r="BF410" s="302"/>
      <c r="BG410" s="304"/>
      <c r="BH410" s="95">
        <v>85</v>
      </c>
      <c r="BI410" s="96">
        <v>95</v>
      </c>
      <c r="BJ410" s="95"/>
      <c r="BK410" s="358"/>
      <c r="BL410" s="302"/>
      <c r="BM410" s="344"/>
      <c r="BN410" s="304"/>
      <c r="BO410" s="302"/>
      <c r="BP410" s="304"/>
      <c r="BQ410" s="95"/>
      <c r="BR410" s="104"/>
      <c r="BS410" s="104"/>
      <c r="BT410" s="103"/>
      <c r="BU410" s="358"/>
      <c r="BV410" s="95">
        <v>94</v>
      </c>
      <c r="BW410" s="96">
        <v>97</v>
      </c>
      <c r="BX410" s="95"/>
      <c r="BY410" s="95"/>
      <c r="BZ410" s="104"/>
      <c r="CA410" s="96"/>
      <c r="CB410" s="302"/>
      <c r="CC410" s="311"/>
      <c r="CD410" s="311"/>
      <c r="CE410" s="304"/>
    </row>
    <row r="411" spans="1:83">
      <c r="A411" s="10">
        <v>6510</v>
      </c>
      <c r="B411" s="11" t="s">
        <v>543</v>
      </c>
      <c r="C411" s="33">
        <v>1343</v>
      </c>
      <c r="D411" s="45">
        <v>368</v>
      </c>
      <c r="E411" s="68">
        <f t="shared" si="6"/>
        <v>0.27401340282948622</v>
      </c>
      <c r="F411" s="95"/>
      <c r="G411" s="95"/>
      <c r="H411" s="95"/>
      <c r="I411" s="95"/>
      <c r="J411" s="104"/>
      <c r="K411" s="109"/>
      <c r="L411" s="103"/>
      <c r="M411" s="108"/>
      <c r="N411" s="96"/>
      <c r="O411" s="95"/>
      <c r="P411" s="96"/>
      <c r="Q411" s="95"/>
      <c r="R411" s="104"/>
      <c r="S411" s="103"/>
      <c r="T411" s="108"/>
      <c r="U411" s="139"/>
      <c r="V411" s="96"/>
      <c r="W411" s="307"/>
      <c r="X411" s="304"/>
      <c r="Y411" s="95"/>
      <c r="Z411" s="108"/>
      <c r="AA411" s="307"/>
      <c r="AB411" s="311"/>
      <c r="AC411" s="344"/>
      <c r="AD411" s="304"/>
      <c r="AE411" s="95"/>
      <c r="AF411" s="104"/>
      <c r="AG411" s="104"/>
      <c r="AH411" s="103"/>
      <c r="AI411" s="96"/>
      <c r="AJ411" s="95"/>
      <c r="AK411" s="103"/>
      <c r="AL411" s="96"/>
      <c r="AM411" s="302"/>
      <c r="AN411" s="311"/>
      <c r="AO411" s="308"/>
      <c r="AP411" s="344"/>
      <c r="AQ411" s="304"/>
      <c r="AR411" s="95"/>
      <c r="AS411" s="104"/>
      <c r="AT411" s="96"/>
      <c r="AU411" s="302"/>
      <c r="AV411" s="304"/>
      <c r="AW411" s="302"/>
      <c r="AX411" s="308"/>
      <c r="AY411" s="344"/>
      <c r="AZ411" s="304"/>
      <c r="BA411" s="95"/>
      <c r="BB411" s="103"/>
      <c r="BC411" s="96"/>
      <c r="BD411" s="95"/>
      <c r="BE411" s="138"/>
      <c r="BF411" s="302"/>
      <c r="BG411" s="304"/>
      <c r="BH411" s="95">
        <v>168</v>
      </c>
      <c r="BI411" s="96">
        <v>202</v>
      </c>
      <c r="BJ411" s="95"/>
      <c r="BK411" s="358"/>
      <c r="BL411" s="302"/>
      <c r="BM411" s="344"/>
      <c r="BN411" s="304"/>
      <c r="BO411" s="302"/>
      <c r="BP411" s="304"/>
      <c r="BQ411" s="95"/>
      <c r="BR411" s="104"/>
      <c r="BS411" s="104"/>
      <c r="BT411" s="103"/>
      <c r="BU411" s="358"/>
      <c r="BV411" s="95">
        <v>187</v>
      </c>
      <c r="BW411" s="96">
        <v>202</v>
      </c>
      <c r="BX411" s="95"/>
      <c r="BY411" s="95"/>
      <c r="BZ411" s="104"/>
      <c r="CA411" s="96"/>
      <c r="CB411" s="302"/>
      <c r="CC411" s="311"/>
      <c r="CD411" s="311"/>
      <c r="CE411" s="304"/>
    </row>
    <row r="412" spans="1:83">
      <c r="A412" s="10">
        <v>6511</v>
      </c>
      <c r="B412" s="11" t="s">
        <v>544</v>
      </c>
      <c r="C412" s="33">
        <v>771</v>
      </c>
      <c r="D412" s="45">
        <v>271</v>
      </c>
      <c r="E412" s="68">
        <f t="shared" si="6"/>
        <v>0.35149156939040205</v>
      </c>
      <c r="F412" s="95"/>
      <c r="G412" s="95"/>
      <c r="H412" s="95"/>
      <c r="I412" s="95"/>
      <c r="J412" s="104"/>
      <c r="K412" s="109"/>
      <c r="L412" s="103"/>
      <c r="M412" s="108"/>
      <c r="N412" s="96"/>
      <c r="O412" s="95"/>
      <c r="P412" s="96"/>
      <c r="Q412" s="95"/>
      <c r="R412" s="104"/>
      <c r="S412" s="103"/>
      <c r="T412" s="108"/>
      <c r="U412" s="139"/>
      <c r="V412" s="96"/>
      <c r="W412" s="307"/>
      <c r="X412" s="304"/>
      <c r="Y412" s="95"/>
      <c r="Z412" s="108"/>
      <c r="AA412" s="307"/>
      <c r="AB412" s="311"/>
      <c r="AC412" s="344"/>
      <c r="AD412" s="304"/>
      <c r="AE412" s="95"/>
      <c r="AF412" s="104"/>
      <c r="AG412" s="104"/>
      <c r="AH412" s="103"/>
      <c r="AI412" s="96"/>
      <c r="AJ412" s="95"/>
      <c r="AK412" s="103"/>
      <c r="AL412" s="96"/>
      <c r="AM412" s="302"/>
      <c r="AN412" s="311"/>
      <c r="AO412" s="308"/>
      <c r="AP412" s="344"/>
      <c r="AQ412" s="304"/>
      <c r="AR412" s="95"/>
      <c r="AS412" s="104"/>
      <c r="AT412" s="96"/>
      <c r="AU412" s="302"/>
      <c r="AV412" s="304"/>
      <c r="AW412" s="302"/>
      <c r="AX412" s="308"/>
      <c r="AY412" s="344"/>
      <c r="AZ412" s="304"/>
      <c r="BA412" s="95"/>
      <c r="BB412" s="103"/>
      <c r="BC412" s="96"/>
      <c r="BD412" s="95"/>
      <c r="BE412" s="138"/>
      <c r="BF412" s="302"/>
      <c r="BG412" s="304"/>
      <c r="BH412" s="95">
        <v>142</v>
      </c>
      <c r="BI412" s="96">
        <v>174</v>
      </c>
      <c r="BJ412" s="95"/>
      <c r="BK412" s="358"/>
      <c r="BL412" s="302"/>
      <c r="BM412" s="344"/>
      <c r="BN412" s="304"/>
      <c r="BO412" s="302"/>
      <c r="BP412" s="304"/>
      <c r="BQ412" s="95"/>
      <c r="BR412" s="104"/>
      <c r="BS412" s="104"/>
      <c r="BT412" s="103"/>
      <c r="BU412" s="358"/>
      <c r="BV412" s="95">
        <v>154</v>
      </c>
      <c r="BW412" s="96">
        <v>156</v>
      </c>
      <c r="BX412" s="95"/>
      <c r="BY412" s="95"/>
      <c r="BZ412" s="104"/>
      <c r="CA412" s="96"/>
      <c r="CB412" s="302"/>
      <c r="CC412" s="311"/>
      <c r="CD412" s="311"/>
      <c r="CE412" s="304"/>
    </row>
    <row r="413" spans="1:83">
      <c r="A413" s="10">
        <v>6512</v>
      </c>
      <c r="B413" s="11" t="s">
        <v>545</v>
      </c>
      <c r="C413" s="33">
        <v>771</v>
      </c>
      <c r="D413" s="45">
        <v>234</v>
      </c>
      <c r="E413" s="68">
        <f t="shared" si="6"/>
        <v>0.30350194552529181</v>
      </c>
      <c r="F413" s="95"/>
      <c r="G413" s="95"/>
      <c r="H413" s="95"/>
      <c r="I413" s="95"/>
      <c r="J413" s="104"/>
      <c r="K413" s="109"/>
      <c r="L413" s="103"/>
      <c r="M413" s="108"/>
      <c r="N413" s="96"/>
      <c r="O413" s="95"/>
      <c r="P413" s="96"/>
      <c r="Q413" s="95"/>
      <c r="R413" s="104"/>
      <c r="S413" s="103"/>
      <c r="T413" s="108"/>
      <c r="U413" s="139"/>
      <c r="V413" s="96"/>
      <c r="W413" s="307"/>
      <c r="X413" s="304"/>
      <c r="Y413" s="95"/>
      <c r="Z413" s="108"/>
      <c r="AA413" s="307"/>
      <c r="AB413" s="311"/>
      <c r="AC413" s="344"/>
      <c r="AD413" s="304"/>
      <c r="AE413" s="95"/>
      <c r="AF413" s="104"/>
      <c r="AG413" s="104"/>
      <c r="AH413" s="103"/>
      <c r="AI413" s="96"/>
      <c r="AJ413" s="95"/>
      <c r="AK413" s="103"/>
      <c r="AL413" s="96"/>
      <c r="AM413" s="302"/>
      <c r="AN413" s="311"/>
      <c r="AO413" s="308"/>
      <c r="AP413" s="344"/>
      <c r="AQ413" s="304"/>
      <c r="AR413" s="95"/>
      <c r="AS413" s="104"/>
      <c r="AT413" s="96"/>
      <c r="AU413" s="302"/>
      <c r="AV413" s="304"/>
      <c r="AW413" s="302"/>
      <c r="AX413" s="308"/>
      <c r="AY413" s="344"/>
      <c r="AZ413" s="304"/>
      <c r="BA413" s="95"/>
      <c r="BB413" s="103"/>
      <c r="BC413" s="96"/>
      <c r="BD413" s="95"/>
      <c r="BE413" s="138"/>
      <c r="BF413" s="302"/>
      <c r="BG413" s="304"/>
      <c r="BH413" s="95">
        <v>110</v>
      </c>
      <c r="BI413" s="96">
        <v>122</v>
      </c>
      <c r="BJ413" s="95"/>
      <c r="BK413" s="358"/>
      <c r="BL413" s="302"/>
      <c r="BM413" s="344"/>
      <c r="BN413" s="304"/>
      <c r="BO413" s="302"/>
      <c r="BP413" s="304"/>
      <c r="BQ413" s="95"/>
      <c r="BR413" s="104"/>
      <c r="BS413" s="104"/>
      <c r="BT413" s="103"/>
      <c r="BU413" s="358"/>
      <c r="BV413" s="95">
        <v>128</v>
      </c>
      <c r="BW413" s="96">
        <v>130</v>
      </c>
      <c r="BX413" s="95"/>
      <c r="BY413" s="95"/>
      <c r="BZ413" s="104"/>
      <c r="CA413" s="96"/>
      <c r="CB413" s="302"/>
      <c r="CC413" s="311"/>
      <c r="CD413" s="311"/>
      <c r="CE413" s="304"/>
    </row>
    <row r="414" spans="1:83">
      <c r="A414" s="10">
        <v>6513</v>
      </c>
      <c r="B414" s="11" t="s">
        <v>546</v>
      </c>
      <c r="C414" s="33">
        <v>1040</v>
      </c>
      <c r="D414" s="45">
        <v>265</v>
      </c>
      <c r="E414" s="68">
        <f t="shared" si="6"/>
        <v>0.25480769230769229</v>
      </c>
      <c r="F414" s="95"/>
      <c r="G414" s="95"/>
      <c r="H414" s="95"/>
      <c r="I414" s="95"/>
      <c r="J414" s="104"/>
      <c r="K414" s="109"/>
      <c r="L414" s="103"/>
      <c r="M414" s="108"/>
      <c r="N414" s="96"/>
      <c r="O414" s="95"/>
      <c r="P414" s="96"/>
      <c r="Q414" s="95"/>
      <c r="R414" s="104"/>
      <c r="S414" s="103"/>
      <c r="T414" s="108"/>
      <c r="U414" s="139"/>
      <c r="V414" s="96"/>
      <c r="W414" s="307"/>
      <c r="X414" s="304"/>
      <c r="Y414" s="95"/>
      <c r="Z414" s="108"/>
      <c r="AA414" s="307"/>
      <c r="AB414" s="311"/>
      <c r="AC414" s="344"/>
      <c r="AD414" s="304"/>
      <c r="AE414" s="95"/>
      <c r="AF414" s="104"/>
      <c r="AG414" s="104"/>
      <c r="AH414" s="103"/>
      <c r="AI414" s="96"/>
      <c r="AJ414" s="95"/>
      <c r="AK414" s="103"/>
      <c r="AL414" s="96"/>
      <c r="AM414" s="302"/>
      <c r="AN414" s="311"/>
      <c r="AO414" s="308"/>
      <c r="AP414" s="344"/>
      <c r="AQ414" s="304"/>
      <c r="AR414" s="95"/>
      <c r="AS414" s="104"/>
      <c r="AT414" s="96"/>
      <c r="AU414" s="302"/>
      <c r="AV414" s="304"/>
      <c r="AW414" s="302"/>
      <c r="AX414" s="308"/>
      <c r="AY414" s="344"/>
      <c r="AZ414" s="304"/>
      <c r="BA414" s="95"/>
      <c r="BB414" s="103"/>
      <c r="BC414" s="96"/>
      <c r="BD414" s="95"/>
      <c r="BE414" s="138"/>
      <c r="BF414" s="302"/>
      <c r="BG414" s="304"/>
      <c r="BH414" s="95">
        <v>141</v>
      </c>
      <c r="BI414" s="96">
        <v>147</v>
      </c>
      <c r="BJ414" s="95"/>
      <c r="BK414" s="358"/>
      <c r="BL414" s="302"/>
      <c r="BM414" s="344"/>
      <c r="BN414" s="304"/>
      <c r="BO414" s="302"/>
      <c r="BP414" s="304"/>
      <c r="BQ414" s="95"/>
      <c r="BR414" s="104"/>
      <c r="BS414" s="104"/>
      <c r="BT414" s="103"/>
      <c r="BU414" s="358"/>
      <c r="BV414" s="95">
        <v>132</v>
      </c>
      <c r="BW414" s="96">
        <v>148</v>
      </c>
      <c r="BX414" s="95"/>
      <c r="BY414" s="95"/>
      <c r="BZ414" s="104"/>
      <c r="CA414" s="96"/>
      <c r="CB414" s="302"/>
      <c r="CC414" s="311"/>
      <c r="CD414" s="311"/>
      <c r="CE414" s="304"/>
    </row>
    <row r="415" spans="1:83">
      <c r="A415" s="10">
        <v>6514</v>
      </c>
      <c r="B415" s="11" t="s">
        <v>547</v>
      </c>
      <c r="C415" s="33">
        <v>574</v>
      </c>
      <c r="D415" s="45">
        <v>137</v>
      </c>
      <c r="E415" s="68">
        <f t="shared" si="6"/>
        <v>0.23867595818815332</v>
      </c>
      <c r="F415" s="95"/>
      <c r="G415" s="95"/>
      <c r="H415" s="95"/>
      <c r="I415" s="95"/>
      <c r="J415" s="104"/>
      <c r="K415" s="109"/>
      <c r="L415" s="103"/>
      <c r="M415" s="108"/>
      <c r="N415" s="96"/>
      <c r="O415" s="95"/>
      <c r="P415" s="96"/>
      <c r="Q415" s="95"/>
      <c r="R415" s="104"/>
      <c r="S415" s="103"/>
      <c r="T415" s="108"/>
      <c r="U415" s="139"/>
      <c r="V415" s="96"/>
      <c r="W415" s="307"/>
      <c r="X415" s="304"/>
      <c r="Y415" s="95"/>
      <c r="Z415" s="108"/>
      <c r="AA415" s="307"/>
      <c r="AB415" s="311"/>
      <c r="AC415" s="344"/>
      <c r="AD415" s="304"/>
      <c r="AE415" s="95"/>
      <c r="AF415" s="104"/>
      <c r="AG415" s="104"/>
      <c r="AH415" s="103"/>
      <c r="AI415" s="96"/>
      <c r="AJ415" s="95"/>
      <c r="AK415" s="103"/>
      <c r="AL415" s="96"/>
      <c r="AM415" s="302"/>
      <c r="AN415" s="311"/>
      <c r="AO415" s="308"/>
      <c r="AP415" s="344"/>
      <c r="AQ415" s="304"/>
      <c r="AR415" s="95"/>
      <c r="AS415" s="104"/>
      <c r="AT415" s="96"/>
      <c r="AU415" s="302"/>
      <c r="AV415" s="304"/>
      <c r="AW415" s="302"/>
      <c r="AX415" s="308"/>
      <c r="AY415" s="344"/>
      <c r="AZ415" s="304"/>
      <c r="BA415" s="95"/>
      <c r="BB415" s="103"/>
      <c r="BC415" s="96"/>
      <c r="BD415" s="95"/>
      <c r="BE415" s="138"/>
      <c r="BF415" s="302"/>
      <c r="BG415" s="304"/>
      <c r="BH415" s="95">
        <v>67</v>
      </c>
      <c r="BI415" s="96">
        <v>71</v>
      </c>
      <c r="BJ415" s="95"/>
      <c r="BK415" s="358"/>
      <c r="BL415" s="302"/>
      <c r="BM415" s="344"/>
      <c r="BN415" s="304"/>
      <c r="BO415" s="302"/>
      <c r="BP415" s="304"/>
      <c r="BQ415" s="95"/>
      <c r="BR415" s="104"/>
      <c r="BS415" s="104"/>
      <c r="BT415" s="103"/>
      <c r="BU415" s="358"/>
      <c r="BV415" s="95">
        <v>67</v>
      </c>
      <c r="BW415" s="96">
        <v>81</v>
      </c>
      <c r="BX415" s="95"/>
      <c r="BY415" s="95"/>
      <c r="BZ415" s="104"/>
      <c r="CA415" s="96"/>
      <c r="CB415" s="302"/>
      <c r="CC415" s="311"/>
      <c r="CD415" s="311"/>
      <c r="CE415" s="304"/>
    </row>
    <row r="416" spans="1:83">
      <c r="A416" s="10">
        <v>6515</v>
      </c>
      <c r="B416" s="11" t="s">
        <v>548</v>
      </c>
      <c r="C416" s="33">
        <v>1186</v>
      </c>
      <c r="D416" s="45">
        <v>335</v>
      </c>
      <c r="E416" s="68">
        <f t="shared" si="6"/>
        <v>0.28246205733558177</v>
      </c>
      <c r="F416" s="95"/>
      <c r="G416" s="95"/>
      <c r="H416" s="95"/>
      <c r="I416" s="95"/>
      <c r="J416" s="104"/>
      <c r="K416" s="109"/>
      <c r="L416" s="103"/>
      <c r="M416" s="108"/>
      <c r="N416" s="96"/>
      <c r="O416" s="95"/>
      <c r="P416" s="96"/>
      <c r="Q416" s="95"/>
      <c r="R416" s="104"/>
      <c r="S416" s="103"/>
      <c r="T416" s="108"/>
      <c r="U416" s="139"/>
      <c r="V416" s="96"/>
      <c r="W416" s="307"/>
      <c r="X416" s="304"/>
      <c r="Y416" s="95"/>
      <c r="Z416" s="108"/>
      <c r="AA416" s="307"/>
      <c r="AB416" s="311"/>
      <c r="AC416" s="344"/>
      <c r="AD416" s="304"/>
      <c r="AE416" s="95"/>
      <c r="AF416" s="104"/>
      <c r="AG416" s="104"/>
      <c r="AH416" s="103"/>
      <c r="AI416" s="96"/>
      <c r="AJ416" s="95"/>
      <c r="AK416" s="103"/>
      <c r="AL416" s="96"/>
      <c r="AM416" s="302"/>
      <c r="AN416" s="311"/>
      <c r="AO416" s="308"/>
      <c r="AP416" s="344"/>
      <c r="AQ416" s="304"/>
      <c r="AR416" s="95"/>
      <c r="AS416" s="104"/>
      <c r="AT416" s="96"/>
      <c r="AU416" s="302"/>
      <c r="AV416" s="304"/>
      <c r="AW416" s="302"/>
      <c r="AX416" s="308"/>
      <c r="AY416" s="344"/>
      <c r="AZ416" s="304"/>
      <c r="BA416" s="95"/>
      <c r="BB416" s="103"/>
      <c r="BC416" s="96"/>
      <c r="BD416" s="95"/>
      <c r="BE416" s="138"/>
      <c r="BF416" s="302"/>
      <c r="BG416" s="304"/>
      <c r="BH416" s="95">
        <v>150</v>
      </c>
      <c r="BI416" s="96">
        <v>173</v>
      </c>
      <c r="BJ416" s="95"/>
      <c r="BK416" s="358"/>
      <c r="BL416" s="302"/>
      <c r="BM416" s="344"/>
      <c r="BN416" s="304"/>
      <c r="BO416" s="302"/>
      <c r="BP416" s="304"/>
      <c r="BQ416" s="95"/>
      <c r="BR416" s="104"/>
      <c r="BS416" s="104"/>
      <c r="BT416" s="103"/>
      <c r="BU416" s="358"/>
      <c r="BV416" s="95">
        <v>162</v>
      </c>
      <c r="BW416" s="96">
        <v>180</v>
      </c>
      <c r="BX416" s="95"/>
      <c r="BY416" s="95"/>
      <c r="BZ416" s="104"/>
      <c r="CA416" s="96"/>
      <c r="CB416" s="302"/>
      <c r="CC416" s="311"/>
      <c r="CD416" s="311"/>
      <c r="CE416" s="304"/>
    </row>
    <row r="417" spans="1:83">
      <c r="A417" s="10">
        <v>6516</v>
      </c>
      <c r="B417" s="11" t="s">
        <v>549</v>
      </c>
      <c r="C417" s="33">
        <v>1000</v>
      </c>
      <c r="D417" s="45">
        <v>298</v>
      </c>
      <c r="E417" s="68">
        <f t="shared" si="6"/>
        <v>0.29799999999999999</v>
      </c>
      <c r="F417" s="95">
        <v>6</v>
      </c>
      <c r="G417" s="95">
        <v>1</v>
      </c>
      <c r="H417" s="95">
        <v>4</v>
      </c>
      <c r="I417" s="95">
        <v>2</v>
      </c>
      <c r="J417" s="104">
        <v>3</v>
      </c>
      <c r="K417" s="109">
        <v>2</v>
      </c>
      <c r="L417" s="103">
        <v>5</v>
      </c>
      <c r="M417" s="108">
        <v>4</v>
      </c>
      <c r="N417" s="96">
        <v>2</v>
      </c>
      <c r="O417" s="95"/>
      <c r="P417" s="96"/>
      <c r="Q417" s="95"/>
      <c r="R417" s="104"/>
      <c r="S417" s="103"/>
      <c r="T417" s="108"/>
      <c r="U417" s="139"/>
      <c r="V417" s="96"/>
      <c r="W417" s="307"/>
      <c r="X417" s="304"/>
      <c r="Y417" s="95"/>
      <c r="Z417" s="108"/>
      <c r="AA417" s="307"/>
      <c r="AB417" s="311"/>
      <c r="AC417" s="344"/>
      <c r="AD417" s="304"/>
      <c r="AE417" s="95"/>
      <c r="AF417" s="104"/>
      <c r="AG417" s="104"/>
      <c r="AH417" s="103"/>
      <c r="AI417" s="96"/>
      <c r="AJ417" s="95"/>
      <c r="AK417" s="103"/>
      <c r="AL417" s="96"/>
      <c r="AM417" s="302"/>
      <c r="AN417" s="311"/>
      <c r="AO417" s="308"/>
      <c r="AP417" s="344"/>
      <c r="AQ417" s="304"/>
      <c r="AR417" s="95"/>
      <c r="AS417" s="104"/>
      <c r="AT417" s="96"/>
      <c r="AU417" s="302"/>
      <c r="AV417" s="304"/>
      <c r="AW417" s="302"/>
      <c r="AX417" s="308"/>
      <c r="AY417" s="344"/>
      <c r="AZ417" s="304"/>
      <c r="BA417" s="95"/>
      <c r="BB417" s="103"/>
      <c r="BC417" s="96"/>
      <c r="BD417" s="95"/>
      <c r="BE417" s="138"/>
      <c r="BF417" s="302"/>
      <c r="BG417" s="304"/>
      <c r="BH417" s="95">
        <v>134</v>
      </c>
      <c r="BI417" s="96">
        <v>149</v>
      </c>
      <c r="BJ417" s="95"/>
      <c r="BK417" s="358"/>
      <c r="BL417" s="302"/>
      <c r="BM417" s="344"/>
      <c r="BN417" s="304"/>
      <c r="BO417" s="302"/>
      <c r="BP417" s="304"/>
      <c r="BQ417" s="95"/>
      <c r="BR417" s="104"/>
      <c r="BS417" s="104"/>
      <c r="BT417" s="103"/>
      <c r="BU417" s="358"/>
      <c r="BV417" s="95">
        <v>135</v>
      </c>
      <c r="BW417" s="96">
        <v>155</v>
      </c>
      <c r="BX417" s="95"/>
      <c r="BY417" s="95"/>
      <c r="BZ417" s="104"/>
      <c r="CA417" s="96"/>
      <c r="CB417" s="302"/>
      <c r="CC417" s="311"/>
      <c r="CD417" s="311"/>
      <c r="CE417" s="304"/>
    </row>
    <row r="418" spans="1:83">
      <c r="A418" s="10">
        <v>6517</v>
      </c>
      <c r="B418" s="11" t="s">
        <v>550</v>
      </c>
      <c r="C418" s="33">
        <v>1128</v>
      </c>
      <c r="D418" s="45">
        <v>353</v>
      </c>
      <c r="E418" s="68">
        <f t="shared" si="6"/>
        <v>0.31294326241134751</v>
      </c>
      <c r="F418" s="95">
        <v>8</v>
      </c>
      <c r="G418" s="95">
        <v>3</v>
      </c>
      <c r="H418" s="95">
        <v>3</v>
      </c>
      <c r="I418" s="95">
        <v>2</v>
      </c>
      <c r="J418" s="104">
        <v>5</v>
      </c>
      <c r="K418" s="109">
        <v>4</v>
      </c>
      <c r="L418" s="103">
        <v>4</v>
      </c>
      <c r="M418" s="108">
        <v>2</v>
      </c>
      <c r="N418" s="96">
        <v>4</v>
      </c>
      <c r="O418" s="95"/>
      <c r="P418" s="96"/>
      <c r="Q418" s="95"/>
      <c r="R418" s="104"/>
      <c r="S418" s="103"/>
      <c r="T418" s="108"/>
      <c r="U418" s="139"/>
      <c r="V418" s="96"/>
      <c r="W418" s="307"/>
      <c r="X418" s="304"/>
      <c r="Y418" s="95"/>
      <c r="Z418" s="108"/>
      <c r="AA418" s="307"/>
      <c r="AB418" s="311"/>
      <c r="AC418" s="344"/>
      <c r="AD418" s="304"/>
      <c r="AE418" s="95"/>
      <c r="AF418" s="104"/>
      <c r="AG418" s="104"/>
      <c r="AH418" s="103"/>
      <c r="AI418" s="96"/>
      <c r="AJ418" s="95"/>
      <c r="AK418" s="103"/>
      <c r="AL418" s="96"/>
      <c r="AM418" s="302"/>
      <c r="AN418" s="311"/>
      <c r="AO418" s="308"/>
      <c r="AP418" s="344"/>
      <c r="AQ418" s="304"/>
      <c r="AR418" s="95"/>
      <c r="AS418" s="104"/>
      <c r="AT418" s="96"/>
      <c r="AU418" s="302"/>
      <c r="AV418" s="304"/>
      <c r="AW418" s="302"/>
      <c r="AX418" s="308"/>
      <c r="AY418" s="344"/>
      <c r="AZ418" s="304"/>
      <c r="BA418" s="95"/>
      <c r="BB418" s="103"/>
      <c r="BC418" s="96"/>
      <c r="BD418" s="95"/>
      <c r="BE418" s="138"/>
      <c r="BF418" s="302"/>
      <c r="BG418" s="304"/>
      <c r="BH418" s="95">
        <v>161</v>
      </c>
      <c r="BI418" s="96">
        <v>181</v>
      </c>
      <c r="BJ418" s="95"/>
      <c r="BK418" s="358"/>
      <c r="BL418" s="302"/>
      <c r="BM418" s="344"/>
      <c r="BN418" s="304"/>
      <c r="BO418" s="302"/>
      <c r="BP418" s="304"/>
      <c r="BQ418" s="95"/>
      <c r="BR418" s="104"/>
      <c r="BS418" s="104"/>
      <c r="BT418" s="103"/>
      <c r="BU418" s="358"/>
      <c r="BV418" s="95">
        <v>167</v>
      </c>
      <c r="BW418" s="96">
        <v>198</v>
      </c>
      <c r="BX418" s="95"/>
      <c r="BY418" s="95"/>
      <c r="BZ418" s="104"/>
      <c r="CA418" s="96"/>
      <c r="CB418" s="302"/>
      <c r="CC418" s="311"/>
      <c r="CD418" s="311"/>
      <c r="CE418" s="304"/>
    </row>
    <row r="419" spans="1:83">
      <c r="A419" s="10">
        <v>6518</v>
      </c>
      <c r="B419" s="11" t="s">
        <v>551</v>
      </c>
      <c r="C419" s="33">
        <v>911</v>
      </c>
      <c r="D419" s="45">
        <v>378</v>
      </c>
      <c r="E419" s="68">
        <f t="shared" si="6"/>
        <v>0.41492864983534578</v>
      </c>
      <c r="F419" s="95">
        <v>1</v>
      </c>
      <c r="G419" s="95">
        <v>2</v>
      </c>
      <c r="H419" s="95">
        <v>0</v>
      </c>
      <c r="I419" s="95">
        <v>0</v>
      </c>
      <c r="J419" s="104">
        <v>2</v>
      </c>
      <c r="K419" s="109">
        <v>1</v>
      </c>
      <c r="L419" s="103">
        <v>2</v>
      </c>
      <c r="M419" s="108">
        <v>0</v>
      </c>
      <c r="N419" s="96">
        <v>0</v>
      </c>
      <c r="O419" s="95"/>
      <c r="P419" s="96"/>
      <c r="Q419" s="95"/>
      <c r="R419" s="104"/>
      <c r="S419" s="103"/>
      <c r="T419" s="108"/>
      <c r="U419" s="139"/>
      <c r="V419" s="96"/>
      <c r="W419" s="307"/>
      <c r="X419" s="304"/>
      <c r="Y419" s="95"/>
      <c r="Z419" s="108"/>
      <c r="AA419" s="307"/>
      <c r="AB419" s="311"/>
      <c r="AC419" s="344"/>
      <c r="AD419" s="304"/>
      <c r="AE419" s="95"/>
      <c r="AF419" s="104"/>
      <c r="AG419" s="104"/>
      <c r="AH419" s="103"/>
      <c r="AI419" s="96"/>
      <c r="AJ419" s="95"/>
      <c r="AK419" s="103"/>
      <c r="AL419" s="96"/>
      <c r="AM419" s="302"/>
      <c r="AN419" s="311"/>
      <c r="AO419" s="308"/>
      <c r="AP419" s="344"/>
      <c r="AQ419" s="304"/>
      <c r="AR419" s="95"/>
      <c r="AS419" s="104"/>
      <c r="AT419" s="96"/>
      <c r="AU419" s="302"/>
      <c r="AV419" s="304"/>
      <c r="AW419" s="302"/>
      <c r="AX419" s="308"/>
      <c r="AY419" s="344"/>
      <c r="AZ419" s="304"/>
      <c r="BA419" s="95"/>
      <c r="BB419" s="103"/>
      <c r="BC419" s="96"/>
      <c r="BD419" s="95"/>
      <c r="BE419" s="138"/>
      <c r="BF419" s="302"/>
      <c r="BG419" s="304"/>
      <c r="BH419" s="95">
        <v>212</v>
      </c>
      <c r="BI419" s="96">
        <v>235</v>
      </c>
      <c r="BJ419" s="95"/>
      <c r="BK419" s="358"/>
      <c r="BL419" s="302"/>
      <c r="BM419" s="344"/>
      <c r="BN419" s="304"/>
      <c r="BO419" s="302"/>
      <c r="BP419" s="304"/>
      <c r="BQ419" s="95"/>
      <c r="BR419" s="104"/>
      <c r="BS419" s="104"/>
      <c r="BT419" s="103"/>
      <c r="BU419" s="358"/>
      <c r="BV419" s="95">
        <v>208</v>
      </c>
      <c r="BW419" s="96">
        <v>236</v>
      </c>
      <c r="BX419" s="95"/>
      <c r="BY419" s="95"/>
      <c r="BZ419" s="104"/>
      <c r="CA419" s="96"/>
      <c r="CB419" s="302"/>
      <c r="CC419" s="311"/>
      <c r="CD419" s="311"/>
      <c r="CE419" s="304"/>
    </row>
    <row r="420" spans="1:83">
      <c r="A420" s="10">
        <v>6519</v>
      </c>
      <c r="B420" s="11" t="s">
        <v>552</v>
      </c>
      <c r="C420" s="33">
        <v>1117</v>
      </c>
      <c r="D420" s="45">
        <v>316</v>
      </c>
      <c r="E420" s="68">
        <f t="shared" si="6"/>
        <v>0.28290062667860338</v>
      </c>
      <c r="F420" s="95"/>
      <c r="G420" s="95"/>
      <c r="H420" s="95"/>
      <c r="I420" s="95"/>
      <c r="J420" s="104"/>
      <c r="K420" s="109"/>
      <c r="L420" s="103"/>
      <c r="M420" s="108"/>
      <c r="N420" s="96"/>
      <c r="O420" s="95"/>
      <c r="P420" s="96"/>
      <c r="Q420" s="95"/>
      <c r="R420" s="104"/>
      <c r="S420" s="103"/>
      <c r="T420" s="108"/>
      <c r="U420" s="139"/>
      <c r="V420" s="96"/>
      <c r="W420" s="307"/>
      <c r="X420" s="304"/>
      <c r="Y420" s="95"/>
      <c r="Z420" s="108"/>
      <c r="AA420" s="307"/>
      <c r="AB420" s="311"/>
      <c r="AC420" s="344"/>
      <c r="AD420" s="304"/>
      <c r="AE420" s="95"/>
      <c r="AF420" s="104"/>
      <c r="AG420" s="104"/>
      <c r="AH420" s="103"/>
      <c r="AI420" s="96"/>
      <c r="AJ420" s="95"/>
      <c r="AK420" s="103"/>
      <c r="AL420" s="96"/>
      <c r="AM420" s="302"/>
      <c r="AN420" s="311"/>
      <c r="AO420" s="308"/>
      <c r="AP420" s="344"/>
      <c r="AQ420" s="304"/>
      <c r="AR420" s="95"/>
      <c r="AS420" s="104"/>
      <c r="AT420" s="96"/>
      <c r="AU420" s="302"/>
      <c r="AV420" s="304"/>
      <c r="AW420" s="95"/>
      <c r="AX420" s="109"/>
      <c r="AY420" s="103"/>
      <c r="AZ420" s="96"/>
      <c r="BA420" s="95"/>
      <c r="BB420" s="103"/>
      <c r="BC420" s="96"/>
      <c r="BD420" s="95"/>
      <c r="BE420" s="138"/>
      <c r="BF420" s="302"/>
      <c r="BG420" s="304"/>
      <c r="BH420" s="95">
        <v>155</v>
      </c>
      <c r="BI420" s="96">
        <v>168</v>
      </c>
      <c r="BJ420" s="95"/>
      <c r="BK420" s="358"/>
      <c r="BL420" s="302"/>
      <c r="BM420" s="344"/>
      <c r="BN420" s="304"/>
      <c r="BO420" s="302"/>
      <c r="BP420" s="304"/>
      <c r="BQ420" s="95"/>
      <c r="BR420" s="104"/>
      <c r="BS420" s="104"/>
      <c r="BT420" s="103"/>
      <c r="BU420" s="358"/>
      <c r="BV420" s="95">
        <v>163</v>
      </c>
      <c r="BW420" s="96">
        <v>171</v>
      </c>
      <c r="BX420" s="95"/>
      <c r="BY420" s="95"/>
      <c r="BZ420" s="104"/>
      <c r="CA420" s="96"/>
      <c r="CB420" s="302"/>
      <c r="CC420" s="311"/>
      <c r="CD420" s="311"/>
      <c r="CE420" s="304"/>
    </row>
    <row r="421" spans="1:83">
      <c r="A421" s="10">
        <v>6701</v>
      </c>
      <c r="B421" s="11" t="s">
        <v>553</v>
      </c>
      <c r="C421" s="33">
        <v>1181</v>
      </c>
      <c r="D421" s="45">
        <v>246</v>
      </c>
      <c r="E421" s="68">
        <f t="shared" si="6"/>
        <v>0.20829805249788316</v>
      </c>
      <c r="F421" s="95"/>
      <c r="G421" s="95"/>
      <c r="H421" s="95"/>
      <c r="I421" s="95"/>
      <c r="J421" s="104"/>
      <c r="K421" s="109"/>
      <c r="L421" s="103"/>
      <c r="M421" s="108"/>
      <c r="N421" s="96"/>
      <c r="O421" s="95"/>
      <c r="P421" s="96"/>
      <c r="Q421" s="95"/>
      <c r="R421" s="104"/>
      <c r="S421" s="103"/>
      <c r="T421" s="108"/>
      <c r="U421" s="139"/>
      <c r="V421" s="96"/>
      <c r="W421" s="307"/>
      <c r="X421" s="304"/>
      <c r="Y421" s="95"/>
      <c r="Z421" s="108"/>
      <c r="AA421" s="307"/>
      <c r="AB421" s="311"/>
      <c r="AC421" s="344"/>
      <c r="AD421" s="304"/>
      <c r="AE421" s="95"/>
      <c r="AF421" s="104"/>
      <c r="AG421" s="104"/>
      <c r="AH421" s="103"/>
      <c r="AI421" s="96"/>
      <c r="AJ421" s="95"/>
      <c r="AK421" s="103"/>
      <c r="AL421" s="96"/>
      <c r="AM421" s="302"/>
      <c r="AN421" s="311"/>
      <c r="AO421" s="308"/>
      <c r="AP421" s="344"/>
      <c r="AQ421" s="304"/>
      <c r="AR421" s="95"/>
      <c r="AS421" s="104"/>
      <c r="AT421" s="96"/>
      <c r="AU421" s="302"/>
      <c r="AV421" s="304"/>
      <c r="AW421" s="285">
        <v>139</v>
      </c>
      <c r="AX421" s="287">
        <v>107</v>
      </c>
      <c r="AY421" s="343">
        <v>114</v>
      </c>
      <c r="AZ421" s="291">
        <v>106</v>
      </c>
      <c r="BA421" s="95"/>
      <c r="BB421" s="103"/>
      <c r="BC421" s="96"/>
      <c r="BD421" s="95"/>
      <c r="BE421" s="138"/>
      <c r="BF421" s="302"/>
      <c r="BG421" s="304"/>
      <c r="BH421" s="95"/>
      <c r="BI421" s="96"/>
      <c r="BJ421" s="95"/>
      <c r="BK421" s="358"/>
      <c r="BL421" s="302"/>
      <c r="BM421" s="344"/>
      <c r="BN421" s="304"/>
      <c r="BO421" s="302"/>
      <c r="BP421" s="304"/>
      <c r="BQ421" s="95"/>
      <c r="BR421" s="104"/>
      <c r="BS421" s="104"/>
      <c r="BT421" s="103"/>
      <c r="BU421" s="358"/>
      <c r="BV421" s="357"/>
      <c r="BW421" s="358"/>
      <c r="BX421" s="357"/>
      <c r="BY421" s="357"/>
      <c r="BZ421" s="359"/>
      <c r="CA421" s="358"/>
      <c r="CB421" s="302"/>
      <c r="CC421" s="311"/>
      <c r="CD421" s="311"/>
      <c r="CE421" s="304"/>
    </row>
    <row r="422" spans="1:83">
      <c r="A422" s="10">
        <v>6801</v>
      </c>
      <c r="B422" s="11" t="s">
        <v>554</v>
      </c>
      <c r="C422" s="33">
        <v>1104</v>
      </c>
      <c r="D422" s="45">
        <v>678</v>
      </c>
      <c r="E422" s="68">
        <f t="shared" si="6"/>
        <v>0.61413043478260865</v>
      </c>
      <c r="F422" s="95"/>
      <c r="G422" s="95"/>
      <c r="H422" s="95"/>
      <c r="I422" s="95"/>
      <c r="J422" s="104"/>
      <c r="K422" s="109"/>
      <c r="L422" s="103"/>
      <c r="M422" s="108"/>
      <c r="N422" s="96"/>
      <c r="O422" s="95"/>
      <c r="P422" s="96"/>
      <c r="Q422" s="95"/>
      <c r="R422" s="104"/>
      <c r="S422" s="103"/>
      <c r="T422" s="108"/>
      <c r="U422" s="139"/>
      <c r="V422" s="96"/>
      <c r="W422" s="307"/>
      <c r="X422" s="304"/>
      <c r="Y422" s="95"/>
      <c r="Z422" s="108"/>
      <c r="AA422" s="307"/>
      <c r="AB422" s="311"/>
      <c r="AC422" s="344"/>
      <c r="AD422" s="304"/>
      <c r="AE422" s="95"/>
      <c r="AF422" s="104"/>
      <c r="AG422" s="104"/>
      <c r="AH422" s="103"/>
      <c r="AI422" s="96"/>
      <c r="AJ422" s="95"/>
      <c r="AK422" s="103"/>
      <c r="AL422" s="96"/>
      <c r="AM422" s="302"/>
      <c r="AN422" s="311"/>
      <c r="AO422" s="308"/>
      <c r="AP422" s="344"/>
      <c r="AQ422" s="304"/>
      <c r="AR422" s="95">
        <v>306</v>
      </c>
      <c r="AS422" s="104">
        <v>292</v>
      </c>
      <c r="AT422" s="96">
        <v>311</v>
      </c>
      <c r="AU422" s="302"/>
      <c r="AV422" s="304"/>
      <c r="AW422" s="285"/>
      <c r="AX422" s="287"/>
      <c r="AY422" s="343"/>
      <c r="AZ422" s="291"/>
      <c r="BA422" s="95"/>
      <c r="BB422" s="103"/>
      <c r="BC422" s="96"/>
      <c r="BD422" s="95"/>
      <c r="BE422" s="138"/>
      <c r="BF422" s="302"/>
      <c r="BG422" s="304"/>
      <c r="BH422" s="95"/>
      <c r="BI422" s="96"/>
      <c r="BJ422" s="95"/>
      <c r="BK422" s="358"/>
      <c r="BL422" s="302"/>
      <c r="BM422" s="344"/>
      <c r="BN422" s="304"/>
      <c r="BO422" s="302"/>
      <c r="BP422" s="304"/>
      <c r="BQ422" s="95"/>
      <c r="BR422" s="104"/>
      <c r="BS422" s="104"/>
      <c r="BT422" s="103"/>
      <c r="BU422" s="358"/>
      <c r="BV422" s="357"/>
      <c r="BW422" s="358"/>
      <c r="BX422" s="357"/>
      <c r="BY422" s="357"/>
      <c r="BZ422" s="359"/>
      <c r="CA422" s="358"/>
      <c r="CB422" s="302"/>
      <c r="CC422" s="311"/>
      <c r="CD422" s="311"/>
      <c r="CE422" s="304"/>
    </row>
    <row r="423" spans="1:83">
      <c r="A423" s="10">
        <v>6802</v>
      </c>
      <c r="B423" s="11" t="s">
        <v>555</v>
      </c>
      <c r="C423" s="33">
        <v>894</v>
      </c>
      <c r="D423" s="45">
        <v>499</v>
      </c>
      <c r="E423" s="68">
        <f t="shared" si="6"/>
        <v>0.55816554809843399</v>
      </c>
      <c r="F423" s="95"/>
      <c r="G423" s="95"/>
      <c r="H423" s="95"/>
      <c r="I423" s="95"/>
      <c r="J423" s="104"/>
      <c r="K423" s="109"/>
      <c r="L423" s="103"/>
      <c r="M423" s="108"/>
      <c r="N423" s="96"/>
      <c r="O423" s="95"/>
      <c r="P423" s="96"/>
      <c r="Q423" s="95"/>
      <c r="R423" s="104"/>
      <c r="S423" s="103"/>
      <c r="T423" s="108"/>
      <c r="U423" s="139"/>
      <c r="V423" s="96"/>
      <c r="W423" s="307"/>
      <c r="X423" s="304"/>
      <c r="Y423" s="95"/>
      <c r="Z423" s="108"/>
      <c r="AA423" s="307"/>
      <c r="AB423" s="311"/>
      <c r="AC423" s="344"/>
      <c r="AD423" s="304"/>
      <c r="AE423" s="95"/>
      <c r="AF423" s="104"/>
      <c r="AG423" s="104"/>
      <c r="AH423" s="103"/>
      <c r="AI423" s="96"/>
      <c r="AJ423" s="95"/>
      <c r="AK423" s="103"/>
      <c r="AL423" s="96"/>
      <c r="AM423" s="302"/>
      <c r="AN423" s="311"/>
      <c r="AO423" s="308"/>
      <c r="AP423" s="344"/>
      <c r="AQ423" s="304"/>
      <c r="AR423" s="95">
        <v>186</v>
      </c>
      <c r="AS423" s="104">
        <v>197</v>
      </c>
      <c r="AT423" s="96">
        <v>211</v>
      </c>
      <c r="AU423" s="302"/>
      <c r="AV423" s="304"/>
      <c r="AW423" s="285"/>
      <c r="AX423" s="287"/>
      <c r="AY423" s="343"/>
      <c r="AZ423" s="291"/>
      <c r="BA423" s="95"/>
      <c r="BB423" s="103"/>
      <c r="BC423" s="96"/>
      <c r="BD423" s="95"/>
      <c r="BE423" s="138"/>
      <c r="BF423" s="302"/>
      <c r="BG423" s="304"/>
      <c r="BH423" s="95"/>
      <c r="BI423" s="96"/>
      <c r="BJ423" s="95"/>
      <c r="BK423" s="358"/>
      <c r="BL423" s="302"/>
      <c r="BM423" s="344"/>
      <c r="BN423" s="304"/>
      <c r="BO423" s="302"/>
      <c r="BP423" s="304"/>
      <c r="BQ423" s="95"/>
      <c r="BR423" s="104"/>
      <c r="BS423" s="104"/>
      <c r="BT423" s="103"/>
      <c r="BU423" s="358"/>
      <c r="BV423" s="357"/>
      <c r="BW423" s="358"/>
      <c r="BX423" s="357"/>
      <c r="BY423" s="357"/>
      <c r="BZ423" s="359"/>
      <c r="CA423" s="358"/>
      <c r="CB423" s="302"/>
      <c r="CC423" s="311"/>
      <c r="CD423" s="311"/>
      <c r="CE423" s="304"/>
    </row>
    <row r="424" spans="1:83">
      <c r="A424" s="10">
        <v>6803</v>
      </c>
      <c r="B424" s="11" t="s">
        <v>556</v>
      </c>
      <c r="C424" s="33">
        <v>232</v>
      </c>
      <c r="D424" s="45">
        <v>126</v>
      </c>
      <c r="E424" s="68">
        <f t="shared" si="6"/>
        <v>0.5431034482758621</v>
      </c>
      <c r="F424" s="95"/>
      <c r="G424" s="95"/>
      <c r="H424" s="95"/>
      <c r="I424" s="95"/>
      <c r="J424" s="104"/>
      <c r="K424" s="109"/>
      <c r="L424" s="103"/>
      <c r="M424" s="108"/>
      <c r="N424" s="96"/>
      <c r="O424" s="95"/>
      <c r="P424" s="96"/>
      <c r="Q424" s="95"/>
      <c r="R424" s="104"/>
      <c r="S424" s="103"/>
      <c r="T424" s="108"/>
      <c r="U424" s="139"/>
      <c r="V424" s="96"/>
      <c r="W424" s="307"/>
      <c r="X424" s="304"/>
      <c r="Y424" s="95"/>
      <c r="Z424" s="108"/>
      <c r="AA424" s="307"/>
      <c r="AB424" s="311"/>
      <c r="AC424" s="344"/>
      <c r="AD424" s="304"/>
      <c r="AE424" s="95"/>
      <c r="AF424" s="104"/>
      <c r="AG424" s="104"/>
      <c r="AH424" s="103"/>
      <c r="AI424" s="96"/>
      <c r="AJ424" s="95"/>
      <c r="AK424" s="103"/>
      <c r="AL424" s="96"/>
      <c r="AM424" s="302"/>
      <c r="AN424" s="311"/>
      <c r="AO424" s="308"/>
      <c r="AP424" s="344"/>
      <c r="AQ424" s="304"/>
      <c r="AR424" s="357"/>
      <c r="AS424" s="359"/>
      <c r="AT424" s="358"/>
      <c r="AU424" s="302"/>
      <c r="AV424" s="304"/>
      <c r="AW424" s="285"/>
      <c r="AX424" s="287"/>
      <c r="AY424" s="343"/>
      <c r="AZ424" s="291"/>
      <c r="BA424" s="95">
        <v>36</v>
      </c>
      <c r="BB424" s="103">
        <v>73</v>
      </c>
      <c r="BC424" s="96">
        <v>62</v>
      </c>
      <c r="BD424" s="95"/>
      <c r="BE424" s="138"/>
      <c r="BF424" s="302"/>
      <c r="BG424" s="304"/>
      <c r="BH424" s="95"/>
      <c r="BI424" s="96"/>
      <c r="BJ424" s="95"/>
      <c r="BK424" s="358"/>
      <c r="BL424" s="302"/>
      <c r="BM424" s="344"/>
      <c r="BN424" s="304"/>
      <c r="BO424" s="302"/>
      <c r="BP424" s="304"/>
      <c r="BQ424" s="95"/>
      <c r="BR424" s="104"/>
      <c r="BS424" s="104"/>
      <c r="BT424" s="103"/>
      <c r="BU424" s="358"/>
      <c r="BV424" s="357"/>
      <c r="BW424" s="358"/>
      <c r="BX424" s="357"/>
      <c r="BY424" s="357"/>
      <c r="BZ424" s="359"/>
      <c r="CA424" s="358"/>
      <c r="CB424" s="302"/>
      <c r="CC424" s="311"/>
      <c r="CD424" s="311"/>
      <c r="CE424" s="304"/>
    </row>
    <row r="425" spans="1:83">
      <c r="A425" s="10">
        <v>6901</v>
      </c>
      <c r="B425" s="11" t="s">
        <v>557</v>
      </c>
      <c r="C425" s="33">
        <v>1241</v>
      </c>
      <c r="D425" s="45">
        <v>414</v>
      </c>
      <c r="E425" s="68">
        <f t="shared" si="6"/>
        <v>0.33360193392425463</v>
      </c>
      <c r="F425" s="95">
        <v>0</v>
      </c>
      <c r="G425" s="95">
        <v>0</v>
      </c>
      <c r="H425" s="95">
        <v>0</v>
      </c>
      <c r="I425" s="95">
        <v>0</v>
      </c>
      <c r="J425" s="104">
        <v>0</v>
      </c>
      <c r="K425" s="109">
        <v>0</v>
      </c>
      <c r="L425" s="103">
        <v>0</v>
      </c>
      <c r="M425" s="108">
        <v>0</v>
      </c>
      <c r="N425" s="96">
        <v>0</v>
      </c>
      <c r="O425" s="95"/>
      <c r="P425" s="96"/>
      <c r="Q425" s="95"/>
      <c r="R425" s="104"/>
      <c r="S425" s="103"/>
      <c r="T425" s="108"/>
      <c r="U425" s="139"/>
      <c r="V425" s="96"/>
      <c r="W425" s="307"/>
      <c r="X425" s="304"/>
      <c r="Y425" s="95">
        <v>219</v>
      </c>
      <c r="Z425" s="108">
        <v>222</v>
      </c>
      <c r="AA425" s="307"/>
      <c r="AB425" s="311"/>
      <c r="AC425" s="344"/>
      <c r="AD425" s="304"/>
      <c r="AE425" s="95"/>
      <c r="AF425" s="104"/>
      <c r="AG425" s="104"/>
      <c r="AH425" s="103"/>
      <c r="AI425" s="96"/>
      <c r="AJ425" s="95"/>
      <c r="AK425" s="103"/>
      <c r="AL425" s="96"/>
      <c r="AM425" s="302"/>
      <c r="AN425" s="311"/>
      <c r="AO425" s="308"/>
      <c r="AP425" s="344"/>
      <c r="AQ425" s="304"/>
      <c r="AR425" s="357"/>
      <c r="AS425" s="359"/>
      <c r="AT425" s="358"/>
      <c r="AU425" s="302"/>
      <c r="AV425" s="304"/>
      <c r="AW425" s="302"/>
      <c r="AX425" s="308"/>
      <c r="AY425" s="344"/>
      <c r="AZ425" s="304"/>
      <c r="BA425" s="357"/>
      <c r="BB425" s="360"/>
      <c r="BC425" s="358"/>
      <c r="BD425" s="95"/>
      <c r="BE425" s="138"/>
      <c r="BF425" s="302"/>
      <c r="BG425" s="304"/>
      <c r="BH425" s="95"/>
      <c r="BI425" s="96"/>
      <c r="BJ425" s="95"/>
      <c r="BK425" s="358"/>
      <c r="BL425" s="302"/>
      <c r="BM425" s="344"/>
      <c r="BN425" s="304"/>
      <c r="BO425" s="302"/>
      <c r="BP425" s="304"/>
      <c r="BQ425" s="95"/>
      <c r="BR425" s="104"/>
      <c r="BS425" s="104"/>
      <c r="BT425" s="103"/>
      <c r="BU425" s="358"/>
      <c r="BV425" s="357"/>
      <c r="BW425" s="358"/>
      <c r="BX425" s="357"/>
      <c r="BY425" s="357"/>
      <c r="BZ425" s="359"/>
      <c r="CA425" s="358"/>
      <c r="CB425" s="302"/>
      <c r="CC425" s="311"/>
      <c r="CD425" s="311"/>
      <c r="CE425" s="304"/>
    </row>
    <row r="426" spans="1:83">
      <c r="A426" s="10">
        <v>7001</v>
      </c>
      <c r="B426" s="11" t="s">
        <v>558</v>
      </c>
      <c r="C426" s="33">
        <v>947</v>
      </c>
      <c r="D426" s="45">
        <v>440</v>
      </c>
      <c r="E426" s="68">
        <f t="shared" si="6"/>
        <v>0.46462513199577615</v>
      </c>
      <c r="F426" s="95"/>
      <c r="G426" s="95"/>
      <c r="H426" s="95"/>
      <c r="I426" s="95"/>
      <c r="J426" s="104"/>
      <c r="K426" s="109"/>
      <c r="L426" s="103"/>
      <c r="M426" s="108"/>
      <c r="N426" s="96"/>
      <c r="O426" s="95"/>
      <c r="P426" s="96"/>
      <c r="Q426" s="95"/>
      <c r="R426" s="104"/>
      <c r="S426" s="103"/>
      <c r="T426" s="108"/>
      <c r="U426" s="139"/>
      <c r="V426" s="96"/>
      <c r="W426" s="307"/>
      <c r="X426" s="304"/>
      <c r="Y426" s="357"/>
      <c r="Z426" s="362"/>
      <c r="AA426" s="307"/>
      <c r="AB426" s="311"/>
      <c r="AC426" s="344"/>
      <c r="AD426" s="304"/>
      <c r="AE426" s="357"/>
      <c r="AF426" s="359"/>
      <c r="AG426" s="359"/>
      <c r="AH426" s="360"/>
      <c r="AI426" s="358"/>
      <c r="AJ426" s="357"/>
      <c r="AK426" s="360"/>
      <c r="AL426" s="358"/>
      <c r="AM426" s="302"/>
      <c r="AN426" s="311"/>
      <c r="AO426" s="308"/>
      <c r="AP426" s="344"/>
      <c r="AQ426" s="304"/>
      <c r="AR426" s="95">
        <v>203</v>
      </c>
      <c r="AS426" s="104">
        <v>224</v>
      </c>
      <c r="AT426" s="96">
        <v>212</v>
      </c>
      <c r="AU426" s="302"/>
      <c r="AV426" s="304"/>
      <c r="AW426" s="302"/>
      <c r="AX426" s="308"/>
      <c r="AY426" s="344"/>
      <c r="AZ426" s="304"/>
      <c r="BA426" s="357"/>
      <c r="BB426" s="360"/>
      <c r="BC426" s="358"/>
      <c r="BD426" s="357"/>
      <c r="BE426" s="361"/>
      <c r="BF426" s="302"/>
      <c r="BG426" s="304"/>
      <c r="BH426" s="95"/>
      <c r="BI426" s="96"/>
      <c r="BJ426" s="95"/>
      <c r="BK426" s="358"/>
      <c r="BL426" s="302"/>
      <c r="BM426" s="344"/>
      <c r="BN426" s="304"/>
      <c r="BO426" s="302"/>
      <c r="BP426" s="304"/>
      <c r="BQ426" s="95"/>
      <c r="BR426" s="104"/>
      <c r="BS426" s="104"/>
      <c r="BT426" s="103"/>
      <c r="BU426" s="358"/>
      <c r="BV426" s="357"/>
      <c r="BW426" s="358"/>
      <c r="BX426" s="357"/>
      <c r="BY426" s="357"/>
      <c r="BZ426" s="359"/>
      <c r="CA426" s="358"/>
      <c r="CB426" s="302"/>
      <c r="CC426" s="311"/>
      <c r="CD426" s="311"/>
      <c r="CE426" s="304"/>
    </row>
    <row r="427" spans="1:83">
      <c r="A427" s="10">
        <v>7002</v>
      </c>
      <c r="B427" s="11" t="s">
        <v>559</v>
      </c>
      <c r="C427" s="33">
        <v>1047</v>
      </c>
      <c r="D427" s="45">
        <v>484</v>
      </c>
      <c r="E427" s="68">
        <f t="shared" si="6"/>
        <v>0.46227316141356256</v>
      </c>
      <c r="F427" s="95"/>
      <c r="G427" s="95"/>
      <c r="H427" s="95"/>
      <c r="I427" s="95"/>
      <c r="J427" s="104"/>
      <c r="K427" s="109"/>
      <c r="L427" s="103"/>
      <c r="M427" s="108"/>
      <c r="N427" s="96"/>
      <c r="O427" s="95"/>
      <c r="P427" s="96"/>
      <c r="Q427" s="95"/>
      <c r="R427" s="104"/>
      <c r="S427" s="103"/>
      <c r="T427" s="108"/>
      <c r="U427" s="139"/>
      <c r="V427" s="96"/>
      <c r="W427" s="307"/>
      <c r="X427" s="304"/>
      <c r="Y427" s="357"/>
      <c r="Z427" s="362"/>
      <c r="AA427" s="307"/>
      <c r="AB427" s="311"/>
      <c r="AC427" s="344"/>
      <c r="AD427" s="304"/>
      <c r="AE427" s="357"/>
      <c r="AF427" s="359"/>
      <c r="AG427" s="359"/>
      <c r="AH427" s="360"/>
      <c r="AI427" s="358"/>
      <c r="AJ427" s="357"/>
      <c r="AK427" s="360"/>
      <c r="AL427" s="358"/>
      <c r="AM427" s="302"/>
      <c r="AN427" s="311"/>
      <c r="AO427" s="308"/>
      <c r="AP427" s="344"/>
      <c r="AQ427" s="304"/>
      <c r="AR427" s="95">
        <v>221</v>
      </c>
      <c r="AS427" s="104">
        <v>238</v>
      </c>
      <c r="AT427" s="96">
        <v>230</v>
      </c>
      <c r="AU427" s="302"/>
      <c r="AV427" s="304"/>
      <c r="AW427" s="302"/>
      <c r="AX427" s="308"/>
      <c r="AY427" s="344"/>
      <c r="AZ427" s="304"/>
      <c r="BA427" s="357"/>
      <c r="BB427" s="360"/>
      <c r="BC427" s="358"/>
      <c r="BD427" s="357"/>
      <c r="BE427" s="361"/>
      <c r="BF427" s="302"/>
      <c r="BG427" s="304"/>
      <c r="BH427" s="95"/>
      <c r="BI427" s="96"/>
      <c r="BJ427" s="95"/>
      <c r="BK427" s="358"/>
      <c r="BL427" s="302"/>
      <c r="BM427" s="344"/>
      <c r="BN427" s="304"/>
      <c r="BO427" s="302"/>
      <c r="BP427" s="304"/>
      <c r="BQ427" s="95"/>
      <c r="BR427" s="104"/>
      <c r="BS427" s="104"/>
      <c r="BT427" s="103"/>
      <c r="BU427" s="358"/>
      <c r="BV427" s="357"/>
      <c r="BW427" s="358"/>
      <c r="BX427" s="357"/>
      <c r="BY427" s="357"/>
      <c r="BZ427" s="359"/>
      <c r="CA427" s="358"/>
      <c r="CB427" s="302"/>
      <c r="CC427" s="311"/>
      <c r="CD427" s="311"/>
      <c r="CE427" s="304"/>
    </row>
    <row r="428" spans="1:83">
      <c r="A428" s="10">
        <v>7101</v>
      </c>
      <c r="B428" s="11" t="s">
        <v>560</v>
      </c>
      <c r="C428" s="33">
        <v>1398</v>
      </c>
      <c r="D428" s="45">
        <v>342</v>
      </c>
      <c r="E428" s="68">
        <f t="shared" si="6"/>
        <v>0.24463519313304721</v>
      </c>
      <c r="F428" s="95">
        <v>173</v>
      </c>
      <c r="G428" s="95">
        <v>74</v>
      </c>
      <c r="H428" s="95">
        <v>81</v>
      </c>
      <c r="I428" s="95">
        <v>81</v>
      </c>
      <c r="J428" s="104">
        <v>183</v>
      </c>
      <c r="K428" s="109">
        <v>120</v>
      </c>
      <c r="L428" s="103">
        <v>140</v>
      </c>
      <c r="M428" s="108">
        <v>118</v>
      </c>
      <c r="N428" s="96">
        <v>27</v>
      </c>
      <c r="O428" s="95"/>
      <c r="P428" s="96"/>
      <c r="Q428" s="95"/>
      <c r="R428" s="104"/>
      <c r="S428" s="103"/>
      <c r="T428" s="108"/>
      <c r="U428" s="139"/>
      <c r="V428" s="96"/>
      <c r="W428" s="307"/>
      <c r="X428" s="304"/>
      <c r="Y428" s="357"/>
      <c r="Z428" s="362"/>
      <c r="AA428" s="307"/>
      <c r="AB428" s="311"/>
      <c r="AC428" s="344"/>
      <c r="AD428" s="304"/>
      <c r="AE428" s="357"/>
      <c r="AF428" s="359"/>
      <c r="AG428" s="359"/>
      <c r="AH428" s="360"/>
      <c r="AI428" s="358"/>
      <c r="AJ428" s="357"/>
      <c r="AK428" s="360"/>
      <c r="AL428" s="358"/>
      <c r="AM428" s="302"/>
      <c r="AN428" s="311"/>
      <c r="AO428" s="308"/>
      <c r="AP428" s="344"/>
      <c r="AQ428" s="304"/>
      <c r="AR428" s="357"/>
      <c r="AS428" s="359"/>
      <c r="AT428" s="358"/>
      <c r="AU428" s="302"/>
      <c r="AV428" s="304"/>
      <c r="AW428" s="302"/>
      <c r="AX428" s="308"/>
      <c r="AY428" s="344"/>
      <c r="AZ428" s="304"/>
      <c r="BA428" s="357"/>
      <c r="BB428" s="360"/>
      <c r="BC428" s="358"/>
      <c r="BD428" s="357"/>
      <c r="BE428" s="361"/>
      <c r="BF428" s="302"/>
      <c r="BG428" s="304"/>
      <c r="BH428" s="95"/>
      <c r="BI428" s="96"/>
      <c r="BJ428" s="95"/>
      <c r="BK428" s="358"/>
      <c r="BL428" s="302"/>
      <c r="BM428" s="344"/>
      <c r="BN428" s="304"/>
      <c r="BO428" s="302"/>
      <c r="BP428" s="304"/>
      <c r="BQ428" s="95"/>
      <c r="BR428" s="104"/>
      <c r="BS428" s="104"/>
      <c r="BT428" s="103"/>
      <c r="BU428" s="358"/>
      <c r="BV428" s="357"/>
      <c r="BW428" s="358"/>
      <c r="BX428" s="357"/>
      <c r="BY428" s="357"/>
      <c r="BZ428" s="359"/>
      <c r="CA428" s="358"/>
      <c r="CB428" s="302"/>
      <c r="CC428" s="311"/>
      <c r="CD428" s="311"/>
      <c r="CE428" s="304"/>
    </row>
    <row r="429" spans="1:83">
      <c r="A429" s="10">
        <v>7102</v>
      </c>
      <c r="B429" s="11" t="s">
        <v>561</v>
      </c>
      <c r="C429" s="33">
        <v>1233</v>
      </c>
      <c r="D429" s="45">
        <v>281</v>
      </c>
      <c r="E429" s="68">
        <f t="shared" si="6"/>
        <v>0.22789943227899431</v>
      </c>
      <c r="F429" s="95">
        <v>150</v>
      </c>
      <c r="G429" s="95">
        <v>71</v>
      </c>
      <c r="H429" s="95">
        <v>32</v>
      </c>
      <c r="I429" s="95">
        <v>72</v>
      </c>
      <c r="J429" s="104">
        <v>172</v>
      </c>
      <c r="K429" s="109">
        <v>81</v>
      </c>
      <c r="L429" s="103">
        <v>142</v>
      </c>
      <c r="M429" s="108">
        <v>84</v>
      </c>
      <c r="N429" s="96">
        <v>15</v>
      </c>
      <c r="O429" s="95"/>
      <c r="P429" s="96"/>
      <c r="Q429" s="95"/>
      <c r="R429" s="104"/>
      <c r="S429" s="103"/>
      <c r="T429" s="108"/>
      <c r="U429" s="139"/>
      <c r="V429" s="96"/>
      <c r="W429" s="307"/>
      <c r="X429" s="304"/>
      <c r="Y429" s="357"/>
      <c r="Z429" s="362"/>
      <c r="AA429" s="307"/>
      <c r="AB429" s="311"/>
      <c r="AC429" s="344"/>
      <c r="AD429" s="304"/>
      <c r="AE429" s="357"/>
      <c r="AF429" s="359"/>
      <c r="AG429" s="359"/>
      <c r="AH429" s="360"/>
      <c r="AI429" s="358"/>
      <c r="AJ429" s="357"/>
      <c r="AK429" s="360"/>
      <c r="AL429" s="358"/>
      <c r="AM429" s="302"/>
      <c r="AN429" s="311"/>
      <c r="AO429" s="308"/>
      <c r="AP429" s="344"/>
      <c r="AQ429" s="304"/>
      <c r="AR429" s="357"/>
      <c r="AS429" s="359"/>
      <c r="AT429" s="358"/>
      <c r="AU429" s="302"/>
      <c r="AV429" s="304"/>
      <c r="AW429" s="302"/>
      <c r="AX429" s="308"/>
      <c r="AY429" s="344"/>
      <c r="AZ429" s="304"/>
      <c r="BA429" s="357"/>
      <c r="BB429" s="360"/>
      <c r="BC429" s="358"/>
      <c r="BD429" s="357"/>
      <c r="BE429" s="361"/>
      <c r="BF429" s="302"/>
      <c r="BG429" s="304"/>
      <c r="BH429" s="95"/>
      <c r="BI429" s="96"/>
      <c r="BJ429" s="95"/>
      <c r="BK429" s="358"/>
      <c r="BL429" s="302"/>
      <c r="BM429" s="344"/>
      <c r="BN429" s="304"/>
      <c r="BO429" s="302"/>
      <c r="BP429" s="304"/>
      <c r="BQ429" s="95"/>
      <c r="BR429" s="104"/>
      <c r="BS429" s="104"/>
      <c r="BT429" s="103"/>
      <c r="BU429" s="358"/>
      <c r="BV429" s="357"/>
      <c r="BW429" s="358"/>
      <c r="BX429" s="357"/>
      <c r="BY429" s="357"/>
      <c r="BZ429" s="359"/>
      <c r="CA429" s="358"/>
      <c r="CB429" s="302"/>
      <c r="CC429" s="311"/>
      <c r="CD429" s="311"/>
      <c r="CE429" s="304"/>
    </row>
    <row r="430" spans="1:83">
      <c r="A430" s="10">
        <v>7301</v>
      </c>
      <c r="B430" s="11" t="s">
        <v>562</v>
      </c>
      <c r="C430" s="33">
        <v>1131</v>
      </c>
      <c r="D430" s="45">
        <v>306</v>
      </c>
      <c r="E430" s="68">
        <f t="shared" si="6"/>
        <v>0.27055702917771884</v>
      </c>
      <c r="F430" s="95"/>
      <c r="G430" s="95"/>
      <c r="H430" s="95"/>
      <c r="I430" s="95"/>
      <c r="J430" s="104"/>
      <c r="K430" s="109"/>
      <c r="L430" s="103"/>
      <c r="M430" s="108"/>
      <c r="N430" s="96"/>
      <c r="O430" s="95"/>
      <c r="P430" s="96"/>
      <c r="Q430" s="95"/>
      <c r="R430" s="104"/>
      <c r="S430" s="103"/>
      <c r="T430" s="108"/>
      <c r="U430" s="139"/>
      <c r="V430" s="96"/>
      <c r="W430" s="307"/>
      <c r="X430" s="304"/>
      <c r="Y430" s="95"/>
      <c r="Z430" s="108"/>
      <c r="AA430" s="307"/>
      <c r="AB430" s="311"/>
      <c r="AC430" s="344"/>
      <c r="AD430" s="304"/>
      <c r="AE430" s="95"/>
      <c r="AF430" s="104"/>
      <c r="AG430" s="104"/>
      <c r="AH430" s="103"/>
      <c r="AI430" s="96"/>
      <c r="AJ430" s="95"/>
      <c r="AK430" s="103"/>
      <c r="AL430" s="96"/>
      <c r="AM430" s="302"/>
      <c r="AN430" s="311"/>
      <c r="AO430" s="308"/>
      <c r="AP430" s="344"/>
      <c r="AQ430" s="304"/>
      <c r="AR430" s="357"/>
      <c r="AS430" s="359"/>
      <c r="AT430" s="358"/>
      <c r="AU430" s="302"/>
      <c r="AV430" s="304"/>
      <c r="AW430" s="302"/>
      <c r="AX430" s="308"/>
      <c r="AY430" s="344"/>
      <c r="AZ430" s="304"/>
      <c r="BA430" s="357"/>
      <c r="BB430" s="360"/>
      <c r="BC430" s="358"/>
      <c r="BD430" s="357"/>
      <c r="BE430" s="361"/>
      <c r="BF430" s="302"/>
      <c r="BG430" s="304"/>
      <c r="BH430" s="95">
        <v>153</v>
      </c>
      <c r="BI430" s="96">
        <v>176</v>
      </c>
      <c r="BJ430" s="95"/>
      <c r="BK430" s="358"/>
      <c r="BL430" s="302"/>
      <c r="BM430" s="344"/>
      <c r="BN430" s="304"/>
      <c r="BO430" s="302"/>
      <c r="BP430" s="304"/>
      <c r="BQ430" s="95"/>
      <c r="BR430" s="104"/>
      <c r="BS430" s="104"/>
      <c r="BT430" s="103"/>
      <c r="BU430" s="358"/>
      <c r="BV430" s="95">
        <v>165</v>
      </c>
      <c r="BW430" s="96">
        <v>185</v>
      </c>
      <c r="BX430" s="95"/>
      <c r="BY430" s="95"/>
      <c r="BZ430" s="104"/>
      <c r="CA430" s="96"/>
      <c r="CB430" s="302"/>
      <c r="CC430" s="311"/>
      <c r="CD430" s="311"/>
      <c r="CE430" s="304"/>
    </row>
    <row r="431" spans="1:83">
      <c r="A431" s="10">
        <v>7302</v>
      </c>
      <c r="B431" s="11" t="s">
        <v>563</v>
      </c>
      <c r="C431" s="33">
        <v>1162</v>
      </c>
      <c r="D431" s="45">
        <v>387</v>
      </c>
      <c r="E431" s="68">
        <f t="shared" si="6"/>
        <v>0.33304647160068845</v>
      </c>
      <c r="F431" s="95">
        <v>142</v>
      </c>
      <c r="G431" s="95">
        <v>80</v>
      </c>
      <c r="H431" s="95">
        <v>102</v>
      </c>
      <c r="I431" s="95">
        <v>25</v>
      </c>
      <c r="J431" s="104">
        <v>91</v>
      </c>
      <c r="K431" s="109">
        <v>131</v>
      </c>
      <c r="L431" s="103">
        <v>97</v>
      </c>
      <c r="M431" s="108">
        <v>90</v>
      </c>
      <c r="N431" s="96">
        <v>49</v>
      </c>
      <c r="O431" s="95"/>
      <c r="P431" s="96"/>
      <c r="Q431" s="95"/>
      <c r="R431" s="104"/>
      <c r="S431" s="103"/>
      <c r="T431" s="108"/>
      <c r="U431" s="139"/>
      <c r="V431" s="96"/>
      <c r="W431" s="307"/>
      <c r="X431" s="304"/>
      <c r="Y431" s="95"/>
      <c r="Z431" s="108"/>
      <c r="AA431" s="307"/>
      <c r="AB431" s="311"/>
      <c r="AC431" s="344"/>
      <c r="AD431" s="304"/>
      <c r="AE431" s="95"/>
      <c r="AF431" s="104"/>
      <c r="AG431" s="104"/>
      <c r="AH431" s="103"/>
      <c r="AI431" s="96"/>
      <c r="AJ431" s="95"/>
      <c r="AK431" s="103"/>
      <c r="AL431" s="96"/>
      <c r="AM431" s="302"/>
      <c r="AN431" s="311"/>
      <c r="AO431" s="308"/>
      <c r="AP431" s="344"/>
      <c r="AQ431" s="304"/>
      <c r="AR431" s="357"/>
      <c r="AS431" s="359"/>
      <c r="AT431" s="358"/>
      <c r="AU431" s="302"/>
      <c r="AV431" s="304"/>
      <c r="AW431" s="302"/>
      <c r="AX431" s="308"/>
      <c r="AY431" s="344"/>
      <c r="AZ431" s="304"/>
      <c r="BA431" s="357"/>
      <c r="BB431" s="360"/>
      <c r="BC431" s="358"/>
      <c r="BD431" s="357"/>
      <c r="BE431" s="361"/>
      <c r="BF431" s="302"/>
      <c r="BG431" s="304"/>
      <c r="BH431" s="95">
        <v>43</v>
      </c>
      <c r="BI431" s="96">
        <v>42</v>
      </c>
      <c r="BJ431" s="95"/>
      <c r="BK431" s="358"/>
      <c r="BL431" s="302"/>
      <c r="BM431" s="344"/>
      <c r="BN431" s="304"/>
      <c r="BO431" s="302"/>
      <c r="BP431" s="304"/>
      <c r="BQ431" s="95">
        <v>24</v>
      </c>
      <c r="BR431" s="104">
        <v>23</v>
      </c>
      <c r="BS431" s="104">
        <v>30</v>
      </c>
      <c r="BT431" s="103">
        <v>19</v>
      </c>
      <c r="BU431" s="96">
        <v>20</v>
      </c>
      <c r="BV431" s="95"/>
      <c r="BW431" s="96"/>
      <c r="BX431" s="95"/>
      <c r="BY431" s="95"/>
      <c r="BZ431" s="104"/>
      <c r="CA431" s="96"/>
      <c r="CB431" s="302"/>
      <c r="CC431" s="311"/>
      <c r="CD431" s="311"/>
      <c r="CE431" s="304"/>
    </row>
    <row r="432" spans="1:83">
      <c r="A432" s="10">
        <v>7303</v>
      </c>
      <c r="B432" s="11" t="s">
        <v>564</v>
      </c>
      <c r="C432" s="33">
        <v>926</v>
      </c>
      <c r="D432" s="45">
        <v>395</v>
      </c>
      <c r="E432" s="68">
        <f t="shared" si="6"/>
        <v>0.42656587473002161</v>
      </c>
      <c r="F432" s="95">
        <v>10</v>
      </c>
      <c r="G432" s="95">
        <v>3</v>
      </c>
      <c r="H432" s="95">
        <v>5</v>
      </c>
      <c r="I432" s="95">
        <v>5</v>
      </c>
      <c r="J432" s="104">
        <v>10</v>
      </c>
      <c r="K432" s="109">
        <v>6</v>
      </c>
      <c r="L432" s="103">
        <v>8</v>
      </c>
      <c r="M432" s="108">
        <v>3</v>
      </c>
      <c r="N432" s="96">
        <v>6</v>
      </c>
      <c r="O432" s="95"/>
      <c r="P432" s="96"/>
      <c r="Q432" s="95"/>
      <c r="R432" s="104"/>
      <c r="S432" s="103"/>
      <c r="T432" s="108"/>
      <c r="U432" s="139"/>
      <c r="V432" s="96"/>
      <c r="W432" s="307"/>
      <c r="X432" s="304"/>
      <c r="Y432" s="95"/>
      <c r="Z432" s="108"/>
      <c r="AA432" s="307"/>
      <c r="AB432" s="311"/>
      <c r="AC432" s="344"/>
      <c r="AD432" s="304"/>
      <c r="AE432" s="95"/>
      <c r="AF432" s="104"/>
      <c r="AG432" s="104"/>
      <c r="AH432" s="103"/>
      <c r="AI432" s="96"/>
      <c r="AJ432" s="95"/>
      <c r="AK432" s="103"/>
      <c r="AL432" s="96"/>
      <c r="AM432" s="302"/>
      <c r="AN432" s="311"/>
      <c r="AO432" s="308"/>
      <c r="AP432" s="344"/>
      <c r="AQ432" s="304"/>
      <c r="AR432" s="357"/>
      <c r="AS432" s="359"/>
      <c r="AT432" s="358"/>
      <c r="AU432" s="302"/>
      <c r="AV432" s="304"/>
      <c r="AW432" s="302"/>
      <c r="AX432" s="308"/>
      <c r="AY432" s="344"/>
      <c r="AZ432" s="304"/>
      <c r="BA432" s="357"/>
      <c r="BB432" s="360"/>
      <c r="BC432" s="358"/>
      <c r="BD432" s="357"/>
      <c r="BE432" s="361"/>
      <c r="BF432" s="302"/>
      <c r="BG432" s="304"/>
      <c r="BH432" s="95">
        <v>169</v>
      </c>
      <c r="BI432" s="96">
        <v>168</v>
      </c>
      <c r="BJ432" s="95"/>
      <c r="BK432" s="358"/>
      <c r="BL432" s="302"/>
      <c r="BM432" s="344"/>
      <c r="BN432" s="304"/>
      <c r="BO432" s="302"/>
      <c r="BP432" s="304"/>
      <c r="BQ432" s="95">
        <v>94</v>
      </c>
      <c r="BR432" s="104">
        <v>98</v>
      </c>
      <c r="BS432" s="104">
        <v>145</v>
      </c>
      <c r="BT432" s="103">
        <v>49</v>
      </c>
      <c r="BU432" s="96">
        <v>82</v>
      </c>
      <c r="BV432" s="95"/>
      <c r="BW432" s="96"/>
      <c r="BX432" s="95"/>
      <c r="BY432" s="95"/>
      <c r="BZ432" s="104"/>
      <c r="CA432" s="96"/>
      <c r="CB432" s="302"/>
      <c r="CC432" s="311"/>
      <c r="CD432" s="311"/>
      <c r="CE432" s="304"/>
    </row>
    <row r="433" spans="1:83">
      <c r="A433" s="10">
        <v>7304</v>
      </c>
      <c r="B433" s="11" t="s">
        <v>565</v>
      </c>
      <c r="C433" s="33">
        <v>1286</v>
      </c>
      <c r="D433" s="45">
        <v>318</v>
      </c>
      <c r="E433" s="68">
        <f t="shared" si="6"/>
        <v>0.24727838258164853</v>
      </c>
      <c r="F433" s="95"/>
      <c r="G433" s="95"/>
      <c r="H433" s="95"/>
      <c r="I433" s="95"/>
      <c r="J433" s="104"/>
      <c r="K433" s="109"/>
      <c r="L433" s="103"/>
      <c r="M433" s="108"/>
      <c r="N433" s="96"/>
      <c r="O433" s="95"/>
      <c r="P433" s="96"/>
      <c r="Q433" s="95"/>
      <c r="R433" s="104"/>
      <c r="S433" s="103"/>
      <c r="T433" s="108"/>
      <c r="U433" s="139"/>
      <c r="V433" s="96"/>
      <c r="W433" s="307"/>
      <c r="X433" s="304"/>
      <c r="Y433" s="95"/>
      <c r="Z433" s="108"/>
      <c r="AA433" s="307"/>
      <c r="AB433" s="311"/>
      <c r="AC433" s="344"/>
      <c r="AD433" s="304"/>
      <c r="AE433" s="95"/>
      <c r="AF433" s="104"/>
      <c r="AG433" s="104"/>
      <c r="AH433" s="103"/>
      <c r="AI433" s="96"/>
      <c r="AJ433" s="95"/>
      <c r="AK433" s="103"/>
      <c r="AL433" s="96"/>
      <c r="AM433" s="302"/>
      <c r="AN433" s="311"/>
      <c r="AO433" s="308"/>
      <c r="AP433" s="344"/>
      <c r="AQ433" s="304"/>
      <c r="AR433" s="357"/>
      <c r="AS433" s="359"/>
      <c r="AT433" s="358"/>
      <c r="AU433" s="302"/>
      <c r="AV433" s="304"/>
      <c r="AW433" s="302"/>
      <c r="AX433" s="308"/>
      <c r="AY433" s="344"/>
      <c r="AZ433" s="304"/>
      <c r="BA433" s="357"/>
      <c r="BB433" s="360"/>
      <c r="BC433" s="358"/>
      <c r="BD433" s="357"/>
      <c r="BE433" s="361"/>
      <c r="BF433" s="302"/>
      <c r="BG433" s="304"/>
      <c r="BH433" s="95">
        <v>147</v>
      </c>
      <c r="BI433" s="96">
        <v>181</v>
      </c>
      <c r="BJ433" s="95"/>
      <c r="BK433" s="358"/>
      <c r="BL433" s="302"/>
      <c r="BM433" s="344"/>
      <c r="BN433" s="304"/>
      <c r="BO433" s="302"/>
      <c r="BP433" s="304"/>
      <c r="BQ433" s="357"/>
      <c r="BR433" s="359"/>
      <c r="BS433" s="359"/>
      <c r="BT433" s="360"/>
      <c r="BU433" s="358"/>
      <c r="BV433" s="95">
        <v>160</v>
      </c>
      <c r="BW433" s="96">
        <v>177</v>
      </c>
      <c r="BX433" s="95"/>
      <c r="BY433" s="95"/>
      <c r="BZ433" s="104"/>
      <c r="CA433" s="96"/>
      <c r="CB433" s="302"/>
      <c r="CC433" s="311"/>
      <c r="CD433" s="311"/>
      <c r="CE433" s="304"/>
    </row>
    <row r="434" spans="1:83">
      <c r="A434" s="10">
        <v>7305</v>
      </c>
      <c r="B434" s="11" t="s">
        <v>566</v>
      </c>
      <c r="C434" s="33">
        <v>1251</v>
      </c>
      <c r="D434" s="45">
        <v>377</v>
      </c>
      <c r="E434" s="68">
        <f t="shared" si="6"/>
        <v>0.30135891286970423</v>
      </c>
      <c r="F434" s="95">
        <v>49</v>
      </c>
      <c r="G434" s="95">
        <v>16</v>
      </c>
      <c r="H434" s="95">
        <v>42</v>
      </c>
      <c r="I434" s="95">
        <v>7</v>
      </c>
      <c r="J434" s="104">
        <v>33</v>
      </c>
      <c r="K434" s="109">
        <v>58</v>
      </c>
      <c r="L434" s="103">
        <v>23</v>
      </c>
      <c r="M434" s="108">
        <v>23</v>
      </c>
      <c r="N434" s="96">
        <v>44</v>
      </c>
      <c r="O434" s="95"/>
      <c r="P434" s="96"/>
      <c r="Q434" s="95"/>
      <c r="R434" s="104"/>
      <c r="S434" s="103"/>
      <c r="T434" s="108"/>
      <c r="U434" s="139"/>
      <c r="V434" s="96"/>
      <c r="W434" s="307"/>
      <c r="X434" s="304"/>
      <c r="Y434" s="95"/>
      <c r="Z434" s="108"/>
      <c r="AA434" s="307"/>
      <c r="AB434" s="311"/>
      <c r="AC434" s="344"/>
      <c r="AD434" s="304"/>
      <c r="AE434" s="95"/>
      <c r="AF434" s="104"/>
      <c r="AG434" s="104"/>
      <c r="AH434" s="103"/>
      <c r="AI434" s="96"/>
      <c r="AJ434" s="95"/>
      <c r="AK434" s="103"/>
      <c r="AL434" s="96"/>
      <c r="AM434" s="302"/>
      <c r="AN434" s="311"/>
      <c r="AO434" s="308"/>
      <c r="AP434" s="344"/>
      <c r="AQ434" s="304"/>
      <c r="AR434" s="357"/>
      <c r="AS434" s="359"/>
      <c r="AT434" s="358"/>
      <c r="AU434" s="302"/>
      <c r="AV434" s="304"/>
      <c r="AW434" s="302"/>
      <c r="AX434" s="308"/>
      <c r="AY434" s="344"/>
      <c r="AZ434" s="304"/>
      <c r="BA434" s="357"/>
      <c r="BB434" s="360"/>
      <c r="BC434" s="358"/>
      <c r="BD434" s="357"/>
      <c r="BE434" s="361"/>
      <c r="BF434" s="302"/>
      <c r="BG434" s="304"/>
      <c r="BH434" s="95">
        <v>110</v>
      </c>
      <c r="BI434" s="96">
        <v>135</v>
      </c>
      <c r="BJ434" s="95"/>
      <c r="BK434" s="358"/>
      <c r="BL434" s="302"/>
      <c r="BM434" s="344"/>
      <c r="BN434" s="304"/>
      <c r="BO434" s="302"/>
      <c r="BP434" s="304"/>
      <c r="BQ434" s="357"/>
      <c r="BR434" s="359"/>
      <c r="BS434" s="359"/>
      <c r="BT434" s="360"/>
      <c r="BU434" s="358"/>
      <c r="BV434" s="95">
        <v>136</v>
      </c>
      <c r="BW434" s="96">
        <v>129</v>
      </c>
      <c r="BX434" s="95"/>
      <c r="BY434" s="95"/>
      <c r="BZ434" s="104"/>
      <c r="CA434" s="96"/>
      <c r="CB434" s="302"/>
      <c r="CC434" s="311"/>
      <c r="CD434" s="311"/>
      <c r="CE434" s="304"/>
    </row>
    <row r="435" spans="1:83">
      <c r="A435" s="10">
        <v>7306</v>
      </c>
      <c r="B435" s="11" t="s">
        <v>567</v>
      </c>
      <c r="C435" s="33">
        <v>1092</v>
      </c>
      <c r="D435" s="45">
        <v>202</v>
      </c>
      <c r="E435" s="68">
        <f t="shared" si="6"/>
        <v>0.18498168498168499</v>
      </c>
      <c r="F435" s="95"/>
      <c r="G435" s="95"/>
      <c r="H435" s="95"/>
      <c r="I435" s="95"/>
      <c r="J435" s="104"/>
      <c r="K435" s="109"/>
      <c r="L435" s="103"/>
      <c r="M435" s="108"/>
      <c r="N435" s="96"/>
      <c r="O435" s="95"/>
      <c r="P435" s="96"/>
      <c r="Q435" s="95"/>
      <c r="R435" s="104"/>
      <c r="S435" s="103"/>
      <c r="T435" s="108"/>
      <c r="U435" s="139"/>
      <c r="V435" s="96"/>
      <c r="W435" s="307"/>
      <c r="X435" s="304"/>
      <c r="Y435" s="95"/>
      <c r="Z435" s="108"/>
      <c r="AA435" s="307"/>
      <c r="AB435" s="311"/>
      <c r="AC435" s="344"/>
      <c r="AD435" s="304"/>
      <c r="AE435" s="95"/>
      <c r="AF435" s="104"/>
      <c r="AG435" s="104"/>
      <c r="AH435" s="103"/>
      <c r="AI435" s="96"/>
      <c r="AJ435" s="95"/>
      <c r="AK435" s="103"/>
      <c r="AL435" s="96"/>
      <c r="AM435" s="302"/>
      <c r="AN435" s="311"/>
      <c r="AO435" s="308"/>
      <c r="AP435" s="344"/>
      <c r="AQ435" s="304"/>
      <c r="AR435" s="357"/>
      <c r="AS435" s="359"/>
      <c r="AT435" s="358"/>
      <c r="AU435" s="302"/>
      <c r="AV435" s="304"/>
      <c r="AW435" s="302"/>
      <c r="AX435" s="308"/>
      <c r="AY435" s="344"/>
      <c r="AZ435" s="304"/>
      <c r="BA435" s="357"/>
      <c r="BB435" s="360"/>
      <c r="BC435" s="358"/>
      <c r="BD435" s="357"/>
      <c r="BE435" s="361"/>
      <c r="BF435" s="302"/>
      <c r="BG435" s="304"/>
      <c r="BH435" s="95">
        <v>101</v>
      </c>
      <c r="BI435" s="96">
        <v>112</v>
      </c>
      <c r="BJ435" s="95"/>
      <c r="BK435" s="358"/>
      <c r="BL435" s="302"/>
      <c r="BM435" s="344"/>
      <c r="BN435" s="304"/>
      <c r="BO435" s="302"/>
      <c r="BP435" s="304"/>
      <c r="BQ435" s="357"/>
      <c r="BR435" s="359"/>
      <c r="BS435" s="359"/>
      <c r="BT435" s="360"/>
      <c r="BU435" s="358"/>
      <c r="BV435" s="95">
        <v>107</v>
      </c>
      <c r="BW435" s="96">
        <v>113</v>
      </c>
      <c r="BX435" s="95"/>
      <c r="BY435" s="95"/>
      <c r="BZ435" s="104"/>
      <c r="CA435" s="96"/>
      <c r="CB435" s="302"/>
      <c r="CC435" s="311"/>
      <c r="CD435" s="311"/>
      <c r="CE435" s="304"/>
    </row>
    <row r="436" spans="1:83">
      <c r="A436" s="10">
        <v>7307</v>
      </c>
      <c r="B436" s="11" t="s">
        <v>568</v>
      </c>
      <c r="C436" s="33">
        <v>816</v>
      </c>
      <c r="D436" s="45">
        <v>254</v>
      </c>
      <c r="E436" s="68">
        <f t="shared" si="6"/>
        <v>0.31127450980392157</v>
      </c>
      <c r="F436" s="95"/>
      <c r="G436" s="95"/>
      <c r="H436" s="95"/>
      <c r="I436" s="95"/>
      <c r="J436" s="104"/>
      <c r="K436" s="109"/>
      <c r="L436" s="103"/>
      <c r="M436" s="108"/>
      <c r="N436" s="96"/>
      <c r="O436" s="95"/>
      <c r="P436" s="96"/>
      <c r="Q436" s="95"/>
      <c r="R436" s="104"/>
      <c r="S436" s="103"/>
      <c r="T436" s="108"/>
      <c r="U436" s="139"/>
      <c r="V436" s="96"/>
      <c r="W436" s="307"/>
      <c r="X436" s="304"/>
      <c r="Y436" s="95"/>
      <c r="Z436" s="108"/>
      <c r="AA436" s="307"/>
      <c r="AB436" s="311"/>
      <c r="AC436" s="344"/>
      <c r="AD436" s="304"/>
      <c r="AE436" s="95"/>
      <c r="AF436" s="104"/>
      <c r="AG436" s="104"/>
      <c r="AH436" s="103"/>
      <c r="AI436" s="96"/>
      <c r="AJ436" s="95"/>
      <c r="AK436" s="103"/>
      <c r="AL436" s="96"/>
      <c r="AM436" s="302"/>
      <c r="AN436" s="311"/>
      <c r="AO436" s="308"/>
      <c r="AP436" s="344"/>
      <c r="AQ436" s="304"/>
      <c r="AR436" s="95"/>
      <c r="AS436" s="104"/>
      <c r="AT436" s="96"/>
      <c r="AU436" s="302"/>
      <c r="AV436" s="304"/>
      <c r="AW436" s="302"/>
      <c r="AX436" s="308"/>
      <c r="AY436" s="344"/>
      <c r="AZ436" s="304"/>
      <c r="BA436" s="357"/>
      <c r="BB436" s="360"/>
      <c r="BC436" s="358"/>
      <c r="BD436" s="357"/>
      <c r="BE436" s="361"/>
      <c r="BF436" s="302"/>
      <c r="BG436" s="304"/>
      <c r="BH436" s="95">
        <v>102</v>
      </c>
      <c r="BI436" s="96">
        <v>131</v>
      </c>
      <c r="BJ436" s="95"/>
      <c r="BK436" s="358"/>
      <c r="BL436" s="302"/>
      <c r="BM436" s="344"/>
      <c r="BN436" s="304"/>
      <c r="BO436" s="302"/>
      <c r="BP436" s="304"/>
      <c r="BQ436" s="357"/>
      <c r="BR436" s="359"/>
      <c r="BS436" s="359"/>
      <c r="BT436" s="360"/>
      <c r="BU436" s="358"/>
      <c r="BV436" s="95">
        <v>118</v>
      </c>
      <c r="BW436" s="96">
        <v>133</v>
      </c>
      <c r="BX436" s="95"/>
      <c r="BY436" s="95"/>
      <c r="BZ436" s="104"/>
      <c r="CA436" s="96"/>
      <c r="CB436" s="302"/>
      <c r="CC436" s="311"/>
      <c r="CD436" s="311"/>
      <c r="CE436" s="304"/>
    </row>
    <row r="437" spans="1:83">
      <c r="A437" s="10">
        <v>7308</v>
      </c>
      <c r="B437" s="11" t="s">
        <v>569</v>
      </c>
      <c r="C437" s="33">
        <v>805</v>
      </c>
      <c r="D437" s="45">
        <v>182</v>
      </c>
      <c r="E437" s="68">
        <f t="shared" si="6"/>
        <v>0.22608695652173913</v>
      </c>
      <c r="F437" s="95">
        <v>76</v>
      </c>
      <c r="G437" s="95">
        <v>41</v>
      </c>
      <c r="H437" s="95">
        <v>79</v>
      </c>
      <c r="I437" s="95">
        <v>16</v>
      </c>
      <c r="J437" s="104">
        <v>64</v>
      </c>
      <c r="K437" s="109">
        <v>66</v>
      </c>
      <c r="L437" s="103">
        <v>66</v>
      </c>
      <c r="M437" s="108">
        <v>60</v>
      </c>
      <c r="N437" s="96">
        <v>31</v>
      </c>
      <c r="O437" s="95"/>
      <c r="P437" s="96"/>
      <c r="Q437" s="95"/>
      <c r="R437" s="104"/>
      <c r="S437" s="103"/>
      <c r="T437" s="108"/>
      <c r="U437" s="139"/>
      <c r="V437" s="96"/>
      <c r="W437" s="307"/>
      <c r="X437" s="304"/>
      <c r="Y437" s="95"/>
      <c r="Z437" s="108"/>
      <c r="AA437" s="307"/>
      <c r="AB437" s="311"/>
      <c r="AC437" s="344"/>
      <c r="AD437" s="304"/>
      <c r="AE437" s="95"/>
      <c r="AF437" s="104"/>
      <c r="AG437" s="104"/>
      <c r="AH437" s="103"/>
      <c r="AI437" s="96"/>
      <c r="AJ437" s="95"/>
      <c r="AK437" s="103"/>
      <c r="AL437" s="96"/>
      <c r="AM437" s="302"/>
      <c r="AN437" s="311"/>
      <c r="AO437" s="308"/>
      <c r="AP437" s="344"/>
      <c r="AQ437" s="304"/>
      <c r="AR437" s="95"/>
      <c r="AS437" s="104"/>
      <c r="AT437" s="96"/>
      <c r="AU437" s="302"/>
      <c r="AV437" s="304"/>
      <c r="AW437" s="302"/>
      <c r="AX437" s="308"/>
      <c r="AY437" s="344"/>
      <c r="AZ437" s="304"/>
      <c r="BA437" s="357"/>
      <c r="BB437" s="360"/>
      <c r="BC437" s="358"/>
      <c r="BD437" s="357"/>
      <c r="BE437" s="361"/>
      <c r="BF437" s="302"/>
      <c r="BG437" s="304"/>
      <c r="BH437" s="95"/>
      <c r="BI437" s="96"/>
      <c r="BJ437" s="95"/>
      <c r="BK437" s="358"/>
      <c r="BL437" s="302"/>
      <c r="BM437" s="344"/>
      <c r="BN437" s="304"/>
      <c r="BO437" s="302"/>
      <c r="BP437" s="304"/>
      <c r="BQ437" s="357"/>
      <c r="BR437" s="359"/>
      <c r="BS437" s="359"/>
      <c r="BT437" s="360"/>
      <c r="BU437" s="358"/>
      <c r="BV437" s="95"/>
      <c r="BW437" s="96"/>
      <c r="BX437" s="95"/>
      <c r="BY437" s="95"/>
      <c r="BZ437" s="104"/>
      <c r="CA437" s="96"/>
      <c r="CB437" s="302"/>
      <c r="CC437" s="311"/>
      <c r="CD437" s="311"/>
      <c r="CE437" s="304"/>
    </row>
    <row r="438" spans="1:83">
      <c r="A438" s="10">
        <v>7309</v>
      </c>
      <c r="B438" s="11" t="s">
        <v>570</v>
      </c>
      <c r="C438" s="33">
        <v>1117</v>
      </c>
      <c r="D438" s="45">
        <v>220</v>
      </c>
      <c r="E438" s="68">
        <f t="shared" si="6"/>
        <v>0.19695613249776187</v>
      </c>
      <c r="F438" s="95"/>
      <c r="G438" s="95"/>
      <c r="H438" s="95"/>
      <c r="I438" s="95"/>
      <c r="J438" s="104"/>
      <c r="K438" s="109"/>
      <c r="L438" s="103"/>
      <c r="M438" s="108"/>
      <c r="N438" s="96"/>
      <c r="O438" s="95"/>
      <c r="P438" s="96"/>
      <c r="Q438" s="95"/>
      <c r="R438" s="104"/>
      <c r="S438" s="103"/>
      <c r="T438" s="108"/>
      <c r="U438" s="139"/>
      <c r="V438" s="96"/>
      <c r="W438" s="307"/>
      <c r="X438" s="304"/>
      <c r="Y438" s="95"/>
      <c r="Z438" s="108"/>
      <c r="AA438" s="307"/>
      <c r="AB438" s="311"/>
      <c r="AC438" s="344"/>
      <c r="AD438" s="304"/>
      <c r="AE438" s="95"/>
      <c r="AF438" s="104"/>
      <c r="AG438" s="104"/>
      <c r="AH438" s="103"/>
      <c r="AI438" s="96"/>
      <c r="AJ438" s="95"/>
      <c r="AK438" s="103"/>
      <c r="AL438" s="96"/>
      <c r="AM438" s="302"/>
      <c r="AN438" s="311"/>
      <c r="AO438" s="308"/>
      <c r="AP438" s="344"/>
      <c r="AQ438" s="304"/>
      <c r="AR438" s="95"/>
      <c r="AS438" s="104"/>
      <c r="AT438" s="96"/>
      <c r="AU438" s="302"/>
      <c r="AV438" s="304"/>
      <c r="AW438" s="302"/>
      <c r="AX438" s="308"/>
      <c r="AY438" s="344"/>
      <c r="AZ438" s="304"/>
      <c r="BA438" s="95"/>
      <c r="BB438" s="103"/>
      <c r="BC438" s="96"/>
      <c r="BD438" s="357"/>
      <c r="BE438" s="361"/>
      <c r="BF438" s="302"/>
      <c r="BG438" s="304"/>
      <c r="BH438" s="95">
        <v>87</v>
      </c>
      <c r="BI438" s="96">
        <v>113</v>
      </c>
      <c r="BJ438" s="95"/>
      <c r="BK438" s="358"/>
      <c r="BL438" s="302"/>
      <c r="BM438" s="344"/>
      <c r="BN438" s="304"/>
      <c r="BO438" s="302"/>
      <c r="BP438" s="304"/>
      <c r="BQ438" s="357"/>
      <c r="BR438" s="359"/>
      <c r="BS438" s="359"/>
      <c r="BT438" s="360"/>
      <c r="BU438" s="358"/>
      <c r="BV438" s="95">
        <v>104</v>
      </c>
      <c r="BW438" s="96">
        <v>113</v>
      </c>
      <c r="BX438" s="95"/>
      <c r="BY438" s="95"/>
      <c r="BZ438" s="104"/>
      <c r="CA438" s="96"/>
      <c r="CB438" s="302"/>
      <c r="CC438" s="311"/>
      <c r="CD438" s="311"/>
      <c r="CE438" s="304"/>
    </row>
    <row r="439" spans="1:83">
      <c r="A439" s="10">
        <v>7310</v>
      </c>
      <c r="B439" s="11" t="s">
        <v>571</v>
      </c>
      <c r="C439" s="33">
        <v>908</v>
      </c>
      <c r="D439" s="45">
        <v>410</v>
      </c>
      <c r="E439" s="68">
        <f t="shared" si="6"/>
        <v>0.45154185022026433</v>
      </c>
      <c r="F439" s="95"/>
      <c r="G439" s="95"/>
      <c r="H439" s="95"/>
      <c r="I439" s="95"/>
      <c r="J439" s="104"/>
      <c r="K439" s="109"/>
      <c r="L439" s="103"/>
      <c r="M439" s="108"/>
      <c r="N439" s="96"/>
      <c r="O439" s="95"/>
      <c r="P439" s="96"/>
      <c r="Q439" s="95"/>
      <c r="R439" s="104"/>
      <c r="S439" s="103"/>
      <c r="T439" s="108"/>
      <c r="U439" s="139"/>
      <c r="V439" s="96"/>
      <c r="W439" s="307"/>
      <c r="X439" s="304"/>
      <c r="Y439" s="95"/>
      <c r="Z439" s="108"/>
      <c r="AA439" s="307"/>
      <c r="AB439" s="311"/>
      <c r="AC439" s="344"/>
      <c r="AD439" s="304"/>
      <c r="AE439" s="95"/>
      <c r="AF439" s="104"/>
      <c r="AG439" s="104"/>
      <c r="AH439" s="103"/>
      <c r="AI439" s="96"/>
      <c r="AJ439" s="95"/>
      <c r="AK439" s="103"/>
      <c r="AL439" s="96"/>
      <c r="AM439" s="302"/>
      <c r="AN439" s="311"/>
      <c r="AO439" s="308"/>
      <c r="AP439" s="344"/>
      <c r="AQ439" s="304"/>
      <c r="AR439" s="95"/>
      <c r="AS439" s="104"/>
      <c r="AT439" s="96"/>
      <c r="AU439" s="302"/>
      <c r="AV439" s="304"/>
      <c r="AW439" s="302"/>
      <c r="AX439" s="308"/>
      <c r="AY439" s="344"/>
      <c r="AZ439" s="304"/>
      <c r="BA439" s="95"/>
      <c r="BB439" s="103"/>
      <c r="BC439" s="96"/>
      <c r="BD439" s="95"/>
      <c r="BE439" s="138"/>
      <c r="BF439" s="302"/>
      <c r="BG439" s="304"/>
      <c r="BH439" s="95">
        <v>148</v>
      </c>
      <c r="BI439" s="96">
        <v>157</v>
      </c>
      <c r="BJ439" s="95"/>
      <c r="BK439" s="358"/>
      <c r="BL439" s="302"/>
      <c r="BM439" s="344"/>
      <c r="BN439" s="304"/>
      <c r="BO439" s="302"/>
      <c r="BP439" s="304"/>
      <c r="BQ439" s="95">
        <v>86</v>
      </c>
      <c r="BR439" s="104">
        <v>88</v>
      </c>
      <c r="BS439" s="104">
        <v>152</v>
      </c>
      <c r="BT439" s="103">
        <v>82</v>
      </c>
      <c r="BU439" s="96">
        <v>66</v>
      </c>
      <c r="BV439" s="357"/>
      <c r="BW439" s="358"/>
      <c r="BX439" s="357"/>
      <c r="BY439" s="357"/>
      <c r="BZ439" s="359"/>
      <c r="CA439" s="358"/>
      <c r="CB439" s="302"/>
      <c r="CC439" s="311"/>
      <c r="CD439" s="311"/>
      <c r="CE439" s="304"/>
    </row>
    <row r="440" spans="1:83">
      <c r="A440" s="10">
        <v>7311</v>
      </c>
      <c r="B440" s="11" t="s">
        <v>572</v>
      </c>
      <c r="C440" s="33">
        <v>1170</v>
      </c>
      <c r="D440" s="45">
        <v>544</v>
      </c>
      <c r="E440" s="68">
        <f t="shared" si="6"/>
        <v>0.46495726495726497</v>
      </c>
      <c r="F440" s="95"/>
      <c r="G440" s="95"/>
      <c r="H440" s="95"/>
      <c r="I440" s="95"/>
      <c r="J440" s="104"/>
      <c r="K440" s="109"/>
      <c r="L440" s="103"/>
      <c r="M440" s="108"/>
      <c r="N440" s="96"/>
      <c r="O440" s="95"/>
      <c r="P440" s="96"/>
      <c r="Q440" s="95"/>
      <c r="R440" s="104"/>
      <c r="S440" s="103"/>
      <c r="T440" s="108"/>
      <c r="U440" s="139"/>
      <c r="V440" s="96"/>
      <c r="W440" s="307"/>
      <c r="X440" s="304"/>
      <c r="Y440" s="95"/>
      <c r="Z440" s="108"/>
      <c r="AA440" s="307"/>
      <c r="AB440" s="311"/>
      <c r="AC440" s="344"/>
      <c r="AD440" s="304"/>
      <c r="AE440" s="95"/>
      <c r="AF440" s="104"/>
      <c r="AG440" s="104"/>
      <c r="AH440" s="103"/>
      <c r="AI440" s="96"/>
      <c r="AJ440" s="95"/>
      <c r="AK440" s="103"/>
      <c r="AL440" s="96"/>
      <c r="AM440" s="302"/>
      <c r="AN440" s="311"/>
      <c r="AO440" s="308"/>
      <c r="AP440" s="344"/>
      <c r="AQ440" s="304"/>
      <c r="AR440" s="95"/>
      <c r="AS440" s="104"/>
      <c r="AT440" s="96"/>
      <c r="AU440" s="302"/>
      <c r="AV440" s="304"/>
      <c r="AW440" s="302"/>
      <c r="AX440" s="308"/>
      <c r="AY440" s="344"/>
      <c r="AZ440" s="304"/>
      <c r="BA440" s="95"/>
      <c r="BB440" s="103"/>
      <c r="BC440" s="96"/>
      <c r="BD440" s="95"/>
      <c r="BE440" s="138"/>
      <c r="BF440" s="302"/>
      <c r="BG440" s="304"/>
      <c r="BH440" s="95">
        <v>222</v>
      </c>
      <c r="BI440" s="96">
        <v>246</v>
      </c>
      <c r="BJ440" s="95"/>
      <c r="BK440" s="358"/>
      <c r="BL440" s="302"/>
      <c r="BM440" s="344"/>
      <c r="BN440" s="304"/>
      <c r="BO440" s="302"/>
      <c r="BP440" s="304"/>
      <c r="BQ440" s="95">
        <v>114</v>
      </c>
      <c r="BR440" s="104">
        <v>98</v>
      </c>
      <c r="BS440" s="104">
        <v>250</v>
      </c>
      <c r="BT440" s="103">
        <v>116</v>
      </c>
      <c r="BU440" s="96">
        <v>87</v>
      </c>
      <c r="BV440" s="357"/>
      <c r="BW440" s="358"/>
      <c r="BX440" s="357"/>
      <c r="BY440" s="357"/>
      <c r="BZ440" s="359"/>
      <c r="CA440" s="358"/>
      <c r="CB440" s="302"/>
      <c r="CC440" s="311"/>
      <c r="CD440" s="311"/>
      <c r="CE440" s="304"/>
    </row>
    <row r="441" spans="1:83">
      <c r="A441" s="10">
        <v>7312</v>
      </c>
      <c r="B441" s="11" t="s">
        <v>573</v>
      </c>
      <c r="C441" s="33">
        <v>1306</v>
      </c>
      <c r="D441" s="45">
        <v>347</v>
      </c>
      <c r="E441" s="68">
        <f t="shared" si="6"/>
        <v>0.26569678407350689</v>
      </c>
      <c r="F441" s="95"/>
      <c r="G441" s="95"/>
      <c r="H441" s="95"/>
      <c r="I441" s="95"/>
      <c r="J441" s="104"/>
      <c r="K441" s="109"/>
      <c r="L441" s="103"/>
      <c r="M441" s="108"/>
      <c r="N441" s="96"/>
      <c r="O441" s="95"/>
      <c r="P441" s="96"/>
      <c r="Q441" s="95"/>
      <c r="R441" s="104"/>
      <c r="S441" s="103"/>
      <c r="T441" s="108"/>
      <c r="U441" s="139"/>
      <c r="V441" s="96"/>
      <c r="W441" s="307"/>
      <c r="X441" s="304"/>
      <c r="Y441" s="95"/>
      <c r="Z441" s="108"/>
      <c r="AA441" s="307"/>
      <c r="AB441" s="311"/>
      <c r="AC441" s="344"/>
      <c r="AD441" s="304"/>
      <c r="AE441" s="95"/>
      <c r="AF441" s="104"/>
      <c r="AG441" s="104"/>
      <c r="AH441" s="103"/>
      <c r="AI441" s="96"/>
      <c r="AJ441" s="95"/>
      <c r="AK441" s="103"/>
      <c r="AL441" s="96"/>
      <c r="AM441" s="302"/>
      <c r="AN441" s="311"/>
      <c r="AO441" s="308"/>
      <c r="AP441" s="344"/>
      <c r="AQ441" s="304"/>
      <c r="AR441" s="95"/>
      <c r="AS441" s="104"/>
      <c r="AT441" s="96"/>
      <c r="AU441" s="302"/>
      <c r="AV441" s="304"/>
      <c r="AW441" s="302"/>
      <c r="AX441" s="308"/>
      <c r="AY441" s="344"/>
      <c r="AZ441" s="304"/>
      <c r="BA441" s="95"/>
      <c r="BB441" s="103"/>
      <c r="BC441" s="96"/>
      <c r="BD441" s="95"/>
      <c r="BE441" s="138"/>
      <c r="BF441" s="302"/>
      <c r="BG441" s="304"/>
      <c r="BH441" s="95">
        <v>165</v>
      </c>
      <c r="BI441" s="96">
        <v>203</v>
      </c>
      <c r="BJ441" s="95"/>
      <c r="BK441" s="358"/>
      <c r="BL441" s="302"/>
      <c r="BM441" s="344"/>
      <c r="BN441" s="304"/>
      <c r="BO441" s="302"/>
      <c r="BP441" s="304"/>
      <c r="BQ441" s="357"/>
      <c r="BR441" s="359"/>
      <c r="BS441" s="359"/>
      <c r="BT441" s="360"/>
      <c r="BU441" s="358"/>
      <c r="BV441" s="95">
        <v>169</v>
      </c>
      <c r="BW441" s="96">
        <v>216</v>
      </c>
      <c r="BX441" s="95"/>
      <c r="BY441" s="95"/>
      <c r="BZ441" s="104"/>
      <c r="CA441" s="96"/>
      <c r="CB441" s="302"/>
      <c r="CC441" s="311"/>
      <c r="CD441" s="311"/>
      <c r="CE441" s="304"/>
    </row>
    <row r="442" spans="1:83">
      <c r="A442" s="10">
        <v>7313</v>
      </c>
      <c r="B442" s="11" t="s">
        <v>574</v>
      </c>
      <c r="C442" s="33">
        <v>726</v>
      </c>
      <c r="D442" s="45">
        <v>242</v>
      </c>
      <c r="E442" s="68">
        <f t="shared" si="6"/>
        <v>0.33333333333333331</v>
      </c>
      <c r="F442" s="95"/>
      <c r="G442" s="95"/>
      <c r="H442" s="95"/>
      <c r="I442" s="95"/>
      <c r="J442" s="104"/>
      <c r="K442" s="109"/>
      <c r="L442" s="103"/>
      <c r="M442" s="108"/>
      <c r="N442" s="96"/>
      <c r="O442" s="95"/>
      <c r="P442" s="96"/>
      <c r="Q442" s="95"/>
      <c r="R442" s="104"/>
      <c r="S442" s="103"/>
      <c r="T442" s="108"/>
      <c r="U442" s="139"/>
      <c r="V442" s="96"/>
      <c r="W442" s="307"/>
      <c r="X442" s="304"/>
      <c r="Y442" s="95"/>
      <c r="Z442" s="108"/>
      <c r="AA442" s="307"/>
      <c r="AB442" s="311"/>
      <c r="AC442" s="344"/>
      <c r="AD442" s="304"/>
      <c r="AE442" s="95"/>
      <c r="AF442" s="104"/>
      <c r="AG442" s="104"/>
      <c r="AH442" s="103"/>
      <c r="AI442" s="96"/>
      <c r="AJ442" s="95"/>
      <c r="AK442" s="103"/>
      <c r="AL442" s="96"/>
      <c r="AM442" s="302"/>
      <c r="AN442" s="311"/>
      <c r="AO442" s="308"/>
      <c r="AP442" s="344"/>
      <c r="AQ442" s="304"/>
      <c r="AR442" s="95"/>
      <c r="AS442" s="104"/>
      <c r="AT442" s="96"/>
      <c r="AU442" s="302"/>
      <c r="AV442" s="304"/>
      <c r="AW442" s="302"/>
      <c r="AX442" s="308"/>
      <c r="AY442" s="344"/>
      <c r="AZ442" s="304"/>
      <c r="BA442" s="95"/>
      <c r="BB442" s="103"/>
      <c r="BC442" s="96"/>
      <c r="BD442" s="95"/>
      <c r="BE442" s="138"/>
      <c r="BF442" s="302"/>
      <c r="BG442" s="304"/>
      <c r="BH442" s="95">
        <v>109</v>
      </c>
      <c r="BI442" s="96">
        <v>135</v>
      </c>
      <c r="BJ442" s="95"/>
      <c r="BK442" s="358"/>
      <c r="BL442" s="302"/>
      <c r="BM442" s="344"/>
      <c r="BN442" s="304"/>
      <c r="BO442" s="302"/>
      <c r="BP442" s="304"/>
      <c r="BQ442" s="357"/>
      <c r="BR442" s="359"/>
      <c r="BS442" s="359"/>
      <c r="BT442" s="360"/>
      <c r="BU442" s="358"/>
      <c r="BV442" s="95">
        <v>130</v>
      </c>
      <c r="BW442" s="96">
        <v>136</v>
      </c>
      <c r="BX442" s="95"/>
      <c r="BY442" s="95"/>
      <c r="BZ442" s="104"/>
      <c r="CA442" s="96"/>
      <c r="CB442" s="302"/>
      <c r="CC442" s="311"/>
      <c r="CD442" s="311"/>
      <c r="CE442" s="304"/>
    </row>
    <row r="443" spans="1:83">
      <c r="A443" s="10">
        <v>7314</v>
      </c>
      <c r="B443" s="11" t="s">
        <v>575</v>
      </c>
      <c r="C443" s="33">
        <v>1260</v>
      </c>
      <c r="D443" s="45">
        <v>228</v>
      </c>
      <c r="E443" s="68">
        <f t="shared" si="6"/>
        <v>0.18095238095238095</v>
      </c>
      <c r="F443" s="95"/>
      <c r="G443" s="95"/>
      <c r="H443" s="95"/>
      <c r="I443" s="95"/>
      <c r="J443" s="104"/>
      <c r="K443" s="109"/>
      <c r="L443" s="103"/>
      <c r="M443" s="108"/>
      <c r="N443" s="96"/>
      <c r="O443" s="95"/>
      <c r="P443" s="96"/>
      <c r="Q443" s="95"/>
      <c r="R443" s="104"/>
      <c r="S443" s="103"/>
      <c r="T443" s="108"/>
      <c r="U443" s="139"/>
      <c r="V443" s="96"/>
      <c r="W443" s="307"/>
      <c r="X443" s="304"/>
      <c r="Y443" s="95"/>
      <c r="Z443" s="108"/>
      <c r="AA443" s="307"/>
      <c r="AB443" s="311"/>
      <c r="AC443" s="344"/>
      <c r="AD443" s="304"/>
      <c r="AE443" s="95"/>
      <c r="AF443" s="104"/>
      <c r="AG443" s="104"/>
      <c r="AH443" s="103"/>
      <c r="AI443" s="96"/>
      <c r="AJ443" s="95"/>
      <c r="AK443" s="103"/>
      <c r="AL443" s="96"/>
      <c r="AM443" s="302"/>
      <c r="AN443" s="311"/>
      <c r="AO443" s="308"/>
      <c r="AP443" s="344"/>
      <c r="AQ443" s="304"/>
      <c r="AR443" s="95"/>
      <c r="AS443" s="104"/>
      <c r="AT443" s="96"/>
      <c r="AU443" s="302"/>
      <c r="AV443" s="304"/>
      <c r="AW443" s="302"/>
      <c r="AX443" s="308"/>
      <c r="AY443" s="344"/>
      <c r="AZ443" s="304"/>
      <c r="BA443" s="95"/>
      <c r="BB443" s="103"/>
      <c r="BC443" s="96"/>
      <c r="BD443" s="95"/>
      <c r="BE443" s="138"/>
      <c r="BF443" s="302"/>
      <c r="BG443" s="304"/>
      <c r="BH443" s="95">
        <v>103</v>
      </c>
      <c r="BI443" s="96">
        <v>120</v>
      </c>
      <c r="BJ443" s="95"/>
      <c r="BK443" s="358"/>
      <c r="BL443" s="302"/>
      <c r="BM443" s="344"/>
      <c r="BN443" s="304"/>
      <c r="BO443" s="302"/>
      <c r="BP443" s="304"/>
      <c r="BQ443" s="357"/>
      <c r="BR443" s="359"/>
      <c r="BS443" s="359"/>
      <c r="BT443" s="360"/>
      <c r="BU443" s="358"/>
      <c r="BV443" s="95">
        <v>118</v>
      </c>
      <c r="BW443" s="96">
        <v>118</v>
      </c>
      <c r="BX443" s="95"/>
      <c r="BY443" s="95"/>
      <c r="BZ443" s="104"/>
      <c r="CA443" s="96"/>
      <c r="CB443" s="302"/>
      <c r="CC443" s="311"/>
      <c r="CD443" s="311"/>
      <c r="CE443" s="304"/>
    </row>
    <row r="444" spans="1:83">
      <c r="A444" s="10">
        <v>7315</v>
      </c>
      <c r="B444" s="11" t="s">
        <v>576</v>
      </c>
      <c r="C444" s="33">
        <v>1229</v>
      </c>
      <c r="D444" s="45">
        <v>476</v>
      </c>
      <c r="E444" s="68">
        <f t="shared" si="6"/>
        <v>0.38730675345809601</v>
      </c>
      <c r="F444" s="95"/>
      <c r="G444" s="95"/>
      <c r="H444" s="95"/>
      <c r="I444" s="95"/>
      <c r="J444" s="104"/>
      <c r="K444" s="109"/>
      <c r="L444" s="103"/>
      <c r="M444" s="108"/>
      <c r="N444" s="96"/>
      <c r="O444" s="95"/>
      <c r="P444" s="96"/>
      <c r="Q444" s="95"/>
      <c r="R444" s="104"/>
      <c r="S444" s="103"/>
      <c r="T444" s="108"/>
      <c r="U444" s="139"/>
      <c r="V444" s="96"/>
      <c r="W444" s="307"/>
      <c r="X444" s="304"/>
      <c r="Y444" s="95"/>
      <c r="Z444" s="108"/>
      <c r="AA444" s="307"/>
      <c r="AB444" s="311"/>
      <c r="AC444" s="344"/>
      <c r="AD444" s="304"/>
      <c r="AE444" s="95"/>
      <c r="AF444" s="104"/>
      <c r="AG444" s="104"/>
      <c r="AH444" s="103"/>
      <c r="AI444" s="96"/>
      <c r="AJ444" s="95"/>
      <c r="AK444" s="103"/>
      <c r="AL444" s="96"/>
      <c r="AM444" s="302"/>
      <c r="AN444" s="311"/>
      <c r="AO444" s="308"/>
      <c r="AP444" s="344"/>
      <c r="AQ444" s="304"/>
      <c r="AR444" s="95"/>
      <c r="AS444" s="104"/>
      <c r="AT444" s="96"/>
      <c r="AU444" s="302"/>
      <c r="AV444" s="304"/>
      <c r="AW444" s="302"/>
      <c r="AX444" s="308"/>
      <c r="AY444" s="344"/>
      <c r="AZ444" s="304"/>
      <c r="BA444" s="95"/>
      <c r="BB444" s="103"/>
      <c r="BC444" s="96"/>
      <c r="BD444" s="95"/>
      <c r="BE444" s="138"/>
      <c r="BF444" s="302"/>
      <c r="BG444" s="304"/>
      <c r="BH444" s="95">
        <v>198</v>
      </c>
      <c r="BI444" s="96">
        <v>224</v>
      </c>
      <c r="BJ444" s="95"/>
      <c r="BK444" s="358"/>
      <c r="BL444" s="302"/>
      <c r="BM444" s="344"/>
      <c r="BN444" s="304"/>
      <c r="BO444" s="302"/>
      <c r="BP444" s="304"/>
      <c r="BQ444" s="95">
        <v>119</v>
      </c>
      <c r="BR444" s="104">
        <v>100</v>
      </c>
      <c r="BS444" s="104">
        <v>195</v>
      </c>
      <c r="BT444" s="103">
        <v>86</v>
      </c>
      <c r="BU444" s="96">
        <v>121</v>
      </c>
      <c r="BV444" s="95"/>
      <c r="BW444" s="96"/>
      <c r="BX444" s="95"/>
      <c r="BY444" s="95"/>
      <c r="BZ444" s="104"/>
      <c r="CA444" s="96"/>
      <c r="CB444" s="302"/>
      <c r="CC444" s="311"/>
      <c r="CD444" s="311"/>
      <c r="CE444" s="304"/>
    </row>
    <row r="445" spans="1:83">
      <c r="A445" s="10">
        <v>7316</v>
      </c>
      <c r="B445" s="11" t="s">
        <v>577</v>
      </c>
      <c r="C445" s="33">
        <v>1037</v>
      </c>
      <c r="D445" s="45">
        <v>476</v>
      </c>
      <c r="E445" s="68">
        <f t="shared" si="6"/>
        <v>0.45901639344262296</v>
      </c>
      <c r="F445" s="95"/>
      <c r="G445" s="95"/>
      <c r="H445" s="95"/>
      <c r="I445" s="95"/>
      <c r="J445" s="104"/>
      <c r="K445" s="109"/>
      <c r="L445" s="103"/>
      <c r="M445" s="108"/>
      <c r="N445" s="96"/>
      <c r="O445" s="95"/>
      <c r="P445" s="96"/>
      <c r="Q445" s="95"/>
      <c r="R445" s="104"/>
      <c r="S445" s="103"/>
      <c r="T445" s="108"/>
      <c r="U445" s="139"/>
      <c r="V445" s="96"/>
      <c r="W445" s="307"/>
      <c r="X445" s="304"/>
      <c r="Y445" s="95"/>
      <c r="Z445" s="108"/>
      <c r="AA445" s="307"/>
      <c r="AB445" s="311"/>
      <c r="AC445" s="344"/>
      <c r="AD445" s="304"/>
      <c r="AE445" s="95"/>
      <c r="AF445" s="104"/>
      <c r="AG445" s="104"/>
      <c r="AH445" s="103"/>
      <c r="AI445" s="96"/>
      <c r="AJ445" s="95"/>
      <c r="AK445" s="103"/>
      <c r="AL445" s="96"/>
      <c r="AM445" s="302"/>
      <c r="AN445" s="311"/>
      <c r="AO445" s="308"/>
      <c r="AP445" s="344"/>
      <c r="AQ445" s="304"/>
      <c r="AR445" s="95"/>
      <c r="AS445" s="104"/>
      <c r="AT445" s="96"/>
      <c r="AU445" s="302"/>
      <c r="AV445" s="304"/>
      <c r="AW445" s="302"/>
      <c r="AX445" s="308"/>
      <c r="AY445" s="344"/>
      <c r="AZ445" s="304"/>
      <c r="BA445" s="95"/>
      <c r="BB445" s="103"/>
      <c r="BC445" s="96"/>
      <c r="BD445" s="95"/>
      <c r="BE445" s="138"/>
      <c r="BF445" s="302"/>
      <c r="BG445" s="304"/>
      <c r="BH445" s="95">
        <v>190</v>
      </c>
      <c r="BI445" s="96">
        <v>200</v>
      </c>
      <c r="BJ445" s="95"/>
      <c r="BK445" s="358"/>
      <c r="BL445" s="302"/>
      <c r="BM445" s="344"/>
      <c r="BN445" s="304"/>
      <c r="BO445" s="302"/>
      <c r="BP445" s="304"/>
      <c r="BQ445" s="95">
        <v>72</v>
      </c>
      <c r="BR445" s="104">
        <v>74</v>
      </c>
      <c r="BS445" s="104">
        <v>169</v>
      </c>
      <c r="BT445" s="103">
        <v>86</v>
      </c>
      <c r="BU445" s="96">
        <v>148</v>
      </c>
      <c r="BV445" s="95">
        <v>13</v>
      </c>
      <c r="BW445" s="96">
        <v>7</v>
      </c>
      <c r="BX445" s="95"/>
      <c r="BY445" s="95"/>
      <c r="BZ445" s="104"/>
      <c r="CA445" s="96"/>
      <c r="CB445" s="302"/>
      <c r="CC445" s="311"/>
      <c r="CD445" s="311"/>
      <c r="CE445" s="304"/>
    </row>
    <row r="446" spans="1:83">
      <c r="A446" s="10">
        <v>7317</v>
      </c>
      <c r="B446" s="11" t="s">
        <v>578</v>
      </c>
      <c r="C446" s="33">
        <v>1133</v>
      </c>
      <c r="D446" s="45">
        <v>377</v>
      </c>
      <c r="E446" s="68">
        <f t="shared" si="6"/>
        <v>0.33274492497793468</v>
      </c>
      <c r="F446" s="95"/>
      <c r="G446" s="95"/>
      <c r="H446" s="95"/>
      <c r="I446" s="95"/>
      <c r="J446" s="104"/>
      <c r="K446" s="109"/>
      <c r="L446" s="103"/>
      <c r="M446" s="108"/>
      <c r="N446" s="96"/>
      <c r="O446" s="95"/>
      <c r="P446" s="96"/>
      <c r="Q446" s="95"/>
      <c r="R446" s="104"/>
      <c r="S446" s="103"/>
      <c r="T446" s="108"/>
      <c r="U446" s="139"/>
      <c r="V446" s="96"/>
      <c r="W446" s="307"/>
      <c r="X446" s="304"/>
      <c r="Y446" s="95"/>
      <c r="Z446" s="108"/>
      <c r="AA446" s="307"/>
      <c r="AB446" s="311"/>
      <c r="AC446" s="344"/>
      <c r="AD446" s="304"/>
      <c r="AE446" s="95"/>
      <c r="AF446" s="104"/>
      <c r="AG446" s="104"/>
      <c r="AH446" s="103"/>
      <c r="AI446" s="96"/>
      <c r="AJ446" s="95"/>
      <c r="AK446" s="103"/>
      <c r="AL446" s="96"/>
      <c r="AM446" s="302"/>
      <c r="AN446" s="311"/>
      <c r="AO446" s="308"/>
      <c r="AP446" s="344"/>
      <c r="AQ446" s="304"/>
      <c r="AR446" s="95"/>
      <c r="AS446" s="104"/>
      <c r="AT446" s="96"/>
      <c r="AU446" s="302"/>
      <c r="AV446" s="304"/>
      <c r="AW446" s="302"/>
      <c r="AX446" s="308"/>
      <c r="AY446" s="344"/>
      <c r="AZ446" s="304"/>
      <c r="BA446" s="95"/>
      <c r="BB446" s="103"/>
      <c r="BC446" s="96"/>
      <c r="BD446" s="95"/>
      <c r="BE446" s="138"/>
      <c r="BF446" s="302"/>
      <c r="BG446" s="304"/>
      <c r="BH446" s="95">
        <v>152</v>
      </c>
      <c r="BI446" s="96">
        <v>190</v>
      </c>
      <c r="BJ446" s="95"/>
      <c r="BK446" s="358"/>
      <c r="BL446" s="302"/>
      <c r="BM446" s="344"/>
      <c r="BN446" s="304"/>
      <c r="BO446" s="302"/>
      <c r="BP446" s="304"/>
      <c r="BQ446" s="357"/>
      <c r="BR446" s="359"/>
      <c r="BS446" s="359"/>
      <c r="BT446" s="360"/>
      <c r="BU446" s="358"/>
      <c r="BV446" s="95">
        <v>184</v>
      </c>
      <c r="BW446" s="96">
        <v>184</v>
      </c>
      <c r="BX446" s="95"/>
      <c r="BY446" s="95"/>
      <c r="BZ446" s="104"/>
      <c r="CA446" s="96"/>
      <c r="CB446" s="302"/>
      <c r="CC446" s="311"/>
      <c r="CD446" s="311"/>
      <c r="CE446" s="304"/>
    </row>
    <row r="447" spans="1:83">
      <c r="A447" s="10">
        <v>7318</v>
      </c>
      <c r="B447" s="11" t="s">
        <v>579</v>
      </c>
      <c r="C447" s="33">
        <v>684</v>
      </c>
      <c r="D447" s="45">
        <v>227</v>
      </c>
      <c r="E447" s="68">
        <f t="shared" si="6"/>
        <v>0.33187134502923976</v>
      </c>
      <c r="F447" s="95"/>
      <c r="G447" s="95"/>
      <c r="H447" s="95"/>
      <c r="I447" s="95"/>
      <c r="J447" s="104"/>
      <c r="K447" s="109"/>
      <c r="L447" s="103"/>
      <c r="M447" s="108"/>
      <c r="N447" s="96"/>
      <c r="O447" s="95"/>
      <c r="P447" s="96"/>
      <c r="Q447" s="95"/>
      <c r="R447" s="104"/>
      <c r="S447" s="103"/>
      <c r="T447" s="108"/>
      <c r="U447" s="139"/>
      <c r="V447" s="96"/>
      <c r="W447" s="307"/>
      <c r="X447" s="304"/>
      <c r="Y447" s="95"/>
      <c r="Z447" s="108"/>
      <c r="AA447" s="307"/>
      <c r="AB447" s="311"/>
      <c r="AC447" s="344"/>
      <c r="AD447" s="304"/>
      <c r="AE447" s="95"/>
      <c r="AF447" s="104"/>
      <c r="AG447" s="104"/>
      <c r="AH447" s="103"/>
      <c r="AI447" s="96"/>
      <c r="AJ447" s="95"/>
      <c r="AK447" s="103"/>
      <c r="AL447" s="96"/>
      <c r="AM447" s="302"/>
      <c r="AN447" s="311"/>
      <c r="AO447" s="308"/>
      <c r="AP447" s="344"/>
      <c r="AQ447" s="304"/>
      <c r="AR447" s="95"/>
      <c r="AS447" s="104"/>
      <c r="AT447" s="96"/>
      <c r="AU447" s="302"/>
      <c r="AV447" s="304"/>
      <c r="AW447" s="302"/>
      <c r="AX447" s="308"/>
      <c r="AY447" s="344"/>
      <c r="AZ447" s="304"/>
      <c r="BA447" s="95"/>
      <c r="BB447" s="103"/>
      <c r="BC447" s="96"/>
      <c r="BD447" s="95"/>
      <c r="BE447" s="138"/>
      <c r="BF447" s="302"/>
      <c r="BG447" s="304"/>
      <c r="BH447" s="95">
        <v>90</v>
      </c>
      <c r="BI447" s="96">
        <v>116</v>
      </c>
      <c r="BJ447" s="95"/>
      <c r="BK447" s="358"/>
      <c r="BL447" s="302"/>
      <c r="BM447" s="344"/>
      <c r="BN447" s="304"/>
      <c r="BO447" s="302"/>
      <c r="BP447" s="304"/>
      <c r="BQ447" s="357"/>
      <c r="BR447" s="359"/>
      <c r="BS447" s="359"/>
      <c r="BT447" s="360"/>
      <c r="BU447" s="358"/>
      <c r="BV447" s="95">
        <v>106</v>
      </c>
      <c r="BW447" s="96">
        <v>116</v>
      </c>
      <c r="BX447" s="95"/>
      <c r="BY447" s="95"/>
      <c r="BZ447" s="104"/>
      <c r="CA447" s="96"/>
      <c r="CB447" s="302"/>
      <c r="CC447" s="311"/>
      <c r="CD447" s="311"/>
      <c r="CE447" s="304"/>
    </row>
    <row r="448" spans="1:83">
      <c r="A448" s="10">
        <v>7319</v>
      </c>
      <c r="B448" s="11" t="s">
        <v>580</v>
      </c>
      <c r="C448" s="33">
        <v>1195</v>
      </c>
      <c r="D448" s="45">
        <v>286</v>
      </c>
      <c r="E448" s="68">
        <f t="shared" si="6"/>
        <v>0.23933054393305439</v>
      </c>
      <c r="F448" s="95"/>
      <c r="G448" s="95"/>
      <c r="H448" s="95"/>
      <c r="I448" s="95"/>
      <c r="J448" s="104"/>
      <c r="K448" s="109"/>
      <c r="L448" s="103"/>
      <c r="M448" s="108"/>
      <c r="N448" s="96"/>
      <c r="O448" s="95"/>
      <c r="P448" s="96"/>
      <c r="Q448" s="95"/>
      <c r="R448" s="104"/>
      <c r="S448" s="103"/>
      <c r="T448" s="108"/>
      <c r="U448" s="139"/>
      <c r="V448" s="96"/>
      <c r="W448" s="307"/>
      <c r="X448" s="304"/>
      <c r="Y448" s="95"/>
      <c r="Z448" s="108"/>
      <c r="AA448" s="307"/>
      <c r="AB448" s="311"/>
      <c r="AC448" s="344"/>
      <c r="AD448" s="304"/>
      <c r="AE448" s="95"/>
      <c r="AF448" s="104"/>
      <c r="AG448" s="104"/>
      <c r="AH448" s="103"/>
      <c r="AI448" s="96"/>
      <c r="AJ448" s="95"/>
      <c r="AK448" s="103"/>
      <c r="AL448" s="96"/>
      <c r="AM448" s="302"/>
      <c r="AN448" s="311"/>
      <c r="AO448" s="308"/>
      <c r="AP448" s="344"/>
      <c r="AQ448" s="304"/>
      <c r="AR448" s="95"/>
      <c r="AS448" s="104"/>
      <c r="AT448" s="96"/>
      <c r="AU448" s="302"/>
      <c r="AV448" s="304"/>
      <c r="AW448" s="302"/>
      <c r="AX448" s="308"/>
      <c r="AY448" s="344"/>
      <c r="AZ448" s="304"/>
      <c r="BA448" s="95"/>
      <c r="BB448" s="103"/>
      <c r="BC448" s="96"/>
      <c r="BD448" s="95"/>
      <c r="BE448" s="138"/>
      <c r="BF448" s="302"/>
      <c r="BG448" s="304"/>
      <c r="BH448" s="95">
        <v>119</v>
      </c>
      <c r="BI448" s="96">
        <v>149</v>
      </c>
      <c r="BJ448" s="95"/>
      <c r="BK448" s="358"/>
      <c r="BL448" s="302"/>
      <c r="BM448" s="344"/>
      <c r="BN448" s="304"/>
      <c r="BO448" s="302"/>
      <c r="BP448" s="304"/>
      <c r="BQ448" s="357"/>
      <c r="BR448" s="359"/>
      <c r="BS448" s="359"/>
      <c r="BT448" s="360"/>
      <c r="BU448" s="358"/>
      <c r="BV448" s="95">
        <v>136</v>
      </c>
      <c r="BW448" s="96">
        <v>132</v>
      </c>
      <c r="BX448" s="95"/>
      <c r="BY448" s="95"/>
      <c r="BZ448" s="104"/>
      <c r="CA448" s="96"/>
      <c r="CB448" s="302"/>
      <c r="CC448" s="311"/>
      <c r="CD448" s="311"/>
      <c r="CE448" s="304"/>
    </row>
    <row r="449" spans="1:83">
      <c r="A449" s="10">
        <v>7320</v>
      </c>
      <c r="B449" s="11" t="s">
        <v>581</v>
      </c>
      <c r="C449" s="33">
        <v>526</v>
      </c>
      <c r="D449" s="45">
        <v>102</v>
      </c>
      <c r="E449" s="68">
        <f t="shared" si="6"/>
        <v>0.19391634980988592</v>
      </c>
      <c r="F449" s="95"/>
      <c r="G449" s="95"/>
      <c r="H449" s="95"/>
      <c r="I449" s="95"/>
      <c r="J449" s="104"/>
      <c r="K449" s="109"/>
      <c r="L449" s="103"/>
      <c r="M449" s="108"/>
      <c r="N449" s="96"/>
      <c r="O449" s="95"/>
      <c r="P449" s="96"/>
      <c r="Q449" s="95"/>
      <c r="R449" s="104"/>
      <c r="S449" s="103"/>
      <c r="T449" s="108"/>
      <c r="U449" s="139"/>
      <c r="V449" s="96"/>
      <c r="W449" s="307"/>
      <c r="X449" s="304"/>
      <c r="Y449" s="95"/>
      <c r="Z449" s="108"/>
      <c r="AA449" s="307"/>
      <c r="AB449" s="311"/>
      <c r="AC449" s="344"/>
      <c r="AD449" s="304"/>
      <c r="AE449" s="95"/>
      <c r="AF449" s="104"/>
      <c r="AG449" s="104"/>
      <c r="AH449" s="103"/>
      <c r="AI449" s="96"/>
      <c r="AJ449" s="95"/>
      <c r="AK449" s="103"/>
      <c r="AL449" s="96"/>
      <c r="AM449" s="302"/>
      <c r="AN449" s="311"/>
      <c r="AO449" s="308"/>
      <c r="AP449" s="344"/>
      <c r="AQ449" s="304"/>
      <c r="AR449" s="95"/>
      <c r="AS449" s="104"/>
      <c r="AT449" s="96"/>
      <c r="AU449" s="302"/>
      <c r="AV449" s="304"/>
      <c r="AW449" s="302"/>
      <c r="AX449" s="308"/>
      <c r="AY449" s="344"/>
      <c r="AZ449" s="304"/>
      <c r="BA449" s="95"/>
      <c r="BB449" s="103"/>
      <c r="BC449" s="96"/>
      <c r="BD449" s="95"/>
      <c r="BE449" s="138"/>
      <c r="BF449" s="302"/>
      <c r="BG449" s="304"/>
      <c r="BH449" s="95">
        <v>46</v>
      </c>
      <c r="BI449" s="96">
        <v>58</v>
      </c>
      <c r="BJ449" s="95"/>
      <c r="BK449" s="358"/>
      <c r="BL449" s="302"/>
      <c r="BM449" s="344"/>
      <c r="BN449" s="304"/>
      <c r="BO449" s="302"/>
      <c r="BP449" s="304"/>
      <c r="BQ449" s="357"/>
      <c r="BR449" s="359"/>
      <c r="BS449" s="359"/>
      <c r="BT449" s="360"/>
      <c r="BU449" s="358"/>
      <c r="BV449" s="95">
        <v>53</v>
      </c>
      <c r="BW449" s="96">
        <v>63</v>
      </c>
      <c r="BX449" s="95"/>
      <c r="BY449" s="95"/>
      <c r="BZ449" s="104"/>
      <c r="CA449" s="96"/>
      <c r="CB449" s="302"/>
      <c r="CC449" s="311"/>
      <c r="CD449" s="311"/>
      <c r="CE449" s="304"/>
    </row>
    <row r="450" spans="1:83">
      <c r="A450" s="10">
        <v>7321</v>
      </c>
      <c r="B450" s="11" t="s">
        <v>582</v>
      </c>
      <c r="C450" s="33">
        <v>659</v>
      </c>
      <c r="D450" s="45">
        <v>178</v>
      </c>
      <c r="E450" s="68">
        <f t="shared" si="6"/>
        <v>0.27010622154779967</v>
      </c>
      <c r="F450" s="95"/>
      <c r="G450" s="95"/>
      <c r="H450" s="95"/>
      <c r="I450" s="95"/>
      <c r="J450" s="104"/>
      <c r="K450" s="109"/>
      <c r="L450" s="103"/>
      <c r="M450" s="108"/>
      <c r="N450" s="96"/>
      <c r="O450" s="95"/>
      <c r="P450" s="96"/>
      <c r="Q450" s="95"/>
      <c r="R450" s="104"/>
      <c r="S450" s="103"/>
      <c r="T450" s="108"/>
      <c r="U450" s="139"/>
      <c r="V450" s="96"/>
      <c r="W450" s="307"/>
      <c r="X450" s="304"/>
      <c r="Y450" s="95"/>
      <c r="Z450" s="108"/>
      <c r="AA450" s="307"/>
      <c r="AB450" s="311"/>
      <c r="AC450" s="344"/>
      <c r="AD450" s="304"/>
      <c r="AE450" s="95"/>
      <c r="AF450" s="104"/>
      <c r="AG450" s="104"/>
      <c r="AH450" s="103"/>
      <c r="AI450" s="96"/>
      <c r="AJ450" s="95"/>
      <c r="AK450" s="103"/>
      <c r="AL450" s="96"/>
      <c r="AM450" s="302"/>
      <c r="AN450" s="311"/>
      <c r="AO450" s="308"/>
      <c r="AP450" s="344"/>
      <c r="AQ450" s="304"/>
      <c r="AR450" s="95"/>
      <c r="AS450" s="104"/>
      <c r="AT450" s="96"/>
      <c r="AU450" s="302"/>
      <c r="AV450" s="304"/>
      <c r="AW450" s="302"/>
      <c r="AX450" s="308"/>
      <c r="AY450" s="344"/>
      <c r="AZ450" s="304"/>
      <c r="BA450" s="95"/>
      <c r="BB450" s="103"/>
      <c r="BC450" s="96"/>
      <c r="BD450" s="95"/>
      <c r="BE450" s="138"/>
      <c r="BF450" s="302"/>
      <c r="BG450" s="304"/>
      <c r="BH450" s="95">
        <v>57</v>
      </c>
      <c r="BI450" s="96">
        <v>71</v>
      </c>
      <c r="BJ450" s="95"/>
      <c r="BK450" s="358"/>
      <c r="BL450" s="302"/>
      <c r="BM450" s="344"/>
      <c r="BN450" s="304"/>
      <c r="BO450" s="302"/>
      <c r="BP450" s="304"/>
      <c r="BQ450" s="357"/>
      <c r="BR450" s="359"/>
      <c r="BS450" s="359"/>
      <c r="BT450" s="360"/>
      <c r="BU450" s="358"/>
      <c r="BV450" s="95">
        <v>70</v>
      </c>
      <c r="BW450" s="96">
        <v>71</v>
      </c>
      <c r="BX450" s="95"/>
      <c r="BY450" s="95"/>
      <c r="BZ450" s="104"/>
      <c r="CA450" s="96"/>
      <c r="CB450" s="302"/>
      <c r="CC450" s="311"/>
      <c r="CD450" s="311"/>
      <c r="CE450" s="304"/>
    </row>
    <row r="451" spans="1:83">
      <c r="A451" s="10">
        <v>7322</v>
      </c>
      <c r="B451" s="11" t="s">
        <v>583</v>
      </c>
      <c r="C451" s="33">
        <v>1072</v>
      </c>
      <c r="D451" s="45">
        <v>398</v>
      </c>
      <c r="E451" s="68">
        <f t="shared" si="6"/>
        <v>0.3712686567164179</v>
      </c>
      <c r="F451" s="95"/>
      <c r="G451" s="95"/>
      <c r="H451" s="95"/>
      <c r="I451" s="95"/>
      <c r="J451" s="104"/>
      <c r="K451" s="109"/>
      <c r="L451" s="103"/>
      <c r="M451" s="108"/>
      <c r="N451" s="96"/>
      <c r="O451" s="95"/>
      <c r="P451" s="96"/>
      <c r="Q451" s="95"/>
      <c r="R451" s="104"/>
      <c r="S451" s="103"/>
      <c r="T451" s="108"/>
      <c r="U451" s="139"/>
      <c r="V451" s="96"/>
      <c r="W451" s="307"/>
      <c r="X451" s="304"/>
      <c r="Y451" s="95"/>
      <c r="Z451" s="108"/>
      <c r="AA451" s="307"/>
      <c r="AB451" s="311"/>
      <c r="AC451" s="344"/>
      <c r="AD451" s="304"/>
      <c r="AE451" s="95"/>
      <c r="AF451" s="104"/>
      <c r="AG451" s="104"/>
      <c r="AH451" s="103"/>
      <c r="AI451" s="96"/>
      <c r="AJ451" s="95"/>
      <c r="AK451" s="103"/>
      <c r="AL451" s="96"/>
      <c r="AM451" s="302"/>
      <c r="AN451" s="311"/>
      <c r="AO451" s="308"/>
      <c r="AP451" s="344"/>
      <c r="AQ451" s="304"/>
      <c r="AR451" s="95"/>
      <c r="AS451" s="104"/>
      <c r="AT451" s="96"/>
      <c r="AU451" s="302"/>
      <c r="AV451" s="304"/>
      <c r="AW451" s="302"/>
      <c r="AX451" s="308"/>
      <c r="AY451" s="344"/>
      <c r="AZ451" s="304"/>
      <c r="BA451" s="95"/>
      <c r="BB451" s="103"/>
      <c r="BC451" s="96"/>
      <c r="BD451" s="95"/>
      <c r="BE451" s="138"/>
      <c r="BF451" s="302"/>
      <c r="BG451" s="304"/>
      <c r="BH451" s="95">
        <v>139</v>
      </c>
      <c r="BI451" s="96">
        <v>172</v>
      </c>
      <c r="BJ451" s="95"/>
      <c r="BK451" s="358"/>
      <c r="BL451" s="302"/>
      <c r="BM451" s="344"/>
      <c r="BN451" s="304"/>
      <c r="BO451" s="302"/>
      <c r="BP451" s="304"/>
      <c r="BQ451" s="95">
        <v>83</v>
      </c>
      <c r="BR451" s="104">
        <v>83</v>
      </c>
      <c r="BS451" s="104">
        <v>158</v>
      </c>
      <c r="BT451" s="103">
        <v>67</v>
      </c>
      <c r="BU451" s="96">
        <v>91</v>
      </c>
      <c r="BV451" s="95"/>
      <c r="BW451" s="96"/>
      <c r="BX451" s="95"/>
      <c r="BY451" s="95"/>
      <c r="BZ451" s="104"/>
      <c r="CA451" s="96"/>
      <c r="CB451" s="302"/>
      <c r="CC451" s="311"/>
      <c r="CD451" s="311"/>
      <c r="CE451" s="304"/>
    </row>
    <row r="452" spans="1:83">
      <c r="A452" s="10">
        <v>7323</v>
      </c>
      <c r="B452" s="11" t="s">
        <v>584</v>
      </c>
      <c r="C452" s="33">
        <v>1239</v>
      </c>
      <c r="D452" s="45">
        <v>446</v>
      </c>
      <c r="E452" s="68">
        <f t="shared" si="6"/>
        <v>0.35996771589991927</v>
      </c>
      <c r="F452" s="95">
        <v>25</v>
      </c>
      <c r="G452" s="95">
        <v>7</v>
      </c>
      <c r="H452" s="95">
        <v>33</v>
      </c>
      <c r="I452" s="95">
        <v>5</v>
      </c>
      <c r="J452" s="104">
        <v>14</v>
      </c>
      <c r="K452" s="109">
        <v>25</v>
      </c>
      <c r="L452" s="103">
        <v>8</v>
      </c>
      <c r="M452" s="108">
        <v>30</v>
      </c>
      <c r="N452" s="96">
        <v>20</v>
      </c>
      <c r="O452" s="95"/>
      <c r="P452" s="96"/>
      <c r="Q452" s="95"/>
      <c r="R452" s="104"/>
      <c r="S452" s="103"/>
      <c r="T452" s="108"/>
      <c r="U452" s="139"/>
      <c r="V452" s="96"/>
      <c r="W452" s="307"/>
      <c r="X452" s="304"/>
      <c r="Y452" s="95"/>
      <c r="Z452" s="108"/>
      <c r="AA452" s="307"/>
      <c r="AB452" s="311"/>
      <c r="AC452" s="344"/>
      <c r="AD452" s="304"/>
      <c r="AE452" s="95"/>
      <c r="AF452" s="104"/>
      <c r="AG452" s="104"/>
      <c r="AH452" s="103"/>
      <c r="AI452" s="96"/>
      <c r="AJ452" s="95"/>
      <c r="AK452" s="103"/>
      <c r="AL452" s="96"/>
      <c r="AM452" s="302"/>
      <c r="AN452" s="311"/>
      <c r="AO452" s="308"/>
      <c r="AP452" s="344"/>
      <c r="AQ452" s="304"/>
      <c r="AR452" s="95"/>
      <c r="AS452" s="104"/>
      <c r="AT452" s="96"/>
      <c r="AU452" s="302"/>
      <c r="AV452" s="304"/>
      <c r="AW452" s="302"/>
      <c r="AX452" s="308"/>
      <c r="AY452" s="344"/>
      <c r="AZ452" s="304"/>
      <c r="BA452" s="95"/>
      <c r="BB452" s="103"/>
      <c r="BC452" s="96"/>
      <c r="BD452" s="95"/>
      <c r="BE452" s="138"/>
      <c r="BF452" s="302"/>
      <c r="BG452" s="304"/>
      <c r="BH452" s="95">
        <v>163</v>
      </c>
      <c r="BI452" s="96">
        <v>179</v>
      </c>
      <c r="BJ452" s="95"/>
      <c r="BK452" s="358"/>
      <c r="BL452" s="302"/>
      <c r="BM452" s="344"/>
      <c r="BN452" s="304"/>
      <c r="BO452" s="302"/>
      <c r="BP452" s="304"/>
      <c r="BQ452" s="357"/>
      <c r="BR452" s="359"/>
      <c r="BS452" s="359"/>
      <c r="BT452" s="360"/>
      <c r="BU452" s="358"/>
      <c r="BV452" s="95">
        <v>176</v>
      </c>
      <c r="BW452" s="96">
        <v>189</v>
      </c>
      <c r="BX452" s="95"/>
      <c r="BY452" s="95"/>
      <c r="BZ452" s="104"/>
      <c r="CA452" s="96"/>
      <c r="CB452" s="302"/>
      <c r="CC452" s="311"/>
      <c r="CD452" s="311"/>
      <c r="CE452" s="304"/>
    </row>
    <row r="453" spans="1:83">
      <c r="A453" s="10">
        <v>7324</v>
      </c>
      <c r="B453" s="11" t="s">
        <v>585</v>
      </c>
      <c r="C453" s="33">
        <v>1322</v>
      </c>
      <c r="D453" s="45">
        <v>478</v>
      </c>
      <c r="E453" s="68">
        <f t="shared" si="6"/>
        <v>0.36157337367624809</v>
      </c>
      <c r="F453" s="95"/>
      <c r="G453" s="95"/>
      <c r="H453" s="95"/>
      <c r="I453" s="95"/>
      <c r="J453" s="104"/>
      <c r="K453" s="109"/>
      <c r="L453" s="103"/>
      <c r="M453" s="108"/>
      <c r="N453" s="96"/>
      <c r="O453" s="95"/>
      <c r="P453" s="96"/>
      <c r="Q453" s="95"/>
      <c r="R453" s="104"/>
      <c r="S453" s="103"/>
      <c r="T453" s="108"/>
      <c r="U453" s="139"/>
      <c r="V453" s="96"/>
      <c r="W453" s="307"/>
      <c r="X453" s="304"/>
      <c r="Y453" s="95"/>
      <c r="Z453" s="108"/>
      <c r="AA453" s="307"/>
      <c r="AB453" s="311"/>
      <c r="AC453" s="344"/>
      <c r="AD453" s="304"/>
      <c r="AE453" s="95"/>
      <c r="AF453" s="104"/>
      <c r="AG453" s="104"/>
      <c r="AH453" s="103"/>
      <c r="AI453" s="96"/>
      <c r="AJ453" s="95"/>
      <c r="AK453" s="103"/>
      <c r="AL453" s="96"/>
      <c r="AM453" s="302"/>
      <c r="AN453" s="311"/>
      <c r="AO453" s="308"/>
      <c r="AP453" s="344"/>
      <c r="AQ453" s="304"/>
      <c r="AR453" s="95"/>
      <c r="AS453" s="104"/>
      <c r="AT453" s="96"/>
      <c r="AU453" s="302"/>
      <c r="AV453" s="304"/>
      <c r="AW453" s="302"/>
      <c r="AX453" s="308"/>
      <c r="AY453" s="344"/>
      <c r="AZ453" s="304"/>
      <c r="BA453" s="95"/>
      <c r="BB453" s="103"/>
      <c r="BC453" s="96"/>
      <c r="BD453" s="95"/>
      <c r="BE453" s="138"/>
      <c r="BF453" s="302"/>
      <c r="BG453" s="304"/>
      <c r="BH453" s="95">
        <v>190</v>
      </c>
      <c r="BI453" s="96">
        <v>222</v>
      </c>
      <c r="BJ453" s="95"/>
      <c r="BK453" s="358"/>
      <c r="BL453" s="302"/>
      <c r="BM453" s="344"/>
      <c r="BN453" s="304"/>
      <c r="BO453" s="302"/>
      <c r="BP453" s="304"/>
      <c r="BQ453" s="95">
        <v>70</v>
      </c>
      <c r="BR453" s="104">
        <v>89</v>
      </c>
      <c r="BS453" s="104">
        <v>143</v>
      </c>
      <c r="BT453" s="103">
        <v>47</v>
      </c>
      <c r="BU453" s="96">
        <v>91</v>
      </c>
      <c r="BV453" s="95">
        <v>47</v>
      </c>
      <c r="BW453" s="96">
        <v>59</v>
      </c>
      <c r="BX453" s="95"/>
      <c r="BY453" s="95"/>
      <c r="BZ453" s="104"/>
      <c r="CA453" s="96"/>
      <c r="CB453" s="302"/>
      <c r="CC453" s="311"/>
      <c r="CD453" s="311"/>
      <c r="CE453" s="304"/>
    </row>
    <row r="454" spans="1:83">
      <c r="A454" s="10">
        <v>7325</v>
      </c>
      <c r="B454" s="11" t="s">
        <v>586</v>
      </c>
      <c r="C454" s="33">
        <v>894</v>
      </c>
      <c r="D454" s="45">
        <v>427</v>
      </c>
      <c r="E454" s="68">
        <f t="shared" si="6"/>
        <v>0.47762863534675615</v>
      </c>
      <c r="F454" s="95"/>
      <c r="G454" s="95"/>
      <c r="H454" s="95"/>
      <c r="I454" s="95"/>
      <c r="J454" s="104"/>
      <c r="K454" s="109"/>
      <c r="L454" s="103"/>
      <c r="M454" s="108"/>
      <c r="N454" s="96"/>
      <c r="O454" s="95"/>
      <c r="P454" s="96"/>
      <c r="Q454" s="95"/>
      <c r="R454" s="104"/>
      <c r="S454" s="103"/>
      <c r="T454" s="108"/>
      <c r="U454" s="139"/>
      <c r="V454" s="96"/>
      <c r="W454" s="307"/>
      <c r="X454" s="304"/>
      <c r="Y454" s="95"/>
      <c r="Z454" s="108"/>
      <c r="AA454" s="307"/>
      <c r="AB454" s="311"/>
      <c r="AC454" s="344"/>
      <c r="AD454" s="304"/>
      <c r="AE454" s="95"/>
      <c r="AF454" s="104"/>
      <c r="AG454" s="104"/>
      <c r="AH454" s="103"/>
      <c r="AI454" s="96"/>
      <c r="AJ454" s="95"/>
      <c r="AK454" s="103"/>
      <c r="AL454" s="96"/>
      <c r="AM454" s="302"/>
      <c r="AN454" s="311"/>
      <c r="AO454" s="308"/>
      <c r="AP454" s="344"/>
      <c r="AQ454" s="304"/>
      <c r="AR454" s="95"/>
      <c r="AS454" s="104"/>
      <c r="AT454" s="96"/>
      <c r="AU454" s="302"/>
      <c r="AV454" s="304"/>
      <c r="AW454" s="302"/>
      <c r="AX454" s="308"/>
      <c r="AY454" s="344"/>
      <c r="AZ454" s="304"/>
      <c r="BA454" s="95"/>
      <c r="BB454" s="103"/>
      <c r="BC454" s="96"/>
      <c r="BD454" s="95"/>
      <c r="BE454" s="138"/>
      <c r="BF454" s="302"/>
      <c r="BG454" s="304"/>
      <c r="BH454" s="95">
        <v>154</v>
      </c>
      <c r="BI454" s="96">
        <v>180</v>
      </c>
      <c r="BJ454" s="95"/>
      <c r="BK454" s="358"/>
      <c r="BL454" s="302"/>
      <c r="BM454" s="344"/>
      <c r="BN454" s="304"/>
      <c r="BO454" s="302"/>
      <c r="BP454" s="304"/>
      <c r="BQ454" s="95">
        <v>82</v>
      </c>
      <c r="BR454" s="104">
        <v>71</v>
      </c>
      <c r="BS454" s="104">
        <v>174</v>
      </c>
      <c r="BT454" s="103">
        <v>67</v>
      </c>
      <c r="BU454" s="96">
        <v>155</v>
      </c>
      <c r="BV454" s="95"/>
      <c r="BW454" s="96"/>
      <c r="BX454" s="95"/>
      <c r="BY454" s="95"/>
      <c r="BZ454" s="104"/>
      <c r="CA454" s="96"/>
      <c r="CB454" s="302"/>
      <c r="CC454" s="311"/>
      <c r="CD454" s="311"/>
      <c r="CE454" s="304"/>
    </row>
    <row r="455" spans="1:83">
      <c r="A455" s="10">
        <v>7326</v>
      </c>
      <c r="B455" s="11" t="s">
        <v>587</v>
      </c>
      <c r="C455" s="33">
        <v>1493</v>
      </c>
      <c r="D455" s="45">
        <v>293</v>
      </c>
      <c r="E455" s="68">
        <f t="shared" si="6"/>
        <v>0.19624916275954454</v>
      </c>
      <c r="F455" s="95"/>
      <c r="G455" s="95"/>
      <c r="H455" s="95"/>
      <c r="I455" s="95"/>
      <c r="J455" s="104"/>
      <c r="K455" s="109"/>
      <c r="L455" s="103"/>
      <c r="M455" s="108"/>
      <c r="N455" s="96"/>
      <c r="O455" s="95"/>
      <c r="P455" s="96"/>
      <c r="Q455" s="95"/>
      <c r="R455" s="104"/>
      <c r="S455" s="103"/>
      <c r="T455" s="108"/>
      <c r="U455" s="139"/>
      <c r="V455" s="96"/>
      <c r="W455" s="307"/>
      <c r="X455" s="304"/>
      <c r="Y455" s="95"/>
      <c r="Z455" s="108"/>
      <c r="AA455" s="307"/>
      <c r="AB455" s="311"/>
      <c r="AC455" s="344"/>
      <c r="AD455" s="304"/>
      <c r="AE455" s="95"/>
      <c r="AF455" s="104"/>
      <c r="AG455" s="104"/>
      <c r="AH455" s="103"/>
      <c r="AI455" s="96"/>
      <c r="AJ455" s="95"/>
      <c r="AK455" s="103"/>
      <c r="AL455" s="96"/>
      <c r="AM455" s="302"/>
      <c r="AN455" s="311"/>
      <c r="AO455" s="308"/>
      <c r="AP455" s="344"/>
      <c r="AQ455" s="304"/>
      <c r="AR455" s="95"/>
      <c r="AS455" s="104"/>
      <c r="AT455" s="96"/>
      <c r="AU455" s="302"/>
      <c r="AV455" s="304"/>
      <c r="AW455" s="302"/>
      <c r="AX455" s="308"/>
      <c r="AY455" s="344"/>
      <c r="AZ455" s="304"/>
      <c r="BA455" s="95"/>
      <c r="BB455" s="103"/>
      <c r="BC455" s="96"/>
      <c r="BD455" s="95"/>
      <c r="BE455" s="138"/>
      <c r="BF455" s="302"/>
      <c r="BG455" s="304"/>
      <c r="BH455" s="95">
        <v>148</v>
      </c>
      <c r="BI455" s="96">
        <v>163</v>
      </c>
      <c r="BJ455" s="95"/>
      <c r="BK455" s="358"/>
      <c r="BL455" s="302"/>
      <c r="BM455" s="344"/>
      <c r="BN455" s="304"/>
      <c r="BO455" s="302"/>
      <c r="BP455" s="304"/>
      <c r="BQ455" s="357"/>
      <c r="BR455" s="359"/>
      <c r="BS455" s="359"/>
      <c r="BT455" s="360"/>
      <c r="BU455" s="358"/>
      <c r="BV455" s="95">
        <v>156</v>
      </c>
      <c r="BW455" s="96">
        <v>168</v>
      </c>
      <c r="BX455" s="95"/>
      <c r="BY455" s="95"/>
      <c r="BZ455" s="104"/>
      <c r="CA455" s="96"/>
      <c r="CB455" s="302"/>
      <c r="CC455" s="311"/>
      <c r="CD455" s="311"/>
      <c r="CE455" s="304"/>
    </row>
    <row r="456" spans="1:83">
      <c r="A456" s="10">
        <v>7327</v>
      </c>
      <c r="B456" s="11" t="s">
        <v>588</v>
      </c>
      <c r="C456" s="33">
        <v>950</v>
      </c>
      <c r="D456" s="45">
        <v>316</v>
      </c>
      <c r="E456" s="68">
        <f t="shared" si="6"/>
        <v>0.33263157894736844</v>
      </c>
      <c r="F456" s="95">
        <v>81</v>
      </c>
      <c r="G456" s="95">
        <v>29</v>
      </c>
      <c r="H456" s="95">
        <v>126</v>
      </c>
      <c r="I456" s="95">
        <v>11</v>
      </c>
      <c r="J456" s="104">
        <v>62</v>
      </c>
      <c r="K456" s="109">
        <v>104</v>
      </c>
      <c r="L456" s="103">
        <v>39</v>
      </c>
      <c r="M456" s="108">
        <v>81</v>
      </c>
      <c r="N456" s="96">
        <v>104</v>
      </c>
      <c r="O456" s="95"/>
      <c r="P456" s="96"/>
      <c r="Q456" s="95"/>
      <c r="R456" s="104"/>
      <c r="S456" s="103"/>
      <c r="T456" s="108"/>
      <c r="U456" s="139"/>
      <c r="V456" s="96"/>
      <c r="W456" s="307"/>
      <c r="X456" s="304"/>
      <c r="Y456" s="95"/>
      <c r="Z456" s="108"/>
      <c r="AA456" s="307"/>
      <c r="AB456" s="311"/>
      <c r="AC456" s="344"/>
      <c r="AD456" s="304"/>
      <c r="AE456" s="95"/>
      <c r="AF456" s="104"/>
      <c r="AG456" s="104"/>
      <c r="AH456" s="103"/>
      <c r="AI456" s="96"/>
      <c r="AJ456" s="95"/>
      <c r="AK456" s="103"/>
      <c r="AL456" s="96"/>
      <c r="AM456" s="302"/>
      <c r="AN456" s="311"/>
      <c r="AO456" s="308"/>
      <c r="AP456" s="344"/>
      <c r="AQ456" s="304"/>
      <c r="AR456" s="95"/>
      <c r="AS456" s="104"/>
      <c r="AT456" s="96"/>
      <c r="AU456" s="302"/>
      <c r="AV456" s="304"/>
      <c r="AW456" s="302"/>
      <c r="AX456" s="308"/>
      <c r="AY456" s="344"/>
      <c r="AZ456" s="304"/>
      <c r="BA456" s="95"/>
      <c r="BB456" s="103"/>
      <c r="BC456" s="96"/>
      <c r="BD456" s="95"/>
      <c r="BE456" s="138"/>
      <c r="BF456" s="302"/>
      <c r="BG456" s="304"/>
      <c r="BH456" s="95">
        <v>17</v>
      </c>
      <c r="BI456" s="96">
        <v>19</v>
      </c>
      <c r="BJ456" s="95"/>
      <c r="BK456" s="358"/>
      <c r="BL456" s="302"/>
      <c r="BM456" s="344"/>
      <c r="BN456" s="304"/>
      <c r="BO456" s="302"/>
      <c r="BP456" s="304"/>
      <c r="BQ456" s="357"/>
      <c r="BR456" s="359"/>
      <c r="BS456" s="359"/>
      <c r="BT456" s="360"/>
      <c r="BU456" s="358"/>
      <c r="BV456" s="95">
        <v>22</v>
      </c>
      <c r="BW456" s="96">
        <v>19</v>
      </c>
      <c r="BX456" s="95"/>
      <c r="BY456" s="95"/>
      <c r="BZ456" s="104"/>
      <c r="CA456" s="96"/>
      <c r="CB456" s="302"/>
      <c r="CC456" s="311"/>
      <c r="CD456" s="311"/>
      <c r="CE456" s="304"/>
    </row>
    <row r="457" spans="1:83">
      <c r="A457" s="10">
        <v>7328</v>
      </c>
      <c r="B457" s="11" t="s">
        <v>589</v>
      </c>
      <c r="C457" s="33">
        <v>1049</v>
      </c>
      <c r="D457" s="45">
        <v>272</v>
      </c>
      <c r="E457" s="68">
        <f t="shared" si="6"/>
        <v>0.25929456625357483</v>
      </c>
      <c r="F457" s="95">
        <v>76</v>
      </c>
      <c r="G457" s="95">
        <v>32</v>
      </c>
      <c r="H457" s="95">
        <v>77</v>
      </c>
      <c r="I457" s="95">
        <v>26</v>
      </c>
      <c r="J457" s="104">
        <v>58</v>
      </c>
      <c r="K457" s="109">
        <v>79</v>
      </c>
      <c r="L457" s="103">
        <v>38</v>
      </c>
      <c r="M457" s="108">
        <v>49</v>
      </c>
      <c r="N457" s="96">
        <v>85</v>
      </c>
      <c r="O457" s="95"/>
      <c r="P457" s="96"/>
      <c r="Q457" s="95"/>
      <c r="R457" s="104"/>
      <c r="S457" s="103"/>
      <c r="T457" s="108"/>
      <c r="U457" s="139"/>
      <c r="V457" s="96"/>
      <c r="W457" s="307"/>
      <c r="X457" s="304"/>
      <c r="Y457" s="95"/>
      <c r="Z457" s="108"/>
      <c r="AA457" s="307"/>
      <c r="AB457" s="311"/>
      <c r="AC457" s="344"/>
      <c r="AD457" s="304"/>
      <c r="AE457" s="95"/>
      <c r="AF457" s="104"/>
      <c r="AG457" s="104"/>
      <c r="AH457" s="103"/>
      <c r="AI457" s="96"/>
      <c r="AJ457" s="95"/>
      <c r="AK457" s="103"/>
      <c r="AL457" s="96"/>
      <c r="AM457" s="302"/>
      <c r="AN457" s="311"/>
      <c r="AO457" s="308"/>
      <c r="AP457" s="344"/>
      <c r="AQ457" s="304"/>
      <c r="AR457" s="95"/>
      <c r="AS457" s="104"/>
      <c r="AT457" s="96"/>
      <c r="AU457" s="302"/>
      <c r="AV457" s="304"/>
      <c r="AW457" s="302"/>
      <c r="AX457" s="308"/>
      <c r="AY457" s="344"/>
      <c r="AZ457" s="304"/>
      <c r="BA457" s="95"/>
      <c r="BB457" s="103"/>
      <c r="BC457" s="96"/>
      <c r="BD457" s="95"/>
      <c r="BE457" s="138"/>
      <c r="BF457" s="302"/>
      <c r="BG457" s="304"/>
      <c r="BH457" s="95">
        <v>32</v>
      </c>
      <c r="BI457" s="96">
        <v>41</v>
      </c>
      <c r="BJ457" s="95"/>
      <c r="BK457" s="358"/>
      <c r="BL457" s="302"/>
      <c r="BM457" s="344"/>
      <c r="BN457" s="304"/>
      <c r="BO457" s="302"/>
      <c r="BP457" s="304"/>
      <c r="BQ457" s="357"/>
      <c r="BR457" s="359"/>
      <c r="BS457" s="359"/>
      <c r="BT457" s="360"/>
      <c r="BU457" s="358"/>
      <c r="BV457" s="95">
        <v>38</v>
      </c>
      <c r="BW457" s="96">
        <v>44</v>
      </c>
      <c r="BX457" s="95"/>
      <c r="BY457" s="95"/>
      <c r="BZ457" s="104"/>
      <c r="CA457" s="96"/>
      <c r="CB457" s="302"/>
      <c r="CC457" s="311"/>
      <c r="CD457" s="311"/>
      <c r="CE457" s="304"/>
    </row>
    <row r="458" spans="1:83">
      <c r="A458" s="10">
        <v>7329</v>
      </c>
      <c r="B458" s="11" t="s">
        <v>590</v>
      </c>
      <c r="C458" s="33">
        <v>1111</v>
      </c>
      <c r="D458" s="45">
        <v>265</v>
      </c>
      <c r="E458" s="68">
        <f t="shared" si="6"/>
        <v>0.23852385238523852</v>
      </c>
      <c r="F458" s="95"/>
      <c r="G458" s="95"/>
      <c r="H458" s="95"/>
      <c r="I458" s="95"/>
      <c r="J458" s="104"/>
      <c r="K458" s="109"/>
      <c r="L458" s="103"/>
      <c r="M458" s="108"/>
      <c r="N458" s="96"/>
      <c r="O458" s="95"/>
      <c r="P458" s="96"/>
      <c r="Q458" s="95"/>
      <c r="R458" s="104"/>
      <c r="S458" s="103"/>
      <c r="T458" s="108"/>
      <c r="U458" s="139"/>
      <c r="V458" s="96"/>
      <c r="W458" s="307"/>
      <c r="X458" s="304"/>
      <c r="Y458" s="95"/>
      <c r="Z458" s="108"/>
      <c r="AA458" s="307"/>
      <c r="AB458" s="311"/>
      <c r="AC458" s="344"/>
      <c r="AD458" s="304"/>
      <c r="AE458" s="95"/>
      <c r="AF458" s="104"/>
      <c r="AG458" s="104"/>
      <c r="AH458" s="103"/>
      <c r="AI458" s="96"/>
      <c r="AJ458" s="95"/>
      <c r="AK458" s="103"/>
      <c r="AL458" s="96"/>
      <c r="AM458" s="302"/>
      <c r="AN458" s="311"/>
      <c r="AO458" s="308"/>
      <c r="AP458" s="344"/>
      <c r="AQ458" s="304"/>
      <c r="AR458" s="95"/>
      <c r="AS458" s="104"/>
      <c r="AT458" s="96"/>
      <c r="AU458" s="302"/>
      <c r="AV458" s="304"/>
      <c r="AW458" s="302"/>
      <c r="AX458" s="308"/>
      <c r="AY458" s="344"/>
      <c r="AZ458" s="304"/>
      <c r="BA458" s="95"/>
      <c r="BB458" s="103"/>
      <c r="BC458" s="96"/>
      <c r="BD458" s="95"/>
      <c r="BE458" s="138"/>
      <c r="BF458" s="302"/>
      <c r="BG458" s="304"/>
      <c r="BH458" s="95">
        <v>128</v>
      </c>
      <c r="BI458" s="96">
        <v>144</v>
      </c>
      <c r="BJ458" s="95"/>
      <c r="BK458" s="358"/>
      <c r="BL458" s="302"/>
      <c r="BM458" s="344"/>
      <c r="BN458" s="304"/>
      <c r="BO458" s="302"/>
      <c r="BP458" s="304"/>
      <c r="BQ458" s="357"/>
      <c r="BR458" s="359"/>
      <c r="BS458" s="359"/>
      <c r="BT458" s="360"/>
      <c r="BU458" s="358"/>
      <c r="BV458" s="95">
        <v>131</v>
      </c>
      <c r="BW458" s="96">
        <v>155</v>
      </c>
      <c r="BX458" s="95"/>
      <c r="BY458" s="95"/>
      <c r="BZ458" s="104"/>
      <c r="CA458" s="96"/>
      <c r="CB458" s="302"/>
      <c r="CC458" s="311"/>
      <c r="CD458" s="311"/>
      <c r="CE458" s="304"/>
    </row>
    <row r="459" spans="1:83">
      <c r="A459" s="10">
        <v>7330</v>
      </c>
      <c r="B459" s="11" t="s">
        <v>591</v>
      </c>
      <c r="C459" s="33">
        <v>881</v>
      </c>
      <c r="D459" s="45">
        <v>266</v>
      </c>
      <c r="E459" s="68">
        <f t="shared" si="6"/>
        <v>0.30192962542565266</v>
      </c>
      <c r="F459" s="95"/>
      <c r="G459" s="95"/>
      <c r="H459" s="95"/>
      <c r="I459" s="95"/>
      <c r="J459" s="104"/>
      <c r="K459" s="109"/>
      <c r="L459" s="103"/>
      <c r="M459" s="108"/>
      <c r="N459" s="96"/>
      <c r="O459" s="95"/>
      <c r="P459" s="96"/>
      <c r="Q459" s="95"/>
      <c r="R459" s="104"/>
      <c r="S459" s="103"/>
      <c r="T459" s="108"/>
      <c r="U459" s="139"/>
      <c r="V459" s="96"/>
      <c r="W459" s="307"/>
      <c r="X459" s="304"/>
      <c r="Y459" s="95"/>
      <c r="Z459" s="108"/>
      <c r="AA459" s="307"/>
      <c r="AB459" s="311"/>
      <c r="AC459" s="344"/>
      <c r="AD459" s="304"/>
      <c r="AE459" s="95"/>
      <c r="AF459" s="104"/>
      <c r="AG459" s="104"/>
      <c r="AH459" s="103"/>
      <c r="AI459" s="96"/>
      <c r="AJ459" s="95"/>
      <c r="AK459" s="103"/>
      <c r="AL459" s="96"/>
      <c r="AM459" s="302"/>
      <c r="AN459" s="311"/>
      <c r="AO459" s="308"/>
      <c r="AP459" s="344"/>
      <c r="AQ459" s="304"/>
      <c r="AR459" s="95"/>
      <c r="AS459" s="104"/>
      <c r="AT459" s="96"/>
      <c r="AU459" s="302"/>
      <c r="AV459" s="304"/>
      <c r="AW459" s="302"/>
      <c r="AX459" s="308"/>
      <c r="AY459" s="344"/>
      <c r="AZ459" s="304"/>
      <c r="BA459" s="95"/>
      <c r="BB459" s="103"/>
      <c r="BC459" s="96"/>
      <c r="BD459" s="95"/>
      <c r="BE459" s="138"/>
      <c r="BF459" s="302"/>
      <c r="BG459" s="304"/>
      <c r="BH459" s="95">
        <v>150</v>
      </c>
      <c r="BI459" s="96">
        <v>162</v>
      </c>
      <c r="BJ459" s="95"/>
      <c r="BK459" s="358"/>
      <c r="BL459" s="302"/>
      <c r="BM459" s="344"/>
      <c r="BN459" s="304"/>
      <c r="BO459" s="302"/>
      <c r="BP459" s="304"/>
      <c r="BQ459" s="357"/>
      <c r="BR459" s="359"/>
      <c r="BS459" s="359"/>
      <c r="BT459" s="360"/>
      <c r="BU459" s="358"/>
      <c r="BV459" s="95">
        <v>150</v>
      </c>
      <c r="BW459" s="96">
        <v>160</v>
      </c>
      <c r="BX459" s="95"/>
      <c r="BY459" s="95"/>
      <c r="BZ459" s="104"/>
      <c r="CA459" s="96"/>
      <c r="CB459" s="302"/>
      <c r="CC459" s="311"/>
      <c r="CD459" s="311"/>
      <c r="CE459" s="304"/>
    </row>
    <row r="460" spans="1:83">
      <c r="A460" s="10">
        <v>7331</v>
      </c>
      <c r="B460" s="11" t="s">
        <v>592</v>
      </c>
      <c r="C460" s="33">
        <v>1019</v>
      </c>
      <c r="D460" s="45">
        <v>394</v>
      </c>
      <c r="E460" s="68">
        <f t="shared" si="6"/>
        <v>0.38665358194308147</v>
      </c>
      <c r="F460" s="95"/>
      <c r="G460" s="95"/>
      <c r="H460" s="95"/>
      <c r="I460" s="95"/>
      <c r="J460" s="104"/>
      <c r="K460" s="109"/>
      <c r="L460" s="103"/>
      <c r="M460" s="108"/>
      <c r="N460" s="96"/>
      <c r="O460" s="95"/>
      <c r="P460" s="96"/>
      <c r="Q460" s="95"/>
      <c r="R460" s="104"/>
      <c r="S460" s="103"/>
      <c r="T460" s="108"/>
      <c r="U460" s="139"/>
      <c r="V460" s="96"/>
      <c r="W460" s="307"/>
      <c r="X460" s="304"/>
      <c r="Y460" s="95"/>
      <c r="Z460" s="108"/>
      <c r="AA460" s="307"/>
      <c r="AB460" s="311"/>
      <c r="AC460" s="344"/>
      <c r="AD460" s="304"/>
      <c r="AE460" s="95"/>
      <c r="AF460" s="104"/>
      <c r="AG460" s="104"/>
      <c r="AH460" s="103"/>
      <c r="AI460" s="96"/>
      <c r="AJ460" s="95"/>
      <c r="AK460" s="103"/>
      <c r="AL460" s="96"/>
      <c r="AM460" s="302"/>
      <c r="AN460" s="311"/>
      <c r="AO460" s="308"/>
      <c r="AP460" s="344"/>
      <c r="AQ460" s="304"/>
      <c r="AR460" s="95"/>
      <c r="AS460" s="104"/>
      <c r="AT460" s="96"/>
      <c r="AU460" s="302"/>
      <c r="AV460" s="304"/>
      <c r="AW460" s="302"/>
      <c r="AX460" s="308"/>
      <c r="AY460" s="344"/>
      <c r="AZ460" s="304"/>
      <c r="BA460" s="95"/>
      <c r="BB460" s="103"/>
      <c r="BC460" s="96"/>
      <c r="BD460" s="95"/>
      <c r="BE460" s="138"/>
      <c r="BF460" s="302"/>
      <c r="BG460" s="304"/>
      <c r="BH460" s="95">
        <v>177</v>
      </c>
      <c r="BI460" s="96">
        <v>191</v>
      </c>
      <c r="BJ460" s="95"/>
      <c r="BK460" s="358"/>
      <c r="BL460" s="302"/>
      <c r="BM460" s="344"/>
      <c r="BN460" s="304"/>
      <c r="BO460" s="302"/>
      <c r="BP460" s="304"/>
      <c r="BQ460" s="95">
        <v>88</v>
      </c>
      <c r="BR460" s="104">
        <v>95</v>
      </c>
      <c r="BS460" s="104">
        <v>147</v>
      </c>
      <c r="BT460" s="103">
        <v>58</v>
      </c>
      <c r="BU460" s="96">
        <v>155</v>
      </c>
      <c r="BV460" s="95"/>
      <c r="BW460" s="96"/>
      <c r="BX460" s="95"/>
      <c r="BY460" s="95"/>
      <c r="BZ460" s="104"/>
      <c r="CA460" s="96"/>
      <c r="CB460" s="302"/>
      <c r="CC460" s="311"/>
      <c r="CD460" s="311"/>
      <c r="CE460" s="304"/>
    </row>
    <row r="461" spans="1:83">
      <c r="A461" s="10">
        <v>7332</v>
      </c>
      <c r="B461" s="11" t="s">
        <v>593</v>
      </c>
      <c r="C461" s="33">
        <v>916</v>
      </c>
      <c r="D461" s="45">
        <v>349</v>
      </c>
      <c r="E461" s="68">
        <f t="shared" si="6"/>
        <v>0.38100436681222705</v>
      </c>
      <c r="F461" s="95">
        <v>24</v>
      </c>
      <c r="G461" s="95">
        <v>13</v>
      </c>
      <c r="H461" s="95">
        <v>24</v>
      </c>
      <c r="I461" s="95">
        <v>3</v>
      </c>
      <c r="J461" s="104">
        <v>18</v>
      </c>
      <c r="K461" s="109">
        <v>33</v>
      </c>
      <c r="L461" s="103">
        <v>14</v>
      </c>
      <c r="M461" s="108">
        <v>18</v>
      </c>
      <c r="N461" s="96">
        <v>25</v>
      </c>
      <c r="O461" s="95"/>
      <c r="P461" s="96"/>
      <c r="Q461" s="95"/>
      <c r="R461" s="104"/>
      <c r="S461" s="103"/>
      <c r="T461" s="108"/>
      <c r="U461" s="139"/>
      <c r="V461" s="96"/>
      <c r="W461" s="307"/>
      <c r="X461" s="304"/>
      <c r="Y461" s="95"/>
      <c r="Z461" s="108"/>
      <c r="AA461" s="307"/>
      <c r="AB461" s="311"/>
      <c r="AC461" s="344"/>
      <c r="AD461" s="304"/>
      <c r="AE461" s="95"/>
      <c r="AF461" s="104"/>
      <c r="AG461" s="104"/>
      <c r="AH461" s="103"/>
      <c r="AI461" s="96"/>
      <c r="AJ461" s="95"/>
      <c r="AK461" s="103"/>
      <c r="AL461" s="96"/>
      <c r="AM461" s="302"/>
      <c r="AN461" s="311"/>
      <c r="AO461" s="308"/>
      <c r="AP461" s="344"/>
      <c r="AQ461" s="304"/>
      <c r="AR461" s="95"/>
      <c r="AS461" s="104"/>
      <c r="AT461" s="96"/>
      <c r="AU461" s="302"/>
      <c r="AV461" s="304"/>
      <c r="AW461" s="302"/>
      <c r="AX461" s="308"/>
      <c r="AY461" s="344"/>
      <c r="AZ461" s="304"/>
      <c r="BA461" s="95"/>
      <c r="BB461" s="103"/>
      <c r="BC461" s="96"/>
      <c r="BD461" s="95"/>
      <c r="BE461" s="138"/>
      <c r="BF461" s="302"/>
      <c r="BG461" s="304"/>
      <c r="BH461" s="95">
        <v>118</v>
      </c>
      <c r="BI461" s="96">
        <v>125</v>
      </c>
      <c r="BJ461" s="95"/>
      <c r="BK461" s="358"/>
      <c r="BL461" s="302"/>
      <c r="BM461" s="344"/>
      <c r="BN461" s="304"/>
      <c r="BO461" s="302"/>
      <c r="BP461" s="304"/>
      <c r="BQ461" s="95">
        <v>65</v>
      </c>
      <c r="BR461" s="104">
        <v>83</v>
      </c>
      <c r="BS461" s="104">
        <v>106</v>
      </c>
      <c r="BT461" s="103">
        <v>50</v>
      </c>
      <c r="BU461" s="96">
        <v>42</v>
      </c>
      <c r="BV461" s="95"/>
      <c r="BW461" s="96"/>
      <c r="BX461" s="95"/>
      <c r="BY461" s="95"/>
      <c r="BZ461" s="104"/>
      <c r="CA461" s="96"/>
      <c r="CB461" s="302"/>
      <c r="CC461" s="311"/>
      <c r="CD461" s="311"/>
      <c r="CE461" s="304"/>
    </row>
    <row r="462" spans="1:83">
      <c r="A462" s="10">
        <v>7333</v>
      </c>
      <c r="B462" s="11" t="s">
        <v>594</v>
      </c>
      <c r="C462" s="33">
        <v>1239</v>
      </c>
      <c r="D462" s="45">
        <v>342</v>
      </c>
      <c r="E462" s="68">
        <f t="shared" si="6"/>
        <v>0.27602905569007263</v>
      </c>
      <c r="F462" s="95"/>
      <c r="G462" s="95"/>
      <c r="H462" s="95"/>
      <c r="I462" s="95"/>
      <c r="J462" s="104"/>
      <c r="K462" s="109"/>
      <c r="L462" s="103"/>
      <c r="M462" s="108"/>
      <c r="N462" s="96"/>
      <c r="O462" s="95"/>
      <c r="P462" s="96"/>
      <c r="Q462" s="95"/>
      <c r="R462" s="104"/>
      <c r="S462" s="103"/>
      <c r="T462" s="108"/>
      <c r="U462" s="139"/>
      <c r="V462" s="96"/>
      <c r="W462" s="307"/>
      <c r="X462" s="304"/>
      <c r="Y462" s="95"/>
      <c r="Z462" s="108"/>
      <c r="AA462" s="307"/>
      <c r="AB462" s="311"/>
      <c r="AC462" s="344"/>
      <c r="AD462" s="304"/>
      <c r="AE462" s="95"/>
      <c r="AF462" s="104"/>
      <c r="AG462" s="104"/>
      <c r="AH462" s="103"/>
      <c r="AI462" s="96"/>
      <c r="AJ462" s="95"/>
      <c r="AK462" s="103"/>
      <c r="AL462" s="96"/>
      <c r="AM462" s="302"/>
      <c r="AN462" s="311"/>
      <c r="AO462" s="308"/>
      <c r="AP462" s="344"/>
      <c r="AQ462" s="304"/>
      <c r="AR462" s="95"/>
      <c r="AS462" s="104"/>
      <c r="AT462" s="96"/>
      <c r="AU462" s="302"/>
      <c r="AV462" s="304"/>
      <c r="AW462" s="302"/>
      <c r="AX462" s="308"/>
      <c r="AY462" s="344"/>
      <c r="AZ462" s="304"/>
      <c r="BA462" s="95"/>
      <c r="BB462" s="103"/>
      <c r="BC462" s="96"/>
      <c r="BD462" s="95"/>
      <c r="BE462" s="138"/>
      <c r="BF462" s="302"/>
      <c r="BG462" s="304"/>
      <c r="BH462" s="95">
        <v>186</v>
      </c>
      <c r="BI462" s="96">
        <v>202</v>
      </c>
      <c r="BJ462" s="95"/>
      <c r="BK462" s="358"/>
      <c r="BL462" s="302"/>
      <c r="BM462" s="344"/>
      <c r="BN462" s="304"/>
      <c r="BO462" s="302"/>
      <c r="BP462" s="304"/>
      <c r="BQ462" s="357"/>
      <c r="BR462" s="359"/>
      <c r="BS462" s="359"/>
      <c r="BT462" s="360"/>
      <c r="BU462" s="358"/>
      <c r="BV462" s="95">
        <v>197</v>
      </c>
      <c r="BW462" s="96">
        <v>201</v>
      </c>
      <c r="BX462" s="95"/>
      <c r="BY462" s="95"/>
      <c r="BZ462" s="104"/>
      <c r="CA462" s="96"/>
      <c r="CB462" s="302"/>
      <c r="CC462" s="311"/>
      <c r="CD462" s="311"/>
      <c r="CE462" s="304"/>
    </row>
    <row r="463" spans="1:83">
      <c r="A463" s="10">
        <v>7334</v>
      </c>
      <c r="B463" s="11" t="s">
        <v>595</v>
      </c>
      <c r="C463" s="33">
        <v>1153</v>
      </c>
      <c r="D463" s="45">
        <v>433</v>
      </c>
      <c r="E463" s="68">
        <f t="shared" si="6"/>
        <v>0.37554206418039898</v>
      </c>
      <c r="F463" s="95"/>
      <c r="G463" s="95"/>
      <c r="H463" s="95"/>
      <c r="I463" s="95"/>
      <c r="J463" s="104"/>
      <c r="K463" s="109"/>
      <c r="L463" s="103"/>
      <c r="M463" s="108"/>
      <c r="N463" s="96"/>
      <c r="O463" s="95"/>
      <c r="P463" s="96"/>
      <c r="Q463" s="95"/>
      <c r="R463" s="104"/>
      <c r="S463" s="103"/>
      <c r="T463" s="108"/>
      <c r="U463" s="139"/>
      <c r="V463" s="96"/>
      <c r="W463" s="307"/>
      <c r="X463" s="304"/>
      <c r="Y463" s="95"/>
      <c r="Z463" s="108"/>
      <c r="AA463" s="307"/>
      <c r="AB463" s="311"/>
      <c r="AC463" s="344"/>
      <c r="AD463" s="304"/>
      <c r="AE463" s="95"/>
      <c r="AF463" s="104"/>
      <c r="AG463" s="104"/>
      <c r="AH463" s="103"/>
      <c r="AI463" s="96"/>
      <c r="AJ463" s="95"/>
      <c r="AK463" s="103"/>
      <c r="AL463" s="96"/>
      <c r="AM463" s="302"/>
      <c r="AN463" s="311"/>
      <c r="AO463" s="308"/>
      <c r="AP463" s="344"/>
      <c r="AQ463" s="304"/>
      <c r="AR463" s="95"/>
      <c r="AS463" s="104"/>
      <c r="AT463" s="96"/>
      <c r="AU463" s="302"/>
      <c r="AV463" s="304"/>
      <c r="AW463" s="302"/>
      <c r="AX463" s="308"/>
      <c r="AY463" s="344"/>
      <c r="AZ463" s="304"/>
      <c r="BA463" s="95"/>
      <c r="BB463" s="103"/>
      <c r="BC463" s="96"/>
      <c r="BD463" s="95"/>
      <c r="BE463" s="138"/>
      <c r="BF463" s="302"/>
      <c r="BG463" s="304"/>
      <c r="BH463" s="95">
        <v>184</v>
      </c>
      <c r="BI463" s="96">
        <v>217</v>
      </c>
      <c r="BJ463" s="95"/>
      <c r="BK463" s="358"/>
      <c r="BL463" s="302"/>
      <c r="BM463" s="344"/>
      <c r="BN463" s="304"/>
      <c r="BO463" s="302"/>
      <c r="BP463" s="304"/>
      <c r="BQ463" s="95">
        <v>89</v>
      </c>
      <c r="BR463" s="104">
        <v>99</v>
      </c>
      <c r="BS463" s="104">
        <v>199</v>
      </c>
      <c r="BT463" s="103">
        <v>79</v>
      </c>
      <c r="BU463" s="96">
        <v>126</v>
      </c>
      <c r="BV463" s="95"/>
      <c r="BW463" s="96"/>
      <c r="BX463" s="95"/>
      <c r="BY463" s="95"/>
      <c r="BZ463" s="104"/>
      <c r="CA463" s="96"/>
      <c r="CB463" s="302"/>
      <c r="CC463" s="311"/>
      <c r="CD463" s="311"/>
      <c r="CE463" s="304"/>
    </row>
    <row r="464" spans="1:83">
      <c r="A464" s="10">
        <v>7335</v>
      </c>
      <c r="B464" s="11" t="s">
        <v>596</v>
      </c>
      <c r="C464" s="33">
        <v>689</v>
      </c>
      <c r="D464" s="45">
        <v>210</v>
      </c>
      <c r="E464" s="68">
        <f t="shared" si="6"/>
        <v>0.30478955007256892</v>
      </c>
      <c r="F464" s="95"/>
      <c r="G464" s="95"/>
      <c r="H464" s="95"/>
      <c r="I464" s="95"/>
      <c r="J464" s="104"/>
      <c r="K464" s="109"/>
      <c r="L464" s="103"/>
      <c r="M464" s="108"/>
      <c r="N464" s="96"/>
      <c r="O464" s="95"/>
      <c r="P464" s="96"/>
      <c r="Q464" s="95"/>
      <c r="R464" s="104"/>
      <c r="S464" s="103"/>
      <c r="T464" s="108"/>
      <c r="U464" s="139"/>
      <c r="V464" s="96"/>
      <c r="W464" s="307"/>
      <c r="X464" s="304"/>
      <c r="Y464" s="95"/>
      <c r="Z464" s="108"/>
      <c r="AA464" s="307"/>
      <c r="AB464" s="311"/>
      <c r="AC464" s="344"/>
      <c r="AD464" s="304"/>
      <c r="AE464" s="95"/>
      <c r="AF464" s="104"/>
      <c r="AG464" s="104"/>
      <c r="AH464" s="103"/>
      <c r="AI464" s="96"/>
      <c r="AJ464" s="95"/>
      <c r="AK464" s="103"/>
      <c r="AL464" s="96"/>
      <c r="AM464" s="302"/>
      <c r="AN464" s="311"/>
      <c r="AO464" s="308"/>
      <c r="AP464" s="344"/>
      <c r="AQ464" s="304"/>
      <c r="AR464" s="95"/>
      <c r="AS464" s="104"/>
      <c r="AT464" s="96"/>
      <c r="AU464" s="302"/>
      <c r="AV464" s="304"/>
      <c r="AW464" s="302"/>
      <c r="AX464" s="308"/>
      <c r="AY464" s="344"/>
      <c r="AZ464" s="304"/>
      <c r="BA464" s="95"/>
      <c r="BB464" s="103"/>
      <c r="BC464" s="96"/>
      <c r="BD464" s="95"/>
      <c r="BE464" s="138"/>
      <c r="BF464" s="302"/>
      <c r="BG464" s="304"/>
      <c r="BH464" s="95">
        <v>88</v>
      </c>
      <c r="BI464" s="96">
        <v>93</v>
      </c>
      <c r="BJ464" s="95"/>
      <c r="BK464" s="358"/>
      <c r="BL464" s="302"/>
      <c r="BM464" s="344"/>
      <c r="BN464" s="304"/>
      <c r="BO464" s="302"/>
      <c r="BP464" s="304"/>
      <c r="BQ464" s="95">
        <v>78</v>
      </c>
      <c r="BR464" s="104">
        <v>74</v>
      </c>
      <c r="BS464" s="104">
        <v>73</v>
      </c>
      <c r="BT464" s="103">
        <v>35</v>
      </c>
      <c r="BU464" s="96">
        <v>33</v>
      </c>
      <c r="BV464" s="95"/>
      <c r="BW464" s="96"/>
      <c r="BX464" s="95"/>
      <c r="BY464" s="95"/>
      <c r="BZ464" s="104"/>
      <c r="CA464" s="96"/>
      <c r="CB464" s="302"/>
      <c r="CC464" s="311"/>
      <c r="CD464" s="311"/>
      <c r="CE464" s="304"/>
    </row>
    <row r="465" spans="1:83">
      <c r="A465" s="10">
        <v>7336</v>
      </c>
      <c r="B465" s="11" t="s">
        <v>597</v>
      </c>
      <c r="C465" s="33">
        <v>1150</v>
      </c>
      <c r="D465" s="45">
        <v>302</v>
      </c>
      <c r="E465" s="68">
        <f t="shared" si="6"/>
        <v>0.26260869565217393</v>
      </c>
      <c r="F465" s="95">
        <v>103</v>
      </c>
      <c r="G465" s="95">
        <v>47</v>
      </c>
      <c r="H465" s="95">
        <v>130</v>
      </c>
      <c r="I465" s="95">
        <v>10</v>
      </c>
      <c r="J465" s="104">
        <v>84</v>
      </c>
      <c r="K465" s="109">
        <v>142</v>
      </c>
      <c r="L465" s="103">
        <v>55</v>
      </c>
      <c r="M465" s="108">
        <v>53</v>
      </c>
      <c r="N465" s="96">
        <v>154</v>
      </c>
      <c r="O465" s="95"/>
      <c r="P465" s="96"/>
      <c r="Q465" s="95"/>
      <c r="R465" s="104"/>
      <c r="S465" s="103"/>
      <c r="T465" s="108"/>
      <c r="U465" s="139"/>
      <c r="V465" s="96"/>
      <c r="W465" s="307"/>
      <c r="X465" s="304"/>
      <c r="Y465" s="95"/>
      <c r="Z465" s="108"/>
      <c r="AA465" s="307"/>
      <c r="AB465" s="311"/>
      <c r="AC465" s="344"/>
      <c r="AD465" s="304"/>
      <c r="AE465" s="95"/>
      <c r="AF465" s="104"/>
      <c r="AG465" s="104"/>
      <c r="AH465" s="103"/>
      <c r="AI465" s="96"/>
      <c r="AJ465" s="95"/>
      <c r="AK465" s="103"/>
      <c r="AL465" s="96"/>
      <c r="AM465" s="302"/>
      <c r="AN465" s="311"/>
      <c r="AO465" s="308"/>
      <c r="AP465" s="344"/>
      <c r="AQ465" s="304"/>
      <c r="AR465" s="95"/>
      <c r="AS465" s="104"/>
      <c r="AT465" s="96"/>
      <c r="AU465" s="302"/>
      <c r="AV465" s="304"/>
      <c r="AW465" s="302"/>
      <c r="AX465" s="308"/>
      <c r="AY465" s="344"/>
      <c r="AZ465" s="304"/>
      <c r="BA465" s="95"/>
      <c r="BB465" s="103"/>
      <c r="BC465" s="96"/>
      <c r="BD465" s="95"/>
      <c r="BE465" s="138"/>
      <c r="BF465" s="302"/>
      <c r="BG465" s="304"/>
      <c r="BH465" s="95"/>
      <c r="BI465" s="96"/>
      <c r="BJ465" s="95"/>
      <c r="BK465" s="358"/>
      <c r="BL465" s="302"/>
      <c r="BM465" s="344"/>
      <c r="BN465" s="304"/>
      <c r="BO465" s="302"/>
      <c r="BP465" s="304"/>
      <c r="BQ465" s="357"/>
      <c r="BR465" s="359"/>
      <c r="BS465" s="359"/>
      <c r="BT465" s="360"/>
      <c r="BU465" s="358"/>
      <c r="BV465" s="95"/>
      <c r="BW465" s="96"/>
      <c r="BX465" s="95"/>
      <c r="BY465" s="95"/>
      <c r="BZ465" s="104"/>
      <c r="CA465" s="96"/>
      <c r="CB465" s="302"/>
      <c r="CC465" s="311"/>
      <c r="CD465" s="311"/>
      <c r="CE465" s="304"/>
    </row>
    <row r="466" spans="1:83">
      <c r="A466" s="10">
        <v>7337</v>
      </c>
      <c r="B466" s="11" t="s">
        <v>598</v>
      </c>
      <c r="C466" s="33">
        <v>1028</v>
      </c>
      <c r="D466" s="45">
        <v>285</v>
      </c>
      <c r="E466" s="68">
        <f t="shared" si="6"/>
        <v>0.27723735408560313</v>
      </c>
      <c r="F466" s="95"/>
      <c r="G466" s="95"/>
      <c r="H466" s="95"/>
      <c r="I466" s="95"/>
      <c r="J466" s="104"/>
      <c r="K466" s="109"/>
      <c r="L466" s="103"/>
      <c r="M466" s="108"/>
      <c r="N466" s="96"/>
      <c r="O466" s="95"/>
      <c r="P466" s="96"/>
      <c r="Q466" s="95"/>
      <c r="R466" s="104"/>
      <c r="S466" s="103"/>
      <c r="T466" s="108"/>
      <c r="U466" s="139"/>
      <c r="V466" s="96"/>
      <c r="W466" s="307"/>
      <c r="X466" s="304"/>
      <c r="Y466" s="95"/>
      <c r="Z466" s="108"/>
      <c r="AA466" s="307"/>
      <c r="AB466" s="311"/>
      <c r="AC466" s="344"/>
      <c r="AD466" s="304"/>
      <c r="AE466" s="95"/>
      <c r="AF466" s="104"/>
      <c r="AG466" s="104"/>
      <c r="AH466" s="103"/>
      <c r="AI466" s="96"/>
      <c r="AJ466" s="95"/>
      <c r="AK466" s="103"/>
      <c r="AL466" s="96"/>
      <c r="AM466" s="302"/>
      <c r="AN466" s="311"/>
      <c r="AO466" s="308"/>
      <c r="AP466" s="344"/>
      <c r="AQ466" s="304"/>
      <c r="AR466" s="95"/>
      <c r="AS466" s="104"/>
      <c r="AT466" s="96"/>
      <c r="AU466" s="302"/>
      <c r="AV466" s="304"/>
      <c r="AW466" s="302"/>
      <c r="AX466" s="308"/>
      <c r="AY466" s="344"/>
      <c r="AZ466" s="304"/>
      <c r="BA466" s="95"/>
      <c r="BB466" s="103"/>
      <c r="BC466" s="96"/>
      <c r="BD466" s="95"/>
      <c r="BE466" s="138"/>
      <c r="BF466" s="302"/>
      <c r="BG466" s="304"/>
      <c r="BH466" s="95">
        <v>111</v>
      </c>
      <c r="BI466" s="96">
        <v>153</v>
      </c>
      <c r="BJ466" s="95"/>
      <c r="BK466" s="358"/>
      <c r="BL466" s="302"/>
      <c r="BM466" s="344"/>
      <c r="BN466" s="304"/>
      <c r="BO466" s="302"/>
      <c r="BP466" s="304"/>
      <c r="BQ466" s="357"/>
      <c r="BR466" s="359"/>
      <c r="BS466" s="359"/>
      <c r="BT466" s="360"/>
      <c r="BU466" s="358"/>
      <c r="BV466" s="95">
        <v>128</v>
      </c>
      <c r="BW466" s="96">
        <v>152</v>
      </c>
      <c r="BX466" s="95"/>
      <c r="BY466" s="95"/>
      <c r="BZ466" s="104"/>
      <c r="CA466" s="96"/>
      <c r="CB466" s="302"/>
      <c r="CC466" s="311"/>
      <c r="CD466" s="311"/>
      <c r="CE466" s="304"/>
    </row>
    <row r="467" spans="1:83">
      <c r="A467" s="10">
        <v>7338</v>
      </c>
      <c r="B467" s="11" t="s">
        <v>599</v>
      </c>
      <c r="C467" s="33">
        <v>898</v>
      </c>
      <c r="D467" s="45">
        <v>351</v>
      </c>
      <c r="E467" s="68">
        <f t="shared" si="6"/>
        <v>0.39086859688195991</v>
      </c>
      <c r="F467" s="95"/>
      <c r="G467" s="95"/>
      <c r="H467" s="95"/>
      <c r="I467" s="95"/>
      <c r="J467" s="104"/>
      <c r="K467" s="109"/>
      <c r="L467" s="103"/>
      <c r="M467" s="108"/>
      <c r="N467" s="96"/>
      <c r="O467" s="95"/>
      <c r="P467" s="96"/>
      <c r="Q467" s="95"/>
      <c r="R467" s="104"/>
      <c r="S467" s="103"/>
      <c r="T467" s="108"/>
      <c r="U467" s="139"/>
      <c r="V467" s="96"/>
      <c r="W467" s="307"/>
      <c r="X467" s="304"/>
      <c r="Y467" s="95"/>
      <c r="Z467" s="108"/>
      <c r="AA467" s="307"/>
      <c r="AB467" s="311"/>
      <c r="AC467" s="344"/>
      <c r="AD467" s="304"/>
      <c r="AE467" s="95"/>
      <c r="AF467" s="104"/>
      <c r="AG467" s="104"/>
      <c r="AH467" s="103"/>
      <c r="AI467" s="96"/>
      <c r="AJ467" s="95"/>
      <c r="AK467" s="103"/>
      <c r="AL467" s="96"/>
      <c r="AM467" s="302"/>
      <c r="AN467" s="311"/>
      <c r="AO467" s="308"/>
      <c r="AP467" s="344"/>
      <c r="AQ467" s="304"/>
      <c r="AR467" s="95"/>
      <c r="AS467" s="104"/>
      <c r="AT467" s="96"/>
      <c r="AU467" s="302"/>
      <c r="AV467" s="304"/>
      <c r="AW467" s="302"/>
      <c r="AX467" s="308"/>
      <c r="AY467" s="344"/>
      <c r="AZ467" s="304"/>
      <c r="BA467" s="95"/>
      <c r="BB467" s="103"/>
      <c r="BC467" s="96"/>
      <c r="BD467" s="95"/>
      <c r="BE467" s="138"/>
      <c r="BF467" s="302"/>
      <c r="BG467" s="304"/>
      <c r="BH467" s="95">
        <v>138</v>
      </c>
      <c r="BI467" s="96">
        <v>170</v>
      </c>
      <c r="BJ467" s="95"/>
      <c r="BK467" s="358"/>
      <c r="BL467" s="302"/>
      <c r="BM467" s="344"/>
      <c r="BN467" s="304"/>
      <c r="BO467" s="302"/>
      <c r="BP467" s="304"/>
      <c r="BQ467" s="95">
        <v>57</v>
      </c>
      <c r="BR467" s="104">
        <v>47</v>
      </c>
      <c r="BS467" s="104">
        <v>115</v>
      </c>
      <c r="BT467" s="103">
        <v>46</v>
      </c>
      <c r="BU467" s="96">
        <v>48</v>
      </c>
      <c r="BV467" s="95">
        <v>48</v>
      </c>
      <c r="BW467" s="96">
        <v>52</v>
      </c>
      <c r="BX467" s="95"/>
      <c r="BY467" s="95"/>
      <c r="BZ467" s="104"/>
      <c r="CA467" s="96"/>
      <c r="CB467" s="302"/>
      <c r="CC467" s="311"/>
      <c r="CD467" s="311"/>
      <c r="CE467" s="304"/>
    </row>
    <row r="468" spans="1:83">
      <c r="A468" s="10">
        <v>7339</v>
      </c>
      <c r="B468" s="11" t="s">
        <v>600</v>
      </c>
      <c r="C468" s="33">
        <v>692</v>
      </c>
      <c r="D468" s="45">
        <v>207</v>
      </c>
      <c r="E468" s="68">
        <f t="shared" si="6"/>
        <v>0.29913294797687862</v>
      </c>
      <c r="F468" s="95"/>
      <c r="G468" s="95"/>
      <c r="H468" s="95"/>
      <c r="I468" s="95"/>
      <c r="J468" s="104"/>
      <c r="K468" s="109"/>
      <c r="L468" s="103"/>
      <c r="M468" s="108"/>
      <c r="N468" s="96"/>
      <c r="O468" s="95"/>
      <c r="P468" s="96"/>
      <c r="Q468" s="95"/>
      <c r="R468" s="104"/>
      <c r="S468" s="103"/>
      <c r="T468" s="108"/>
      <c r="U468" s="139"/>
      <c r="V468" s="96"/>
      <c r="W468" s="307"/>
      <c r="X468" s="304"/>
      <c r="Y468" s="95"/>
      <c r="Z468" s="108"/>
      <c r="AA468" s="307"/>
      <c r="AB468" s="311"/>
      <c r="AC468" s="344"/>
      <c r="AD468" s="304"/>
      <c r="AE468" s="95"/>
      <c r="AF468" s="104"/>
      <c r="AG468" s="104"/>
      <c r="AH468" s="103"/>
      <c r="AI468" s="96"/>
      <c r="AJ468" s="95"/>
      <c r="AK468" s="103"/>
      <c r="AL468" s="96"/>
      <c r="AM468" s="302"/>
      <c r="AN468" s="311"/>
      <c r="AO468" s="308"/>
      <c r="AP468" s="344"/>
      <c r="AQ468" s="304"/>
      <c r="AR468" s="95"/>
      <c r="AS468" s="104"/>
      <c r="AT468" s="96"/>
      <c r="AU468" s="302"/>
      <c r="AV468" s="304"/>
      <c r="AW468" s="302"/>
      <c r="AX468" s="308"/>
      <c r="AY468" s="344"/>
      <c r="AZ468" s="304"/>
      <c r="BA468" s="95"/>
      <c r="BB468" s="103"/>
      <c r="BC468" s="96"/>
      <c r="BD468" s="95"/>
      <c r="BE468" s="138"/>
      <c r="BF468" s="302"/>
      <c r="BG468" s="304"/>
      <c r="BH468" s="95">
        <v>86</v>
      </c>
      <c r="BI468" s="96">
        <v>99</v>
      </c>
      <c r="BJ468" s="95"/>
      <c r="BK468" s="358"/>
      <c r="BL468" s="302"/>
      <c r="BM468" s="344"/>
      <c r="BN468" s="304"/>
      <c r="BO468" s="302"/>
      <c r="BP468" s="304"/>
      <c r="BQ468" s="357"/>
      <c r="BR468" s="359"/>
      <c r="BS468" s="359"/>
      <c r="BT468" s="360"/>
      <c r="BU468" s="358"/>
      <c r="BV468" s="95">
        <v>95</v>
      </c>
      <c r="BW468" s="96">
        <v>95</v>
      </c>
      <c r="BX468" s="95"/>
      <c r="BY468" s="95"/>
      <c r="BZ468" s="104"/>
      <c r="CA468" s="96"/>
      <c r="CB468" s="302"/>
      <c r="CC468" s="311"/>
      <c r="CD468" s="311"/>
      <c r="CE468" s="304"/>
    </row>
    <row r="469" spans="1:83">
      <c r="A469" s="10">
        <v>7340</v>
      </c>
      <c r="B469" s="11" t="s">
        <v>601</v>
      </c>
      <c r="C469" s="33">
        <v>695</v>
      </c>
      <c r="D469" s="45">
        <v>203</v>
      </c>
      <c r="E469" s="68">
        <f t="shared" si="6"/>
        <v>0.29208633093525183</v>
      </c>
      <c r="F469" s="95"/>
      <c r="G469" s="95"/>
      <c r="H469" s="95"/>
      <c r="I469" s="95"/>
      <c r="J469" s="104"/>
      <c r="K469" s="109"/>
      <c r="L469" s="103"/>
      <c r="M469" s="108"/>
      <c r="N469" s="96"/>
      <c r="O469" s="95"/>
      <c r="P469" s="96"/>
      <c r="Q469" s="95"/>
      <c r="R469" s="104"/>
      <c r="S469" s="103"/>
      <c r="T469" s="108"/>
      <c r="U469" s="139"/>
      <c r="V469" s="96"/>
      <c r="W469" s="307"/>
      <c r="X469" s="304"/>
      <c r="Y469" s="95"/>
      <c r="Z469" s="108"/>
      <c r="AA469" s="307"/>
      <c r="AB469" s="311"/>
      <c r="AC469" s="344"/>
      <c r="AD469" s="304"/>
      <c r="AE469" s="95"/>
      <c r="AF469" s="104"/>
      <c r="AG469" s="104"/>
      <c r="AH469" s="103"/>
      <c r="AI469" s="96"/>
      <c r="AJ469" s="95"/>
      <c r="AK469" s="103"/>
      <c r="AL469" s="96"/>
      <c r="AM469" s="302"/>
      <c r="AN469" s="311"/>
      <c r="AO469" s="308"/>
      <c r="AP469" s="344"/>
      <c r="AQ469" s="304"/>
      <c r="AR469" s="95"/>
      <c r="AS469" s="104"/>
      <c r="AT469" s="96"/>
      <c r="AU469" s="302"/>
      <c r="AV469" s="304"/>
      <c r="AW469" s="302"/>
      <c r="AX469" s="308"/>
      <c r="AY469" s="344"/>
      <c r="AZ469" s="304"/>
      <c r="BA469" s="95"/>
      <c r="BB469" s="103"/>
      <c r="BC469" s="96"/>
      <c r="BD469" s="95"/>
      <c r="BE469" s="138"/>
      <c r="BF469" s="302"/>
      <c r="BG469" s="304"/>
      <c r="BH469" s="95">
        <v>68</v>
      </c>
      <c r="BI469" s="96">
        <v>92</v>
      </c>
      <c r="BJ469" s="95"/>
      <c r="BK469" s="358"/>
      <c r="BL469" s="302"/>
      <c r="BM469" s="344"/>
      <c r="BN469" s="304"/>
      <c r="BO469" s="302"/>
      <c r="BP469" s="304"/>
      <c r="BQ469" s="357"/>
      <c r="BR469" s="359"/>
      <c r="BS469" s="359"/>
      <c r="BT469" s="360"/>
      <c r="BU469" s="358"/>
      <c r="BV469" s="95">
        <v>92</v>
      </c>
      <c r="BW469" s="96">
        <v>74</v>
      </c>
      <c r="BX469" s="95"/>
      <c r="BY469" s="95"/>
      <c r="BZ469" s="104"/>
      <c r="CA469" s="96"/>
      <c r="CB469" s="302"/>
      <c r="CC469" s="311"/>
      <c r="CD469" s="311"/>
      <c r="CE469" s="304"/>
    </row>
    <row r="470" spans="1:83">
      <c r="A470" s="10">
        <v>7341</v>
      </c>
      <c r="B470" s="11" t="s">
        <v>602</v>
      </c>
      <c r="C470" s="33">
        <v>608</v>
      </c>
      <c r="D470" s="45">
        <v>171</v>
      </c>
      <c r="E470" s="68">
        <f t="shared" si="6"/>
        <v>0.28125</v>
      </c>
      <c r="F470" s="95"/>
      <c r="G470" s="95"/>
      <c r="H470" s="95"/>
      <c r="I470" s="95"/>
      <c r="J470" s="104"/>
      <c r="K470" s="109"/>
      <c r="L470" s="103"/>
      <c r="M470" s="108"/>
      <c r="N470" s="96"/>
      <c r="O470" s="95"/>
      <c r="P470" s="96"/>
      <c r="Q470" s="95"/>
      <c r="R470" s="104"/>
      <c r="S470" s="103"/>
      <c r="T470" s="108"/>
      <c r="U470" s="139"/>
      <c r="V470" s="96"/>
      <c r="W470" s="307"/>
      <c r="X470" s="304"/>
      <c r="Y470" s="95"/>
      <c r="Z470" s="108"/>
      <c r="AA470" s="307"/>
      <c r="AB470" s="311"/>
      <c r="AC470" s="344"/>
      <c r="AD470" s="304"/>
      <c r="AE470" s="95"/>
      <c r="AF470" s="104"/>
      <c r="AG470" s="104"/>
      <c r="AH470" s="103"/>
      <c r="AI470" s="96"/>
      <c r="AJ470" s="95"/>
      <c r="AK470" s="103"/>
      <c r="AL470" s="96"/>
      <c r="AM470" s="302"/>
      <c r="AN470" s="311"/>
      <c r="AO470" s="308"/>
      <c r="AP470" s="344"/>
      <c r="AQ470" s="304"/>
      <c r="AR470" s="95"/>
      <c r="AS470" s="104"/>
      <c r="AT470" s="96"/>
      <c r="AU470" s="302"/>
      <c r="AV470" s="304"/>
      <c r="AW470" s="302"/>
      <c r="AX470" s="308"/>
      <c r="AY470" s="344"/>
      <c r="AZ470" s="304"/>
      <c r="BA470" s="95"/>
      <c r="BB470" s="103"/>
      <c r="BC470" s="96"/>
      <c r="BD470" s="95"/>
      <c r="BE470" s="138"/>
      <c r="BF470" s="302"/>
      <c r="BG470" s="304"/>
      <c r="BH470" s="95">
        <v>76</v>
      </c>
      <c r="BI470" s="96">
        <v>85</v>
      </c>
      <c r="BJ470" s="95"/>
      <c r="BK470" s="358"/>
      <c r="BL470" s="302"/>
      <c r="BM470" s="344"/>
      <c r="BN470" s="304"/>
      <c r="BO470" s="302"/>
      <c r="BP470" s="304"/>
      <c r="BQ470" s="357"/>
      <c r="BR470" s="359"/>
      <c r="BS470" s="359"/>
      <c r="BT470" s="360"/>
      <c r="BU470" s="358"/>
      <c r="BV470" s="95">
        <v>86</v>
      </c>
      <c r="BW470" s="96">
        <v>91</v>
      </c>
      <c r="BX470" s="95"/>
      <c r="BY470" s="95"/>
      <c r="BZ470" s="104"/>
      <c r="CA470" s="96"/>
      <c r="CB470" s="302"/>
      <c r="CC470" s="311"/>
      <c r="CD470" s="311"/>
      <c r="CE470" s="304"/>
    </row>
    <row r="471" spans="1:83">
      <c r="A471" s="10">
        <v>7342</v>
      </c>
      <c r="B471" s="11" t="s">
        <v>603</v>
      </c>
      <c r="C471" s="33">
        <v>932</v>
      </c>
      <c r="D471" s="45">
        <v>287</v>
      </c>
      <c r="E471" s="68">
        <f t="shared" ref="E471:E534" si="7">SUM(D471/C471)</f>
        <v>0.30793991416309013</v>
      </c>
      <c r="F471" s="95"/>
      <c r="G471" s="95"/>
      <c r="H471" s="95"/>
      <c r="I471" s="95"/>
      <c r="J471" s="104"/>
      <c r="K471" s="109"/>
      <c r="L471" s="103"/>
      <c r="M471" s="108"/>
      <c r="N471" s="96"/>
      <c r="O471" s="95"/>
      <c r="P471" s="96"/>
      <c r="Q471" s="95"/>
      <c r="R471" s="104"/>
      <c r="S471" s="103"/>
      <c r="T471" s="108"/>
      <c r="U471" s="139"/>
      <c r="V471" s="96"/>
      <c r="W471" s="307"/>
      <c r="X471" s="304"/>
      <c r="Y471" s="95"/>
      <c r="Z471" s="108"/>
      <c r="AA471" s="307"/>
      <c r="AB471" s="311"/>
      <c r="AC471" s="344"/>
      <c r="AD471" s="304"/>
      <c r="AE471" s="95"/>
      <c r="AF471" s="104"/>
      <c r="AG471" s="104"/>
      <c r="AH471" s="103"/>
      <c r="AI471" s="96"/>
      <c r="AJ471" s="95"/>
      <c r="AK471" s="103"/>
      <c r="AL471" s="96"/>
      <c r="AM471" s="302"/>
      <c r="AN471" s="311"/>
      <c r="AO471" s="308"/>
      <c r="AP471" s="344"/>
      <c r="AQ471" s="304"/>
      <c r="AR471" s="95"/>
      <c r="AS471" s="104"/>
      <c r="AT471" s="96"/>
      <c r="AU471" s="302"/>
      <c r="AV471" s="304"/>
      <c r="AW471" s="302"/>
      <c r="AX471" s="308"/>
      <c r="AY471" s="344"/>
      <c r="AZ471" s="304"/>
      <c r="BA471" s="95"/>
      <c r="BB471" s="103"/>
      <c r="BC471" s="96"/>
      <c r="BD471" s="95"/>
      <c r="BE471" s="138"/>
      <c r="BF471" s="302"/>
      <c r="BG471" s="304"/>
      <c r="BH471" s="95">
        <v>122</v>
      </c>
      <c r="BI471" s="96">
        <v>156</v>
      </c>
      <c r="BJ471" s="95"/>
      <c r="BK471" s="358"/>
      <c r="BL471" s="302"/>
      <c r="BM471" s="344"/>
      <c r="BN471" s="304"/>
      <c r="BO471" s="302"/>
      <c r="BP471" s="304"/>
      <c r="BQ471" s="95"/>
      <c r="BR471" s="104"/>
      <c r="BS471" s="104"/>
      <c r="BT471" s="103"/>
      <c r="BU471" s="358"/>
      <c r="BV471" s="95">
        <v>140</v>
      </c>
      <c r="BW471" s="96">
        <v>145</v>
      </c>
      <c r="BX471" s="95"/>
      <c r="BY471" s="95"/>
      <c r="BZ471" s="104"/>
      <c r="CA471" s="96"/>
      <c r="CB471" s="302"/>
      <c r="CC471" s="311"/>
      <c r="CD471" s="311"/>
      <c r="CE471" s="304"/>
    </row>
    <row r="472" spans="1:83">
      <c r="A472" s="10">
        <v>7343</v>
      </c>
      <c r="B472" s="11" t="s">
        <v>604</v>
      </c>
      <c r="C472" s="33">
        <v>1107</v>
      </c>
      <c r="D472" s="45">
        <v>377</v>
      </c>
      <c r="E472" s="68">
        <f t="shared" si="7"/>
        <v>0.34056007226738932</v>
      </c>
      <c r="F472" s="95"/>
      <c r="G472" s="95"/>
      <c r="H472" s="95"/>
      <c r="I472" s="95"/>
      <c r="J472" s="104"/>
      <c r="K472" s="109"/>
      <c r="L472" s="103"/>
      <c r="M472" s="108"/>
      <c r="N472" s="96"/>
      <c r="O472" s="95"/>
      <c r="P472" s="96"/>
      <c r="Q472" s="95"/>
      <c r="R472" s="104"/>
      <c r="S472" s="103"/>
      <c r="T472" s="108"/>
      <c r="U472" s="139"/>
      <c r="V472" s="96"/>
      <c r="W472" s="307"/>
      <c r="X472" s="304"/>
      <c r="Y472" s="95"/>
      <c r="Z472" s="108"/>
      <c r="AA472" s="307"/>
      <c r="AB472" s="311"/>
      <c r="AC472" s="344"/>
      <c r="AD472" s="304"/>
      <c r="AE472" s="95"/>
      <c r="AF472" s="104"/>
      <c r="AG472" s="104"/>
      <c r="AH472" s="103"/>
      <c r="AI472" s="96"/>
      <c r="AJ472" s="95"/>
      <c r="AK472" s="103"/>
      <c r="AL472" s="96"/>
      <c r="AM472" s="302"/>
      <c r="AN472" s="311"/>
      <c r="AO472" s="308"/>
      <c r="AP472" s="344"/>
      <c r="AQ472" s="304"/>
      <c r="AR472" s="95"/>
      <c r="AS472" s="104"/>
      <c r="AT472" s="96"/>
      <c r="AU472" s="302"/>
      <c r="AV472" s="304"/>
      <c r="AW472" s="302"/>
      <c r="AX472" s="308"/>
      <c r="AY472" s="344"/>
      <c r="AZ472" s="304"/>
      <c r="BA472" s="95"/>
      <c r="BB472" s="103"/>
      <c r="BC472" s="96"/>
      <c r="BD472" s="95"/>
      <c r="BE472" s="138"/>
      <c r="BF472" s="302"/>
      <c r="BG472" s="304"/>
      <c r="BH472" s="95">
        <v>160</v>
      </c>
      <c r="BI472" s="96">
        <v>197</v>
      </c>
      <c r="BJ472" s="95"/>
      <c r="BK472" s="358"/>
      <c r="BL472" s="302"/>
      <c r="BM472" s="344"/>
      <c r="BN472" s="304"/>
      <c r="BO472" s="302"/>
      <c r="BP472" s="304"/>
      <c r="BQ472" s="95"/>
      <c r="BR472" s="104"/>
      <c r="BS472" s="104"/>
      <c r="BT472" s="103"/>
      <c r="BU472" s="358"/>
      <c r="BV472" s="95">
        <v>200</v>
      </c>
      <c r="BW472" s="96">
        <v>176</v>
      </c>
      <c r="BX472" s="95"/>
      <c r="BY472" s="95"/>
      <c r="BZ472" s="104"/>
      <c r="CA472" s="96"/>
      <c r="CB472" s="302"/>
      <c r="CC472" s="311"/>
      <c r="CD472" s="311"/>
      <c r="CE472" s="304"/>
    </row>
    <row r="473" spans="1:83">
      <c r="A473" s="10">
        <v>7401</v>
      </c>
      <c r="B473" s="11" t="s">
        <v>605</v>
      </c>
      <c r="C473" s="33">
        <v>528</v>
      </c>
      <c r="D473" s="45">
        <v>104</v>
      </c>
      <c r="E473" s="68">
        <f t="shared" si="7"/>
        <v>0.19696969696969696</v>
      </c>
      <c r="F473" s="95"/>
      <c r="G473" s="95"/>
      <c r="H473" s="95"/>
      <c r="I473" s="95"/>
      <c r="J473" s="104"/>
      <c r="K473" s="109"/>
      <c r="L473" s="103"/>
      <c r="M473" s="108"/>
      <c r="N473" s="96"/>
      <c r="O473" s="95"/>
      <c r="P473" s="96"/>
      <c r="Q473" s="95"/>
      <c r="R473" s="104"/>
      <c r="S473" s="103"/>
      <c r="T473" s="108"/>
      <c r="U473" s="139"/>
      <c r="V473" s="96"/>
      <c r="W473" s="307"/>
      <c r="X473" s="304"/>
      <c r="Y473" s="95"/>
      <c r="Z473" s="108"/>
      <c r="AA473" s="307"/>
      <c r="AB473" s="311"/>
      <c r="AC473" s="344"/>
      <c r="AD473" s="304"/>
      <c r="AE473" s="95"/>
      <c r="AF473" s="104"/>
      <c r="AG473" s="104"/>
      <c r="AH473" s="103"/>
      <c r="AI473" s="96"/>
      <c r="AJ473" s="95"/>
      <c r="AK473" s="103"/>
      <c r="AL473" s="96"/>
      <c r="AM473" s="302"/>
      <c r="AN473" s="311"/>
      <c r="AO473" s="308"/>
      <c r="AP473" s="344"/>
      <c r="AQ473" s="304"/>
      <c r="AR473" s="95"/>
      <c r="AS473" s="104"/>
      <c r="AT473" s="96"/>
      <c r="AU473" s="302"/>
      <c r="AV473" s="304"/>
      <c r="AW473" s="302"/>
      <c r="AX473" s="308"/>
      <c r="AY473" s="344"/>
      <c r="AZ473" s="304"/>
      <c r="BA473" s="95"/>
      <c r="BB473" s="103"/>
      <c r="BC473" s="96"/>
      <c r="BD473" s="95">
        <v>70</v>
      </c>
      <c r="BE473" s="138">
        <v>66</v>
      </c>
      <c r="BF473" s="302"/>
      <c r="BG473" s="304"/>
      <c r="BH473" s="95"/>
      <c r="BI473" s="96"/>
      <c r="BJ473" s="95"/>
      <c r="BK473" s="358"/>
      <c r="BL473" s="302"/>
      <c r="BM473" s="344"/>
      <c r="BN473" s="304"/>
      <c r="BO473" s="302"/>
      <c r="BP473" s="304"/>
      <c r="BQ473" s="95"/>
      <c r="BR473" s="104"/>
      <c r="BS473" s="104"/>
      <c r="BT473" s="103"/>
      <c r="BU473" s="358"/>
      <c r="BV473" s="302"/>
      <c r="BW473" s="304"/>
      <c r="BX473" s="357"/>
      <c r="BY473" s="357"/>
      <c r="BZ473" s="359"/>
      <c r="CA473" s="358"/>
      <c r="CB473" s="302"/>
      <c r="CC473" s="311"/>
      <c r="CD473" s="311"/>
      <c r="CE473" s="304"/>
    </row>
    <row r="474" spans="1:83">
      <c r="A474" s="10">
        <v>7402</v>
      </c>
      <c r="B474" s="11" t="s">
        <v>606</v>
      </c>
      <c r="C474" s="33">
        <v>1010</v>
      </c>
      <c r="D474" s="45">
        <v>250</v>
      </c>
      <c r="E474" s="68">
        <f t="shared" si="7"/>
        <v>0.24752475247524752</v>
      </c>
      <c r="F474" s="95"/>
      <c r="G474" s="95"/>
      <c r="H474" s="95"/>
      <c r="I474" s="95"/>
      <c r="J474" s="104"/>
      <c r="K474" s="109"/>
      <c r="L474" s="103"/>
      <c r="M474" s="108"/>
      <c r="N474" s="96"/>
      <c r="O474" s="95"/>
      <c r="P474" s="96"/>
      <c r="Q474" s="95"/>
      <c r="R474" s="104"/>
      <c r="S474" s="103"/>
      <c r="T474" s="108"/>
      <c r="U474" s="139"/>
      <c r="V474" s="96"/>
      <c r="W474" s="307"/>
      <c r="X474" s="304"/>
      <c r="Y474" s="95"/>
      <c r="Z474" s="108"/>
      <c r="AA474" s="307"/>
      <c r="AB474" s="311"/>
      <c r="AC474" s="344"/>
      <c r="AD474" s="304"/>
      <c r="AE474" s="95"/>
      <c r="AF474" s="104"/>
      <c r="AG474" s="104"/>
      <c r="AH474" s="103"/>
      <c r="AI474" s="96"/>
      <c r="AJ474" s="95"/>
      <c r="AK474" s="103"/>
      <c r="AL474" s="96"/>
      <c r="AM474" s="302"/>
      <c r="AN474" s="311"/>
      <c r="AO474" s="308"/>
      <c r="AP474" s="344"/>
      <c r="AQ474" s="304"/>
      <c r="AR474" s="95"/>
      <c r="AS474" s="104"/>
      <c r="AT474" s="96"/>
      <c r="AU474" s="302"/>
      <c r="AV474" s="304"/>
      <c r="AW474" s="302"/>
      <c r="AX474" s="308"/>
      <c r="AY474" s="344"/>
      <c r="AZ474" s="304"/>
      <c r="BA474" s="95"/>
      <c r="BB474" s="103"/>
      <c r="BC474" s="96"/>
      <c r="BD474" s="95">
        <v>140</v>
      </c>
      <c r="BE474" s="138">
        <v>143</v>
      </c>
      <c r="BF474" s="302"/>
      <c r="BG474" s="304"/>
      <c r="BH474" s="95"/>
      <c r="BI474" s="96"/>
      <c r="BJ474" s="95"/>
      <c r="BK474" s="358"/>
      <c r="BL474" s="302"/>
      <c r="BM474" s="344"/>
      <c r="BN474" s="304"/>
      <c r="BO474" s="302"/>
      <c r="BP474" s="304"/>
      <c r="BQ474" s="95"/>
      <c r="BR474" s="104"/>
      <c r="BS474" s="104"/>
      <c r="BT474" s="103"/>
      <c r="BU474" s="358"/>
      <c r="BV474" s="302"/>
      <c r="BW474" s="304"/>
      <c r="BX474" s="95"/>
      <c r="BY474" s="95"/>
      <c r="BZ474" s="104"/>
      <c r="CA474" s="96"/>
      <c r="CB474" s="302"/>
      <c r="CC474" s="311"/>
      <c r="CD474" s="311"/>
      <c r="CE474" s="304"/>
    </row>
    <row r="475" spans="1:83">
      <c r="A475" s="10">
        <v>7403</v>
      </c>
      <c r="B475" s="11" t="s">
        <v>607</v>
      </c>
      <c r="C475" s="33">
        <v>1008</v>
      </c>
      <c r="D475" s="45">
        <v>208</v>
      </c>
      <c r="E475" s="68">
        <f t="shared" si="7"/>
        <v>0.20634920634920634</v>
      </c>
      <c r="F475" s="95"/>
      <c r="G475" s="95"/>
      <c r="H475" s="95"/>
      <c r="I475" s="95"/>
      <c r="J475" s="104"/>
      <c r="K475" s="109"/>
      <c r="L475" s="103"/>
      <c r="M475" s="108"/>
      <c r="N475" s="96"/>
      <c r="O475" s="95"/>
      <c r="P475" s="96"/>
      <c r="Q475" s="95"/>
      <c r="R475" s="104"/>
      <c r="S475" s="103"/>
      <c r="T475" s="108"/>
      <c r="U475" s="139"/>
      <c r="V475" s="96"/>
      <c r="W475" s="307"/>
      <c r="X475" s="304"/>
      <c r="Y475" s="95"/>
      <c r="Z475" s="108"/>
      <c r="AA475" s="307"/>
      <c r="AB475" s="311"/>
      <c r="AC475" s="344"/>
      <c r="AD475" s="304"/>
      <c r="AE475" s="95"/>
      <c r="AF475" s="104"/>
      <c r="AG475" s="104"/>
      <c r="AH475" s="103"/>
      <c r="AI475" s="96"/>
      <c r="AJ475" s="95"/>
      <c r="AK475" s="103"/>
      <c r="AL475" s="96"/>
      <c r="AM475" s="302"/>
      <c r="AN475" s="311"/>
      <c r="AO475" s="308"/>
      <c r="AP475" s="344"/>
      <c r="AQ475" s="304"/>
      <c r="AR475" s="95"/>
      <c r="AS475" s="104"/>
      <c r="AT475" s="96"/>
      <c r="AU475" s="302"/>
      <c r="AV475" s="304"/>
      <c r="AW475" s="302"/>
      <c r="AX475" s="308"/>
      <c r="AY475" s="344"/>
      <c r="AZ475" s="304"/>
      <c r="BA475" s="95"/>
      <c r="BB475" s="103"/>
      <c r="BC475" s="96"/>
      <c r="BD475" s="95">
        <v>109</v>
      </c>
      <c r="BE475" s="138">
        <v>140</v>
      </c>
      <c r="BF475" s="302"/>
      <c r="BG475" s="304"/>
      <c r="BH475" s="95"/>
      <c r="BI475" s="96"/>
      <c r="BJ475" s="95"/>
      <c r="BK475" s="358"/>
      <c r="BL475" s="302"/>
      <c r="BM475" s="344"/>
      <c r="BN475" s="304"/>
      <c r="BO475" s="302"/>
      <c r="BP475" s="304"/>
      <c r="BQ475" s="95"/>
      <c r="BR475" s="104"/>
      <c r="BS475" s="104"/>
      <c r="BT475" s="103"/>
      <c r="BU475" s="358"/>
      <c r="BV475" s="302"/>
      <c r="BW475" s="304"/>
      <c r="BX475" s="95"/>
      <c r="BY475" s="95"/>
      <c r="BZ475" s="104"/>
      <c r="CA475" s="96"/>
      <c r="CB475" s="302"/>
      <c r="CC475" s="311"/>
      <c r="CD475" s="311"/>
      <c r="CE475" s="304"/>
    </row>
    <row r="476" spans="1:83">
      <c r="A476" s="10">
        <v>7601</v>
      </c>
      <c r="B476" s="11" t="s">
        <v>608</v>
      </c>
      <c r="C476" s="33">
        <v>685</v>
      </c>
      <c r="D476" s="45">
        <v>258</v>
      </c>
      <c r="E476" s="68">
        <f t="shared" si="7"/>
        <v>0.37664233576642336</v>
      </c>
      <c r="F476" s="95"/>
      <c r="G476" s="95"/>
      <c r="H476" s="95"/>
      <c r="I476" s="95"/>
      <c r="J476" s="104"/>
      <c r="K476" s="109"/>
      <c r="L476" s="103"/>
      <c r="M476" s="108"/>
      <c r="N476" s="96"/>
      <c r="O476" s="95"/>
      <c r="P476" s="96"/>
      <c r="Q476" s="95"/>
      <c r="R476" s="104"/>
      <c r="S476" s="103"/>
      <c r="T476" s="108"/>
      <c r="U476" s="139"/>
      <c r="V476" s="96"/>
      <c r="W476" s="307"/>
      <c r="X476" s="304"/>
      <c r="Y476" s="95"/>
      <c r="Z476" s="108"/>
      <c r="AA476" s="307"/>
      <c r="AB476" s="311"/>
      <c r="AC476" s="344"/>
      <c r="AD476" s="304"/>
      <c r="AE476" s="95"/>
      <c r="AF476" s="104"/>
      <c r="AG476" s="104"/>
      <c r="AH476" s="103"/>
      <c r="AI476" s="96"/>
      <c r="AJ476" s="95"/>
      <c r="AK476" s="103"/>
      <c r="AL476" s="96"/>
      <c r="AM476" s="302"/>
      <c r="AN476" s="311"/>
      <c r="AO476" s="308"/>
      <c r="AP476" s="344"/>
      <c r="AQ476" s="304"/>
      <c r="AR476" s="95"/>
      <c r="AS476" s="104"/>
      <c r="AT476" s="96"/>
      <c r="AU476" s="302"/>
      <c r="AV476" s="304"/>
      <c r="AW476" s="302"/>
      <c r="AX476" s="308"/>
      <c r="AY476" s="344"/>
      <c r="AZ476" s="304"/>
      <c r="BA476" s="95"/>
      <c r="BB476" s="103"/>
      <c r="BC476" s="96"/>
      <c r="BD476" s="357"/>
      <c r="BE476" s="361"/>
      <c r="BF476" s="302"/>
      <c r="BG476" s="304"/>
      <c r="BH476" s="95">
        <v>113</v>
      </c>
      <c r="BI476" s="96">
        <v>131</v>
      </c>
      <c r="BJ476" s="95"/>
      <c r="BK476" s="358"/>
      <c r="BL476" s="302"/>
      <c r="BM476" s="344"/>
      <c r="BN476" s="304"/>
      <c r="BO476" s="302"/>
      <c r="BP476" s="304"/>
      <c r="BQ476" s="95"/>
      <c r="BR476" s="104"/>
      <c r="BS476" s="104"/>
      <c r="BT476" s="103"/>
      <c r="BU476" s="358"/>
      <c r="BV476" s="302"/>
      <c r="BW476" s="304"/>
      <c r="BX476" s="95">
        <v>175</v>
      </c>
      <c r="BY476" s="95">
        <v>94</v>
      </c>
      <c r="BZ476" s="104">
        <v>155</v>
      </c>
      <c r="CA476" s="96">
        <v>82</v>
      </c>
      <c r="CB476" s="302"/>
      <c r="CC476" s="311"/>
      <c r="CD476" s="311"/>
      <c r="CE476" s="304"/>
    </row>
    <row r="477" spans="1:83">
      <c r="A477" s="10">
        <v>7602</v>
      </c>
      <c r="B477" s="11" t="s">
        <v>609</v>
      </c>
      <c r="C477" s="33">
        <v>1225</v>
      </c>
      <c r="D477" s="45">
        <v>376</v>
      </c>
      <c r="E477" s="68">
        <f t="shared" si="7"/>
        <v>0.3069387755102041</v>
      </c>
      <c r="F477" s="95"/>
      <c r="G477" s="95"/>
      <c r="H477" s="95"/>
      <c r="I477" s="95"/>
      <c r="J477" s="104"/>
      <c r="K477" s="109"/>
      <c r="L477" s="103"/>
      <c r="M477" s="108"/>
      <c r="N477" s="96"/>
      <c r="O477" s="95"/>
      <c r="P477" s="96"/>
      <c r="Q477" s="95"/>
      <c r="R477" s="104"/>
      <c r="S477" s="103"/>
      <c r="T477" s="108"/>
      <c r="U477" s="139"/>
      <c r="V477" s="96"/>
      <c r="W477" s="307"/>
      <c r="X477" s="304"/>
      <c r="Y477" s="95"/>
      <c r="Z477" s="108"/>
      <c r="AA477" s="307"/>
      <c r="AB477" s="311"/>
      <c r="AC477" s="344"/>
      <c r="AD477" s="304"/>
      <c r="AE477" s="95"/>
      <c r="AF477" s="104"/>
      <c r="AG477" s="104"/>
      <c r="AH477" s="103"/>
      <c r="AI477" s="96"/>
      <c r="AJ477" s="95"/>
      <c r="AK477" s="103"/>
      <c r="AL477" s="96"/>
      <c r="AM477" s="302"/>
      <c r="AN477" s="311"/>
      <c r="AO477" s="308"/>
      <c r="AP477" s="344"/>
      <c r="AQ477" s="304"/>
      <c r="AR477" s="95"/>
      <c r="AS477" s="104"/>
      <c r="AT477" s="96"/>
      <c r="AU477" s="302"/>
      <c r="AV477" s="304"/>
      <c r="AW477" s="302"/>
      <c r="AX477" s="308"/>
      <c r="AY477" s="344"/>
      <c r="AZ477" s="304"/>
      <c r="BA477" s="95"/>
      <c r="BB477" s="103"/>
      <c r="BC477" s="96"/>
      <c r="BD477" s="357"/>
      <c r="BE477" s="361"/>
      <c r="BF477" s="302"/>
      <c r="BG477" s="304"/>
      <c r="BH477" s="95">
        <v>166</v>
      </c>
      <c r="BI477" s="96">
        <v>185</v>
      </c>
      <c r="BJ477" s="95"/>
      <c r="BK477" s="358"/>
      <c r="BL477" s="302"/>
      <c r="BM477" s="344"/>
      <c r="BN477" s="304"/>
      <c r="BO477" s="302"/>
      <c r="BP477" s="304"/>
      <c r="BQ477" s="95"/>
      <c r="BR477" s="104"/>
      <c r="BS477" s="104"/>
      <c r="BT477" s="103"/>
      <c r="BU477" s="358"/>
      <c r="BV477" s="302"/>
      <c r="BW477" s="304"/>
      <c r="BX477" s="95">
        <v>261</v>
      </c>
      <c r="BY477" s="95">
        <v>145</v>
      </c>
      <c r="BZ477" s="104">
        <v>209</v>
      </c>
      <c r="CA477" s="96">
        <v>150</v>
      </c>
      <c r="CB477" s="302"/>
      <c r="CC477" s="311"/>
      <c r="CD477" s="311"/>
      <c r="CE477" s="304"/>
    </row>
    <row r="478" spans="1:83">
      <c r="A478" s="10">
        <v>7603</v>
      </c>
      <c r="B478" s="11" t="s">
        <v>610</v>
      </c>
      <c r="C478" s="33">
        <v>834</v>
      </c>
      <c r="D478" s="45">
        <v>150</v>
      </c>
      <c r="E478" s="68">
        <f t="shared" si="7"/>
        <v>0.17985611510791366</v>
      </c>
      <c r="F478" s="95"/>
      <c r="G478" s="95"/>
      <c r="H478" s="95"/>
      <c r="I478" s="95"/>
      <c r="J478" s="104"/>
      <c r="K478" s="109"/>
      <c r="L478" s="103"/>
      <c r="M478" s="108"/>
      <c r="N478" s="96"/>
      <c r="O478" s="95"/>
      <c r="P478" s="96"/>
      <c r="Q478" s="95"/>
      <c r="R478" s="104"/>
      <c r="S478" s="103"/>
      <c r="T478" s="108"/>
      <c r="U478" s="139"/>
      <c r="V478" s="96"/>
      <c r="W478" s="307"/>
      <c r="X478" s="304"/>
      <c r="Y478" s="95"/>
      <c r="Z478" s="108"/>
      <c r="AA478" s="307"/>
      <c r="AB478" s="311"/>
      <c r="AC478" s="344"/>
      <c r="AD478" s="304"/>
      <c r="AE478" s="95"/>
      <c r="AF478" s="104"/>
      <c r="AG478" s="104"/>
      <c r="AH478" s="103"/>
      <c r="AI478" s="96"/>
      <c r="AJ478" s="95"/>
      <c r="AK478" s="103"/>
      <c r="AL478" s="96"/>
      <c r="AM478" s="302"/>
      <c r="AN478" s="311"/>
      <c r="AO478" s="308"/>
      <c r="AP478" s="344"/>
      <c r="AQ478" s="304"/>
      <c r="AR478" s="95"/>
      <c r="AS478" s="104"/>
      <c r="AT478" s="96"/>
      <c r="AU478" s="302"/>
      <c r="AV478" s="304"/>
      <c r="AW478" s="302"/>
      <c r="AX478" s="308"/>
      <c r="AY478" s="344"/>
      <c r="AZ478" s="304"/>
      <c r="BA478" s="95"/>
      <c r="BB478" s="103"/>
      <c r="BC478" s="96"/>
      <c r="BD478" s="357"/>
      <c r="BE478" s="361"/>
      <c r="BF478" s="302"/>
      <c r="BG478" s="304"/>
      <c r="BH478" s="95">
        <v>71</v>
      </c>
      <c r="BI478" s="96">
        <v>89</v>
      </c>
      <c r="BJ478" s="95"/>
      <c r="BK478" s="358"/>
      <c r="BL478" s="302"/>
      <c r="BM478" s="344"/>
      <c r="BN478" s="304"/>
      <c r="BO478" s="302"/>
      <c r="BP478" s="304"/>
      <c r="BQ478" s="95"/>
      <c r="BR478" s="104"/>
      <c r="BS478" s="104"/>
      <c r="BT478" s="103"/>
      <c r="BU478" s="358"/>
      <c r="BV478" s="302"/>
      <c r="BW478" s="304"/>
      <c r="BX478" s="95">
        <v>97</v>
      </c>
      <c r="BY478" s="95">
        <v>62</v>
      </c>
      <c r="BZ478" s="104">
        <v>85</v>
      </c>
      <c r="CA478" s="96">
        <v>55</v>
      </c>
      <c r="CB478" s="302"/>
      <c r="CC478" s="311"/>
      <c r="CD478" s="311"/>
      <c r="CE478" s="304"/>
    </row>
    <row r="479" spans="1:83">
      <c r="A479" s="10">
        <v>7701</v>
      </c>
      <c r="B479" s="11" t="s">
        <v>611</v>
      </c>
      <c r="C479" s="33">
        <v>1355</v>
      </c>
      <c r="D479" s="45">
        <v>303</v>
      </c>
      <c r="E479" s="68">
        <f t="shared" si="7"/>
        <v>0.22361623616236162</v>
      </c>
      <c r="F479" s="95"/>
      <c r="G479" s="95"/>
      <c r="H479" s="95"/>
      <c r="I479" s="95"/>
      <c r="J479" s="104"/>
      <c r="K479" s="109"/>
      <c r="L479" s="103"/>
      <c r="M479" s="108"/>
      <c r="N479" s="96"/>
      <c r="O479" s="95"/>
      <c r="P479" s="96"/>
      <c r="Q479" s="95"/>
      <c r="R479" s="104"/>
      <c r="S479" s="103"/>
      <c r="T479" s="108"/>
      <c r="U479" s="139"/>
      <c r="V479" s="96"/>
      <c r="W479" s="307"/>
      <c r="X479" s="304"/>
      <c r="Y479" s="95"/>
      <c r="Z479" s="108"/>
      <c r="AA479" s="307"/>
      <c r="AB479" s="311"/>
      <c r="AC479" s="344"/>
      <c r="AD479" s="304"/>
      <c r="AE479" s="95"/>
      <c r="AF479" s="104"/>
      <c r="AG479" s="104"/>
      <c r="AH479" s="103"/>
      <c r="AI479" s="96"/>
      <c r="AJ479" s="95"/>
      <c r="AK479" s="103"/>
      <c r="AL479" s="96"/>
      <c r="AM479" s="302"/>
      <c r="AN479" s="311"/>
      <c r="AO479" s="308"/>
      <c r="AP479" s="344"/>
      <c r="AQ479" s="304"/>
      <c r="AR479" s="95">
        <v>225</v>
      </c>
      <c r="AS479" s="104">
        <v>126</v>
      </c>
      <c r="AT479" s="96">
        <v>130</v>
      </c>
      <c r="AU479" s="302"/>
      <c r="AV479" s="304"/>
      <c r="AW479" s="302"/>
      <c r="AX479" s="308"/>
      <c r="AY479" s="344"/>
      <c r="AZ479" s="304"/>
      <c r="BA479" s="95"/>
      <c r="BB479" s="103"/>
      <c r="BC479" s="96"/>
      <c r="BD479" s="357"/>
      <c r="BE479" s="361"/>
      <c r="BF479" s="302"/>
      <c r="BG479" s="304"/>
      <c r="BH479" s="95"/>
      <c r="BI479" s="96"/>
      <c r="BJ479" s="95"/>
      <c r="BK479" s="358"/>
      <c r="BL479" s="302"/>
      <c r="BM479" s="344"/>
      <c r="BN479" s="304"/>
      <c r="BO479" s="302"/>
      <c r="BP479" s="304"/>
      <c r="BQ479" s="95"/>
      <c r="BR479" s="104"/>
      <c r="BS479" s="104"/>
      <c r="BT479" s="103"/>
      <c r="BU479" s="358"/>
      <c r="BV479" s="302"/>
      <c r="BW479" s="304"/>
      <c r="BX479" s="357"/>
      <c r="BY479" s="357"/>
      <c r="BZ479" s="359"/>
      <c r="CA479" s="358"/>
      <c r="CB479" s="302"/>
      <c r="CC479" s="311"/>
      <c r="CD479" s="311"/>
      <c r="CE479" s="304"/>
    </row>
    <row r="480" spans="1:83">
      <c r="A480" s="10">
        <v>7702</v>
      </c>
      <c r="B480" s="11" t="s">
        <v>612</v>
      </c>
      <c r="C480" s="33">
        <v>837</v>
      </c>
      <c r="D480" s="45">
        <v>140</v>
      </c>
      <c r="E480" s="68">
        <f t="shared" si="7"/>
        <v>0.16726403823178015</v>
      </c>
      <c r="F480" s="95"/>
      <c r="G480" s="95"/>
      <c r="H480" s="95"/>
      <c r="I480" s="95"/>
      <c r="J480" s="104"/>
      <c r="K480" s="109"/>
      <c r="L480" s="103"/>
      <c r="M480" s="108"/>
      <c r="N480" s="96"/>
      <c r="O480" s="95"/>
      <c r="P480" s="96"/>
      <c r="Q480" s="95"/>
      <c r="R480" s="104"/>
      <c r="S480" s="103"/>
      <c r="T480" s="108"/>
      <c r="U480" s="139"/>
      <c r="V480" s="96"/>
      <c r="W480" s="307"/>
      <c r="X480" s="304"/>
      <c r="Y480" s="95"/>
      <c r="Z480" s="108"/>
      <c r="AA480" s="307"/>
      <c r="AB480" s="311"/>
      <c r="AC480" s="344"/>
      <c r="AD480" s="304"/>
      <c r="AE480" s="95"/>
      <c r="AF480" s="104"/>
      <c r="AG480" s="104"/>
      <c r="AH480" s="103"/>
      <c r="AI480" s="96"/>
      <c r="AJ480" s="95"/>
      <c r="AK480" s="103"/>
      <c r="AL480" s="96"/>
      <c r="AM480" s="302"/>
      <c r="AN480" s="311"/>
      <c r="AO480" s="308"/>
      <c r="AP480" s="344"/>
      <c r="AQ480" s="304"/>
      <c r="AR480" s="95">
        <v>103</v>
      </c>
      <c r="AS480" s="104">
        <v>67</v>
      </c>
      <c r="AT480" s="96">
        <v>58</v>
      </c>
      <c r="AU480" s="302"/>
      <c r="AV480" s="304"/>
      <c r="AW480" s="302"/>
      <c r="AX480" s="308"/>
      <c r="AY480" s="344"/>
      <c r="AZ480" s="304"/>
      <c r="BA480" s="95"/>
      <c r="BB480" s="103"/>
      <c r="BC480" s="96"/>
      <c r="BD480" s="357"/>
      <c r="BE480" s="361"/>
      <c r="BF480" s="302"/>
      <c r="BG480" s="304"/>
      <c r="BH480" s="95"/>
      <c r="BI480" s="96"/>
      <c r="BJ480" s="95"/>
      <c r="BK480" s="358"/>
      <c r="BL480" s="302"/>
      <c r="BM480" s="344"/>
      <c r="BN480" s="304"/>
      <c r="BO480" s="302"/>
      <c r="BP480" s="304"/>
      <c r="BQ480" s="95"/>
      <c r="BR480" s="104"/>
      <c r="BS480" s="104"/>
      <c r="BT480" s="103"/>
      <c r="BU480" s="358"/>
      <c r="BV480" s="302"/>
      <c r="BW480" s="304"/>
      <c r="BX480" s="357"/>
      <c r="BY480" s="357"/>
      <c r="BZ480" s="359"/>
      <c r="CA480" s="358"/>
      <c r="CB480" s="302"/>
      <c r="CC480" s="311"/>
      <c r="CD480" s="311"/>
      <c r="CE480" s="304"/>
    </row>
    <row r="481" spans="1:83">
      <c r="A481" s="10">
        <v>7901</v>
      </c>
      <c r="B481" s="11" t="s">
        <v>613</v>
      </c>
      <c r="C481" s="33">
        <v>883</v>
      </c>
      <c r="D481" s="45">
        <v>97</v>
      </c>
      <c r="E481" s="68">
        <f t="shared" si="7"/>
        <v>0.10985277463193659</v>
      </c>
      <c r="F481" s="95"/>
      <c r="G481" s="95"/>
      <c r="H481" s="95"/>
      <c r="I481" s="95"/>
      <c r="J481" s="104"/>
      <c r="K481" s="109"/>
      <c r="L481" s="103"/>
      <c r="M481" s="108"/>
      <c r="N481" s="96"/>
      <c r="O481" s="95"/>
      <c r="P481" s="96"/>
      <c r="Q481" s="95"/>
      <c r="R481" s="104"/>
      <c r="S481" s="103"/>
      <c r="T481" s="108"/>
      <c r="U481" s="139"/>
      <c r="V481" s="96"/>
      <c r="W481" s="307"/>
      <c r="X481" s="304"/>
      <c r="Y481" s="95"/>
      <c r="Z481" s="108"/>
      <c r="AA481" s="307"/>
      <c r="AB481" s="311"/>
      <c r="AC481" s="344"/>
      <c r="AD481" s="304"/>
      <c r="AE481" s="95"/>
      <c r="AF481" s="104"/>
      <c r="AG481" s="104"/>
      <c r="AH481" s="103"/>
      <c r="AI481" s="96"/>
      <c r="AJ481" s="95"/>
      <c r="AK481" s="103"/>
      <c r="AL481" s="96"/>
      <c r="AM481" s="302"/>
      <c r="AN481" s="311"/>
      <c r="AO481" s="308"/>
      <c r="AP481" s="344"/>
      <c r="AQ481" s="304"/>
      <c r="AR481" s="357"/>
      <c r="AS481" s="359"/>
      <c r="AT481" s="358"/>
      <c r="AU481" s="302"/>
      <c r="AV481" s="304"/>
      <c r="AW481" s="302"/>
      <c r="AX481" s="308"/>
      <c r="AY481" s="344"/>
      <c r="AZ481" s="304"/>
      <c r="BA481" s="357"/>
      <c r="BB481" s="360"/>
      <c r="BC481" s="96"/>
      <c r="BD481" s="357"/>
      <c r="BE481" s="361"/>
      <c r="BF481" s="302"/>
      <c r="BG481" s="304"/>
      <c r="BH481" s="95">
        <v>40</v>
      </c>
      <c r="BI481" s="96">
        <v>54</v>
      </c>
      <c r="BJ481" s="95"/>
      <c r="BK481" s="358"/>
      <c r="BL481" s="302"/>
      <c r="BM481" s="344"/>
      <c r="BN481" s="304"/>
      <c r="BO481" s="95">
        <v>60</v>
      </c>
      <c r="BP481" s="96">
        <v>52</v>
      </c>
      <c r="BQ481" s="95"/>
      <c r="BR481" s="104"/>
      <c r="BS481" s="104"/>
      <c r="BT481" s="103"/>
      <c r="BU481" s="358"/>
      <c r="BV481" s="302"/>
      <c r="BW481" s="304"/>
      <c r="BX481" s="357"/>
      <c r="BY481" s="357"/>
      <c r="BZ481" s="359"/>
      <c r="CA481" s="358"/>
      <c r="CB481" s="302"/>
      <c r="CC481" s="311"/>
      <c r="CD481" s="311"/>
      <c r="CE481" s="304"/>
    </row>
    <row r="482" spans="1:83">
      <c r="A482" s="10">
        <v>7902</v>
      </c>
      <c r="B482" s="11" t="s">
        <v>614</v>
      </c>
      <c r="C482" s="33">
        <v>1275</v>
      </c>
      <c r="D482" s="45">
        <v>134</v>
      </c>
      <c r="E482" s="68">
        <f t="shared" si="7"/>
        <v>0.10509803921568628</v>
      </c>
      <c r="F482" s="95"/>
      <c r="G482" s="95"/>
      <c r="H482" s="95"/>
      <c r="I482" s="95"/>
      <c r="J482" s="104"/>
      <c r="K482" s="109"/>
      <c r="L482" s="103"/>
      <c r="M482" s="108"/>
      <c r="N482" s="96"/>
      <c r="O482" s="95"/>
      <c r="P482" s="96"/>
      <c r="Q482" s="95"/>
      <c r="R482" s="104"/>
      <c r="S482" s="103"/>
      <c r="T482" s="108"/>
      <c r="U482" s="139"/>
      <c r="V482" s="96"/>
      <c r="W482" s="307"/>
      <c r="X482" s="304"/>
      <c r="Y482" s="95"/>
      <c r="Z482" s="108"/>
      <c r="AA482" s="307"/>
      <c r="AB482" s="311"/>
      <c r="AC482" s="344"/>
      <c r="AD482" s="304"/>
      <c r="AE482" s="95"/>
      <c r="AF482" s="104"/>
      <c r="AG482" s="104"/>
      <c r="AH482" s="103"/>
      <c r="AI482" s="96"/>
      <c r="AJ482" s="95"/>
      <c r="AK482" s="103"/>
      <c r="AL482" s="96"/>
      <c r="AM482" s="302"/>
      <c r="AN482" s="311"/>
      <c r="AO482" s="308"/>
      <c r="AP482" s="344"/>
      <c r="AQ482" s="304"/>
      <c r="AR482" s="357"/>
      <c r="AS482" s="359"/>
      <c r="AT482" s="358"/>
      <c r="AU482" s="302"/>
      <c r="AV482" s="304"/>
      <c r="AW482" s="302"/>
      <c r="AX482" s="308"/>
      <c r="AY482" s="344"/>
      <c r="AZ482" s="304"/>
      <c r="BA482" s="357"/>
      <c r="BB482" s="360"/>
      <c r="BC482" s="96"/>
      <c r="BD482" s="357"/>
      <c r="BE482" s="138"/>
      <c r="BF482" s="302"/>
      <c r="BG482" s="304"/>
      <c r="BH482" s="95">
        <v>59</v>
      </c>
      <c r="BI482" s="96">
        <v>65</v>
      </c>
      <c r="BJ482" s="95"/>
      <c r="BK482" s="358"/>
      <c r="BL482" s="302"/>
      <c r="BM482" s="344"/>
      <c r="BN482" s="304"/>
      <c r="BO482" s="95">
        <v>84</v>
      </c>
      <c r="BP482" s="96">
        <v>68</v>
      </c>
      <c r="BQ482" s="95"/>
      <c r="BR482" s="104"/>
      <c r="BS482" s="104"/>
      <c r="BT482" s="103"/>
      <c r="BU482" s="358"/>
      <c r="BV482" s="302"/>
      <c r="BW482" s="304"/>
      <c r="BX482" s="95"/>
      <c r="BY482" s="95"/>
      <c r="BZ482" s="104"/>
      <c r="CA482" s="358"/>
      <c r="CB482" s="302"/>
      <c r="CC482" s="311"/>
      <c r="CD482" s="311"/>
      <c r="CE482" s="304"/>
    </row>
    <row r="483" spans="1:83">
      <c r="A483" s="10">
        <v>8001</v>
      </c>
      <c r="B483" s="11" t="s">
        <v>615</v>
      </c>
      <c r="C483" s="33">
        <v>1228</v>
      </c>
      <c r="D483" s="45">
        <v>316</v>
      </c>
      <c r="E483" s="68">
        <f t="shared" si="7"/>
        <v>0.25732899022801303</v>
      </c>
      <c r="F483" s="95"/>
      <c r="G483" s="95"/>
      <c r="H483" s="95"/>
      <c r="I483" s="95"/>
      <c r="J483" s="104"/>
      <c r="K483" s="109"/>
      <c r="L483" s="103"/>
      <c r="M483" s="108"/>
      <c r="N483" s="96"/>
      <c r="O483" s="95"/>
      <c r="P483" s="96"/>
      <c r="Q483" s="95"/>
      <c r="R483" s="104"/>
      <c r="S483" s="103"/>
      <c r="T483" s="108"/>
      <c r="U483" s="139"/>
      <c r="V483" s="96"/>
      <c r="W483" s="307"/>
      <c r="X483" s="304"/>
      <c r="Y483" s="95">
        <v>193</v>
      </c>
      <c r="Z483" s="108">
        <v>197</v>
      </c>
      <c r="AA483" s="307"/>
      <c r="AB483" s="311"/>
      <c r="AC483" s="344"/>
      <c r="AD483" s="304"/>
      <c r="AE483" s="95"/>
      <c r="AF483" s="104"/>
      <c r="AG483" s="104"/>
      <c r="AH483" s="103"/>
      <c r="AI483" s="96"/>
      <c r="AJ483" s="95"/>
      <c r="AK483" s="103"/>
      <c r="AL483" s="96"/>
      <c r="AM483" s="302"/>
      <c r="AN483" s="311"/>
      <c r="AO483" s="308"/>
      <c r="AP483" s="344"/>
      <c r="AQ483" s="304"/>
      <c r="AR483" s="357"/>
      <c r="AS483" s="359"/>
      <c r="AT483" s="358"/>
      <c r="AU483" s="302"/>
      <c r="AV483" s="304"/>
      <c r="AW483" s="302"/>
      <c r="AX483" s="308"/>
      <c r="AY483" s="344"/>
      <c r="AZ483" s="304"/>
      <c r="BA483" s="357"/>
      <c r="BB483" s="360"/>
      <c r="BC483" s="96"/>
      <c r="BD483" s="357"/>
      <c r="BE483" s="138"/>
      <c r="BF483" s="302"/>
      <c r="BG483" s="304"/>
      <c r="BH483" s="95"/>
      <c r="BI483" s="96"/>
      <c r="BJ483" s="95"/>
      <c r="BK483" s="358"/>
      <c r="BL483" s="302"/>
      <c r="BM483" s="344"/>
      <c r="BN483" s="304"/>
      <c r="BO483" s="302"/>
      <c r="BP483" s="304"/>
      <c r="BQ483" s="95"/>
      <c r="BR483" s="104"/>
      <c r="BS483" s="104"/>
      <c r="BT483" s="103"/>
      <c r="BU483" s="358"/>
      <c r="BV483" s="302"/>
      <c r="BW483" s="304"/>
      <c r="BX483" s="95"/>
      <c r="BY483" s="95"/>
      <c r="BZ483" s="104"/>
      <c r="CA483" s="358"/>
      <c r="CB483" s="302"/>
      <c r="CC483" s="311"/>
      <c r="CD483" s="311"/>
      <c r="CE483" s="304"/>
    </row>
    <row r="484" spans="1:83">
      <c r="A484" s="10">
        <v>8002</v>
      </c>
      <c r="B484" s="11" t="s">
        <v>616</v>
      </c>
      <c r="C484" s="33">
        <v>1438</v>
      </c>
      <c r="D484" s="45">
        <v>482</v>
      </c>
      <c r="E484" s="68">
        <f t="shared" si="7"/>
        <v>0.33518776077885953</v>
      </c>
      <c r="F484" s="95"/>
      <c r="G484" s="95"/>
      <c r="H484" s="95"/>
      <c r="I484" s="95"/>
      <c r="J484" s="104"/>
      <c r="K484" s="109"/>
      <c r="L484" s="103"/>
      <c r="M484" s="108"/>
      <c r="N484" s="96"/>
      <c r="O484" s="95"/>
      <c r="P484" s="96"/>
      <c r="Q484" s="95"/>
      <c r="R484" s="104"/>
      <c r="S484" s="103"/>
      <c r="T484" s="108"/>
      <c r="U484" s="139"/>
      <c r="V484" s="96"/>
      <c r="W484" s="307"/>
      <c r="X484" s="304"/>
      <c r="Y484" s="95">
        <v>292</v>
      </c>
      <c r="Z484" s="108">
        <v>286</v>
      </c>
      <c r="AA484" s="307"/>
      <c r="AB484" s="311"/>
      <c r="AC484" s="344"/>
      <c r="AD484" s="304"/>
      <c r="AE484" s="95"/>
      <c r="AF484" s="104"/>
      <c r="AG484" s="104"/>
      <c r="AH484" s="103"/>
      <c r="AI484" s="96"/>
      <c r="AJ484" s="95"/>
      <c r="AK484" s="103"/>
      <c r="AL484" s="96"/>
      <c r="AM484" s="302"/>
      <c r="AN484" s="311"/>
      <c r="AO484" s="308"/>
      <c r="AP484" s="344"/>
      <c r="AQ484" s="304"/>
      <c r="AR484" s="357"/>
      <c r="AS484" s="359"/>
      <c r="AT484" s="358"/>
      <c r="AU484" s="302"/>
      <c r="AV484" s="304"/>
      <c r="AW484" s="302"/>
      <c r="AX484" s="308"/>
      <c r="AY484" s="344"/>
      <c r="AZ484" s="304"/>
      <c r="BA484" s="357"/>
      <c r="BB484" s="360"/>
      <c r="BC484" s="96"/>
      <c r="BD484" s="357"/>
      <c r="BE484" s="138"/>
      <c r="BF484" s="302"/>
      <c r="BG484" s="304"/>
      <c r="BH484" s="95"/>
      <c r="BI484" s="96"/>
      <c r="BJ484" s="95"/>
      <c r="BK484" s="358"/>
      <c r="BL484" s="302"/>
      <c r="BM484" s="344"/>
      <c r="BN484" s="304"/>
      <c r="BO484" s="302"/>
      <c r="BP484" s="304"/>
      <c r="BQ484" s="95"/>
      <c r="BR484" s="104"/>
      <c r="BS484" s="104"/>
      <c r="BT484" s="103"/>
      <c r="BU484" s="358"/>
      <c r="BV484" s="302"/>
      <c r="BW484" s="304"/>
      <c r="BX484" s="95"/>
      <c r="BY484" s="95"/>
      <c r="BZ484" s="104"/>
      <c r="CA484" s="358"/>
      <c r="CB484" s="302"/>
      <c r="CC484" s="311"/>
      <c r="CD484" s="311"/>
      <c r="CE484" s="304"/>
    </row>
    <row r="485" spans="1:83">
      <c r="A485" s="10">
        <v>8211</v>
      </c>
      <c r="B485" s="11" t="s">
        <v>617</v>
      </c>
      <c r="C485" s="33">
        <v>545</v>
      </c>
      <c r="D485" s="45">
        <v>133</v>
      </c>
      <c r="E485" s="68">
        <f t="shared" si="7"/>
        <v>0.24403669724770644</v>
      </c>
      <c r="F485" s="95"/>
      <c r="G485" s="95"/>
      <c r="H485" s="95"/>
      <c r="I485" s="95"/>
      <c r="J485" s="104"/>
      <c r="K485" s="109"/>
      <c r="L485" s="103"/>
      <c r="M485" s="108"/>
      <c r="N485" s="96"/>
      <c r="O485" s="95"/>
      <c r="P485" s="96"/>
      <c r="Q485" s="95"/>
      <c r="R485" s="104"/>
      <c r="S485" s="103"/>
      <c r="T485" s="108"/>
      <c r="U485" s="139"/>
      <c r="V485" s="96"/>
      <c r="W485" s="307"/>
      <c r="X485" s="304"/>
      <c r="Y485" s="357"/>
      <c r="Z485" s="362"/>
      <c r="AA485" s="307"/>
      <c r="AB485" s="311"/>
      <c r="AC485" s="344"/>
      <c r="AD485" s="304"/>
      <c r="AE485" s="357"/>
      <c r="AF485" s="359"/>
      <c r="AG485" s="359"/>
      <c r="AH485" s="360"/>
      <c r="AI485" s="358"/>
      <c r="AJ485" s="357"/>
      <c r="AK485" s="360"/>
      <c r="AL485" s="358"/>
      <c r="AM485" s="302"/>
      <c r="AN485" s="311"/>
      <c r="AO485" s="308"/>
      <c r="AP485" s="344"/>
      <c r="AQ485" s="304"/>
      <c r="AR485" s="357"/>
      <c r="AS485" s="359"/>
      <c r="AT485" s="358"/>
      <c r="AU485" s="302"/>
      <c r="AV485" s="304"/>
      <c r="AW485" s="302"/>
      <c r="AX485" s="308"/>
      <c r="AY485" s="344"/>
      <c r="AZ485" s="304"/>
      <c r="BA485" s="357"/>
      <c r="BB485" s="360"/>
      <c r="BC485" s="96"/>
      <c r="BD485" s="357"/>
      <c r="BE485" s="138"/>
      <c r="BF485" s="302"/>
      <c r="BG485" s="304"/>
      <c r="BH485" s="95">
        <v>51</v>
      </c>
      <c r="BI485" s="96">
        <v>67</v>
      </c>
      <c r="BJ485" s="95"/>
      <c r="BK485" s="358"/>
      <c r="BL485" s="302"/>
      <c r="BM485" s="344"/>
      <c r="BN485" s="304"/>
      <c r="BO485" s="302"/>
      <c r="BP485" s="304"/>
      <c r="BQ485" s="95"/>
      <c r="BR485" s="104"/>
      <c r="BS485" s="104"/>
      <c r="BT485" s="103"/>
      <c r="BU485" s="358"/>
      <c r="BV485" s="302"/>
      <c r="BW485" s="304"/>
      <c r="BX485" s="95"/>
      <c r="BY485" s="95"/>
      <c r="BZ485" s="104"/>
      <c r="CA485" s="358"/>
      <c r="CB485" s="95">
        <v>22</v>
      </c>
      <c r="CC485" s="104">
        <v>47</v>
      </c>
      <c r="CD485" s="104">
        <v>61</v>
      </c>
      <c r="CE485" s="96">
        <v>61</v>
      </c>
    </row>
    <row r="486" spans="1:83">
      <c r="A486" s="10">
        <v>8221</v>
      </c>
      <c r="B486" s="11" t="s">
        <v>618</v>
      </c>
      <c r="C486" s="33">
        <v>813</v>
      </c>
      <c r="D486" s="45">
        <v>155</v>
      </c>
      <c r="E486" s="68">
        <f t="shared" si="7"/>
        <v>0.19065190651906519</v>
      </c>
      <c r="F486" s="95"/>
      <c r="G486" s="95"/>
      <c r="H486" s="95"/>
      <c r="I486" s="95"/>
      <c r="J486" s="104"/>
      <c r="K486" s="109"/>
      <c r="L486" s="103"/>
      <c r="M486" s="108"/>
      <c r="N486" s="96"/>
      <c r="O486" s="95"/>
      <c r="P486" s="96"/>
      <c r="Q486" s="95"/>
      <c r="R486" s="104"/>
      <c r="S486" s="103"/>
      <c r="T486" s="108"/>
      <c r="U486" s="139"/>
      <c r="V486" s="96"/>
      <c r="W486" s="307"/>
      <c r="X486" s="304"/>
      <c r="Y486" s="357"/>
      <c r="Z486" s="362"/>
      <c r="AA486" s="307"/>
      <c r="AB486" s="311"/>
      <c r="AC486" s="344"/>
      <c r="AD486" s="304"/>
      <c r="AE486" s="357"/>
      <c r="AF486" s="359"/>
      <c r="AG486" s="359"/>
      <c r="AH486" s="360"/>
      <c r="AI486" s="358"/>
      <c r="AJ486" s="357"/>
      <c r="AK486" s="360"/>
      <c r="AL486" s="358"/>
      <c r="AM486" s="302"/>
      <c r="AN486" s="311"/>
      <c r="AO486" s="308"/>
      <c r="AP486" s="344"/>
      <c r="AQ486" s="304"/>
      <c r="AR486" s="357"/>
      <c r="AS486" s="359"/>
      <c r="AT486" s="358"/>
      <c r="AU486" s="302"/>
      <c r="AV486" s="304"/>
      <c r="AW486" s="302"/>
      <c r="AX486" s="308"/>
      <c r="AY486" s="344"/>
      <c r="AZ486" s="304"/>
      <c r="BA486" s="357"/>
      <c r="BB486" s="360"/>
      <c r="BC486" s="96"/>
      <c r="BD486" s="357"/>
      <c r="BE486" s="361"/>
      <c r="BF486" s="302"/>
      <c r="BG486" s="304"/>
      <c r="BH486" s="95">
        <v>73</v>
      </c>
      <c r="BI486" s="96">
        <v>88</v>
      </c>
      <c r="BJ486" s="95"/>
      <c r="BK486" s="358"/>
      <c r="BL486" s="302"/>
      <c r="BM486" s="344"/>
      <c r="BN486" s="304"/>
      <c r="BO486" s="302"/>
      <c r="BP486" s="304"/>
      <c r="BQ486" s="95"/>
      <c r="BR486" s="104"/>
      <c r="BS486" s="104"/>
      <c r="BT486" s="103"/>
      <c r="BU486" s="358"/>
      <c r="BV486" s="302"/>
      <c r="BW486" s="304"/>
      <c r="BX486" s="95"/>
      <c r="BY486" s="95"/>
      <c r="BZ486" s="104"/>
      <c r="CA486" s="358"/>
      <c r="CB486" s="95">
        <v>48</v>
      </c>
      <c r="CC486" s="104">
        <v>73</v>
      </c>
      <c r="CD486" s="104">
        <v>85</v>
      </c>
      <c r="CE486" s="96">
        <v>61</v>
      </c>
    </row>
    <row r="487" spans="1:83">
      <c r="A487" s="10">
        <v>8222</v>
      </c>
      <c r="B487" s="11" t="s">
        <v>619</v>
      </c>
      <c r="C487" s="33">
        <v>1292</v>
      </c>
      <c r="D487" s="45">
        <v>428</v>
      </c>
      <c r="E487" s="68">
        <f t="shared" si="7"/>
        <v>0.33126934984520123</v>
      </c>
      <c r="F487" s="95"/>
      <c r="G487" s="95"/>
      <c r="H487" s="95"/>
      <c r="I487" s="95"/>
      <c r="J487" s="104"/>
      <c r="K487" s="109"/>
      <c r="L487" s="103"/>
      <c r="M487" s="108"/>
      <c r="N487" s="96"/>
      <c r="O487" s="95"/>
      <c r="P487" s="96"/>
      <c r="Q487" s="95"/>
      <c r="R487" s="104"/>
      <c r="S487" s="103"/>
      <c r="T487" s="108"/>
      <c r="U487" s="139"/>
      <c r="V487" s="96"/>
      <c r="W487" s="307"/>
      <c r="X487" s="304"/>
      <c r="Y487" s="95"/>
      <c r="Z487" s="108"/>
      <c r="AA487" s="307"/>
      <c r="AB487" s="311"/>
      <c r="AC487" s="344"/>
      <c r="AD487" s="304"/>
      <c r="AE487" s="95"/>
      <c r="AF487" s="104"/>
      <c r="AG487" s="104"/>
      <c r="AH487" s="103"/>
      <c r="AI487" s="96"/>
      <c r="AJ487" s="95"/>
      <c r="AK487" s="103"/>
      <c r="AL487" s="96"/>
      <c r="AM487" s="302"/>
      <c r="AN487" s="311"/>
      <c r="AO487" s="308"/>
      <c r="AP487" s="344"/>
      <c r="AQ487" s="304"/>
      <c r="AR487" s="95"/>
      <c r="AS487" s="104"/>
      <c r="AT487" s="96"/>
      <c r="AU487" s="302"/>
      <c r="AV487" s="304"/>
      <c r="AW487" s="302"/>
      <c r="AX487" s="308"/>
      <c r="AY487" s="344"/>
      <c r="AZ487" s="304"/>
      <c r="BA487" s="95"/>
      <c r="BB487" s="103"/>
      <c r="BC487" s="96"/>
      <c r="BD487" s="357"/>
      <c r="BE487" s="361"/>
      <c r="BF487" s="302"/>
      <c r="BG487" s="304"/>
      <c r="BH487" s="95">
        <v>174</v>
      </c>
      <c r="BI487" s="96">
        <v>224</v>
      </c>
      <c r="BJ487" s="95"/>
      <c r="BK487" s="358"/>
      <c r="BL487" s="302"/>
      <c r="BM487" s="344"/>
      <c r="BN487" s="304"/>
      <c r="BO487" s="302"/>
      <c r="BP487" s="304"/>
      <c r="BQ487" s="95"/>
      <c r="BR487" s="104"/>
      <c r="BS487" s="104"/>
      <c r="BT487" s="103"/>
      <c r="BU487" s="358"/>
      <c r="BV487" s="302"/>
      <c r="BW487" s="304"/>
      <c r="BX487" s="95"/>
      <c r="BY487" s="95"/>
      <c r="BZ487" s="104"/>
      <c r="CA487" s="358"/>
      <c r="CB487" s="95">
        <v>146</v>
      </c>
      <c r="CC487" s="104">
        <v>158</v>
      </c>
      <c r="CD487" s="104">
        <v>179</v>
      </c>
      <c r="CE487" s="96">
        <v>231</v>
      </c>
    </row>
    <row r="488" spans="1:83">
      <c r="A488" s="10">
        <v>8231</v>
      </c>
      <c r="B488" s="11" t="s">
        <v>620</v>
      </c>
      <c r="C488" s="33">
        <v>743</v>
      </c>
      <c r="D488" s="45">
        <v>310</v>
      </c>
      <c r="E488" s="68">
        <f t="shared" si="7"/>
        <v>0.41722745625841184</v>
      </c>
      <c r="F488" s="95"/>
      <c r="G488" s="95"/>
      <c r="H488" s="95"/>
      <c r="I488" s="95"/>
      <c r="J488" s="104"/>
      <c r="K488" s="109"/>
      <c r="L488" s="103"/>
      <c r="M488" s="108"/>
      <c r="N488" s="96"/>
      <c r="O488" s="95"/>
      <c r="P488" s="96"/>
      <c r="Q488" s="95"/>
      <c r="R488" s="104"/>
      <c r="S488" s="103"/>
      <c r="T488" s="108"/>
      <c r="U488" s="139"/>
      <c r="V488" s="96"/>
      <c r="W488" s="307"/>
      <c r="X488" s="304"/>
      <c r="Y488" s="95"/>
      <c r="Z488" s="108"/>
      <c r="AA488" s="307"/>
      <c r="AB488" s="311"/>
      <c r="AC488" s="344"/>
      <c r="AD488" s="304"/>
      <c r="AE488" s="95"/>
      <c r="AF488" s="104"/>
      <c r="AG488" s="104"/>
      <c r="AH488" s="103"/>
      <c r="AI488" s="96"/>
      <c r="AJ488" s="95"/>
      <c r="AK488" s="103"/>
      <c r="AL488" s="96"/>
      <c r="AM488" s="302"/>
      <c r="AN488" s="311"/>
      <c r="AO488" s="308"/>
      <c r="AP488" s="344"/>
      <c r="AQ488" s="304"/>
      <c r="AR488" s="95"/>
      <c r="AS488" s="104"/>
      <c r="AT488" s="96"/>
      <c r="AU488" s="302"/>
      <c r="AV488" s="304"/>
      <c r="AW488" s="302"/>
      <c r="AX488" s="308"/>
      <c r="AY488" s="344"/>
      <c r="AZ488" s="304"/>
      <c r="BA488" s="95"/>
      <c r="BB488" s="103"/>
      <c r="BC488" s="96"/>
      <c r="BD488" s="95"/>
      <c r="BE488" s="138"/>
      <c r="BF488" s="302"/>
      <c r="BG488" s="304"/>
      <c r="BH488" s="95">
        <v>135</v>
      </c>
      <c r="BI488" s="96">
        <v>154</v>
      </c>
      <c r="BJ488" s="95"/>
      <c r="BK488" s="358"/>
      <c r="BL488" s="302"/>
      <c r="BM488" s="344"/>
      <c r="BN488" s="304"/>
      <c r="BO488" s="302"/>
      <c r="BP488" s="304"/>
      <c r="BQ488" s="95"/>
      <c r="BR488" s="104"/>
      <c r="BS488" s="104"/>
      <c r="BT488" s="103"/>
      <c r="BU488" s="358"/>
      <c r="BV488" s="302"/>
      <c r="BW488" s="304"/>
      <c r="BX488" s="95"/>
      <c r="BY488" s="95"/>
      <c r="BZ488" s="104"/>
      <c r="CA488" s="358"/>
      <c r="CB488" s="95">
        <v>105</v>
      </c>
      <c r="CC488" s="104">
        <v>112</v>
      </c>
      <c r="CD488" s="104">
        <v>99</v>
      </c>
      <c r="CE488" s="96">
        <v>117</v>
      </c>
    </row>
    <row r="489" spans="1:83">
      <c r="A489" s="10">
        <v>8301</v>
      </c>
      <c r="B489" s="11" t="s">
        <v>621</v>
      </c>
      <c r="C489" s="33">
        <v>1247</v>
      </c>
      <c r="D489" s="45">
        <v>471</v>
      </c>
      <c r="E489" s="68">
        <f t="shared" si="7"/>
        <v>0.3777064955894146</v>
      </c>
      <c r="F489" s="95"/>
      <c r="G489" s="95"/>
      <c r="H489" s="95"/>
      <c r="I489" s="95"/>
      <c r="J489" s="104"/>
      <c r="K489" s="109"/>
      <c r="L489" s="103"/>
      <c r="M489" s="108"/>
      <c r="N489" s="96"/>
      <c r="O489" s="95"/>
      <c r="P489" s="96"/>
      <c r="Q489" s="95"/>
      <c r="R489" s="104"/>
      <c r="S489" s="103"/>
      <c r="T489" s="108"/>
      <c r="U489" s="139"/>
      <c r="V489" s="96"/>
      <c r="W489" s="307"/>
      <c r="X489" s="304"/>
      <c r="Y489" s="95"/>
      <c r="Z489" s="108"/>
      <c r="AA489" s="307"/>
      <c r="AB489" s="311"/>
      <c r="AC489" s="344"/>
      <c r="AD489" s="304"/>
      <c r="AE489" s="95"/>
      <c r="AF489" s="104"/>
      <c r="AG489" s="104"/>
      <c r="AH489" s="103"/>
      <c r="AI489" s="96"/>
      <c r="AJ489" s="95"/>
      <c r="AK489" s="103"/>
      <c r="AL489" s="96"/>
      <c r="AM489" s="302"/>
      <c r="AN489" s="311"/>
      <c r="AO489" s="308"/>
      <c r="AP489" s="344"/>
      <c r="AQ489" s="304"/>
      <c r="AR489" s="95"/>
      <c r="AS489" s="104"/>
      <c r="AT489" s="96"/>
      <c r="AU489" s="302"/>
      <c r="AV489" s="304"/>
      <c r="AW489" s="302"/>
      <c r="AX489" s="308"/>
      <c r="AY489" s="344"/>
      <c r="AZ489" s="304"/>
      <c r="BA489" s="95"/>
      <c r="BB489" s="103"/>
      <c r="BC489" s="96"/>
      <c r="BD489" s="95"/>
      <c r="BE489" s="138"/>
      <c r="BF489" s="302"/>
      <c r="BG489" s="304"/>
      <c r="BH489" s="95">
        <v>175</v>
      </c>
      <c r="BI489" s="96">
        <v>248</v>
      </c>
      <c r="BJ489" s="95"/>
      <c r="BK489" s="358"/>
      <c r="BL489" s="302"/>
      <c r="BM489" s="344"/>
      <c r="BN489" s="304"/>
      <c r="BO489" s="302"/>
      <c r="BP489" s="304"/>
      <c r="BQ489" s="95"/>
      <c r="BR489" s="104"/>
      <c r="BS489" s="104"/>
      <c r="BT489" s="103"/>
      <c r="BU489" s="358"/>
      <c r="BV489" s="302"/>
      <c r="BW489" s="304"/>
      <c r="BX489" s="95"/>
      <c r="BY489" s="95"/>
      <c r="BZ489" s="104"/>
      <c r="CA489" s="358"/>
      <c r="CB489" s="95">
        <v>160</v>
      </c>
      <c r="CC489" s="104">
        <v>197</v>
      </c>
      <c r="CD489" s="104">
        <v>123</v>
      </c>
      <c r="CE489" s="96">
        <v>218</v>
      </c>
    </row>
    <row r="490" spans="1:83">
      <c r="A490" s="10">
        <v>8302</v>
      </c>
      <c r="B490" s="11" t="s">
        <v>622</v>
      </c>
      <c r="C490" s="33">
        <v>1354</v>
      </c>
      <c r="D490" s="45">
        <v>500</v>
      </c>
      <c r="E490" s="68">
        <f t="shared" si="7"/>
        <v>0.36927621861152143</v>
      </c>
      <c r="F490" s="95"/>
      <c r="G490" s="95"/>
      <c r="H490" s="95"/>
      <c r="I490" s="95"/>
      <c r="J490" s="104"/>
      <c r="K490" s="109"/>
      <c r="L490" s="103"/>
      <c r="M490" s="108"/>
      <c r="N490" s="96"/>
      <c r="O490" s="95"/>
      <c r="P490" s="96"/>
      <c r="Q490" s="95"/>
      <c r="R490" s="104"/>
      <c r="S490" s="103"/>
      <c r="T490" s="108"/>
      <c r="U490" s="139"/>
      <c r="V490" s="96"/>
      <c r="W490" s="307"/>
      <c r="X490" s="304"/>
      <c r="Y490" s="95"/>
      <c r="Z490" s="108"/>
      <c r="AA490" s="307"/>
      <c r="AB490" s="311"/>
      <c r="AC490" s="344"/>
      <c r="AD490" s="304"/>
      <c r="AE490" s="95"/>
      <c r="AF490" s="104"/>
      <c r="AG490" s="104"/>
      <c r="AH490" s="103"/>
      <c r="AI490" s="96"/>
      <c r="AJ490" s="95"/>
      <c r="AK490" s="103"/>
      <c r="AL490" s="96"/>
      <c r="AM490" s="302"/>
      <c r="AN490" s="311"/>
      <c r="AO490" s="308"/>
      <c r="AP490" s="344"/>
      <c r="AQ490" s="304"/>
      <c r="AR490" s="95"/>
      <c r="AS490" s="104"/>
      <c r="AT490" s="96"/>
      <c r="AU490" s="302"/>
      <c r="AV490" s="304"/>
      <c r="AW490" s="302"/>
      <c r="AX490" s="308"/>
      <c r="AY490" s="344"/>
      <c r="AZ490" s="304"/>
      <c r="BA490" s="95"/>
      <c r="BB490" s="103"/>
      <c r="BC490" s="96"/>
      <c r="BD490" s="95"/>
      <c r="BE490" s="138"/>
      <c r="BF490" s="302"/>
      <c r="BG490" s="304"/>
      <c r="BH490" s="95">
        <v>177</v>
      </c>
      <c r="BI490" s="96">
        <v>234</v>
      </c>
      <c r="BJ490" s="95"/>
      <c r="BK490" s="358"/>
      <c r="BL490" s="302"/>
      <c r="BM490" s="344"/>
      <c r="BN490" s="304"/>
      <c r="BO490" s="302"/>
      <c r="BP490" s="304"/>
      <c r="BQ490" s="95"/>
      <c r="BR490" s="104"/>
      <c r="BS490" s="104"/>
      <c r="BT490" s="103"/>
      <c r="BU490" s="358"/>
      <c r="BV490" s="302"/>
      <c r="BW490" s="304"/>
      <c r="BX490" s="95"/>
      <c r="BY490" s="95"/>
      <c r="BZ490" s="104"/>
      <c r="CA490" s="358"/>
      <c r="CB490" s="95">
        <v>224</v>
      </c>
      <c r="CC490" s="104">
        <v>152</v>
      </c>
      <c r="CD490" s="104">
        <v>178</v>
      </c>
      <c r="CE490" s="96">
        <v>237</v>
      </c>
    </row>
    <row r="491" spans="1:83">
      <c r="A491" s="10">
        <v>8303</v>
      </c>
      <c r="B491" s="11" t="s">
        <v>623</v>
      </c>
      <c r="C491" s="33">
        <v>1264</v>
      </c>
      <c r="D491" s="45">
        <v>362</v>
      </c>
      <c r="E491" s="68">
        <f t="shared" si="7"/>
        <v>0.28639240506329117</v>
      </c>
      <c r="F491" s="95"/>
      <c r="G491" s="95"/>
      <c r="H491" s="95"/>
      <c r="I491" s="95"/>
      <c r="J491" s="104"/>
      <c r="K491" s="109"/>
      <c r="L491" s="103"/>
      <c r="M491" s="108"/>
      <c r="N491" s="96"/>
      <c r="O491" s="95"/>
      <c r="P491" s="96"/>
      <c r="Q491" s="95"/>
      <c r="R491" s="104"/>
      <c r="S491" s="103"/>
      <c r="T491" s="108"/>
      <c r="U491" s="139"/>
      <c r="V491" s="96"/>
      <c r="W491" s="307"/>
      <c r="X491" s="304"/>
      <c r="Y491" s="95"/>
      <c r="Z491" s="108"/>
      <c r="AA491" s="307"/>
      <c r="AB491" s="311"/>
      <c r="AC491" s="344"/>
      <c r="AD491" s="304"/>
      <c r="AE491" s="95"/>
      <c r="AF491" s="104"/>
      <c r="AG491" s="104"/>
      <c r="AH491" s="103"/>
      <c r="AI491" s="96"/>
      <c r="AJ491" s="95"/>
      <c r="AK491" s="103"/>
      <c r="AL491" s="96"/>
      <c r="AM491" s="302"/>
      <c r="AN491" s="311"/>
      <c r="AO491" s="308"/>
      <c r="AP491" s="344"/>
      <c r="AQ491" s="304"/>
      <c r="AR491" s="95"/>
      <c r="AS491" s="104"/>
      <c r="AT491" s="96"/>
      <c r="AU491" s="302"/>
      <c r="AV491" s="304"/>
      <c r="AW491" s="302"/>
      <c r="AX491" s="308"/>
      <c r="AY491" s="344"/>
      <c r="AZ491" s="304"/>
      <c r="BA491" s="95"/>
      <c r="BB491" s="103"/>
      <c r="BC491" s="96"/>
      <c r="BD491" s="95"/>
      <c r="BE491" s="138"/>
      <c r="BF491" s="302"/>
      <c r="BG491" s="304"/>
      <c r="BH491" s="95">
        <v>118</v>
      </c>
      <c r="BI491" s="96">
        <v>155</v>
      </c>
      <c r="BJ491" s="95"/>
      <c r="BK491" s="358"/>
      <c r="BL491" s="302"/>
      <c r="BM491" s="344"/>
      <c r="BN491" s="304"/>
      <c r="BO491" s="302"/>
      <c r="BP491" s="304"/>
      <c r="BQ491" s="95"/>
      <c r="BR491" s="104"/>
      <c r="BS491" s="104"/>
      <c r="BT491" s="103"/>
      <c r="BU491" s="358"/>
      <c r="BV491" s="302"/>
      <c r="BW491" s="304"/>
      <c r="BX491" s="95"/>
      <c r="BY491" s="95"/>
      <c r="BZ491" s="104"/>
      <c r="CA491" s="358"/>
      <c r="CB491" s="95">
        <v>87</v>
      </c>
      <c r="CC491" s="104">
        <v>152</v>
      </c>
      <c r="CD491" s="104">
        <v>120</v>
      </c>
      <c r="CE491" s="96">
        <v>185</v>
      </c>
    </row>
    <row r="492" spans="1:83">
      <c r="A492" s="10">
        <v>8304</v>
      </c>
      <c r="B492" s="11" t="s">
        <v>624</v>
      </c>
      <c r="C492" s="33">
        <v>1343</v>
      </c>
      <c r="D492" s="45">
        <v>568</v>
      </c>
      <c r="E492" s="68">
        <f t="shared" si="7"/>
        <v>0.42293373045420701</v>
      </c>
      <c r="F492" s="95"/>
      <c r="G492" s="95"/>
      <c r="H492" s="95"/>
      <c r="I492" s="95"/>
      <c r="J492" s="104"/>
      <c r="K492" s="109"/>
      <c r="L492" s="103"/>
      <c r="M492" s="108"/>
      <c r="N492" s="96"/>
      <c r="O492" s="95"/>
      <c r="P492" s="96"/>
      <c r="Q492" s="95"/>
      <c r="R492" s="104"/>
      <c r="S492" s="103"/>
      <c r="T492" s="108"/>
      <c r="U492" s="139"/>
      <c r="V492" s="96"/>
      <c r="W492" s="307"/>
      <c r="X492" s="304"/>
      <c r="Y492" s="95"/>
      <c r="Z492" s="108"/>
      <c r="AA492" s="307"/>
      <c r="AB492" s="311"/>
      <c r="AC492" s="344"/>
      <c r="AD492" s="304"/>
      <c r="AE492" s="95"/>
      <c r="AF492" s="104"/>
      <c r="AG492" s="104"/>
      <c r="AH492" s="103"/>
      <c r="AI492" s="96"/>
      <c r="AJ492" s="95"/>
      <c r="AK492" s="103"/>
      <c r="AL492" s="96"/>
      <c r="AM492" s="302"/>
      <c r="AN492" s="311"/>
      <c r="AO492" s="308"/>
      <c r="AP492" s="344"/>
      <c r="AQ492" s="304"/>
      <c r="AR492" s="95"/>
      <c r="AS492" s="104"/>
      <c r="AT492" s="96"/>
      <c r="AU492" s="302"/>
      <c r="AV492" s="304"/>
      <c r="AW492" s="302"/>
      <c r="AX492" s="308"/>
      <c r="AY492" s="344"/>
      <c r="AZ492" s="304"/>
      <c r="BA492" s="95"/>
      <c r="BB492" s="103"/>
      <c r="BC492" s="96"/>
      <c r="BD492" s="95"/>
      <c r="BE492" s="138"/>
      <c r="BF492" s="302"/>
      <c r="BG492" s="304"/>
      <c r="BH492" s="95">
        <v>239</v>
      </c>
      <c r="BI492" s="96">
        <v>298</v>
      </c>
      <c r="BJ492" s="95"/>
      <c r="BK492" s="358"/>
      <c r="BL492" s="302"/>
      <c r="BM492" s="344"/>
      <c r="BN492" s="304"/>
      <c r="BO492" s="302"/>
      <c r="BP492" s="304"/>
      <c r="BQ492" s="95"/>
      <c r="BR492" s="104"/>
      <c r="BS492" s="104"/>
      <c r="BT492" s="103"/>
      <c r="BU492" s="358"/>
      <c r="BV492" s="302"/>
      <c r="BW492" s="304"/>
      <c r="BX492" s="95"/>
      <c r="BY492" s="95"/>
      <c r="BZ492" s="104"/>
      <c r="CA492" s="358"/>
      <c r="CB492" s="95">
        <v>227</v>
      </c>
      <c r="CC492" s="104">
        <v>189</v>
      </c>
      <c r="CD492" s="104">
        <v>171</v>
      </c>
      <c r="CE492" s="96">
        <v>291</v>
      </c>
    </row>
    <row r="493" spans="1:83">
      <c r="A493" s="10">
        <v>8305</v>
      </c>
      <c r="B493" s="11" t="s">
        <v>625</v>
      </c>
      <c r="C493" s="33">
        <v>831</v>
      </c>
      <c r="D493" s="45">
        <v>290</v>
      </c>
      <c r="E493" s="68">
        <f t="shared" si="7"/>
        <v>0.34897713598074609</v>
      </c>
      <c r="F493" s="95"/>
      <c r="G493" s="95"/>
      <c r="H493" s="95"/>
      <c r="I493" s="95"/>
      <c r="J493" s="104"/>
      <c r="K493" s="109"/>
      <c r="L493" s="103"/>
      <c r="M493" s="108"/>
      <c r="N493" s="96"/>
      <c r="O493" s="95"/>
      <c r="P493" s="96"/>
      <c r="Q493" s="95"/>
      <c r="R493" s="104"/>
      <c r="S493" s="103"/>
      <c r="T493" s="108"/>
      <c r="U493" s="139"/>
      <c r="V493" s="96"/>
      <c r="W493" s="307"/>
      <c r="X493" s="304"/>
      <c r="Y493" s="95"/>
      <c r="Z493" s="108"/>
      <c r="AA493" s="307"/>
      <c r="AB493" s="311"/>
      <c r="AC493" s="344"/>
      <c r="AD493" s="304"/>
      <c r="AE493" s="95"/>
      <c r="AF493" s="104"/>
      <c r="AG493" s="104"/>
      <c r="AH493" s="103"/>
      <c r="AI493" s="96"/>
      <c r="AJ493" s="95"/>
      <c r="AK493" s="103"/>
      <c r="AL493" s="96"/>
      <c r="AM493" s="302"/>
      <c r="AN493" s="311"/>
      <c r="AO493" s="308"/>
      <c r="AP493" s="344"/>
      <c r="AQ493" s="304"/>
      <c r="AR493" s="95"/>
      <c r="AS493" s="104"/>
      <c r="AT493" s="96"/>
      <c r="AU493" s="302"/>
      <c r="AV493" s="304"/>
      <c r="AW493" s="302"/>
      <c r="AX493" s="308"/>
      <c r="AY493" s="344"/>
      <c r="AZ493" s="304"/>
      <c r="BA493" s="95"/>
      <c r="BB493" s="103"/>
      <c r="BC493" s="96"/>
      <c r="BD493" s="95"/>
      <c r="BE493" s="138"/>
      <c r="BF493" s="302"/>
      <c r="BG493" s="304"/>
      <c r="BH493" s="95">
        <v>117</v>
      </c>
      <c r="BI493" s="96">
        <v>131</v>
      </c>
      <c r="BJ493" s="95"/>
      <c r="BK493" s="358"/>
      <c r="BL493" s="302"/>
      <c r="BM493" s="344"/>
      <c r="BN493" s="304"/>
      <c r="BO493" s="302"/>
      <c r="BP493" s="304"/>
      <c r="BQ493" s="95"/>
      <c r="BR493" s="104"/>
      <c r="BS493" s="104"/>
      <c r="BT493" s="103"/>
      <c r="BU493" s="358"/>
      <c r="BV493" s="302"/>
      <c r="BW493" s="304"/>
      <c r="BX493" s="95"/>
      <c r="BY493" s="95"/>
      <c r="BZ493" s="104"/>
      <c r="CA493" s="358"/>
      <c r="CB493" s="95">
        <v>117</v>
      </c>
      <c r="CC493" s="104">
        <v>69</v>
      </c>
      <c r="CD493" s="104">
        <v>73</v>
      </c>
      <c r="CE493" s="96">
        <v>131</v>
      </c>
    </row>
    <row r="494" spans="1:83">
      <c r="A494" s="10">
        <v>8306</v>
      </c>
      <c r="B494" s="11" t="s">
        <v>626</v>
      </c>
      <c r="C494" s="33">
        <v>593</v>
      </c>
      <c r="D494" s="45">
        <v>227</v>
      </c>
      <c r="E494" s="68">
        <f t="shared" si="7"/>
        <v>0.38279932546374368</v>
      </c>
      <c r="F494" s="95"/>
      <c r="G494" s="95"/>
      <c r="H494" s="95"/>
      <c r="I494" s="95"/>
      <c r="J494" s="104"/>
      <c r="K494" s="109"/>
      <c r="L494" s="103"/>
      <c r="M494" s="108"/>
      <c r="N494" s="96"/>
      <c r="O494" s="95"/>
      <c r="P494" s="96"/>
      <c r="Q494" s="95"/>
      <c r="R494" s="104"/>
      <c r="S494" s="103"/>
      <c r="T494" s="108"/>
      <c r="U494" s="139"/>
      <c r="V494" s="96"/>
      <c r="W494" s="307"/>
      <c r="X494" s="304"/>
      <c r="Y494" s="95"/>
      <c r="Z494" s="108"/>
      <c r="AA494" s="307"/>
      <c r="AB494" s="311"/>
      <c r="AC494" s="344"/>
      <c r="AD494" s="304"/>
      <c r="AE494" s="95"/>
      <c r="AF494" s="104"/>
      <c r="AG494" s="104"/>
      <c r="AH494" s="103"/>
      <c r="AI494" s="96"/>
      <c r="AJ494" s="95"/>
      <c r="AK494" s="103"/>
      <c r="AL494" s="96"/>
      <c r="AM494" s="302"/>
      <c r="AN494" s="311"/>
      <c r="AO494" s="308"/>
      <c r="AP494" s="344"/>
      <c r="AQ494" s="304"/>
      <c r="AR494" s="95"/>
      <c r="AS494" s="104"/>
      <c r="AT494" s="96"/>
      <c r="AU494" s="302"/>
      <c r="AV494" s="304"/>
      <c r="AW494" s="302"/>
      <c r="AX494" s="308"/>
      <c r="AY494" s="344"/>
      <c r="AZ494" s="304"/>
      <c r="BA494" s="95"/>
      <c r="BB494" s="103"/>
      <c r="BC494" s="96"/>
      <c r="BD494" s="95"/>
      <c r="BE494" s="138"/>
      <c r="BF494" s="302"/>
      <c r="BG494" s="304"/>
      <c r="BH494" s="95">
        <v>82</v>
      </c>
      <c r="BI494" s="96">
        <v>111</v>
      </c>
      <c r="BJ494" s="95"/>
      <c r="BK494" s="358"/>
      <c r="BL494" s="302"/>
      <c r="BM494" s="344"/>
      <c r="BN494" s="304"/>
      <c r="BO494" s="302"/>
      <c r="BP494" s="304"/>
      <c r="BQ494" s="95"/>
      <c r="BR494" s="104"/>
      <c r="BS494" s="104"/>
      <c r="BT494" s="103"/>
      <c r="BU494" s="358"/>
      <c r="BV494" s="302"/>
      <c r="BW494" s="304"/>
      <c r="BX494" s="95"/>
      <c r="BY494" s="95"/>
      <c r="BZ494" s="104"/>
      <c r="CA494" s="358"/>
      <c r="CB494" s="95">
        <v>59</v>
      </c>
      <c r="CC494" s="104">
        <v>116</v>
      </c>
      <c r="CD494" s="104">
        <v>88</v>
      </c>
      <c r="CE494" s="96">
        <v>105</v>
      </c>
    </row>
    <row r="495" spans="1:83">
      <c r="A495" s="10">
        <v>8307</v>
      </c>
      <c r="B495" s="11" t="s">
        <v>627</v>
      </c>
      <c r="C495" s="33">
        <v>980</v>
      </c>
      <c r="D495" s="45">
        <v>320</v>
      </c>
      <c r="E495" s="68">
        <f t="shared" si="7"/>
        <v>0.32653061224489793</v>
      </c>
      <c r="F495" s="95"/>
      <c r="G495" s="95"/>
      <c r="H495" s="95"/>
      <c r="I495" s="95"/>
      <c r="J495" s="104"/>
      <c r="K495" s="109"/>
      <c r="L495" s="103"/>
      <c r="M495" s="108"/>
      <c r="N495" s="96"/>
      <c r="O495" s="95"/>
      <c r="P495" s="96"/>
      <c r="Q495" s="95"/>
      <c r="R495" s="104"/>
      <c r="S495" s="103"/>
      <c r="T495" s="108"/>
      <c r="U495" s="139"/>
      <c r="V495" s="96"/>
      <c r="W495" s="307"/>
      <c r="X495" s="304"/>
      <c r="Y495" s="95"/>
      <c r="Z495" s="108"/>
      <c r="AA495" s="307"/>
      <c r="AB495" s="311"/>
      <c r="AC495" s="344"/>
      <c r="AD495" s="304"/>
      <c r="AE495" s="95"/>
      <c r="AF495" s="104"/>
      <c r="AG495" s="104"/>
      <c r="AH495" s="103"/>
      <c r="AI495" s="96"/>
      <c r="AJ495" s="95"/>
      <c r="AK495" s="103"/>
      <c r="AL495" s="96"/>
      <c r="AM495" s="302"/>
      <c r="AN495" s="311"/>
      <c r="AO495" s="308"/>
      <c r="AP495" s="344"/>
      <c r="AQ495" s="304"/>
      <c r="AR495" s="95"/>
      <c r="AS495" s="104"/>
      <c r="AT495" s="96"/>
      <c r="AU495" s="302"/>
      <c r="AV495" s="304"/>
      <c r="AW495" s="302"/>
      <c r="AX495" s="308"/>
      <c r="AY495" s="344"/>
      <c r="AZ495" s="304"/>
      <c r="BA495" s="95"/>
      <c r="BB495" s="103"/>
      <c r="BC495" s="96"/>
      <c r="BD495" s="95"/>
      <c r="BE495" s="138"/>
      <c r="BF495" s="302"/>
      <c r="BG495" s="304"/>
      <c r="BH495" s="95">
        <v>136</v>
      </c>
      <c r="BI495" s="96">
        <v>159</v>
      </c>
      <c r="BJ495" s="95"/>
      <c r="BK495" s="358"/>
      <c r="BL495" s="302"/>
      <c r="BM495" s="344"/>
      <c r="BN495" s="304"/>
      <c r="BO495" s="302"/>
      <c r="BP495" s="304"/>
      <c r="BQ495" s="95"/>
      <c r="BR495" s="104"/>
      <c r="BS495" s="104"/>
      <c r="BT495" s="103"/>
      <c r="BU495" s="358"/>
      <c r="BV495" s="302"/>
      <c r="BW495" s="304"/>
      <c r="BX495" s="95"/>
      <c r="BY495" s="95"/>
      <c r="BZ495" s="104"/>
      <c r="CA495" s="358"/>
      <c r="CB495" s="95">
        <v>83</v>
      </c>
      <c r="CC495" s="104">
        <v>128</v>
      </c>
      <c r="CD495" s="104">
        <v>109</v>
      </c>
      <c r="CE495" s="96">
        <v>187</v>
      </c>
    </row>
    <row r="496" spans="1:83">
      <c r="A496" s="10">
        <v>8308</v>
      </c>
      <c r="B496" s="11" t="s">
        <v>628</v>
      </c>
      <c r="C496" s="33">
        <v>459</v>
      </c>
      <c r="D496" s="45">
        <v>186</v>
      </c>
      <c r="E496" s="68">
        <f t="shared" si="7"/>
        <v>0.40522875816993464</v>
      </c>
      <c r="F496" s="95"/>
      <c r="G496" s="95"/>
      <c r="H496" s="95"/>
      <c r="I496" s="95"/>
      <c r="J496" s="104"/>
      <c r="K496" s="109"/>
      <c r="L496" s="103"/>
      <c r="M496" s="108"/>
      <c r="N496" s="96"/>
      <c r="O496" s="95"/>
      <c r="P496" s="96"/>
      <c r="Q496" s="95"/>
      <c r="R496" s="104"/>
      <c r="S496" s="103"/>
      <c r="T496" s="108"/>
      <c r="U496" s="139"/>
      <c r="V496" s="96"/>
      <c r="W496" s="307"/>
      <c r="X496" s="304"/>
      <c r="Y496" s="95"/>
      <c r="Z496" s="108"/>
      <c r="AA496" s="307"/>
      <c r="AB496" s="311"/>
      <c r="AC496" s="344"/>
      <c r="AD496" s="304"/>
      <c r="AE496" s="95"/>
      <c r="AF496" s="104"/>
      <c r="AG496" s="104"/>
      <c r="AH496" s="103"/>
      <c r="AI496" s="96"/>
      <c r="AJ496" s="95"/>
      <c r="AK496" s="103"/>
      <c r="AL496" s="96"/>
      <c r="AM496" s="302"/>
      <c r="AN496" s="311"/>
      <c r="AO496" s="308"/>
      <c r="AP496" s="344"/>
      <c r="AQ496" s="304"/>
      <c r="AR496" s="95"/>
      <c r="AS496" s="104"/>
      <c r="AT496" s="96"/>
      <c r="AU496" s="302"/>
      <c r="AV496" s="304"/>
      <c r="AW496" s="302"/>
      <c r="AX496" s="308"/>
      <c r="AY496" s="344"/>
      <c r="AZ496" s="304"/>
      <c r="BA496" s="95"/>
      <c r="BB496" s="103"/>
      <c r="BC496" s="96"/>
      <c r="BD496" s="95"/>
      <c r="BE496" s="138"/>
      <c r="BF496" s="302"/>
      <c r="BG496" s="304"/>
      <c r="BH496" s="95">
        <v>77</v>
      </c>
      <c r="BI496" s="96">
        <v>105</v>
      </c>
      <c r="BJ496" s="95"/>
      <c r="BK496" s="358"/>
      <c r="BL496" s="302"/>
      <c r="BM496" s="344"/>
      <c r="BN496" s="304"/>
      <c r="BO496" s="302"/>
      <c r="BP496" s="304"/>
      <c r="BQ496" s="95"/>
      <c r="BR496" s="104"/>
      <c r="BS496" s="104"/>
      <c r="BT496" s="103"/>
      <c r="BU496" s="358"/>
      <c r="BV496" s="302"/>
      <c r="BW496" s="304"/>
      <c r="BX496" s="95"/>
      <c r="BY496" s="95"/>
      <c r="BZ496" s="104"/>
      <c r="CA496" s="358"/>
      <c r="CB496" s="95">
        <v>53</v>
      </c>
      <c r="CC496" s="104">
        <v>76</v>
      </c>
      <c r="CD496" s="104">
        <v>53</v>
      </c>
      <c r="CE496" s="96">
        <v>101</v>
      </c>
    </row>
    <row r="497" spans="1:83">
      <c r="A497" s="10">
        <v>8401</v>
      </c>
      <c r="B497" s="11" t="s">
        <v>629</v>
      </c>
      <c r="C497" s="33">
        <v>828</v>
      </c>
      <c r="D497" s="45">
        <v>338</v>
      </c>
      <c r="E497" s="68">
        <f t="shared" si="7"/>
        <v>0.40821256038647341</v>
      </c>
      <c r="F497" s="95"/>
      <c r="G497" s="95"/>
      <c r="H497" s="95"/>
      <c r="I497" s="95"/>
      <c r="J497" s="104"/>
      <c r="K497" s="109"/>
      <c r="L497" s="103"/>
      <c r="M497" s="108"/>
      <c r="N497" s="96"/>
      <c r="O497" s="95"/>
      <c r="P497" s="96"/>
      <c r="Q497" s="95"/>
      <c r="R497" s="104"/>
      <c r="S497" s="103"/>
      <c r="T497" s="108"/>
      <c r="U497" s="139"/>
      <c r="V497" s="96"/>
      <c r="W497" s="307"/>
      <c r="X497" s="304"/>
      <c r="Y497" s="95"/>
      <c r="Z497" s="108"/>
      <c r="AA497" s="307"/>
      <c r="AB497" s="311"/>
      <c r="AC497" s="344"/>
      <c r="AD497" s="304"/>
      <c r="AE497" s="95"/>
      <c r="AF497" s="104"/>
      <c r="AG497" s="104"/>
      <c r="AH497" s="103"/>
      <c r="AI497" s="96"/>
      <c r="AJ497" s="95"/>
      <c r="AK497" s="103"/>
      <c r="AL497" s="96"/>
      <c r="AM497" s="302"/>
      <c r="AN497" s="311"/>
      <c r="AO497" s="308"/>
      <c r="AP497" s="344"/>
      <c r="AQ497" s="304"/>
      <c r="AR497" s="95"/>
      <c r="AS497" s="104"/>
      <c r="AT497" s="96"/>
      <c r="AU497" s="302"/>
      <c r="AV497" s="304"/>
      <c r="AW497" s="302"/>
      <c r="AX497" s="308"/>
      <c r="AY497" s="344"/>
      <c r="AZ497" s="304"/>
      <c r="BA497" s="95"/>
      <c r="BB497" s="103"/>
      <c r="BC497" s="96"/>
      <c r="BD497" s="95"/>
      <c r="BE497" s="138"/>
      <c r="BF497" s="302"/>
      <c r="BG497" s="304"/>
      <c r="BH497" s="95">
        <v>153</v>
      </c>
      <c r="BI497" s="96">
        <v>180</v>
      </c>
      <c r="BJ497" s="95"/>
      <c r="BK497" s="358"/>
      <c r="BL497" s="95">
        <v>174</v>
      </c>
      <c r="BM497" s="103">
        <v>177</v>
      </c>
      <c r="BN497" s="96">
        <v>101</v>
      </c>
      <c r="BO497" s="302"/>
      <c r="BP497" s="304"/>
      <c r="BQ497" s="95"/>
      <c r="BR497" s="104"/>
      <c r="BS497" s="104"/>
      <c r="BT497" s="103"/>
      <c r="BU497" s="358"/>
      <c r="BV497" s="302"/>
      <c r="BW497" s="304"/>
      <c r="BX497" s="95"/>
      <c r="BY497" s="95"/>
      <c r="BZ497" s="104"/>
      <c r="CA497" s="358"/>
      <c r="CB497" s="302"/>
      <c r="CC497" s="311"/>
      <c r="CD497" s="311"/>
      <c r="CE497" s="304"/>
    </row>
    <row r="498" spans="1:83">
      <c r="A498" s="10">
        <v>8402</v>
      </c>
      <c r="B498" s="11" t="s">
        <v>630</v>
      </c>
      <c r="C498" s="33">
        <v>1157</v>
      </c>
      <c r="D498" s="45">
        <v>432</v>
      </c>
      <c r="E498" s="68">
        <f t="shared" si="7"/>
        <v>0.37337942955920483</v>
      </c>
      <c r="F498" s="95"/>
      <c r="G498" s="95"/>
      <c r="H498" s="95"/>
      <c r="I498" s="95"/>
      <c r="J498" s="104"/>
      <c r="K498" s="109"/>
      <c r="L498" s="103"/>
      <c r="M498" s="108"/>
      <c r="N498" s="96"/>
      <c r="O498" s="95"/>
      <c r="P498" s="96"/>
      <c r="Q498" s="95"/>
      <c r="R498" s="104"/>
      <c r="S498" s="103"/>
      <c r="T498" s="108"/>
      <c r="U498" s="139"/>
      <c r="V498" s="96"/>
      <c r="W498" s="307"/>
      <c r="X498" s="304"/>
      <c r="Y498" s="95"/>
      <c r="Z498" s="108"/>
      <c r="AA498" s="307"/>
      <c r="AB498" s="311"/>
      <c r="AC498" s="344"/>
      <c r="AD498" s="304"/>
      <c r="AE498" s="95"/>
      <c r="AF498" s="104"/>
      <c r="AG498" s="104"/>
      <c r="AH498" s="103"/>
      <c r="AI498" s="96"/>
      <c r="AJ498" s="95"/>
      <c r="AK498" s="103"/>
      <c r="AL498" s="96"/>
      <c r="AM498" s="302"/>
      <c r="AN498" s="311"/>
      <c r="AO498" s="308"/>
      <c r="AP498" s="344"/>
      <c r="AQ498" s="304"/>
      <c r="AR498" s="95"/>
      <c r="AS498" s="104"/>
      <c r="AT498" s="96"/>
      <c r="AU498" s="302"/>
      <c r="AV498" s="304"/>
      <c r="AW498" s="302"/>
      <c r="AX498" s="308"/>
      <c r="AY498" s="344"/>
      <c r="AZ498" s="304"/>
      <c r="BA498" s="95"/>
      <c r="BB498" s="103"/>
      <c r="BC498" s="96"/>
      <c r="BD498" s="95"/>
      <c r="BE498" s="138"/>
      <c r="BF498" s="302"/>
      <c r="BG498" s="304"/>
      <c r="BH498" s="95">
        <v>160</v>
      </c>
      <c r="BI498" s="96">
        <v>189</v>
      </c>
      <c r="BJ498" s="95"/>
      <c r="BK498" s="358"/>
      <c r="BL498" s="95">
        <v>220</v>
      </c>
      <c r="BM498" s="103">
        <v>174</v>
      </c>
      <c r="BN498" s="96">
        <v>125</v>
      </c>
      <c r="BO498" s="302"/>
      <c r="BP498" s="304"/>
      <c r="BQ498" s="95"/>
      <c r="BR498" s="104"/>
      <c r="BS498" s="104"/>
      <c r="BT498" s="103"/>
      <c r="BU498" s="358"/>
      <c r="BV498" s="302"/>
      <c r="BW498" s="304"/>
      <c r="BX498" s="95"/>
      <c r="BY498" s="95"/>
      <c r="BZ498" s="104"/>
      <c r="CA498" s="358"/>
      <c r="CB498" s="302"/>
      <c r="CC498" s="311"/>
      <c r="CD498" s="311"/>
      <c r="CE498" s="304"/>
    </row>
    <row r="499" spans="1:83">
      <c r="A499" s="10">
        <v>8511</v>
      </c>
      <c r="B499" s="11" t="s">
        <v>631</v>
      </c>
      <c r="C499" s="33">
        <v>762</v>
      </c>
      <c r="D499" s="45">
        <v>297</v>
      </c>
      <c r="E499" s="68">
        <f t="shared" si="7"/>
        <v>0.38976377952755903</v>
      </c>
      <c r="F499" s="95"/>
      <c r="G499" s="95"/>
      <c r="H499" s="95"/>
      <c r="I499" s="95"/>
      <c r="J499" s="104"/>
      <c r="K499" s="109"/>
      <c r="L499" s="103"/>
      <c r="M499" s="108"/>
      <c r="N499" s="96"/>
      <c r="O499" s="95"/>
      <c r="P499" s="96"/>
      <c r="Q499" s="95"/>
      <c r="R499" s="104"/>
      <c r="S499" s="103"/>
      <c r="T499" s="108"/>
      <c r="U499" s="139"/>
      <c r="V499" s="96"/>
      <c r="W499" s="307"/>
      <c r="X499" s="304"/>
      <c r="Y499" s="95"/>
      <c r="Z499" s="108"/>
      <c r="AA499" s="307"/>
      <c r="AB499" s="311"/>
      <c r="AC499" s="344"/>
      <c r="AD499" s="304"/>
      <c r="AE499" s="95"/>
      <c r="AF499" s="104"/>
      <c r="AG499" s="104"/>
      <c r="AH499" s="103"/>
      <c r="AI499" s="96"/>
      <c r="AJ499" s="95"/>
      <c r="AK499" s="103"/>
      <c r="AL499" s="96"/>
      <c r="AM499" s="302"/>
      <c r="AN499" s="311"/>
      <c r="AO499" s="308"/>
      <c r="AP499" s="344"/>
      <c r="AQ499" s="304"/>
      <c r="AR499" s="95"/>
      <c r="AS499" s="104"/>
      <c r="AT499" s="96"/>
      <c r="AU499" s="302"/>
      <c r="AV499" s="304"/>
      <c r="AW499" s="95">
        <v>143</v>
      </c>
      <c r="AX499" s="109">
        <v>151</v>
      </c>
      <c r="AY499" s="103">
        <v>150</v>
      </c>
      <c r="AZ499" s="96">
        <v>91</v>
      </c>
      <c r="BA499" s="95"/>
      <c r="BB499" s="103"/>
      <c r="BC499" s="96"/>
      <c r="BD499" s="95"/>
      <c r="BE499" s="138"/>
      <c r="BF499" s="302"/>
      <c r="BG499" s="304"/>
      <c r="BH499" s="95"/>
      <c r="BI499" s="96"/>
      <c r="BJ499" s="95"/>
      <c r="BK499" s="358"/>
      <c r="BL499" s="302"/>
      <c r="BM499" s="344"/>
      <c r="BN499" s="304"/>
      <c r="BO499" s="302"/>
      <c r="BP499" s="304"/>
      <c r="BQ499" s="95"/>
      <c r="BR499" s="104"/>
      <c r="BS499" s="104"/>
      <c r="BT499" s="103"/>
      <c r="BU499" s="358"/>
      <c r="BV499" s="302"/>
      <c r="BW499" s="304"/>
      <c r="BX499" s="95"/>
      <c r="BY499" s="95"/>
      <c r="BZ499" s="104"/>
      <c r="CA499" s="358"/>
      <c r="CB499" s="302"/>
      <c r="CC499" s="311"/>
      <c r="CD499" s="311"/>
      <c r="CE499" s="304"/>
    </row>
    <row r="500" spans="1:83">
      <c r="A500" s="10">
        <v>8521</v>
      </c>
      <c r="B500" s="11" t="s">
        <v>632</v>
      </c>
      <c r="C500" s="33">
        <v>759</v>
      </c>
      <c r="D500" s="45">
        <v>292</v>
      </c>
      <c r="E500" s="68">
        <f t="shared" si="7"/>
        <v>0.38471673254281952</v>
      </c>
      <c r="F500" s="95"/>
      <c r="G500" s="95"/>
      <c r="H500" s="95"/>
      <c r="I500" s="95"/>
      <c r="J500" s="104"/>
      <c r="K500" s="109"/>
      <c r="L500" s="103"/>
      <c r="M500" s="108"/>
      <c r="N500" s="96"/>
      <c r="O500" s="95"/>
      <c r="P500" s="96"/>
      <c r="Q500" s="95"/>
      <c r="R500" s="104"/>
      <c r="S500" s="103"/>
      <c r="T500" s="108"/>
      <c r="U500" s="139"/>
      <c r="V500" s="96"/>
      <c r="W500" s="307"/>
      <c r="X500" s="304"/>
      <c r="Y500" s="95"/>
      <c r="Z500" s="108"/>
      <c r="AA500" s="307"/>
      <c r="AB500" s="311"/>
      <c r="AC500" s="344"/>
      <c r="AD500" s="304"/>
      <c r="AE500" s="95"/>
      <c r="AF500" s="104"/>
      <c r="AG500" s="104"/>
      <c r="AH500" s="103"/>
      <c r="AI500" s="96"/>
      <c r="AJ500" s="95"/>
      <c r="AK500" s="103"/>
      <c r="AL500" s="96"/>
      <c r="AM500" s="302"/>
      <c r="AN500" s="311"/>
      <c r="AO500" s="308"/>
      <c r="AP500" s="344"/>
      <c r="AQ500" s="304"/>
      <c r="AR500" s="95"/>
      <c r="AS500" s="104"/>
      <c r="AT500" s="96"/>
      <c r="AU500" s="302"/>
      <c r="AV500" s="304"/>
      <c r="AW500" s="95">
        <v>163</v>
      </c>
      <c r="AX500" s="109">
        <v>146</v>
      </c>
      <c r="AY500" s="103">
        <v>172</v>
      </c>
      <c r="AZ500" s="96">
        <v>82</v>
      </c>
      <c r="BA500" s="95"/>
      <c r="BB500" s="103"/>
      <c r="BC500" s="96"/>
      <c r="BD500" s="95"/>
      <c r="BE500" s="138"/>
      <c r="BF500" s="302"/>
      <c r="BG500" s="304"/>
      <c r="BH500" s="95"/>
      <c r="BI500" s="96"/>
      <c r="BJ500" s="95"/>
      <c r="BK500" s="358"/>
      <c r="BL500" s="302"/>
      <c r="BM500" s="344"/>
      <c r="BN500" s="304"/>
      <c r="BO500" s="302"/>
      <c r="BP500" s="304"/>
      <c r="BQ500" s="95"/>
      <c r="BR500" s="104"/>
      <c r="BS500" s="104"/>
      <c r="BT500" s="103"/>
      <c r="BU500" s="358"/>
      <c r="BV500" s="302"/>
      <c r="BW500" s="304"/>
      <c r="BX500" s="95"/>
      <c r="BY500" s="95"/>
      <c r="BZ500" s="104"/>
      <c r="CA500" s="358"/>
      <c r="CB500" s="302"/>
      <c r="CC500" s="311"/>
      <c r="CD500" s="311"/>
      <c r="CE500" s="304"/>
    </row>
    <row r="501" spans="1:83">
      <c r="A501" s="10">
        <v>8531</v>
      </c>
      <c r="B501" s="11" t="s">
        <v>633</v>
      </c>
      <c r="C501" s="33">
        <v>722</v>
      </c>
      <c r="D501" s="45">
        <v>293</v>
      </c>
      <c r="E501" s="68">
        <f t="shared" si="7"/>
        <v>0.40581717451523547</v>
      </c>
      <c r="F501" s="95"/>
      <c r="G501" s="95"/>
      <c r="H501" s="95"/>
      <c r="I501" s="95"/>
      <c r="J501" s="104"/>
      <c r="K501" s="109"/>
      <c r="L501" s="103"/>
      <c r="M501" s="108"/>
      <c r="N501" s="96"/>
      <c r="O501" s="95"/>
      <c r="P501" s="96"/>
      <c r="Q501" s="95"/>
      <c r="R501" s="104"/>
      <c r="S501" s="103"/>
      <c r="T501" s="108"/>
      <c r="U501" s="139"/>
      <c r="V501" s="96"/>
      <c r="W501" s="307"/>
      <c r="X501" s="304"/>
      <c r="Y501" s="95"/>
      <c r="Z501" s="108"/>
      <c r="AA501" s="307"/>
      <c r="AB501" s="311"/>
      <c r="AC501" s="344"/>
      <c r="AD501" s="304"/>
      <c r="AE501" s="95"/>
      <c r="AF501" s="104"/>
      <c r="AG501" s="104"/>
      <c r="AH501" s="103"/>
      <c r="AI501" s="96"/>
      <c r="AJ501" s="95"/>
      <c r="AK501" s="103"/>
      <c r="AL501" s="96"/>
      <c r="AM501" s="302"/>
      <c r="AN501" s="311"/>
      <c r="AO501" s="308"/>
      <c r="AP501" s="344"/>
      <c r="AQ501" s="304"/>
      <c r="AR501" s="95"/>
      <c r="AS501" s="104"/>
      <c r="AT501" s="96"/>
      <c r="AU501" s="302"/>
      <c r="AV501" s="304"/>
      <c r="AW501" s="95">
        <v>144</v>
      </c>
      <c r="AX501" s="109">
        <v>164</v>
      </c>
      <c r="AY501" s="103">
        <v>188</v>
      </c>
      <c r="AZ501" s="96">
        <v>63</v>
      </c>
      <c r="BA501" s="95"/>
      <c r="BB501" s="103"/>
      <c r="BC501" s="96"/>
      <c r="BD501" s="95"/>
      <c r="BE501" s="138"/>
      <c r="BF501" s="302"/>
      <c r="BG501" s="304"/>
      <c r="BH501" s="95"/>
      <c r="BI501" s="96"/>
      <c r="BJ501" s="95"/>
      <c r="BK501" s="358"/>
      <c r="BL501" s="302"/>
      <c r="BM501" s="344"/>
      <c r="BN501" s="304"/>
      <c r="BO501" s="302"/>
      <c r="BP501" s="304"/>
      <c r="BQ501" s="95"/>
      <c r="BR501" s="104"/>
      <c r="BS501" s="104"/>
      <c r="BT501" s="103"/>
      <c r="BU501" s="358"/>
      <c r="BV501" s="302"/>
      <c r="BW501" s="304"/>
      <c r="BX501" s="95"/>
      <c r="BY501" s="95"/>
      <c r="BZ501" s="104"/>
      <c r="CA501" s="358"/>
      <c r="CB501" s="302"/>
      <c r="CC501" s="311"/>
      <c r="CD501" s="311"/>
      <c r="CE501" s="304"/>
    </row>
    <row r="502" spans="1:83">
      <c r="A502" s="10">
        <v>8541</v>
      </c>
      <c r="B502" s="11" t="s">
        <v>634</v>
      </c>
      <c r="C502" s="33">
        <v>696</v>
      </c>
      <c r="D502" s="45">
        <v>257</v>
      </c>
      <c r="E502" s="68">
        <f t="shared" si="7"/>
        <v>0.3692528735632184</v>
      </c>
      <c r="F502" s="95"/>
      <c r="G502" s="95"/>
      <c r="H502" s="95"/>
      <c r="I502" s="95"/>
      <c r="J502" s="104"/>
      <c r="K502" s="109"/>
      <c r="L502" s="103"/>
      <c r="M502" s="108"/>
      <c r="N502" s="96"/>
      <c r="O502" s="95"/>
      <c r="P502" s="96"/>
      <c r="Q502" s="95"/>
      <c r="R502" s="104"/>
      <c r="S502" s="103"/>
      <c r="T502" s="108"/>
      <c r="U502" s="139"/>
      <c r="V502" s="96"/>
      <c r="W502" s="307"/>
      <c r="X502" s="304"/>
      <c r="Y502" s="95"/>
      <c r="Z502" s="108"/>
      <c r="AA502" s="307"/>
      <c r="AB502" s="311"/>
      <c r="AC502" s="344"/>
      <c r="AD502" s="304"/>
      <c r="AE502" s="95"/>
      <c r="AF502" s="104"/>
      <c r="AG502" s="104"/>
      <c r="AH502" s="103"/>
      <c r="AI502" s="96"/>
      <c r="AJ502" s="95"/>
      <c r="AK502" s="103"/>
      <c r="AL502" s="96"/>
      <c r="AM502" s="302"/>
      <c r="AN502" s="311"/>
      <c r="AO502" s="308"/>
      <c r="AP502" s="344"/>
      <c r="AQ502" s="304"/>
      <c r="AR502" s="95"/>
      <c r="AS502" s="104"/>
      <c r="AT502" s="96"/>
      <c r="AU502" s="302"/>
      <c r="AV502" s="304"/>
      <c r="AW502" s="95">
        <v>137</v>
      </c>
      <c r="AX502" s="109">
        <v>138</v>
      </c>
      <c r="AY502" s="103">
        <v>122</v>
      </c>
      <c r="AZ502" s="96">
        <v>78</v>
      </c>
      <c r="BA502" s="95"/>
      <c r="BB502" s="103"/>
      <c r="BC502" s="96"/>
      <c r="BD502" s="95"/>
      <c r="BE502" s="138"/>
      <c r="BF502" s="302"/>
      <c r="BG502" s="304"/>
      <c r="BH502" s="95"/>
      <c r="BI502" s="96"/>
      <c r="BJ502" s="95"/>
      <c r="BK502" s="358"/>
      <c r="BL502" s="302"/>
      <c r="BM502" s="344"/>
      <c r="BN502" s="304"/>
      <c r="BO502" s="302"/>
      <c r="BP502" s="304"/>
      <c r="BQ502" s="95"/>
      <c r="BR502" s="104"/>
      <c r="BS502" s="104"/>
      <c r="BT502" s="103"/>
      <c r="BU502" s="358"/>
      <c r="BV502" s="302"/>
      <c r="BW502" s="304"/>
      <c r="BX502" s="95"/>
      <c r="BY502" s="95"/>
      <c r="BZ502" s="104"/>
      <c r="CA502" s="358"/>
      <c r="CB502" s="302"/>
      <c r="CC502" s="311"/>
      <c r="CD502" s="311"/>
      <c r="CE502" s="304"/>
    </row>
    <row r="503" spans="1:83">
      <c r="A503" s="10">
        <v>8601</v>
      </c>
      <c r="B503" s="11" t="s">
        <v>635</v>
      </c>
      <c r="C503" s="33">
        <v>1119</v>
      </c>
      <c r="D503" s="45">
        <v>243</v>
      </c>
      <c r="E503" s="68">
        <f t="shared" si="7"/>
        <v>0.21715817694369974</v>
      </c>
      <c r="F503" s="95">
        <v>103</v>
      </c>
      <c r="G503" s="95">
        <v>47</v>
      </c>
      <c r="H503" s="95">
        <v>38</v>
      </c>
      <c r="I503" s="95">
        <v>36</v>
      </c>
      <c r="J503" s="104">
        <v>99</v>
      </c>
      <c r="K503" s="109">
        <v>80</v>
      </c>
      <c r="L503" s="103">
        <v>90</v>
      </c>
      <c r="M503" s="108">
        <v>55</v>
      </c>
      <c r="N503" s="96">
        <v>22</v>
      </c>
      <c r="O503" s="95">
        <v>23</v>
      </c>
      <c r="P503" s="96">
        <v>17</v>
      </c>
      <c r="Q503" s="95"/>
      <c r="R503" s="104"/>
      <c r="S503" s="103"/>
      <c r="T503" s="108"/>
      <c r="U503" s="139"/>
      <c r="V503" s="96"/>
      <c r="W503" s="307"/>
      <c r="X503" s="304"/>
      <c r="Y503" s="95"/>
      <c r="Z503" s="108"/>
      <c r="AA503" s="307"/>
      <c r="AB503" s="311"/>
      <c r="AC503" s="344"/>
      <c r="AD503" s="304"/>
      <c r="AE503" s="95"/>
      <c r="AF503" s="104"/>
      <c r="AG503" s="104"/>
      <c r="AH503" s="103"/>
      <c r="AI503" s="96"/>
      <c r="AJ503" s="95"/>
      <c r="AK503" s="103"/>
      <c r="AL503" s="96"/>
      <c r="AM503" s="302"/>
      <c r="AN503" s="311"/>
      <c r="AO503" s="308"/>
      <c r="AP503" s="344"/>
      <c r="AQ503" s="304"/>
      <c r="AR503" s="95"/>
      <c r="AS503" s="104"/>
      <c r="AT503" s="96"/>
      <c r="AU503" s="302"/>
      <c r="AV503" s="304"/>
      <c r="AW503" s="302"/>
      <c r="AX503" s="308"/>
      <c r="AY503" s="344"/>
      <c r="AZ503" s="304"/>
      <c r="BA503" s="95"/>
      <c r="BB503" s="103"/>
      <c r="BC503" s="96"/>
      <c r="BD503" s="95"/>
      <c r="BE503" s="138"/>
      <c r="BF503" s="302"/>
      <c r="BG503" s="304"/>
      <c r="BH503" s="95"/>
      <c r="BI503" s="96"/>
      <c r="BJ503" s="95"/>
      <c r="BK503" s="358"/>
      <c r="BL503" s="302"/>
      <c r="BM503" s="344"/>
      <c r="BN503" s="304"/>
      <c r="BO503" s="302"/>
      <c r="BP503" s="304"/>
      <c r="BQ503" s="95"/>
      <c r="BR503" s="104"/>
      <c r="BS503" s="104"/>
      <c r="BT503" s="103"/>
      <c r="BU503" s="358"/>
      <c r="BV503" s="302"/>
      <c r="BW503" s="304"/>
      <c r="BX503" s="95"/>
      <c r="BY503" s="95"/>
      <c r="BZ503" s="104"/>
      <c r="CA503" s="358"/>
      <c r="CB503" s="302"/>
      <c r="CC503" s="311"/>
      <c r="CD503" s="311"/>
      <c r="CE503" s="304"/>
    </row>
    <row r="504" spans="1:83">
      <c r="A504" s="10">
        <v>8602</v>
      </c>
      <c r="B504" s="11" t="s">
        <v>636</v>
      </c>
      <c r="C504" s="33">
        <v>1189</v>
      </c>
      <c r="D504" s="45">
        <v>343</v>
      </c>
      <c r="E504" s="68">
        <f t="shared" si="7"/>
        <v>0.28847771236333053</v>
      </c>
      <c r="F504" s="95">
        <v>212</v>
      </c>
      <c r="G504" s="95">
        <v>51</v>
      </c>
      <c r="H504" s="95">
        <v>43</v>
      </c>
      <c r="I504" s="95">
        <v>106</v>
      </c>
      <c r="J504" s="104">
        <v>211</v>
      </c>
      <c r="K504" s="109">
        <v>136</v>
      </c>
      <c r="L504" s="103">
        <v>190</v>
      </c>
      <c r="M504" s="108">
        <v>108</v>
      </c>
      <c r="N504" s="96">
        <v>19</v>
      </c>
      <c r="O504" s="357"/>
      <c r="P504" s="358"/>
      <c r="Q504" s="357"/>
      <c r="R504" s="359"/>
      <c r="S504" s="360"/>
      <c r="T504" s="362"/>
      <c r="U504" s="363"/>
      <c r="V504" s="358"/>
      <c r="W504" s="307"/>
      <c r="X504" s="304"/>
      <c r="Y504" s="95"/>
      <c r="Z504" s="108"/>
      <c r="AA504" s="307"/>
      <c r="AB504" s="311"/>
      <c r="AC504" s="344"/>
      <c r="AD504" s="304"/>
      <c r="AE504" s="95"/>
      <c r="AF504" s="104"/>
      <c r="AG504" s="104"/>
      <c r="AH504" s="103"/>
      <c r="AI504" s="96"/>
      <c r="AJ504" s="95"/>
      <c r="AK504" s="103"/>
      <c r="AL504" s="96"/>
      <c r="AM504" s="302"/>
      <c r="AN504" s="311"/>
      <c r="AO504" s="308"/>
      <c r="AP504" s="344"/>
      <c r="AQ504" s="304"/>
      <c r="AR504" s="95"/>
      <c r="AS504" s="104"/>
      <c r="AT504" s="96"/>
      <c r="AU504" s="302"/>
      <c r="AV504" s="304"/>
      <c r="AW504" s="302"/>
      <c r="AX504" s="308"/>
      <c r="AY504" s="344"/>
      <c r="AZ504" s="304"/>
      <c r="BA504" s="95"/>
      <c r="BB504" s="103"/>
      <c r="BC504" s="96"/>
      <c r="BD504" s="95"/>
      <c r="BE504" s="138"/>
      <c r="BF504" s="302"/>
      <c r="BG504" s="304"/>
      <c r="BH504" s="95"/>
      <c r="BI504" s="96"/>
      <c r="BJ504" s="95"/>
      <c r="BK504" s="358"/>
      <c r="BL504" s="302"/>
      <c r="BM504" s="344"/>
      <c r="BN504" s="304"/>
      <c r="BO504" s="302"/>
      <c r="BP504" s="304"/>
      <c r="BQ504" s="95"/>
      <c r="BR504" s="104"/>
      <c r="BS504" s="104"/>
      <c r="BT504" s="103"/>
      <c r="BU504" s="358"/>
      <c r="BV504" s="302"/>
      <c r="BW504" s="304"/>
      <c r="BX504" s="95"/>
      <c r="BY504" s="95"/>
      <c r="BZ504" s="104"/>
      <c r="CA504" s="358"/>
      <c r="CB504" s="302"/>
      <c r="CC504" s="311"/>
      <c r="CD504" s="311"/>
      <c r="CE504" s="304"/>
    </row>
    <row r="505" spans="1:83">
      <c r="A505" s="10">
        <v>8603</v>
      </c>
      <c r="B505" s="11" t="s">
        <v>637</v>
      </c>
      <c r="C505" s="33">
        <v>1281</v>
      </c>
      <c r="D505" s="45">
        <v>278</v>
      </c>
      <c r="E505" s="68">
        <f t="shared" si="7"/>
        <v>0.21701795472287275</v>
      </c>
      <c r="F505" s="95">
        <v>155</v>
      </c>
      <c r="G505" s="95">
        <v>73</v>
      </c>
      <c r="H505" s="95">
        <v>51</v>
      </c>
      <c r="I505" s="95">
        <v>51</v>
      </c>
      <c r="J505" s="104">
        <v>147</v>
      </c>
      <c r="K505" s="109">
        <v>102</v>
      </c>
      <c r="L505" s="103">
        <v>128</v>
      </c>
      <c r="M505" s="108">
        <v>78</v>
      </c>
      <c r="N505" s="96">
        <v>34</v>
      </c>
      <c r="O505" s="357"/>
      <c r="P505" s="358"/>
      <c r="Q505" s="357"/>
      <c r="R505" s="359"/>
      <c r="S505" s="360"/>
      <c r="T505" s="362"/>
      <c r="U505" s="363"/>
      <c r="V505" s="358"/>
      <c r="W505" s="307"/>
      <c r="X505" s="304"/>
      <c r="Y505" s="95"/>
      <c r="Z505" s="108"/>
      <c r="AA505" s="307"/>
      <c r="AB505" s="311"/>
      <c r="AC505" s="344"/>
      <c r="AD505" s="304"/>
      <c r="AE505" s="95"/>
      <c r="AF505" s="104"/>
      <c r="AG505" s="104"/>
      <c r="AH505" s="103"/>
      <c r="AI505" s="96"/>
      <c r="AJ505" s="95"/>
      <c r="AK505" s="103"/>
      <c r="AL505" s="96"/>
      <c r="AM505" s="302"/>
      <c r="AN505" s="311"/>
      <c r="AO505" s="308"/>
      <c r="AP505" s="344"/>
      <c r="AQ505" s="304"/>
      <c r="AR505" s="95"/>
      <c r="AS505" s="104"/>
      <c r="AT505" s="96"/>
      <c r="AU505" s="302"/>
      <c r="AV505" s="304"/>
      <c r="AW505" s="302"/>
      <c r="AX505" s="308"/>
      <c r="AY505" s="344"/>
      <c r="AZ505" s="304"/>
      <c r="BA505" s="95"/>
      <c r="BB505" s="103"/>
      <c r="BC505" s="96"/>
      <c r="BD505" s="95"/>
      <c r="BE505" s="138"/>
      <c r="BF505" s="302"/>
      <c r="BG505" s="304"/>
      <c r="BH505" s="95"/>
      <c r="BI505" s="96"/>
      <c r="BJ505" s="95"/>
      <c r="BK505" s="358"/>
      <c r="BL505" s="302"/>
      <c r="BM505" s="344"/>
      <c r="BN505" s="304"/>
      <c r="BO505" s="302"/>
      <c r="BP505" s="304"/>
      <c r="BQ505" s="95"/>
      <c r="BR505" s="104"/>
      <c r="BS505" s="104"/>
      <c r="BT505" s="103"/>
      <c r="BU505" s="358"/>
      <c r="BV505" s="302"/>
      <c r="BW505" s="304"/>
      <c r="BX505" s="95"/>
      <c r="BY505" s="95"/>
      <c r="BZ505" s="104"/>
      <c r="CA505" s="358"/>
      <c r="CB505" s="302"/>
      <c r="CC505" s="311"/>
      <c r="CD505" s="311"/>
      <c r="CE505" s="304"/>
    </row>
    <row r="506" spans="1:83">
      <c r="A506" s="10">
        <v>8701</v>
      </c>
      <c r="B506" s="11" t="s">
        <v>638</v>
      </c>
      <c r="C506" s="33">
        <v>840</v>
      </c>
      <c r="D506" s="45">
        <v>115</v>
      </c>
      <c r="E506" s="68">
        <f t="shared" si="7"/>
        <v>0.13690476190476192</v>
      </c>
      <c r="F506" s="357"/>
      <c r="G506" s="357"/>
      <c r="H506" s="357"/>
      <c r="I506" s="357"/>
      <c r="J506" s="359"/>
      <c r="K506" s="364"/>
      <c r="L506" s="360"/>
      <c r="M506" s="362"/>
      <c r="N506" s="358"/>
      <c r="O506" s="357"/>
      <c r="P506" s="358"/>
      <c r="Q506" s="357"/>
      <c r="R506" s="359"/>
      <c r="S506" s="360"/>
      <c r="T506" s="362"/>
      <c r="U506" s="363"/>
      <c r="V506" s="358"/>
      <c r="W506" s="307"/>
      <c r="X506" s="304"/>
      <c r="Y506" s="357"/>
      <c r="Z506" s="362"/>
      <c r="AA506" s="307"/>
      <c r="AB506" s="311"/>
      <c r="AC506" s="344"/>
      <c r="AD506" s="304"/>
      <c r="AE506" s="95">
        <v>51</v>
      </c>
      <c r="AF506" s="104">
        <v>40</v>
      </c>
      <c r="AG506" s="104">
        <v>18</v>
      </c>
      <c r="AH506" s="103">
        <v>17</v>
      </c>
      <c r="AI506" s="96">
        <v>37</v>
      </c>
      <c r="AJ506" s="95">
        <v>1</v>
      </c>
      <c r="AK506" s="103">
        <v>4</v>
      </c>
      <c r="AL506" s="96">
        <v>2</v>
      </c>
      <c r="AM506" s="302"/>
      <c r="AN506" s="311"/>
      <c r="AO506" s="308"/>
      <c r="AP506" s="344"/>
      <c r="AQ506" s="304"/>
      <c r="AR506" s="95"/>
      <c r="AS506" s="104"/>
      <c r="AT506" s="96"/>
      <c r="AU506" s="302"/>
      <c r="AV506" s="304"/>
      <c r="AW506" s="302"/>
      <c r="AX506" s="308"/>
      <c r="AY506" s="344"/>
      <c r="AZ506" s="304"/>
      <c r="BA506" s="95"/>
      <c r="BB506" s="103"/>
      <c r="BC506" s="358"/>
      <c r="BD506" s="95"/>
      <c r="BE506" s="138"/>
      <c r="BF506" s="302"/>
      <c r="BG506" s="304"/>
      <c r="BH506" s="95"/>
      <c r="BI506" s="96"/>
      <c r="BJ506" s="357"/>
      <c r="BK506" s="358"/>
      <c r="BL506" s="302"/>
      <c r="BM506" s="344"/>
      <c r="BN506" s="304"/>
      <c r="BO506" s="302"/>
      <c r="BP506" s="304"/>
      <c r="BQ506" s="357"/>
      <c r="BR506" s="359"/>
      <c r="BS506" s="359"/>
      <c r="BT506" s="360"/>
      <c r="BU506" s="358"/>
      <c r="BV506" s="302"/>
      <c r="BW506" s="304"/>
      <c r="BX506" s="95"/>
      <c r="BY506" s="95"/>
      <c r="BZ506" s="104"/>
      <c r="CA506" s="358"/>
      <c r="CB506" s="302"/>
      <c r="CC506" s="311"/>
      <c r="CD506" s="311"/>
      <c r="CE506" s="304"/>
    </row>
    <row r="507" spans="1:83">
      <c r="A507" s="10">
        <v>8702</v>
      </c>
      <c r="B507" s="11" t="s">
        <v>639</v>
      </c>
      <c r="C507" s="33">
        <v>670</v>
      </c>
      <c r="D507" s="45">
        <v>271</v>
      </c>
      <c r="E507" s="68">
        <f t="shared" si="7"/>
        <v>0.40447761194029852</v>
      </c>
      <c r="F507" s="357"/>
      <c r="G507" s="357"/>
      <c r="H507" s="357"/>
      <c r="I507" s="357"/>
      <c r="J507" s="359"/>
      <c r="K507" s="364"/>
      <c r="L507" s="360"/>
      <c r="M507" s="362"/>
      <c r="N507" s="358"/>
      <c r="O507" s="95"/>
      <c r="P507" s="96"/>
      <c r="Q507" s="95"/>
      <c r="R507" s="104"/>
      <c r="S507" s="103"/>
      <c r="T507" s="108"/>
      <c r="U507" s="139"/>
      <c r="V507" s="96"/>
      <c r="W507" s="307"/>
      <c r="X507" s="304"/>
      <c r="Y507" s="357"/>
      <c r="Z507" s="362"/>
      <c r="AA507" s="307"/>
      <c r="AB507" s="311"/>
      <c r="AC507" s="344"/>
      <c r="AD507" s="304"/>
      <c r="AE507" s="357"/>
      <c r="AF507" s="359"/>
      <c r="AG507" s="359"/>
      <c r="AH507" s="360"/>
      <c r="AI507" s="358"/>
      <c r="AJ507" s="357"/>
      <c r="AK507" s="360"/>
      <c r="AL507" s="358"/>
      <c r="AM507" s="302"/>
      <c r="AN507" s="311"/>
      <c r="AO507" s="308"/>
      <c r="AP507" s="344"/>
      <c r="AQ507" s="304"/>
      <c r="AR507" s="357"/>
      <c r="AS507" s="359"/>
      <c r="AT507" s="358"/>
      <c r="AU507" s="302"/>
      <c r="AV507" s="304"/>
      <c r="AW507" s="302"/>
      <c r="AX507" s="308"/>
      <c r="AY507" s="344"/>
      <c r="AZ507" s="304"/>
      <c r="BA507" s="357"/>
      <c r="BB507" s="360"/>
      <c r="BC507" s="358"/>
      <c r="BD507" s="95"/>
      <c r="BE507" s="138"/>
      <c r="BF507" s="302"/>
      <c r="BG507" s="304"/>
      <c r="BH507" s="95">
        <v>126</v>
      </c>
      <c r="BI507" s="96">
        <v>145</v>
      </c>
      <c r="BJ507" s="95">
        <v>158</v>
      </c>
      <c r="BK507" s="96">
        <v>146</v>
      </c>
      <c r="BL507" s="302"/>
      <c r="BM507" s="344"/>
      <c r="BN507" s="304"/>
      <c r="BO507" s="302"/>
      <c r="BP507" s="304"/>
      <c r="BQ507" s="95"/>
      <c r="BR507" s="104"/>
      <c r="BS507" s="104"/>
      <c r="BT507" s="103"/>
      <c r="BU507" s="358"/>
      <c r="BV507" s="302"/>
      <c r="BW507" s="304"/>
      <c r="BX507" s="95"/>
      <c r="BY507" s="95"/>
      <c r="BZ507" s="104"/>
      <c r="CA507" s="358"/>
      <c r="CB507" s="302"/>
      <c r="CC507" s="311"/>
      <c r="CD507" s="311"/>
      <c r="CE507" s="304"/>
    </row>
    <row r="508" spans="1:83">
      <c r="A508" s="10">
        <v>8703</v>
      </c>
      <c r="B508" s="11" t="s">
        <v>640</v>
      </c>
      <c r="C508" s="33">
        <v>1202</v>
      </c>
      <c r="D508" s="45">
        <v>413</v>
      </c>
      <c r="E508" s="68">
        <f t="shared" si="7"/>
        <v>0.34359400998336104</v>
      </c>
      <c r="F508" s="357"/>
      <c r="G508" s="357"/>
      <c r="H508" s="357"/>
      <c r="I508" s="357"/>
      <c r="J508" s="359"/>
      <c r="K508" s="364"/>
      <c r="L508" s="360"/>
      <c r="M508" s="362"/>
      <c r="N508" s="358"/>
      <c r="O508" s="95"/>
      <c r="P508" s="96"/>
      <c r="Q508" s="95"/>
      <c r="R508" s="104"/>
      <c r="S508" s="103"/>
      <c r="T508" s="108"/>
      <c r="U508" s="139"/>
      <c r="V508" s="96"/>
      <c r="W508" s="307"/>
      <c r="X508" s="304"/>
      <c r="Y508" s="357"/>
      <c r="Z508" s="362"/>
      <c r="AA508" s="307"/>
      <c r="AB508" s="311"/>
      <c r="AC508" s="344"/>
      <c r="AD508" s="304"/>
      <c r="AE508" s="95">
        <v>39</v>
      </c>
      <c r="AF508" s="104">
        <v>31</v>
      </c>
      <c r="AG508" s="104">
        <v>16</v>
      </c>
      <c r="AH508" s="103">
        <v>24</v>
      </c>
      <c r="AI508" s="96">
        <v>25</v>
      </c>
      <c r="AJ508" s="357"/>
      <c r="AK508" s="360"/>
      <c r="AL508" s="358"/>
      <c r="AM508" s="302"/>
      <c r="AN508" s="311"/>
      <c r="AO508" s="308"/>
      <c r="AP508" s="344"/>
      <c r="AQ508" s="304"/>
      <c r="AR508" s="357"/>
      <c r="AS508" s="359"/>
      <c r="AT508" s="358"/>
      <c r="AU508" s="302"/>
      <c r="AV508" s="304"/>
      <c r="AW508" s="302"/>
      <c r="AX508" s="308"/>
      <c r="AY508" s="344"/>
      <c r="AZ508" s="304"/>
      <c r="BA508" s="357"/>
      <c r="BB508" s="360"/>
      <c r="BC508" s="358"/>
      <c r="BD508" s="357"/>
      <c r="BE508" s="361"/>
      <c r="BF508" s="302"/>
      <c r="BG508" s="304"/>
      <c r="BH508" s="95">
        <v>146</v>
      </c>
      <c r="BI508" s="96">
        <v>147</v>
      </c>
      <c r="BJ508" s="95">
        <v>167</v>
      </c>
      <c r="BK508" s="96">
        <v>164</v>
      </c>
      <c r="BL508" s="302"/>
      <c r="BM508" s="344"/>
      <c r="BN508" s="304"/>
      <c r="BO508" s="302"/>
      <c r="BP508" s="304"/>
      <c r="BQ508" s="95"/>
      <c r="BR508" s="104"/>
      <c r="BS508" s="104"/>
      <c r="BT508" s="103"/>
      <c r="BU508" s="358"/>
      <c r="BV508" s="302"/>
      <c r="BW508" s="304"/>
      <c r="BX508" s="95"/>
      <c r="BY508" s="95"/>
      <c r="BZ508" s="104"/>
      <c r="CA508" s="358"/>
      <c r="CB508" s="302"/>
      <c r="CC508" s="311"/>
      <c r="CD508" s="311"/>
      <c r="CE508" s="304"/>
    </row>
    <row r="509" spans="1:83">
      <c r="A509" s="10">
        <v>8704</v>
      </c>
      <c r="B509" s="11" t="s">
        <v>641</v>
      </c>
      <c r="C509" s="33">
        <v>868</v>
      </c>
      <c r="D509" s="45">
        <v>338</v>
      </c>
      <c r="E509" s="68">
        <f t="shared" si="7"/>
        <v>0.38940092165898615</v>
      </c>
      <c r="F509" s="357"/>
      <c r="G509" s="357"/>
      <c r="H509" s="357"/>
      <c r="I509" s="357"/>
      <c r="J509" s="359"/>
      <c r="K509" s="364"/>
      <c r="L509" s="360"/>
      <c r="M509" s="362"/>
      <c r="N509" s="358"/>
      <c r="O509" s="357"/>
      <c r="P509" s="358"/>
      <c r="Q509" s="357"/>
      <c r="R509" s="359"/>
      <c r="S509" s="360"/>
      <c r="T509" s="362"/>
      <c r="U509" s="363"/>
      <c r="V509" s="358"/>
      <c r="W509" s="307"/>
      <c r="X509" s="304"/>
      <c r="Y509" s="357"/>
      <c r="Z509" s="362"/>
      <c r="AA509" s="307"/>
      <c r="AB509" s="311"/>
      <c r="AC509" s="344"/>
      <c r="AD509" s="304"/>
      <c r="AE509" s="357"/>
      <c r="AF509" s="359"/>
      <c r="AG509" s="359"/>
      <c r="AH509" s="360"/>
      <c r="AI509" s="358"/>
      <c r="AJ509" s="357"/>
      <c r="AK509" s="360"/>
      <c r="AL509" s="358"/>
      <c r="AM509" s="302"/>
      <c r="AN509" s="311"/>
      <c r="AO509" s="308"/>
      <c r="AP509" s="344"/>
      <c r="AQ509" s="304"/>
      <c r="AR509" s="357"/>
      <c r="AS509" s="359"/>
      <c r="AT509" s="358"/>
      <c r="AU509" s="302"/>
      <c r="AV509" s="304"/>
      <c r="AW509" s="302"/>
      <c r="AX509" s="308"/>
      <c r="AY509" s="344"/>
      <c r="AZ509" s="304"/>
      <c r="BA509" s="357"/>
      <c r="BB509" s="360"/>
      <c r="BC509" s="358"/>
      <c r="BD509" s="357"/>
      <c r="BE509" s="361"/>
      <c r="BF509" s="302"/>
      <c r="BG509" s="304"/>
      <c r="BH509" s="95">
        <v>163</v>
      </c>
      <c r="BI509" s="96">
        <v>145</v>
      </c>
      <c r="BJ509" s="357"/>
      <c r="BK509" s="358"/>
      <c r="BL509" s="302"/>
      <c r="BM509" s="344"/>
      <c r="BN509" s="304"/>
      <c r="BO509" s="302"/>
      <c r="BP509" s="304"/>
      <c r="BQ509" s="95">
        <v>238</v>
      </c>
      <c r="BR509" s="104">
        <v>156</v>
      </c>
      <c r="BS509" s="104">
        <v>78</v>
      </c>
      <c r="BT509" s="103">
        <v>31</v>
      </c>
      <c r="BU509" s="96">
        <v>50</v>
      </c>
      <c r="BV509" s="302"/>
      <c r="BW509" s="304"/>
      <c r="BX509" s="95"/>
      <c r="BY509" s="95"/>
      <c r="BZ509" s="104"/>
      <c r="CA509" s="358"/>
      <c r="CB509" s="302"/>
      <c r="CC509" s="311"/>
      <c r="CD509" s="311"/>
      <c r="CE509" s="304"/>
    </row>
    <row r="510" spans="1:83">
      <c r="A510" s="10">
        <v>8705</v>
      </c>
      <c r="B510" s="11" t="s">
        <v>642</v>
      </c>
      <c r="C510" s="33">
        <v>536</v>
      </c>
      <c r="D510" s="45">
        <v>153</v>
      </c>
      <c r="E510" s="68">
        <f t="shared" si="7"/>
        <v>0.28544776119402987</v>
      </c>
      <c r="F510" s="95">
        <v>92</v>
      </c>
      <c r="G510" s="95">
        <v>30</v>
      </c>
      <c r="H510" s="95">
        <v>51</v>
      </c>
      <c r="I510" s="95">
        <v>25</v>
      </c>
      <c r="J510" s="104">
        <v>78</v>
      </c>
      <c r="K510" s="109">
        <v>58</v>
      </c>
      <c r="L510" s="103">
        <v>68</v>
      </c>
      <c r="M510" s="108">
        <v>50</v>
      </c>
      <c r="N510" s="96">
        <v>12</v>
      </c>
      <c r="O510" s="95"/>
      <c r="P510" s="96"/>
      <c r="Q510" s="95"/>
      <c r="R510" s="104"/>
      <c r="S510" s="103"/>
      <c r="T510" s="108"/>
      <c r="U510" s="139"/>
      <c r="V510" s="96"/>
      <c r="W510" s="307"/>
      <c r="X510" s="304"/>
      <c r="Y510" s="95"/>
      <c r="Z510" s="108"/>
      <c r="AA510" s="307"/>
      <c r="AB510" s="311"/>
      <c r="AC510" s="344"/>
      <c r="AD510" s="304"/>
      <c r="AE510" s="357"/>
      <c r="AF510" s="359"/>
      <c r="AG510" s="359"/>
      <c r="AH510" s="360"/>
      <c r="AI510" s="358"/>
      <c r="AJ510" s="357"/>
      <c r="AK510" s="360"/>
      <c r="AL510" s="358"/>
      <c r="AM510" s="302"/>
      <c r="AN510" s="311"/>
      <c r="AO510" s="308"/>
      <c r="AP510" s="344"/>
      <c r="AQ510" s="304"/>
      <c r="AR510" s="357"/>
      <c r="AS510" s="359"/>
      <c r="AT510" s="358"/>
      <c r="AU510" s="302"/>
      <c r="AV510" s="304"/>
      <c r="AW510" s="302"/>
      <c r="AX510" s="308"/>
      <c r="AY510" s="344"/>
      <c r="AZ510" s="304"/>
      <c r="BA510" s="357"/>
      <c r="BB510" s="360"/>
      <c r="BC510" s="96"/>
      <c r="BD510" s="357"/>
      <c r="BE510" s="361"/>
      <c r="BF510" s="302"/>
      <c r="BG510" s="304"/>
      <c r="BH510" s="357"/>
      <c r="BI510" s="358"/>
      <c r="BJ510" s="357"/>
      <c r="BK510" s="358"/>
      <c r="BL510" s="302"/>
      <c r="BM510" s="344"/>
      <c r="BN510" s="304"/>
      <c r="BO510" s="302"/>
      <c r="BP510" s="304"/>
      <c r="BQ510" s="357"/>
      <c r="BR510" s="359"/>
      <c r="BS510" s="359"/>
      <c r="BT510" s="360"/>
      <c r="BU510" s="358"/>
      <c r="BV510" s="302"/>
      <c r="BW510" s="304"/>
      <c r="BX510" s="95"/>
      <c r="BY510" s="95"/>
      <c r="BZ510" s="104"/>
      <c r="CA510" s="358"/>
      <c r="CB510" s="302"/>
      <c r="CC510" s="311"/>
      <c r="CD510" s="311"/>
      <c r="CE510" s="304"/>
    </row>
    <row r="511" spans="1:83">
      <c r="A511" s="10">
        <v>8706</v>
      </c>
      <c r="B511" s="11" t="s">
        <v>643</v>
      </c>
      <c r="C511" s="33">
        <v>649</v>
      </c>
      <c r="D511" s="45">
        <v>179</v>
      </c>
      <c r="E511" s="68">
        <f t="shared" si="7"/>
        <v>0.27580893682588598</v>
      </c>
      <c r="F511" s="357"/>
      <c r="G511" s="357"/>
      <c r="H511" s="357"/>
      <c r="I511" s="357"/>
      <c r="J511" s="359"/>
      <c r="K511" s="364"/>
      <c r="L511" s="360"/>
      <c r="M511" s="362"/>
      <c r="N511" s="358"/>
      <c r="O511" s="357"/>
      <c r="P511" s="358"/>
      <c r="Q511" s="357"/>
      <c r="R511" s="359"/>
      <c r="S511" s="360"/>
      <c r="T511" s="362"/>
      <c r="U511" s="363"/>
      <c r="V511" s="358"/>
      <c r="W511" s="307"/>
      <c r="X511" s="304"/>
      <c r="Y511" s="357"/>
      <c r="Z511" s="362"/>
      <c r="AA511" s="307"/>
      <c r="AB511" s="311"/>
      <c r="AC511" s="344"/>
      <c r="AD511" s="304"/>
      <c r="AE511" s="357"/>
      <c r="AF511" s="359"/>
      <c r="AG511" s="359"/>
      <c r="AH511" s="360"/>
      <c r="AI511" s="358"/>
      <c r="AJ511" s="357"/>
      <c r="AK511" s="360"/>
      <c r="AL511" s="358"/>
      <c r="AM511" s="302"/>
      <c r="AN511" s="311"/>
      <c r="AO511" s="308"/>
      <c r="AP511" s="344"/>
      <c r="AQ511" s="304"/>
      <c r="AR511" s="357"/>
      <c r="AS511" s="359"/>
      <c r="AT511" s="358"/>
      <c r="AU511" s="302"/>
      <c r="AV511" s="304"/>
      <c r="AW511" s="302"/>
      <c r="AX511" s="308"/>
      <c r="AY511" s="344"/>
      <c r="AZ511" s="304"/>
      <c r="BA511" s="357"/>
      <c r="BB511" s="360"/>
      <c r="BC511" s="358"/>
      <c r="BD511" s="95">
        <v>116</v>
      </c>
      <c r="BE511" s="138">
        <v>108</v>
      </c>
      <c r="BF511" s="302"/>
      <c r="BG511" s="304"/>
      <c r="BH511" s="357"/>
      <c r="BI511" s="358"/>
      <c r="BJ511" s="357"/>
      <c r="BK511" s="358"/>
      <c r="BL511" s="302"/>
      <c r="BM511" s="344"/>
      <c r="BN511" s="304"/>
      <c r="BO511" s="302"/>
      <c r="BP511" s="304"/>
      <c r="BQ511" s="357"/>
      <c r="BR511" s="359"/>
      <c r="BS511" s="359"/>
      <c r="BT511" s="360"/>
      <c r="BU511" s="358"/>
      <c r="BV511" s="302"/>
      <c r="BW511" s="304"/>
      <c r="BX511" s="95"/>
      <c r="BY511" s="95"/>
      <c r="BZ511" s="104"/>
      <c r="CA511" s="358"/>
      <c r="CB511" s="302"/>
      <c r="CC511" s="311"/>
      <c r="CD511" s="311"/>
      <c r="CE511" s="304"/>
    </row>
    <row r="512" spans="1:83">
      <c r="A512" s="10">
        <v>8707</v>
      </c>
      <c r="B512" s="11" t="s">
        <v>644</v>
      </c>
      <c r="C512" s="33">
        <v>1543</v>
      </c>
      <c r="D512" s="45">
        <v>423</v>
      </c>
      <c r="E512" s="68">
        <f t="shared" si="7"/>
        <v>0.2741412832145172</v>
      </c>
      <c r="F512" s="357"/>
      <c r="G512" s="357"/>
      <c r="H512" s="357"/>
      <c r="I512" s="357"/>
      <c r="J512" s="359"/>
      <c r="K512" s="364"/>
      <c r="L512" s="360"/>
      <c r="M512" s="362"/>
      <c r="N512" s="358"/>
      <c r="O512" s="357"/>
      <c r="P512" s="358"/>
      <c r="Q512" s="357"/>
      <c r="R512" s="359"/>
      <c r="S512" s="360"/>
      <c r="T512" s="362"/>
      <c r="U512" s="363"/>
      <c r="V512" s="358"/>
      <c r="W512" s="307"/>
      <c r="X512" s="304"/>
      <c r="Y512" s="357"/>
      <c r="Z512" s="362"/>
      <c r="AA512" s="307"/>
      <c r="AB512" s="311"/>
      <c r="AC512" s="344"/>
      <c r="AD512" s="304"/>
      <c r="AE512" s="95">
        <v>33</v>
      </c>
      <c r="AF512" s="104">
        <v>25</v>
      </c>
      <c r="AG512" s="104">
        <v>21</v>
      </c>
      <c r="AH512" s="103">
        <v>22</v>
      </c>
      <c r="AI512" s="96">
        <v>31</v>
      </c>
      <c r="AJ512" s="95"/>
      <c r="AK512" s="103"/>
      <c r="AL512" s="96"/>
      <c r="AM512" s="302"/>
      <c r="AN512" s="311"/>
      <c r="AO512" s="308"/>
      <c r="AP512" s="344"/>
      <c r="AQ512" s="304"/>
      <c r="AR512" s="95"/>
      <c r="AS512" s="104"/>
      <c r="AT512" s="96"/>
      <c r="AU512" s="302"/>
      <c r="AV512" s="304"/>
      <c r="AW512" s="302"/>
      <c r="AX512" s="308"/>
      <c r="AY512" s="344"/>
      <c r="AZ512" s="304"/>
      <c r="BA512" s="95"/>
      <c r="BB512" s="103"/>
      <c r="BC512" s="358"/>
      <c r="BD512" s="95">
        <v>239</v>
      </c>
      <c r="BE512" s="138">
        <v>219</v>
      </c>
      <c r="BF512" s="302"/>
      <c r="BG512" s="304"/>
      <c r="BH512" s="357"/>
      <c r="BI512" s="358"/>
      <c r="BJ512" s="357"/>
      <c r="BK512" s="358"/>
      <c r="BL512" s="302"/>
      <c r="BM512" s="344"/>
      <c r="BN512" s="304"/>
      <c r="BO512" s="302"/>
      <c r="BP512" s="304"/>
      <c r="BQ512" s="357"/>
      <c r="BR512" s="359"/>
      <c r="BS512" s="359"/>
      <c r="BT512" s="360"/>
      <c r="BU512" s="358"/>
      <c r="BV512" s="302"/>
      <c r="BW512" s="304"/>
      <c r="BX512" s="95"/>
      <c r="BY512" s="95"/>
      <c r="BZ512" s="104"/>
      <c r="CA512" s="358"/>
      <c r="CB512" s="302"/>
      <c r="CC512" s="311"/>
      <c r="CD512" s="311"/>
      <c r="CE512" s="304"/>
    </row>
    <row r="513" spans="1:83">
      <c r="A513" s="10">
        <v>8708</v>
      </c>
      <c r="B513" s="11" t="s">
        <v>645</v>
      </c>
      <c r="C513" s="33">
        <v>1034</v>
      </c>
      <c r="D513" s="45">
        <v>356</v>
      </c>
      <c r="E513" s="68">
        <f t="shared" si="7"/>
        <v>0.34429400386847198</v>
      </c>
      <c r="F513" s="357"/>
      <c r="G513" s="357"/>
      <c r="H513" s="357"/>
      <c r="I513" s="357"/>
      <c r="J513" s="359"/>
      <c r="K513" s="364"/>
      <c r="L513" s="360"/>
      <c r="M513" s="362"/>
      <c r="N513" s="358"/>
      <c r="O513" s="357"/>
      <c r="P513" s="358"/>
      <c r="Q513" s="357"/>
      <c r="R513" s="359"/>
      <c r="S513" s="360"/>
      <c r="T513" s="362"/>
      <c r="U513" s="363"/>
      <c r="V513" s="358"/>
      <c r="W513" s="307"/>
      <c r="X513" s="304"/>
      <c r="Y513" s="357"/>
      <c r="Z513" s="362"/>
      <c r="AA513" s="307"/>
      <c r="AB513" s="311"/>
      <c r="AC513" s="344"/>
      <c r="AD513" s="304"/>
      <c r="AE513" s="95">
        <v>64</v>
      </c>
      <c r="AF513" s="104">
        <v>45</v>
      </c>
      <c r="AG513" s="104">
        <v>74</v>
      </c>
      <c r="AH513" s="103">
        <v>66</v>
      </c>
      <c r="AI513" s="96">
        <v>78</v>
      </c>
      <c r="AJ513" s="95"/>
      <c r="AK513" s="103"/>
      <c r="AL513" s="96"/>
      <c r="AM513" s="302"/>
      <c r="AN513" s="311"/>
      <c r="AO513" s="308"/>
      <c r="AP513" s="344"/>
      <c r="AQ513" s="304"/>
      <c r="AR513" s="95"/>
      <c r="AS513" s="104"/>
      <c r="AT513" s="96"/>
      <c r="AU513" s="302"/>
      <c r="AV513" s="304"/>
      <c r="AW513" s="302"/>
      <c r="AX513" s="308"/>
      <c r="AY513" s="344"/>
      <c r="AZ513" s="304"/>
      <c r="BA513" s="95"/>
      <c r="BB513" s="103"/>
      <c r="BC513" s="358"/>
      <c r="BD513" s="95">
        <v>84</v>
      </c>
      <c r="BE513" s="138">
        <v>82</v>
      </c>
      <c r="BF513" s="302"/>
      <c r="BG513" s="304"/>
      <c r="BH513" s="357"/>
      <c r="BI513" s="358"/>
      <c r="BJ513" s="357"/>
      <c r="BK513" s="358"/>
      <c r="BL513" s="302"/>
      <c r="BM513" s="344"/>
      <c r="BN513" s="304"/>
      <c r="BO513" s="302"/>
      <c r="BP513" s="304"/>
      <c r="BQ513" s="357"/>
      <c r="BR513" s="359"/>
      <c r="BS513" s="359"/>
      <c r="BT513" s="360"/>
      <c r="BU513" s="358"/>
      <c r="BV513" s="302"/>
      <c r="BW513" s="304"/>
      <c r="BX513" s="95"/>
      <c r="BY513" s="95"/>
      <c r="BZ513" s="104"/>
      <c r="CA513" s="358"/>
      <c r="CB513" s="302"/>
      <c r="CC513" s="311"/>
      <c r="CD513" s="311"/>
      <c r="CE513" s="304"/>
    </row>
    <row r="514" spans="1:83">
      <c r="A514" s="10">
        <v>8709</v>
      </c>
      <c r="B514" s="11" t="s">
        <v>646</v>
      </c>
      <c r="C514" s="33">
        <v>470</v>
      </c>
      <c r="D514" s="45">
        <v>105</v>
      </c>
      <c r="E514" s="68">
        <f t="shared" si="7"/>
        <v>0.22340425531914893</v>
      </c>
      <c r="F514" s="95">
        <v>50</v>
      </c>
      <c r="G514" s="95">
        <v>22</v>
      </c>
      <c r="H514" s="95">
        <v>42</v>
      </c>
      <c r="I514" s="95">
        <v>13</v>
      </c>
      <c r="J514" s="104">
        <v>46</v>
      </c>
      <c r="K514" s="109">
        <v>40</v>
      </c>
      <c r="L514" s="103">
        <v>37</v>
      </c>
      <c r="M514" s="108">
        <v>30</v>
      </c>
      <c r="N514" s="96">
        <v>22</v>
      </c>
      <c r="O514" s="95"/>
      <c r="P514" s="96"/>
      <c r="Q514" s="95"/>
      <c r="R514" s="104"/>
      <c r="S514" s="103"/>
      <c r="T514" s="108"/>
      <c r="U514" s="139"/>
      <c r="V514" s="96"/>
      <c r="W514" s="307"/>
      <c r="X514" s="304"/>
      <c r="Y514" s="95"/>
      <c r="Z514" s="108"/>
      <c r="AA514" s="307"/>
      <c r="AB514" s="311"/>
      <c r="AC514" s="344"/>
      <c r="AD514" s="304"/>
      <c r="AE514" s="95"/>
      <c r="AF514" s="104"/>
      <c r="AG514" s="104"/>
      <c r="AH514" s="103"/>
      <c r="AI514" s="96"/>
      <c r="AJ514" s="95"/>
      <c r="AK514" s="103"/>
      <c r="AL514" s="96"/>
      <c r="AM514" s="302"/>
      <c r="AN514" s="311"/>
      <c r="AO514" s="308"/>
      <c r="AP514" s="344"/>
      <c r="AQ514" s="304"/>
      <c r="AR514" s="95"/>
      <c r="AS514" s="104"/>
      <c r="AT514" s="96"/>
      <c r="AU514" s="302"/>
      <c r="AV514" s="304"/>
      <c r="AW514" s="302"/>
      <c r="AX514" s="308"/>
      <c r="AY514" s="344"/>
      <c r="AZ514" s="304"/>
      <c r="BA514" s="95"/>
      <c r="BB514" s="103"/>
      <c r="BC514" s="96"/>
      <c r="BD514" s="357"/>
      <c r="BE514" s="361"/>
      <c r="BF514" s="302"/>
      <c r="BG514" s="304"/>
      <c r="BH514" s="357"/>
      <c r="BI514" s="358"/>
      <c r="BJ514" s="357"/>
      <c r="BK514" s="358"/>
      <c r="BL514" s="302"/>
      <c r="BM514" s="344"/>
      <c r="BN514" s="304"/>
      <c r="BO514" s="302"/>
      <c r="BP514" s="304"/>
      <c r="BQ514" s="357"/>
      <c r="BR514" s="359"/>
      <c r="BS514" s="359"/>
      <c r="BT514" s="360"/>
      <c r="BU514" s="358"/>
      <c r="BV514" s="302"/>
      <c r="BW514" s="304"/>
      <c r="BX514" s="95"/>
      <c r="BY514" s="95"/>
      <c r="BZ514" s="104"/>
      <c r="CA514" s="358"/>
      <c r="CB514" s="302"/>
      <c r="CC514" s="311"/>
      <c r="CD514" s="311"/>
      <c r="CE514" s="304"/>
    </row>
    <row r="515" spans="1:83">
      <c r="A515" s="10">
        <v>8710</v>
      </c>
      <c r="B515" s="11" t="s">
        <v>647</v>
      </c>
      <c r="C515" s="33">
        <v>887</v>
      </c>
      <c r="D515" s="45">
        <v>254</v>
      </c>
      <c r="E515" s="68">
        <f t="shared" si="7"/>
        <v>0.28635851183765504</v>
      </c>
      <c r="F515" s="357"/>
      <c r="G515" s="357"/>
      <c r="H515" s="357"/>
      <c r="I515" s="357"/>
      <c r="J515" s="359"/>
      <c r="K515" s="364"/>
      <c r="L515" s="360"/>
      <c r="M515" s="362"/>
      <c r="N515" s="358"/>
      <c r="O515" s="357"/>
      <c r="P515" s="358"/>
      <c r="Q515" s="357"/>
      <c r="R515" s="359"/>
      <c r="S515" s="360"/>
      <c r="T515" s="362"/>
      <c r="U515" s="363"/>
      <c r="V515" s="358"/>
      <c r="W515" s="307"/>
      <c r="X515" s="304"/>
      <c r="Y515" s="357"/>
      <c r="Z515" s="362"/>
      <c r="AA515" s="307"/>
      <c r="AB515" s="311"/>
      <c r="AC515" s="344"/>
      <c r="AD515" s="304"/>
      <c r="AE515" s="95">
        <v>105</v>
      </c>
      <c r="AF515" s="104">
        <v>63</v>
      </c>
      <c r="AG515" s="104">
        <v>44</v>
      </c>
      <c r="AH515" s="103">
        <v>49</v>
      </c>
      <c r="AI515" s="96">
        <v>98</v>
      </c>
      <c r="AJ515" s="95"/>
      <c r="AK515" s="103"/>
      <c r="AL515" s="96"/>
      <c r="AM515" s="302"/>
      <c r="AN515" s="311"/>
      <c r="AO515" s="308"/>
      <c r="AP515" s="344"/>
      <c r="AQ515" s="304"/>
      <c r="AR515" s="95"/>
      <c r="AS515" s="104"/>
      <c r="AT515" s="96"/>
      <c r="AU515" s="302"/>
      <c r="AV515" s="304"/>
      <c r="AW515" s="302"/>
      <c r="AX515" s="308"/>
      <c r="AY515" s="344"/>
      <c r="AZ515" s="304"/>
      <c r="BA515" s="95"/>
      <c r="BB515" s="103"/>
      <c r="BC515" s="358"/>
      <c r="BD515" s="357"/>
      <c r="BE515" s="361"/>
      <c r="BF515" s="302"/>
      <c r="BG515" s="304"/>
      <c r="BH515" s="357"/>
      <c r="BI515" s="358"/>
      <c r="BJ515" s="357"/>
      <c r="BK515" s="358"/>
      <c r="BL515" s="302"/>
      <c r="BM515" s="344"/>
      <c r="BN515" s="304"/>
      <c r="BO515" s="302"/>
      <c r="BP515" s="304"/>
      <c r="BQ515" s="357"/>
      <c r="BR515" s="359"/>
      <c r="BS515" s="359"/>
      <c r="BT515" s="360"/>
      <c r="BU515" s="358"/>
      <c r="BV515" s="302"/>
      <c r="BW515" s="304"/>
      <c r="BX515" s="95"/>
      <c r="BY515" s="95"/>
      <c r="BZ515" s="104"/>
      <c r="CA515" s="358"/>
      <c r="CB515" s="302"/>
      <c r="CC515" s="311"/>
      <c r="CD515" s="311"/>
      <c r="CE515" s="304"/>
    </row>
    <row r="516" spans="1:83">
      <c r="A516" s="10">
        <v>8711</v>
      </c>
      <c r="B516" s="11" t="s">
        <v>648</v>
      </c>
      <c r="C516" s="33">
        <v>820</v>
      </c>
      <c r="D516" s="45">
        <v>161</v>
      </c>
      <c r="E516" s="68">
        <f t="shared" si="7"/>
        <v>0.19634146341463415</v>
      </c>
      <c r="F516" s="357"/>
      <c r="G516" s="357"/>
      <c r="H516" s="357"/>
      <c r="I516" s="357"/>
      <c r="J516" s="359"/>
      <c r="K516" s="364"/>
      <c r="L516" s="360"/>
      <c r="M516" s="362"/>
      <c r="N516" s="358"/>
      <c r="O516" s="357"/>
      <c r="P516" s="358"/>
      <c r="Q516" s="357"/>
      <c r="R516" s="359"/>
      <c r="S516" s="360"/>
      <c r="T516" s="362"/>
      <c r="U516" s="363"/>
      <c r="V516" s="358"/>
      <c r="W516" s="307"/>
      <c r="X516" s="304"/>
      <c r="Y516" s="357"/>
      <c r="Z516" s="362"/>
      <c r="AA516" s="307"/>
      <c r="AB516" s="311"/>
      <c r="AC516" s="344"/>
      <c r="AD516" s="304"/>
      <c r="AE516" s="357"/>
      <c r="AF516" s="359"/>
      <c r="AG516" s="359"/>
      <c r="AH516" s="360"/>
      <c r="AI516" s="358"/>
      <c r="AJ516" s="95">
        <v>55</v>
      </c>
      <c r="AK516" s="103">
        <v>108</v>
      </c>
      <c r="AL516" s="96">
        <v>41</v>
      </c>
      <c r="AM516" s="302"/>
      <c r="AN516" s="311"/>
      <c r="AO516" s="308"/>
      <c r="AP516" s="344"/>
      <c r="AQ516" s="304"/>
      <c r="AR516" s="95"/>
      <c r="AS516" s="104"/>
      <c r="AT516" s="96"/>
      <c r="AU516" s="302"/>
      <c r="AV516" s="304"/>
      <c r="AW516" s="302"/>
      <c r="AX516" s="308"/>
      <c r="AY516" s="344"/>
      <c r="AZ516" s="304"/>
      <c r="BA516" s="95"/>
      <c r="BB516" s="103"/>
      <c r="BC516" s="358"/>
      <c r="BD516" s="357"/>
      <c r="BE516" s="361"/>
      <c r="BF516" s="302"/>
      <c r="BG516" s="304"/>
      <c r="BH516" s="357"/>
      <c r="BI516" s="358"/>
      <c r="BJ516" s="357"/>
      <c r="BK516" s="358"/>
      <c r="BL516" s="302"/>
      <c r="BM516" s="344"/>
      <c r="BN516" s="304"/>
      <c r="BO516" s="302"/>
      <c r="BP516" s="304"/>
      <c r="BQ516" s="357"/>
      <c r="BR516" s="359"/>
      <c r="BS516" s="359"/>
      <c r="BT516" s="360"/>
      <c r="BU516" s="358"/>
      <c r="BV516" s="302"/>
      <c r="BW516" s="304"/>
      <c r="BX516" s="95"/>
      <c r="BY516" s="95"/>
      <c r="BZ516" s="104"/>
      <c r="CA516" s="358"/>
      <c r="CB516" s="302"/>
      <c r="CC516" s="311"/>
      <c r="CD516" s="311"/>
      <c r="CE516" s="304"/>
    </row>
    <row r="517" spans="1:83">
      <c r="A517" s="10">
        <v>8712</v>
      </c>
      <c r="B517" s="11" t="s">
        <v>649</v>
      </c>
      <c r="C517" s="33">
        <v>292</v>
      </c>
      <c r="D517" s="45">
        <v>62</v>
      </c>
      <c r="E517" s="68">
        <f t="shared" si="7"/>
        <v>0.21232876712328766</v>
      </c>
      <c r="F517" s="95">
        <v>41</v>
      </c>
      <c r="G517" s="95">
        <v>24</v>
      </c>
      <c r="H517" s="95">
        <v>8</v>
      </c>
      <c r="I517" s="95">
        <v>12</v>
      </c>
      <c r="J517" s="104">
        <v>42</v>
      </c>
      <c r="K517" s="109">
        <v>15</v>
      </c>
      <c r="L517" s="103">
        <v>43</v>
      </c>
      <c r="M517" s="108">
        <v>14</v>
      </c>
      <c r="N517" s="96">
        <v>4</v>
      </c>
      <c r="O517" s="95"/>
      <c r="P517" s="96"/>
      <c r="Q517" s="95"/>
      <c r="R517" s="104"/>
      <c r="S517" s="103"/>
      <c r="T517" s="108"/>
      <c r="U517" s="139"/>
      <c r="V517" s="96"/>
      <c r="W517" s="307"/>
      <c r="X517" s="304"/>
      <c r="Y517" s="95"/>
      <c r="Z517" s="108"/>
      <c r="AA517" s="307"/>
      <c r="AB517" s="311"/>
      <c r="AC517" s="344"/>
      <c r="AD517" s="304"/>
      <c r="AE517" s="357"/>
      <c r="AF517" s="359"/>
      <c r="AG517" s="359"/>
      <c r="AH517" s="360"/>
      <c r="AI517" s="358"/>
      <c r="AJ517" s="357"/>
      <c r="AK517" s="360"/>
      <c r="AL517" s="358"/>
      <c r="AM517" s="302"/>
      <c r="AN517" s="311"/>
      <c r="AO517" s="308"/>
      <c r="AP517" s="344"/>
      <c r="AQ517" s="304"/>
      <c r="AR517" s="357"/>
      <c r="AS517" s="359"/>
      <c r="AT517" s="358"/>
      <c r="AU517" s="302"/>
      <c r="AV517" s="304"/>
      <c r="AW517" s="302"/>
      <c r="AX517" s="308"/>
      <c r="AY517" s="344"/>
      <c r="AZ517" s="304"/>
      <c r="BA517" s="357"/>
      <c r="BB517" s="360"/>
      <c r="BC517" s="96"/>
      <c r="BD517" s="357"/>
      <c r="BE517" s="361"/>
      <c r="BF517" s="302"/>
      <c r="BG517" s="304"/>
      <c r="BH517" s="357"/>
      <c r="BI517" s="358"/>
      <c r="BJ517" s="95"/>
      <c r="BK517" s="358"/>
      <c r="BL517" s="302"/>
      <c r="BM517" s="344"/>
      <c r="BN517" s="304"/>
      <c r="BO517" s="302"/>
      <c r="BP517" s="304"/>
      <c r="BQ517" s="95"/>
      <c r="BR517" s="104"/>
      <c r="BS517" s="104"/>
      <c r="BT517" s="103"/>
      <c r="BU517" s="358"/>
      <c r="BV517" s="302"/>
      <c r="BW517" s="304"/>
      <c r="BX517" s="357"/>
      <c r="BY517" s="357"/>
      <c r="BZ517" s="359"/>
      <c r="CA517" s="358"/>
      <c r="CB517" s="302"/>
      <c r="CC517" s="311"/>
      <c r="CD517" s="311"/>
      <c r="CE517" s="304"/>
    </row>
    <row r="518" spans="1:83">
      <c r="A518" s="10">
        <v>8713</v>
      </c>
      <c r="B518" s="11" t="s">
        <v>650</v>
      </c>
      <c r="C518" s="33">
        <v>1155</v>
      </c>
      <c r="D518" s="45">
        <v>307</v>
      </c>
      <c r="E518" s="68">
        <f t="shared" si="7"/>
        <v>0.26580086580086582</v>
      </c>
      <c r="F518" s="357"/>
      <c r="G518" s="357"/>
      <c r="H518" s="357"/>
      <c r="I518" s="357"/>
      <c r="J518" s="359"/>
      <c r="K518" s="364"/>
      <c r="L518" s="360"/>
      <c r="M518" s="362"/>
      <c r="N518" s="358"/>
      <c r="O518" s="357"/>
      <c r="P518" s="358"/>
      <c r="Q518" s="357"/>
      <c r="R518" s="359"/>
      <c r="S518" s="360"/>
      <c r="T518" s="362"/>
      <c r="U518" s="363"/>
      <c r="V518" s="358"/>
      <c r="W518" s="307"/>
      <c r="X518" s="304"/>
      <c r="Y518" s="357"/>
      <c r="Z518" s="362"/>
      <c r="AA518" s="307"/>
      <c r="AB518" s="311"/>
      <c r="AC518" s="344"/>
      <c r="AD518" s="304"/>
      <c r="AE518" s="95">
        <v>87</v>
      </c>
      <c r="AF518" s="104">
        <v>124</v>
      </c>
      <c r="AG518" s="104">
        <v>68</v>
      </c>
      <c r="AH518" s="103">
        <v>45</v>
      </c>
      <c r="AI518" s="96">
        <v>108</v>
      </c>
      <c r="AJ518" s="95"/>
      <c r="AK518" s="103"/>
      <c r="AL518" s="96"/>
      <c r="AM518" s="302"/>
      <c r="AN518" s="311"/>
      <c r="AO518" s="308"/>
      <c r="AP518" s="344"/>
      <c r="AQ518" s="304"/>
      <c r="AR518" s="95"/>
      <c r="AS518" s="104"/>
      <c r="AT518" s="96"/>
      <c r="AU518" s="302"/>
      <c r="AV518" s="304"/>
      <c r="AW518" s="302"/>
      <c r="AX518" s="308"/>
      <c r="AY518" s="344"/>
      <c r="AZ518" s="304"/>
      <c r="BA518" s="95"/>
      <c r="BB518" s="103"/>
      <c r="BC518" s="358"/>
      <c r="BD518" s="357"/>
      <c r="BE518" s="361"/>
      <c r="BF518" s="302"/>
      <c r="BG518" s="304"/>
      <c r="BH518" s="357"/>
      <c r="BI518" s="358"/>
      <c r="BJ518" s="357"/>
      <c r="BK518" s="358"/>
      <c r="BL518" s="302"/>
      <c r="BM518" s="344"/>
      <c r="BN518" s="304"/>
      <c r="BO518" s="302"/>
      <c r="BP518" s="304"/>
      <c r="BQ518" s="357"/>
      <c r="BR518" s="359"/>
      <c r="BS518" s="359"/>
      <c r="BT518" s="360"/>
      <c r="BU518" s="358"/>
      <c r="BV518" s="302"/>
      <c r="BW518" s="304"/>
      <c r="BX518" s="95"/>
      <c r="BY518" s="95"/>
      <c r="BZ518" s="104"/>
      <c r="CA518" s="96"/>
      <c r="CB518" s="302"/>
      <c r="CC518" s="311"/>
      <c r="CD518" s="311"/>
      <c r="CE518" s="304"/>
    </row>
    <row r="519" spans="1:83">
      <c r="A519" s="10">
        <v>8714</v>
      </c>
      <c r="B519" s="11" t="s">
        <v>651</v>
      </c>
      <c r="C519" s="33">
        <v>1078</v>
      </c>
      <c r="D519" s="45">
        <v>498</v>
      </c>
      <c r="E519" s="68">
        <f t="shared" si="7"/>
        <v>0.46196660482374768</v>
      </c>
      <c r="F519" s="95">
        <v>0</v>
      </c>
      <c r="G519" s="95">
        <v>0</v>
      </c>
      <c r="H519" s="95">
        <v>0</v>
      </c>
      <c r="I519" s="95">
        <v>0</v>
      </c>
      <c r="J519" s="104">
        <v>0</v>
      </c>
      <c r="K519" s="109">
        <v>0</v>
      </c>
      <c r="L519" s="103">
        <v>0</v>
      </c>
      <c r="M519" s="108">
        <v>0</v>
      </c>
      <c r="N519" s="96">
        <v>0</v>
      </c>
      <c r="O519" s="95"/>
      <c r="P519" s="96"/>
      <c r="Q519" s="95"/>
      <c r="R519" s="104"/>
      <c r="S519" s="103"/>
      <c r="T519" s="108"/>
      <c r="U519" s="139"/>
      <c r="V519" s="96"/>
      <c r="W519" s="307"/>
      <c r="X519" s="304"/>
      <c r="Y519" s="95"/>
      <c r="Z519" s="108"/>
      <c r="AA519" s="307"/>
      <c r="AB519" s="311"/>
      <c r="AC519" s="344"/>
      <c r="AD519" s="304"/>
      <c r="AE519" s="95"/>
      <c r="AF519" s="104"/>
      <c r="AG519" s="104"/>
      <c r="AH519" s="103"/>
      <c r="AI519" s="96"/>
      <c r="AJ519" s="95"/>
      <c r="AK519" s="103"/>
      <c r="AL519" s="96"/>
      <c r="AM519" s="302"/>
      <c r="AN519" s="311"/>
      <c r="AO519" s="308"/>
      <c r="AP519" s="344"/>
      <c r="AQ519" s="304"/>
      <c r="AR519" s="95"/>
      <c r="AS519" s="104"/>
      <c r="AT519" s="96"/>
      <c r="AU519" s="302"/>
      <c r="AV519" s="304"/>
      <c r="AW519" s="302"/>
      <c r="AX519" s="308"/>
      <c r="AY519" s="344"/>
      <c r="AZ519" s="304"/>
      <c r="BA519" s="95"/>
      <c r="BB519" s="103"/>
      <c r="BC519" s="96"/>
      <c r="BD519" s="95"/>
      <c r="BE519" s="138"/>
      <c r="BF519" s="302"/>
      <c r="BG519" s="304"/>
      <c r="BH519" s="95">
        <v>214</v>
      </c>
      <c r="BI519" s="96">
        <v>222</v>
      </c>
      <c r="BJ519" s="95">
        <v>274</v>
      </c>
      <c r="BK519" s="96">
        <v>235</v>
      </c>
      <c r="BL519" s="302"/>
      <c r="BM519" s="344"/>
      <c r="BN519" s="304"/>
      <c r="BO519" s="302"/>
      <c r="BP519" s="304"/>
      <c r="BQ519" s="95"/>
      <c r="BR519" s="104"/>
      <c r="BS519" s="104"/>
      <c r="BT519" s="103"/>
      <c r="BU519" s="358"/>
      <c r="BV519" s="302"/>
      <c r="BW519" s="304"/>
      <c r="BX519" s="95"/>
      <c r="BY519" s="95"/>
      <c r="BZ519" s="104"/>
      <c r="CA519" s="96"/>
      <c r="CB519" s="302"/>
      <c r="CC519" s="311"/>
      <c r="CD519" s="311"/>
      <c r="CE519" s="304"/>
    </row>
    <row r="520" spans="1:83">
      <c r="A520" s="10">
        <v>8715</v>
      </c>
      <c r="B520" s="11" t="s">
        <v>652</v>
      </c>
      <c r="C520" s="33">
        <v>687</v>
      </c>
      <c r="D520" s="45">
        <v>151</v>
      </c>
      <c r="E520" s="68">
        <f t="shared" si="7"/>
        <v>0.2197962154294032</v>
      </c>
      <c r="F520" s="357"/>
      <c r="G520" s="357"/>
      <c r="H520" s="357"/>
      <c r="I520" s="357"/>
      <c r="J520" s="359"/>
      <c r="K520" s="364"/>
      <c r="L520" s="360"/>
      <c r="M520" s="362"/>
      <c r="N520" s="358"/>
      <c r="O520" s="357"/>
      <c r="P520" s="358"/>
      <c r="Q520" s="357"/>
      <c r="R520" s="359"/>
      <c r="S520" s="360"/>
      <c r="T520" s="362"/>
      <c r="U520" s="363"/>
      <c r="V520" s="358"/>
      <c r="W520" s="307"/>
      <c r="X520" s="304"/>
      <c r="Y520" s="357"/>
      <c r="Z520" s="362"/>
      <c r="AA520" s="307"/>
      <c r="AB520" s="311"/>
      <c r="AC520" s="344"/>
      <c r="AD520" s="304"/>
      <c r="AE520" s="95">
        <v>79</v>
      </c>
      <c r="AF520" s="104">
        <v>39</v>
      </c>
      <c r="AG520" s="104">
        <v>20</v>
      </c>
      <c r="AH520" s="103">
        <v>19</v>
      </c>
      <c r="AI520" s="96">
        <v>52</v>
      </c>
      <c r="AJ520" s="95"/>
      <c r="AK520" s="103"/>
      <c r="AL520" s="96"/>
      <c r="AM520" s="302"/>
      <c r="AN520" s="311"/>
      <c r="AO520" s="308"/>
      <c r="AP520" s="344"/>
      <c r="AQ520" s="304"/>
      <c r="AR520" s="95"/>
      <c r="AS520" s="104"/>
      <c r="AT520" s="96"/>
      <c r="AU520" s="302"/>
      <c r="AV520" s="304"/>
      <c r="AW520" s="302"/>
      <c r="AX520" s="308"/>
      <c r="AY520" s="344"/>
      <c r="AZ520" s="304"/>
      <c r="BA520" s="95"/>
      <c r="BB520" s="103"/>
      <c r="BC520" s="358"/>
      <c r="BD520" s="95"/>
      <c r="BE520" s="138"/>
      <c r="BF520" s="302"/>
      <c r="BG520" s="304"/>
      <c r="BH520" s="357"/>
      <c r="BI520" s="358"/>
      <c r="BJ520" s="357"/>
      <c r="BK520" s="358"/>
      <c r="BL520" s="302"/>
      <c r="BM520" s="344"/>
      <c r="BN520" s="304"/>
      <c r="BO520" s="302"/>
      <c r="BP520" s="304"/>
      <c r="BQ520" s="357"/>
      <c r="BR520" s="359"/>
      <c r="BS520" s="359"/>
      <c r="BT520" s="360"/>
      <c r="BU520" s="358"/>
      <c r="BV520" s="302"/>
      <c r="BW520" s="304"/>
      <c r="BX520" s="95"/>
      <c r="BY520" s="95"/>
      <c r="BZ520" s="104"/>
      <c r="CA520" s="96"/>
      <c r="CB520" s="302"/>
      <c r="CC520" s="311"/>
      <c r="CD520" s="311"/>
      <c r="CE520" s="304"/>
    </row>
    <row r="521" spans="1:83">
      <c r="A521" s="10">
        <v>8716</v>
      </c>
      <c r="B521" s="11" t="s">
        <v>653</v>
      </c>
      <c r="C521" s="33">
        <v>841</v>
      </c>
      <c r="D521" s="45">
        <v>218</v>
      </c>
      <c r="E521" s="68">
        <f t="shared" si="7"/>
        <v>0.25921521997621877</v>
      </c>
      <c r="F521" s="357"/>
      <c r="G521" s="357"/>
      <c r="H521" s="357"/>
      <c r="I521" s="357"/>
      <c r="J521" s="359"/>
      <c r="K521" s="364"/>
      <c r="L521" s="360"/>
      <c r="M521" s="362"/>
      <c r="N521" s="358"/>
      <c r="O521" s="357"/>
      <c r="P521" s="358"/>
      <c r="Q521" s="357"/>
      <c r="R521" s="359"/>
      <c r="S521" s="360"/>
      <c r="T521" s="362"/>
      <c r="U521" s="363"/>
      <c r="V521" s="358"/>
      <c r="W521" s="307"/>
      <c r="X521" s="304"/>
      <c r="Y521" s="357"/>
      <c r="Z521" s="362"/>
      <c r="AA521" s="307"/>
      <c r="AB521" s="311"/>
      <c r="AC521" s="344"/>
      <c r="AD521" s="304"/>
      <c r="AE521" s="95">
        <v>104</v>
      </c>
      <c r="AF521" s="104">
        <v>61</v>
      </c>
      <c r="AG521" s="104">
        <v>34</v>
      </c>
      <c r="AH521" s="103">
        <v>26</v>
      </c>
      <c r="AI521" s="96">
        <v>88</v>
      </c>
      <c r="AJ521" s="95"/>
      <c r="AK521" s="103"/>
      <c r="AL521" s="96"/>
      <c r="AM521" s="302"/>
      <c r="AN521" s="311"/>
      <c r="AO521" s="308"/>
      <c r="AP521" s="344"/>
      <c r="AQ521" s="304"/>
      <c r="AR521" s="95"/>
      <c r="AS521" s="104"/>
      <c r="AT521" s="96"/>
      <c r="AU521" s="302"/>
      <c r="AV521" s="304"/>
      <c r="AW521" s="302"/>
      <c r="AX521" s="308"/>
      <c r="AY521" s="344"/>
      <c r="AZ521" s="304"/>
      <c r="BA521" s="95"/>
      <c r="BB521" s="103"/>
      <c r="BC521" s="358"/>
      <c r="BD521" s="95"/>
      <c r="BE521" s="138"/>
      <c r="BF521" s="302"/>
      <c r="BG521" s="304"/>
      <c r="BH521" s="357"/>
      <c r="BI521" s="358"/>
      <c r="BJ521" s="357"/>
      <c r="BK521" s="358"/>
      <c r="BL521" s="302"/>
      <c r="BM521" s="344"/>
      <c r="BN521" s="304"/>
      <c r="BO521" s="302"/>
      <c r="BP521" s="304"/>
      <c r="BQ521" s="357"/>
      <c r="BR521" s="359"/>
      <c r="BS521" s="359"/>
      <c r="BT521" s="360"/>
      <c r="BU521" s="358"/>
      <c r="BV521" s="302"/>
      <c r="BW521" s="304"/>
      <c r="BX521" s="357"/>
      <c r="BY521" s="357"/>
      <c r="BZ521" s="359"/>
      <c r="CA521" s="358"/>
      <c r="CB521" s="302"/>
      <c r="CC521" s="311"/>
      <c r="CD521" s="311"/>
      <c r="CE521" s="304"/>
    </row>
    <row r="522" spans="1:83">
      <c r="A522" s="10">
        <v>8717</v>
      </c>
      <c r="B522" s="11" t="s">
        <v>654</v>
      </c>
      <c r="C522" s="33">
        <v>1302</v>
      </c>
      <c r="D522" s="45">
        <v>236</v>
      </c>
      <c r="E522" s="68">
        <f t="shared" si="7"/>
        <v>0.18125960061443933</v>
      </c>
      <c r="F522" s="357"/>
      <c r="G522" s="357"/>
      <c r="H522" s="357"/>
      <c r="I522" s="357"/>
      <c r="J522" s="359"/>
      <c r="K522" s="364"/>
      <c r="L522" s="360"/>
      <c r="M522" s="362"/>
      <c r="N522" s="358"/>
      <c r="O522" s="357"/>
      <c r="P522" s="358"/>
      <c r="Q522" s="357"/>
      <c r="R522" s="359"/>
      <c r="S522" s="360"/>
      <c r="T522" s="362"/>
      <c r="U522" s="363"/>
      <c r="V522" s="358"/>
      <c r="W522" s="307"/>
      <c r="X522" s="304"/>
      <c r="Y522" s="357"/>
      <c r="Z522" s="362"/>
      <c r="AA522" s="307"/>
      <c r="AB522" s="311"/>
      <c r="AC522" s="344"/>
      <c r="AD522" s="304"/>
      <c r="AE522" s="95">
        <v>59</v>
      </c>
      <c r="AF522" s="104">
        <v>93</v>
      </c>
      <c r="AG522" s="104">
        <v>50</v>
      </c>
      <c r="AH522" s="103">
        <v>55</v>
      </c>
      <c r="AI522" s="96">
        <v>85</v>
      </c>
      <c r="AJ522" s="95"/>
      <c r="AK522" s="103"/>
      <c r="AL522" s="96"/>
      <c r="AM522" s="302"/>
      <c r="AN522" s="311"/>
      <c r="AO522" s="308"/>
      <c r="AP522" s="344"/>
      <c r="AQ522" s="304"/>
      <c r="AR522" s="95"/>
      <c r="AS522" s="104"/>
      <c r="AT522" s="96"/>
      <c r="AU522" s="302"/>
      <c r="AV522" s="304"/>
      <c r="AW522" s="302"/>
      <c r="AX522" s="308"/>
      <c r="AY522" s="344"/>
      <c r="AZ522" s="304"/>
      <c r="BA522" s="95"/>
      <c r="BB522" s="103"/>
      <c r="BC522" s="358"/>
      <c r="BD522" s="95"/>
      <c r="BE522" s="138"/>
      <c r="BF522" s="302"/>
      <c r="BG522" s="304"/>
      <c r="BH522" s="357"/>
      <c r="BI522" s="358"/>
      <c r="BJ522" s="357"/>
      <c r="BK522" s="358"/>
      <c r="BL522" s="302"/>
      <c r="BM522" s="344"/>
      <c r="BN522" s="304"/>
      <c r="BO522" s="302"/>
      <c r="BP522" s="304"/>
      <c r="BQ522" s="357"/>
      <c r="BR522" s="359"/>
      <c r="BS522" s="359"/>
      <c r="BT522" s="360"/>
      <c r="BU522" s="358"/>
      <c r="BV522" s="302"/>
      <c r="BW522" s="304"/>
      <c r="BX522" s="357"/>
      <c r="BY522" s="357"/>
      <c r="BZ522" s="359"/>
      <c r="CA522" s="358"/>
      <c r="CB522" s="302"/>
      <c r="CC522" s="311"/>
      <c r="CD522" s="311"/>
      <c r="CE522" s="304"/>
    </row>
    <row r="523" spans="1:83">
      <c r="A523" s="10">
        <v>8718</v>
      </c>
      <c r="B523" s="11" t="s">
        <v>655</v>
      </c>
      <c r="C523" s="33">
        <v>1182</v>
      </c>
      <c r="D523" s="45">
        <v>407</v>
      </c>
      <c r="E523" s="68">
        <f t="shared" si="7"/>
        <v>0.344331641285956</v>
      </c>
      <c r="F523" s="357"/>
      <c r="G523" s="357"/>
      <c r="H523" s="357"/>
      <c r="I523" s="357"/>
      <c r="J523" s="359"/>
      <c r="K523" s="364"/>
      <c r="L523" s="360"/>
      <c r="M523" s="362"/>
      <c r="N523" s="358"/>
      <c r="O523" s="357"/>
      <c r="P523" s="358"/>
      <c r="Q523" s="357"/>
      <c r="R523" s="359"/>
      <c r="S523" s="360"/>
      <c r="T523" s="362"/>
      <c r="U523" s="363"/>
      <c r="V523" s="358"/>
      <c r="W523" s="307"/>
      <c r="X523" s="304"/>
      <c r="Y523" s="357"/>
      <c r="Z523" s="362"/>
      <c r="AA523" s="307"/>
      <c r="AB523" s="311"/>
      <c r="AC523" s="344"/>
      <c r="AD523" s="304"/>
      <c r="AE523" s="357"/>
      <c r="AF523" s="359"/>
      <c r="AG523" s="359"/>
      <c r="AH523" s="360"/>
      <c r="AI523" s="358"/>
      <c r="AJ523" s="357"/>
      <c r="AK523" s="360"/>
      <c r="AL523" s="358"/>
      <c r="AM523" s="302"/>
      <c r="AN523" s="311"/>
      <c r="AO523" s="308"/>
      <c r="AP523" s="344"/>
      <c r="AQ523" s="304"/>
      <c r="AR523" s="357"/>
      <c r="AS523" s="359"/>
      <c r="AT523" s="358"/>
      <c r="AU523" s="302"/>
      <c r="AV523" s="304"/>
      <c r="AW523" s="302"/>
      <c r="AX523" s="308"/>
      <c r="AY523" s="344"/>
      <c r="AZ523" s="304"/>
      <c r="BA523" s="357"/>
      <c r="BB523" s="360"/>
      <c r="BC523" s="358"/>
      <c r="BD523" s="95"/>
      <c r="BE523" s="138"/>
      <c r="BF523" s="302"/>
      <c r="BG523" s="304"/>
      <c r="BH523" s="95">
        <v>196</v>
      </c>
      <c r="BI523" s="96">
        <v>209</v>
      </c>
      <c r="BJ523" s="95">
        <v>218</v>
      </c>
      <c r="BK523" s="96">
        <v>237</v>
      </c>
      <c r="BL523" s="302"/>
      <c r="BM523" s="344"/>
      <c r="BN523" s="304"/>
      <c r="BO523" s="302"/>
      <c r="BP523" s="304"/>
      <c r="BQ523" s="95"/>
      <c r="BR523" s="104"/>
      <c r="BS523" s="104"/>
      <c r="BT523" s="103"/>
      <c r="BU523" s="358"/>
      <c r="BV523" s="302"/>
      <c r="BW523" s="304"/>
      <c r="BX523" s="357"/>
      <c r="BY523" s="357"/>
      <c r="BZ523" s="359"/>
      <c r="CA523" s="358"/>
      <c r="CB523" s="302"/>
      <c r="CC523" s="311"/>
      <c r="CD523" s="311"/>
      <c r="CE523" s="304"/>
    </row>
    <row r="524" spans="1:83">
      <c r="A524" s="10">
        <v>8719</v>
      </c>
      <c r="B524" s="11" t="s">
        <v>656</v>
      </c>
      <c r="C524" s="33">
        <v>1150</v>
      </c>
      <c r="D524" s="45">
        <v>520</v>
      </c>
      <c r="E524" s="68">
        <f t="shared" si="7"/>
        <v>0.45217391304347826</v>
      </c>
      <c r="F524" s="357"/>
      <c r="G524" s="357"/>
      <c r="H524" s="357"/>
      <c r="I524" s="357"/>
      <c r="J524" s="359"/>
      <c r="K524" s="364"/>
      <c r="L524" s="360"/>
      <c r="M524" s="362"/>
      <c r="N524" s="358"/>
      <c r="O524" s="357"/>
      <c r="P524" s="358"/>
      <c r="Q524" s="357"/>
      <c r="R524" s="359"/>
      <c r="S524" s="360"/>
      <c r="T524" s="362"/>
      <c r="U524" s="363"/>
      <c r="V524" s="358"/>
      <c r="W524" s="307"/>
      <c r="X524" s="304"/>
      <c r="Y524" s="357"/>
      <c r="Z524" s="362"/>
      <c r="AA524" s="307"/>
      <c r="AB524" s="311"/>
      <c r="AC524" s="344"/>
      <c r="AD524" s="304"/>
      <c r="AE524" s="357"/>
      <c r="AF524" s="359"/>
      <c r="AG524" s="359"/>
      <c r="AH524" s="360"/>
      <c r="AI524" s="358"/>
      <c r="AJ524" s="357"/>
      <c r="AK524" s="360"/>
      <c r="AL524" s="358"/>
      <c r="AM524" s="302"/>
      <c r="AN524" s="311"/>
      <c r="AO524" s="308"/>
      <c r="AP524" s="344"/>
      <c r="AQ524" s="304"/>
      <c r="AR524" s="357"/>
      <c r="AS524" s="359"/>
      <c r="AT524" s="358"/>
      <c r="AU524" s="302"/>
      <c r="AV524" s="304"/>
      <c r="AW524" s="302"/>
      <c r="AX524" s="308"/>
      <c r="AY524" s="344"/>
      <c r="AZ524" s="304"/>
      <c r="BA524" s="357"/>
      <c r="BB524" s="360"/>
      <c r="BC524" s="358"/>
      <c r="BD524" s="357"/>
      <c r="BE524" s="361"/>
      <c r="BF524" s="302"/>
      <c r="BG524" s="304"/>
      <c r="BH524" s="95">
        <v>227</v>
      </c>
      <c r="BI524" s="96">
        <v>252</v>
      </c>
      <c r="BJ524" s="95">
        <v>279</v>
      </c>
      <c r="BK524" s="96">
        <v>281</v>
      </c>
      <c r="BL524" s="302"/>
      <c r="BM524" s="344"/>
      <c r="BN524" s="304"/>
      <c r="BO524" s="302"/>
      <c r="BP524" s="304"/>
      <c r="BQ524" s="95"/>
      <c r="BR524" s="104"/>
      <c r="BS524" s="104"/>
      <c r="BT524" s="103"/>
      <c r="BU524" s="358"/>
      <c r="BV524" s="302"/>
      <c r="BW524" s="304"/>
      <c r="BX524" s="357"/>
      <c r="BY524" s="357"/>
      <c r="BZ524" s="359"/>
      <c r="CA524" s="358"/>
      <c r="CB524" s="302"/>
      <c r="CC524" s="311"/>
      <c r="CD524" s="311"/>
      <c r="CE524" s="304"/>
    </row>
    <row r="525" spans="1:83">
      <c r="A525" s="10">
        <v>8720</v>
      </c>
      <c r="B525" s="11" t="s">
        <v>657</v>
      </c>
      <c r="C525" s="33">
        <v>1384</v>
      </c>
      <c r="D525" s="45">
        <v>501</v>
      </c>
      <c r="E525" s="68">
        <f t="shared" si="7"/>
        <v>0.36199421965317918</v>
      </c>
      <c r="F525" s="357"/>
      <c r="G525" s="357"/>
      <c r="H525" s="357"/>
      <c r="I525" s="357"/>
      <c r="J525" s="359"/>
      <c r="K525" s="364"/>
      <c r="L525" s="360"/>
      <c r="M525" s="362"/>
      <c r="N525" s="358"/>
      <c r="O525" s="357"/>
      <c r="P525" s="358"/>
      <c r="Q525" s="357"/>
      <c r="R525" s="359"/>
      <c r="S525" s="360"/>
      <c r="T525" s="362"/>
      <c r="U525" s="363"/>
      <c r="V525" s="358"/>
      <c r="W525" s="307"/>
      <c r="X525" s="304"/>
      <c r="Y525" s="357"/>
      <c r="Z525" s="362"/>
      <c r="AA525" s="307"/>
      <c r="AB525" s="311"/>
      <c r="AC525" s="344"/>
      <c r="AD525" s="304"/>
      <c r="AE525" s="357"/>
      <c r="AF525" s="359"/>
      <c r="AG525" s="359"/>
      <c r="AH525" s="360"/>
      <c r="AI525" s="358"/>
      <c r="AJ525" s="357"/>
      <c r="AK525" s="360"/>
      <c r="AL525" s="358"/>
      <c r="AM525" s="302"/>
      <c r="AN525" s="311"/>
      <c r="AO525" s="308"/>
      <c r="AP525" s="344"/>
      <c r="AQ525" s="304"/>
      <c r="AR525" s="357"/>
      <c r="AS525" s="359"/>
      <c r="AT525" s="358"/>
      <c r="AU525" s="302"/>
      <c r="AV525" s="304"/>
      <c r="AW525" s="302"/>
      <c r="AX525" s="308"/>
      <c r="AY525" s="344"/>
      <c r="AZ525" s="304"/>
      <c r="BA525" s="357"/>
      <c r="BB525" s="360"/>
      <c r="BC525" s="358"/>
      <c r="BD525" s="357"/>
      <c r="BE525" s="361"/>
      <c r="BF525" s="302"/>
      <c r="BG525" s="304"/>
      <c r="BH525" s="95">
        <v>235</v>
      </c>
      <c r="BI525" s="96">
        <v>221</v>
      </c>
      <c r="BJ525" s="357"/>
      <c r="BK525" s="358"/>
      <c r="BL525" s="302"/>
      <c r="BM525" s="344"/>
      <c r="BN525" s="304"/>
      <c r="BO525" s="302"/>
      <c r="BP525" s="304"/>
      <c r="BQ525" s="95">
        <v>374</v>
      </c>
      <c r="BR525" s="104">
        <v>182</v>
      </c>
      <c r="BS525" s="104">
        <v>108</v>
      </c>
      <c r="BT525" s="103">
        <v>42</v>
      </c>
      <c r="BU525" s="96">
        <v>71</v>
      </c>
      <c r="BV525" s="302"/>
      <c r="BW525" s="304"/>
      <c r="BX525" s="357"/>
      <c r="BY525" s="357"/>
      <c r="BZ525" s="359"/>
      <c r="CA525" s="358"/>
      <c r="CB525" s="302"/>
      <c r="CC525" s="311"/>
      <c r="CD525" s="311"/>
      <c r="CE525" s="304"/>
    </row>
    <row r="526" spans="1:83">
      <c r="A526" s="10">
        <v>8721</v>
      </c>
      <c r="B526" s="11" t="s">
        <v>658</v>
      </c>
      <c r="C526" s="33">
        <v>1232</v>
      </c>
      <c r="D526" s="45">
        <v>638</v>
      </c>
      <c r="E526" s="68">
        <f t="shared" si="7"/>
        <v>0.5178571428571429</v>
      </c>
      <c r="F526" s="357"/>
      <c r="G526" s="357"/>
      <c r="H526" s="357"/>
      <c r="I526" s="357"/>
      <c r="J526" s="359"/>
      <c r="K526" s="364"/>
      <c r="L526" s="360"/>
      <c r="M526" s="362"/>
      <c r="N526" s="358"/>
      <c r="O526" s="357"/>
      <c r="P526" s="358"/>
      <c r="Q526" s="357"/>
      <c r="R526" s="359"/>
      <c r="S526" s="360"/>
      <c r="T526" s="362"/>
      <c r="U526" s="363"/>
      <c r="V526" s="358"/>
      <c r="W526" s="307"/>
      <c r="X526" s="304"/>
      <c r="Y526" s="357"/>
      <c r="Z526" s="362"/>
      <c r="AA526" s="307"/>
      <c r="AB526" s="311"/>
      <c r="AC526" s="344"/>
      <c r="AD526" s="304"/>
      <c r="AE526" s="357"/>
      <c r="AF526" s="359"/>
      <c r="AG526" s="359"/>
      <c r="AH526" s="360"/>
      <c r="AI526" s="358"/>
      <c r="AJ526" s="357"/>
      <c r="AK526" s="360"/>
      <c r="AL526" s="358"/>
      <c r="AM526" s="302"/>
      <c r="AN526" s="311"/>
      <c r="AO526" s="308"/>
      <c r="AP526" s="344"/>
      <c r="AQ526" s="304"/>
      <c r="AR526" s="357"/>
      <c r="AS526" s="359"/>
      <c r="AT526" s="358"/>
      <c r="AU526" s="302"/>
      <c r="AV526" s="304"/>
      <c r="AW526" s="302"/>
      <c r="AX526" s="308"/>
      <c r="AY526" s="344"/>
      <c r="AZ526" s="304"/>
      <c r="BA526" s="357"/>
      <c r="BB526" s="360"/>
      <c r="BC526" s="358"/>
      <c r="BD526" s="357"/>
      <c r="BE526" s="361"/>
      <c r="BF526" s="302"/>
      <c r="BG526" s="304"/>
      <c r="BH526" s="95">
        <v>288</v>
      </c>
      <c r="BI526" s="96">
        <v>329</v>
      </c>
      <c r="BJ526" s="95">
        <v>413</v>
      </c>
      <c r="BK526" s="96">
        <v>327</v>
      </c>
      <c r="BL526" s="302"/>
      <c r="BM526" s="344"/>
      <c r="BN526" s="304"/>
      <c r="BO526" s="302"/>
      <c r="BP526" s="304"/>
      <c r="BQ526" s="357"/>
      <c r="BR526" s="359"/>
      <c r="BS526" s="359"/>
      <c r="BT526" s="360"/>
      <c r="BU526" s="358"/>
      <c r="BV526" s="302"/>
      <c r="BW526" s="304"/>
      <c r="BX526" s="357"/>
      <c r="BY526" s="357"/>
      <c r="BZ526" s="359"/>
      <c r="CA526" s="358"/>
      <c r="CB526" s="302"/>
      <c r="CC526" s="311"/>
      <c r="CD526" s="311"/>
      <c r="CE526" s="304"/>
    </row>
    <row r="527" spans="1:83">
      <c r="A527" s="10">
        <v>8722</v>
      </c>
      <c r="B527" s="11" t="s">
        <v>659</v>
      </c>
      <c r="C527" s="33">
        <v>1053</v>
      </c>
      <c r="D527" s="45">
        <v>368</v>
      </c>
      <c r="E527" s="68">
        <f t="shared" si="7"/>
        <v>0.34947768281101615</v>
      </c>
      <c r="F527" s="357"/>
      <c r="G527" s="357"/>
      <c r="H527" s="357"/>
      <c r="I527" s="357"/>
      <c r="J527" s="359"/>
      <c r="K527" s="364"/>
      <c r="L527" s="360"/>
      <c r="M527" s="362"/>
      <c r="N527" s="358"/>
      <c r="O527" s="357"/>
      <c r="P527" s="358"/>
      <c r="Q527" s="357"/>
      <c r="R527" s="359"/>
      <c r="S527" s="360"/>
      <c r="T527" s="362"/>
      <c r="U527" s="363"/>
      <c r="V527" s="358"/>
      <c r="W527" s="307"/>
      <c r="X527" s="304"/>
      <c r="Y527" s="357"/>
      <c r="Z527" s="362"/>
      <c r="AA527" s="307"/>
      <c r="AB527" s="311"/>
      <c r="AC527" s="344"/>
      <c r="AD527" s="304"/>
      <c r="AE527" s="357"/>
      <c r="AF527" s="359"/>
      <c r="AG527" s="359"/>
      <c r="AH527" s="360"/>
      <c r="AI527" s="358"/>
      <c r="AJ527" s="357"/>
      <c r="AK527" s="360"/>
      <c r="AL527" s="358"/>
      <c r="AM527" s="302"/>
      <c r="AN527" s="311"/>
      <c r="AO527" s="308"/>
      <c r="AP527" s="344"/>
      <c r="AQ527" s="304"/>
      <c r="AR527" s="357"/>
      <c r="AS527" s="359"/>
      <c r="AT527" s="358"/>
      <c r="AU527" s="302"/>
      <c r="AV527" s="304"/>
      <c r="AW527" s="302"/>
      <c r="AX527" s="308"/>
      <c r="AY527" s="344"/>
      <c r="AZ527" s="304"/>
      <c r="BA527" s="357"/>
      <c r="BB527" s="360"/>
      <c r="BC527" s="358"/>
      <c r="BD527" s="95">
        <v>200</v>
      </c>
      <c r="BE527" s="138">
        <v>197</v>
      </c>
      <c r="BF527" s="302"/>
      <c r="BG527" s="304"/>
      <c r="BH527" s="95">
        <v>26</v>
      </c>
      <c r="BI527" s="96">
        <v>25</v>
      </c>
      <c r="BJ527" s="95">
        <v>30</v>
      </c>
      <c r="BK527" s="96">
        <v>24</v>
      </c>
      <c r="BL527" s="302"/>
      <c r="BM527" s="344"/>
      <c r="BN527" s="304"/>
      <c r="BO527" s="302"/>
      <c r="BP527" s="304"/>
      <c r="BQ527" s="95"/>
      <c r="BR527" s="104"/>
      <c r="BS527" s="104"/>
      <c r="BT527" s="103"/>
      <c r="BU527" s="358"/>
      <c r="BV527" s="302"/>
      <c r="BW527" s="304"/>
      <c r="BX527" s="357"/>
      <c r="BY527" s="357"/>
      <c r="BZ527" s="359"/>
      <c r="CA527" s="358"/>
      <c r="CB527" s="302"/>
      <c r="CC527" s="311"/>
      <c r="CD527" s="311"/>
      <c r="CE527" s="304"/>
    </row>
    <row r="528" spans="1:83">
      <c r="A528" s="10">
        <v>8723</v>
      </c>
      <c r="B528" s="11" t="s">
        <v>660</v>
      </c>
      <c r="C528" s="33">
        <v>1302</v>
      </c>
      <c r="D528" s="45">
        <v>567</v>
      </c>
      <c r="E528" s="68">
        <f t="shared" si="7"/>
        <v>0.43548387096774194</v>
      </c>
      <c r="F528" s="357"/>
      <c r="G528" s="357"/>
      <c r="H528" s="357"/>
      <c r="I528" s="357"/>
      <c r="J528" s="359"/>
      <c r="K528" s="364"/>
      <c r="L528" s="360"/>
      <c r="M528" s="362"/>
      <c r="N528" s="358"/>
      <c r="O528" s="357"/>
      <c r="P528" s="358"/>
      <c r="Q528" s="357"/>
      <c r="R528" s="359"/>
      <c r="S528" s="360"/>
      <c r="T528" s="362"/>
      <c r="U528" s="363"/>
      <c r="V528" s="358"/>
      <c r="W528" s="307"/>
      <c r="X528" s="304"/>
      <c r="Y528" s="357"/>
      <c r="Z528" s="362"/>
      <c r="AA528" s="307"/>
      <c r="AB528" s="311"/>
      <c r="AC528" s="344"/>
      <c r="AD528" s="304"/>
      <c r="AE528" s="357"/>
      <c r="AF528" s="359"/>
      <c r="AG528" s="359"/>
      <c r="AH528" s="360"/>
      <c r="AI528" s="358"/>
      <c r="AJ528" s="357"/>
      <c r="AK528" s="360"/>
      <c r="AL528" s="358"/>
      <c r="AM528" s="302"/>
      <c r="AN528" s="311"/>
      <c r="AO528" s="308"/>
      <c r="AP528" s="344"/>
      <c r="AQ528" s="304"/>
      <c r="AR528" s="357"/>
      <c r="AS528" s="359"/>
      <c r="AT528" s="358"/>
      <c r="AU528" s="302"/>
      <c r="AV528" s="304"/>
      <c r="AW528" s="302"/>
      <c r="AX528" s="308"/>
      <c r="AY528" s="344"/>
      <c r="AZ528" s="304"/>
      <c r="BA528" s="357"/>
      <c r="BB528" s="360"/>
      <c r="BC528" s="358"/>
      <c r="BD528" s="357"/>
      <c r="BE528" s="361"/>
      <c r="BF528" s="302"/>
      <c r="BG528" s="304"/>
      <c r="BH528" s="95">
        <v>257</v>
      </c>
      <c r="BI528" s="96">
        <v>288</v>
      </c>
      <c r="BJ528" s="95">
        <v>333</v>
      </c>
      <c r="BK528" s="96">
        <v>301</v>
      </c>
      <c r="BL528" s="302"/>
      <c r="BM528" s="344"/>
      <c r="BN528" s="304"/>
      <c r="BO528" s="302"/>
      <c r="BP528" s="304"/>
      <c r="BQ528" s="95"/>
      <c r="BR528" s="104"/>
      <c r="BS528" s="104"/>
      <c r="BT528" s="103"/>
      <c r="BU528" s="358"/>
      <c r="BV528" s="302"/>
      <c r="BW528" s="304"/>
      <c r="BX528" s="95"/>
      <c r="BY528" s="95"/>
      <c r="BZ528" s="104"/>
      <c r="CA528" s="358"/>
      <c r="CB528" s="302"/>
      <c r="CC528" s="311"/>
      <c r="CD528" s="311"/>
      <c r="CE528" s="304"/>
    </row>
    <row r="529" spans="1:83">
      <c r="A529" s="10">
        <v>8724</v>
      </c>
      <c r="B529" s="11" t="s">
        <v>661</v>
      </c>
      <c r="C529" s="33">
        <v>706</v>
      </c>
      <c r="D529" s="45">
        <v>218</v>
      </c>
      <c r="E529" s="68">
        <f t="shared" si="7"/>
        <v>0.30878186968838528</v>
      </c>
      <c r="F529" s="357"/>
      <c r="G529" s="357"/>
      <c r="H529" s="357"/>
      <c r="I529" s="357"/>
      <c r="J529" s="359"/>
      <c r="K529" s="364"/>
      <c r="L529" s="360"/>
      <c r="M529" s="362"/>
      <c r="N529" s="358"/>
      <c r="O529" s="357"/>
      <c r="P529" s="358"/>
      <c r="Q529" s="357"/>
      <c r="R529" s="359"/>
      <c r="S529" s="360"/>
      <c r="T529" s="362"/>
      <c r="U529" s="363"/>
      <c r="V529" s="358"/>
      <c r="W529" s="307"/>
      <c r="X529" s="304"/>
      <c r="Y529" s="357"/>
      <c r="Z529" s="362"/>
      <c r="AA529" s="307"/>
      <c r="AB529" s="311"/>
      <c r="AC529" s="344"/>
      <c r="AD529" s="304"/>
      <c r="AE529" s="357"/>
      <c r="AF529" s="359"/>
      <c r="AG529" s="359"/>
      <c r="AH529" s="360"/>
      <c r="AI529" s="358"/>
      <c r="AJ529" s="357"/>
      <c r="AK529" s="360"/>
      <c r="AL529" s="358"/>
      <c r="AM529" s="302"/>
      <c r="AN529" s="311"/>
      <c r="AO529" s="308"/>
      <c r="AP529" s="344"/>
      <c r="AQ529" s="304"/>
      <c r="AR529" s="95">
        <v>92</v>
      </c>
      <c r="AS529" s="104">
        <v>59</v>
      </c>
      <c r="AT529" s="96">
        <v>46</v>
      </c>
      <c r="AU529" s="302"/>
      <c r="AV529" s="304"/>
      <c r="AW529" s="302"/>
      <c r="AX529" s="308"/>
      <c r="AY529" s="344"/>
      <c r="AZ529" s="304"/>
      <c r="BA529" s="95"/>
      <c r="BB529" s="103"/>
      <c r="BC529" s="358"/>
      <c r="BD529" s="95">
        <v>66</v>
      </c>
      <c r="BE529" s="138">
        <v>67</v>
      </c>
      <c r="BF529" s="302"/>
      <c r="BG529" s="304"/>
      <c r="BH529" s="357"/>
      <c r="BI529" s="358"/>
      <c r="BJ529" s="357"/>
      <c r="BK529" s="358"/>
      <c r="BL529" s="302"/>
      <c r="BM529" s="344"/>
      <c r="BN529" s="304"/>
      <c r="BO529" s="302"/>
      <c r="BP529" s="304"/>
      <c r="BQ529" s="357"/>
      <c r="BR529" s="359"/>
      <c r="BS529" s="359"/>
      <c r="BT529" s="360"/>
      <c r="BU529" s="358"/>
      <c r="BV529" s="302"/>
      <c r="BW529" s="304"/>
      <c r="BX529" s="357"/>
      <c r="BY529" s="357"/>
      <c r="BZ529" s="359"/>
      <c r="CA529" s="358"/>
      <c r="CB529" s="302"/>
      <c r="CC529" s="311"/>
      <c r="CD529" s="311"/>
      <c r="CE529" s="304"/>
    </row>
    <row r="530" spans="1:83">
      <c r="A530" s="10">
        <v>8725</v>
      </c>
      <c r="B530" s="11" t="s">
        <v>662</v>
      </c>
      <c r="C530" s="33">
        <v>925</v>
      </c>
      <c r="D530" s="45">
        <v>215</v>
      </c>
      <c r="E530" s="68">
        <f t="shared" si="7"/>
        <v>0.23243243243243245</v>
      </c>
      <c r="F530" s="357"/>
      <c r="G530" s="357"/>
      <c r="H530" s="357"/>
      <c r="I530" s="357"/>
      <c r="J530" s="359"/>
      <c r="K530" s="364"/>
      <c r="L530" s="360"/>
      <c r="M530" s="362"/>
      <c r="N530" s="358"/>
      <c r="O530" s="357"/>
      <c r="P530" s="358"/>
      <c r="Q530" s="357"/>
      <c r="R530" s="359"/>
      <c r="S530" s="360"/>
      <c r="T530" s="362"/>
      <c r="U530" s="363"/>
      <c r="V530" s="358"/>
      <c r="W530" s="307"/>
      <c r="X530" s="304"/>
      <c r="Y530" s="357"/>
      <c r="Z530" s="362"/>
      <c r="AA530" s="307"/>
      <c r="AB530" s="311"/>
      <c r="AC530" s="344"/>
      <c r="AD530" s="304"/>
      <c r="AE530" s="95">
        <v>88</v>
      </c>
      <c r="AF530" s="104">
        <v>46</v>
      </c>
      <c r="AG530" s="104">
        <v>50</v>
      </c>
      <c r="AH530" s="103">
        <v>36</v>
      </c>
      <c r="AI530" s="96">
        <v>79</v>
      </c>
      <c r="AJ530" s="95">
        <v>2</v>
      </c>
      <c r="AK530" s="103">
        <v>1</v>
      </c>
      <c r="AL530" s="96">
        <v>1</v>
      </c>
      <c r="AM530" s="302"/>
      <c r="AN530" s="311"/>
      <c r="AO530" s="308"/>
      <c r="AP530" s="344"/>
      <c r="AQ530" s="304"/>
      <c r="AR530" s="357"/>
      <c r="AS530" s="359"/>
      <c r="AT530" s="358"/>
      <c r="AU530" s="302"/>
      <c r="AV530" s="304"/>
      <c r="AW530" s="302"/>
      <c r="AX530" s="308"/>
      <c r="AY530" s="344"/>
      <c r="AZ530" s="304"/>
      <c r="BA530" s="357"/>
      <c r="BB530" s="360"/>
      <c r="BC530" s="358"/>
      <c r="BD530" s="357"/>
      <c r="BE530" s="361"/>
      <c r="BF530" s="302"/>
      <c r="BG530" s="304"/>
      <c r="BH530" s="357"/>
      <c r="BI530" s="358"/>
      <c r="BJ530" s="357"/>
      <c r="BK530" s="358"/>
      <c r="BL530" s="302"/>
      <c r="BM530" s="344"/>
      <c r="BN530" s="304"/>
      <c r="BO530" s="302"/>
      <c r="BP530" s="304"/>
      <c r="BQ530" s="357"/>
      <c r="BR530" s="359"/>
      <c r="BS530" s="359"/>
      <c r="BT530" s="360"/>
      <c r="BU530" s="358"/>
      <c r="BV530" s="302"/>
      <c r="BW530" s="304"/>
      <c r="BX530" s="95"/>
      <c r="BY530" s="95"/>
      <c r="BZ530" s="104"/>
      <c r="CA530" s="96"/>
      <c r="CB530" s="302"/>
      <c r="CC530" s="311"/>
      <c r="CD530" s="311"/>
      <c r="CE530" s="304"/>
    </row>
    <row r="531" spans="1:83">
      <c r="A531" s="10">
        <v>8726</v>
      </c>
      <c r="B531" s="11" t="s">
        <v>663</v>
      </c>
      <c r="C531" s="33">
        <v>581</v>
      </c>
      <c r="D531" s="45">
        <v>284</v>
      </c>
      <c r="E531" s="68">
        <f t="shared" si="7"/>
        <v>0.48881239242685026</v>
      </c>
      <c r="F531" s="357"/>
      <c r="G531" s="357"/>
      <c r="H531" s="357"/>
      <c r="I531" s="357"/>
      <c r="J531" s="359"/>
      <c r="K531" s="364"/>
      <c r="L531" s="360"/>
      <c r="M531" s="362"/>
      <c r="N531" s="358"/>
      <c r="O531" s="357"/>
      <c r="P531" s="358"/>
      <c r="Q531" s="357"/>
      <c r="R531" s="359"/>
      <c r="S531" s="360"/>
      <c r="T531" s="362"/>
      <c r="U531" s="363"/>
      <c r="V531" s="358"/>
      <c r="W531" s="307"/>
      <c r="X531" s="304"/>
      <c r="Y531" s="357"/>
      <c r="Z531" s="362"/>
      <c r="AA531" s="307"/>
      <c r="AB531" s="311"/>
      <c r="AC531" s="344"/>
      <c r="AD531" s="304"/>
      <c r="AE531" s="302">
        <v>0</v>
      </c>
      <c r="AF531" s="311">
        <v>0</v>
      </c>
      <c r="AG531" s="311">
        <v>1</v>
      </c>
      <c r="AH531" s="344">
        <v>0</v>
      </c>
      <c r="AI531" s="304">
        <v>1</v>
      </c>
      <c r="AJ531" s="302"/>
      <c r="AK531" s="344"/>
      <c r="AL531" s="304"/>
      <c r="AM531" s="302"/>
      <c r="AN531" s="311"/>
      <c r="AO531" s="308"/>
      <c r="AP531" s="344"/>
      <c r="AQ531" s="304"/>
      <c r="AR531" s="357"/>
      <c r="AS531" s="359"/>
      <c r="AT531" s="358"/>
      <c r="AU531" s="302"/>
      <c r="AV531" s="304"/>
      <c r="AW531" s="302"/>
      <c r="AX531" s="308"/>
      <c r="AY531" s="344"/>
      <c r="AZ531" s="304"/>
      <c r="BA531" s="357"/>
      <c r="BB531" s="360"/>
      <c r="BC531" s="358"/>
      <c r="BD531" s="357"/>
      <c r="BE531" s="138"/>
      <c r="BF531" s="302"/>
      <c r="BG531" s="304"/>
      <c r="BH531" s="95">
        <v>129</v>
      </c>
      <c r="BI531" s="96">
        <v>138</v>
      </c>
      <c r="BJ531" s="95">
        <v>152</v>
      </c>
      <c r="BK531" s="96">
        <v>147</v>
      </c>
      <c r="BL531" s="302"/>
      <c r="BM531" s="344"/>
      <c r="BN531" s="304"/>
      <c r="BO531" s="302"/>
      <c r="BP531" s="304"/>
      <c r="BQ531" s="95"/>
      <c r="BR531" s="104"/>
      <c r="BS531" s="104"/>
      <c r="BT531" s="103"/>
      <c r="BU531" s="358"/>
      <c r="BV531" s="302"/>
      <c r="BW531" s="304"/>
      <c r="BX531" s="357"/>
      <c r="BY531" s="357"/>
      <c r="BZ531" s="359"/>
      <c r="CA531" s="358"/>
      <c r="CB531" s="302"/>
      <c r="CC531" s="311"/>
      <c r="CD531" s="311"/>
      <c r="CE531" s="304"/>
    </row>
    <row r="532" spans="1:83">
      <c r="A532" s="10">
        <v>8727</v>
      </c>
      <c r="B532" s="11" t="s">
        <v>664</v>
      </c>
      <c r="C532" s="33">
        <v>1096</v>
      </c>
      <c r="D532" s="45">
        <v>370</v>
      </c>
      <c r="E532" s="68">
        <f t="shared" si="7"/>
        <v>0.33759124087591241</v>
      </c>
      <c r="F532" s="357"/>
      <c r="G532" s="357"/>
      <c r="H532" s="357"/>
      <c r="I532" s="357"/>
      <c r="J532" s="359"/>
      <c r="K532" s="364"/>
      <c r="L532" s="360"/>
      <c r="M532" s="362"/>
      <c r="N532" s="358"/>
      <c r="O532" s="357"/>
      <c r="P532" s="358"/>
      <c r="Q532" s="357"/>
      <c r="R532" s="359"/>
      <c r="S532" s="360"/>
      <c r="T532" s="362"/>
      <c r="U532" s="363"/>
      <c r="V532" s="358"/>
      <c r="W532" s="307"/>
      <c r="X532" s="304"/>
      <c r="Y532" s="357"/>
      <c r="Z532" s="362"/>
      <c r="AA532" s="307"/>
      <c r="AB532" s="311"/>
      <c r="AC532" s="344"/>
      <c r="AD532" s="304"/>
      <c r="AE532" s="302"/>
      <c r="AF532" s="311"/>
      <c r="AG532" s="311"/>
      <c r="AH532" s="344"/>
      <c r="AI532" s="304"/>
      <c r="AJ532" s="302"/>
      <c r="AK532" s="344"/>
      <c r="AL532" s="304"/>
      <c r="AM532" s="302"/>
      <c r="AN532" s="311"/>
      <c r="AO532" s="308"/>
      <c r="AP532" s="344"/>
      <c r="AQ532" s="304"/>
      <c r="AR532" s="357"/>
      <c r="AS532" s="359"/>
      <c r="AT532" s="358"/>
      <c r="AU532" s="302"/>
      <c r="AV532" s="304"/>
      <c r="AW532" s="302"/>
      <c r="AX532" s="308"/>
      <c r="AY532" s="344"/>
      <c r="AZ532" s="304"/>
      <c r="BA532" s="357"/>
      <c r="BB532" s="360"/>
      <c r="BC532" s="358"/>
      <c r="BD532" s="357"/>
      <c r="BE532" s="361"/>
      <c r="BF532" s="302"/>
      <c r="BG532" s="304"/>
      <c r="BH532" s="95">
        <v>197</v>
      </c>
      <c r="BI532" s="96">
        <v>172</v>
      </c>
      <c r="BJ532" s="302"/>
      <c r="BK532" s="304"/>
      <c r="BL532" s="302"/>
      <c r="BM532" s="344"/>
      <c r="BN532" s="304"/>
      <c r="BO532" s="302"/>
      <c r="BP532" s="304"/>
      <c r="BQ532" s="95">
        <v>218</v>
      </c>
      <c r="BR532" s="104">
        <v>187</v>
      </c>
      <c r="BS532" s="104">
        <v>102</v>
      </c>
      <c r="BT532" s="103">
        <v>36</v>
      </c>
      <c r="BU532" s="96">
        <v>52</v>
      </c>
      <c r="BV532" s="302"/>
      <c r="BW532" s="304"/>
      <c r="BX532" s="357"/>
      <c r="BY532" s="357"/>
      <c r="BZ532" s="359"/>
      <c r="CA532" s="358"/>
      <c r="CB532" s="302"/>
      <c r="CC532" s="311"/>
      <c r="CD532" s="311"/>
      <c r="CE532" s="304"/>
    </row>
    <row r="533" spans="1:83">
      <c r="A533" s="10">
        <v>8728</v>
      </c>
      <c r="B533" s="11" t="s">
        <v>665</v>
      </c>
      <c r="C533" s="33">
        <v>659</v>
      </c>
      <c r="D533" s="45">
        <v>229</v>
      </c>
      <c r="E533" s="68">
        <f t="shared" si="7"/>
        <v>0.34749620637329287</v>
      </c>
      <c r="F533" s="357"/>
      <c r="G533" s="357"/>
      <c r="H533" s="357"/>
      <c r="I533" s="357"/>
      <c r="J533" s="359"/>
      <c r="K533" s="364"/>
      <c r="L533" s="360"/>
      <c r="M533" s="362"/>
      <c r="N533" s="358"/>
      <c r="O533" s="357"/>
      <c r="P533" s="358"/>
      <c r="Q533" s="357"/>
      <c r="R533" s="359"/>
      <c r="S533" s="360"/>
      <c r="T533" s="362"/>
      <c r="U533" s="363"/>
      <c r="V533" s="358"/>
      <c r="W533" s="307"/>
      <c r="X533" s="304"/>
      <c r="Y533" s="357"/>
      <c r="Z533" s="362"/>
      <c r="AA533" s="307"/>
      <c r="AB533" s="311"/>
      <c r="AC533" s="344"/>
      <c r="AD533" s="304"/>
      <c r="AE533" s="302"/>
      <c r="AF533" s="311"/>
      <c r="AG533" s="311"/>
      <c r="AH533" s="344"/>
      <c r="AI533" s="304"/>
      <c r="AJ533" s="302"/>
      <c r="AK533" s="344"/>
      <c r="AL533" s="304"/>
      <c r="AM533" s="302"/>
      <c r="AN533" s="311"/>
      <c r="AO533" s="308"/>
      <c r="AP533" s="344"/>
      <c r="AQ533" s="304"/>
      <c r="AR533" s="357"/>
      <c r="AS533" s="359"/>
      <c r="AT533" s="358"/>
      <c r="AU533" s="302"/>
      <c r="AV533" s="304"/>
      <c r="AW533" s="302"/>
      <c r="AX533" s="308"/>
      <c r="AY533" s="344"/>
      <c r="AZ533" s="304"/>
      <c r="BA533" s="357"/>
      <c r="BB533" s="360"/>
      <c r="BC533" s="358"/>
      <c r="BD533" s="95">
        <v>151</v>
      </c>
      <c r="BE533" s="138">
        <v>141</v>
      </c>
      <c r="BF533" s="302"/>
      <c r="BG533" s="304"/>
      <c r="BH533" s="357"/>
      <c r="BI533" s="358"/>
      <c r="BJ533" s="302"/>
      <c r="BK533" s="304"/>
      <c r="BL533" s="302"/>
      <c r="BM533" s="344"/>
      <c r="BN533" s="304"/>
      <c r="BO533" s="302"/>
      <c r="BP533" s="304"/>
      <c r="BQ533" s="302"/>
      <c r="BR533" s="311"/>
      <c r="BS533" s="311"/>
      <c r="BT533" s="344"/>
      <c r="BU533" s="304"/>
      <c r="BV533" s="302"/>
      <c r="BW533" s="304"/>
      <c r="BX533" s="357"/>
      <c r="BY533" s="357"/>
      <c r="BZ533" s="359"/>
      <c r="CA533" s="358"/>
      <c r="CB533" s="302"/>
      <c r="CC533" s="311"/>
      <c r="CD533" s="311"/>
      <c r="CE533" s="304"/>
    </row>
    <row r="534" spans="1:83">
      <c r="A534" s="10">
        <v>8901</v>
      </c>
      <c r="B534" s="11" t="s">
        <v>666</v>
      </c>
      <c r="C534" s="33">
        <v>117</v>
      </c>
      <c r="D534" s="45">
        <v>33</v>
      </c>
      <c r="E534" s="68">
        <f t="shared" si="7"/>
        <v>0.28205128205128205</v>
      </c>
      <c r="F534" s="357"/>
      <c r="G534" s="357"/>
      <c r="H534" s="357"/>
      <c r="I534" s="357"/>
      <c r="J534" s="359"/>
      <c r="K534" s="364"/>
      <c r="L534" s="360"/>
      <c r="M534" s="362"/>
      <c r="N534" s="358"/>
      <c r="O534" s="357"/>
      <c r="P534" s="358"/>
      <c r="Q534" s="357"/>
      <c r="R534" s="359"/>
      <c r="S534" s="360"/>
      <c r="T534" s="362"/>
      <c r="U534" s="363"/>
      <c r="V534" s="358"/>
      <c r="W534" s="307"/>
      <c r="X534" s="304"/>
      <c r="Y534" s="357"/>
      <c r="Z534" s="362"/>
      <c r="AA534" s="307"/>
      <c r="AB534" s="311"/>
      <c r="AC534" s="344"/>
      <c r="AD534" s="304"/>
      <c r="AE534" s="302"/>
      <c r="AF534" s="311"/>
      <c r="AG534" s="311"/>
      <c r="AH534" s="344"/>
      <c r="AI534" s="304"/>
      <c r="AJ534" s="302"/>
      <c r="AK534" s="344"/>
      <c r="AL534" s="304"/>
      <c r="AM534" s="302"/>
      <c r="AN534" s="311"/>
      <c r="AO534" s="308"/>
      <c r="AP534" s="344"/>
      <c r="AQ534" s="304"/>
      <c r="AR534" s="357"/>
      <c r="AS534" s="359"/>
      <c r="AT534" s="358"/>
      <c r="AU534" s="95">
        <v>24</v>
      </c>
      <c r="AV534" s="291">
        <v>10</v>
      </c>
      <c r="AW534" s="302"/>
      <c r="AX534" s="308"/>
      <c r="AY534" s="344"/>
      <c r="AZ534" s="304"/>
      <c r="BA534" s="357"/>
      <c r="BB534" s="360"/>
      <c r="BC534" s="358"/>
      <c r="BD534" s="302"/>
      <c r="BE534" s="306"/>
      <c r="BF534" s="302"/>
      <c r="BG534" s="304"/>
      <c r="BH534" s="357"/>
      <c r="BI534" s="358"/>
      <c r="BJ534" s="302"/>
      <c r="BK534" s="304"/>
      <c r="BL534" s="302"/>
      <c r="BM534" s="344"/>
      <c r="BN534" s="304"/>
      <c r="BO534" s="302"/>
      <c r="BP534" s="304"/>
      <c r="BQ534" s="302"/>
      <c r="BR534" s="311"/>
      <c r="BS534" s="311"/>
      <c r="BT534" s="344"/>
      <c r="BU534" s="304"/>
      <c r="BV534" s="302"/>
      <c r="BW534" s="304"/>
      <c r="BX534" s="95"/>
      <c r="BY534" s="95"/>
      <c r="BZ534" s="104"/>
      <c r="CA534" s="96"/>
      <c r="CB534" s="302"/>
      <c r="CC534" s="311"/>
      <c r="CD534" s="311"/>
      <c r="CE534" s="304"/>
    </row>
    <row r="535" spans="1:83">
      <c r="A535" s="10">
        <v>8902</v>
      </c>
      <c r="B535" s="11" t="s">
        <v>667</v>
      </c>
      <c r="C535" s="33">
        <v>1271</v>
      </c>
      <c r="D535" s="45">
        <v>390</v>
      </c>
      <c r="E535" s="68">
        <f t="shared" ref="E535:E566" si="8">SUM(D535/C535)</f>
        <v>0.30684500393391029</v>
      </c>
      <c r="F535" s="357"/>
      <c r="G535" s="357"/>
      <c r="H535" s="357"/>
      <c r="I535" s="357"/>
      <c r="J535" s="359"/>
      <c r="K535" s="364"/>
      <c r="L535" s="360"/>
      <c r="M535" s="362"/>
      <c r="N535" s="358"/>
      <c r="O535" s="357"/>
      <c r="P535" s="358"/>
      <c r="Q535" s="357"/>
      <c r="R535" s="359"/>
      <c r="S535" s="360"/>
      <c r="T535" s="362"/>
      <c r="U535" s="363"/>
      <c r="V535" s="358"/>
      <c r="W535" s="307"/>
      <c r="X535" s="304"/>
      <c r="Y535" s="357"/>
      <c r="Z535" s="362"/>
      <c r="AA535" s="307"/>
      <c r="AB535" s="311"/>
      <c r="AC535" s="344"/>
      <c r="AD535" s="304"/>
      <c r="AE535" s="302"/>
      <c r="AF535" s="311"/>
      <c r="AG535" s="311"/>
      <c r="AH535" s="344"/>
      <c r="AI535" s="304"/>
      <c r="AJ535" s="302"/>
      <c r="AK535" s="344"/>
      <c r="AL535" s="304"/>
      <c r="AM535" s="302"/>
      <c r="AN535" s="311"/>
      <c r="AO535" s="308"/>
      <c r="AP535" s="344"/>
      <c r="AQ535" s="304"/>
      <c r="AR535" s="95">
        <v>157</v>
      </c>
      <c r="AS535" s="104">
        <v>136</v>
      </c>
      <c r="AT535" s="96">
        <v>187</v>
      </c>
      <c r="AU535" s="302"/>
      <c r="AV535" s="304"/>
      <c r="AW535" s="302"/>
      <c r="AX535" s="308"/>
      <c r="AY535" s="344"/>
      <c r="AZ535" s="304"/>
      <c r="BA535" s="95"/>
      <c r="BB535" s="103"/>
      <c r="BC535" s="358"/>
      <c r="BD535" s="302"/>
      <c r="BE535" s="306"/>
      <c r="BF535" s="302"/>
      <c r="BG535" s="304"/>
      <c r="BH535" s="357"/>
      <c r="BI535" s="358"/>
      <c r="BJ535" s="302"/>
      <c r="BK535" s="304"/>
      <c r="BL535" s="302"/>
      <c r="BM535" s="344"/>
      <c r="BN535" s="304"/>
      <c r="BO535" s="302"/>
      <c r="BP535" s="304"/>
      <c r="BQ535" s="302"/>
      <c r="BR535" s="311"/>
      <c r="BS535" s="311"/>
      <c r="BT535" s="344"/>
      <c r="BU535" s="304"/>
      <c r="BV535" s="302"/>
      <c r="BW535" s="304"/>
      <c r="BX535" s="95"/>
      <c r="BY535" s="95"/>
      <c r="BZ535" s="104"/>
      <c r="CA535" s="96"/>
      <c r="CB535" s="302"/>
      <c r="CC535" s="311"/>
      <c r="CD535" s="311"/>
      <c r="CE535" s="304"/>
    </row>
    <row r="536" spans="1:83">
      <c r="A536" s="10">
        <v>8903</v>
      </c>
      <c r="B536" s="11" t="s">
        <v>668</v>
      </c>
      <c r="C536" s="33">
        <v>1423</v>
      </c>
      <c r="D536" s="45">
        <v>325</v>
      </c>
      <c r="E536" s="68">
        <f t="shared" si="8"/>
        <v>0.22839072382290934</v>
      </c>
      <c r="F536" s="357"/>
      <c r="G536" s="357"/>
      <c r="H536" s="357"/>
      <c r="I536" s="357"/>
      <c r="J536" s="359"/>
      <c r="K536" s="364"/>
      <c r="L536" s="360"/>
      <c r="M536" s="362"/>
      <c r="N536" s="358"/>
      <c r="O536" s="95">
        <v>166</v>
      </c>
      <c r="P536" s="96">
        <v>212</v>
      </c>
      <c r="Q536" s="95"/>
      <c r="R536" s="104"/>
      <c r="S536" s="103"/>
      <c r="T536" s="108"/>
      <c r="U536" s="139"/>
      <c r="V536" s="96"/>
      <c r="W536" s="307"/>
      <c r="X536" s="304"/>
      <c r="Y536" s="357"/>
      <c r="Z536" s="362"/>
      <c r="AA536" s="307"/>
      <c r="AB536" s="311"/>
      <c r="AC536" s="344"/>
      <c r="AD536" s="304"/>
      <c r="AE536" s="302"/>
      <c r="AF536" s="311"/>
      <c r="AG536" s="311"/>
      <c r="AH536" s="344"/>
      <c r="AI536" s="304"/>
      <c r="AJ536" s="302"/>
      <c r="AK536" s="344"/>
      <c r="AL536" s="304"/>
      <c r="AM536" s="302"/>
      <c r="AN536" s="311"/>
      <c r="AO536" s="308"/>
      <c r="AP536" s="344"/>
      <c r="AQ536" s="304"/>
      <c r="AR536" s="357"/>
      <c r="AS536" s="359"/>
      <c r="AT536" s="358"/>
      <c r="AU536" s="302"/>
      <c r="AV536" s="304"/>
      <c r="AW536" s="302"/>
      <c r="AX536" s="308"/>
      <c r="AY536" s="344"/>
      <c r="AZ536" s="304"/>
      <c r="BA536" s="357"/>
      <c r="BB536" s="360"/>
      <c r="BC536" s="358"/>
      <c r="BD536" s="302"/>
      <c r="BE536" s="306"/>
      <c r="BF536" s="302"/>
      <c r="BG536" s="304"/>
      <c r="BH536" s="357"/>
      <c r="BI536" s="358"/>
      <c r="BJ536" s="302"/>
      <c r="BK536" s="304"/>
      <c r="BL536" s="302"/>
      <c r="BM536" s="344"/>
      <c r="BN536" s="304"/>
      <c r="BO536" s="302"/>
      <c r="BP536" s="304"/>
      <c r="BQ536" s="302"/>
      <c r="BR536" s="311"/>
      <c r="BS536" s="311"/>
      <c r="BT536" s="344"/>
      <c r="BU536" s="304"/>
      <c r="BV536" s="302"/>
      <c r="BW536" s="304"/>
      <c r="BX536" s="95"/>
      <c r="BY536" s="95"/>
      <c r="BZ536" s="104"/>
      <c r="CA536" s="96"/>
      <c r="CB536" s="302"/>
      <c r="CC536" s="311"/>
      <c r="CD536" s="311"/>
      <c r="CE536" s="304"/>
    </row>
    <row r="537" spans="1:83">
      <c r="A537" s="10">
        <v>8904</v>
      </c>
      <c r="B537" s="11" t="s">
        <v>669</v>
      </c>
      <c r="C537" s="33">
        <v>730</v>
      </c>
      <c r="D537" s="45">
        <v>348</v>
      </c>
      <c r="E537" s="68">
        <f t="shared" si="8"/>
        <v>0.47671232876712327</v>
      </c>
      <c r="F537" s="357"/>
      <c r="G537" s="357"/>
      <c r="H537" s="357"/>
      <c r="I537" s="357"/>
      <c r="J537" s="359"/>
      <c r="K537" s="364"/>
      <c r="L537" s="360"/>
      <c r="M537" s="362"/>
      <c r="N537" s="358"/>
      <c r="O537" s="357"/>
      <c r="P537" s="358"/>
      <c r="Q537" s="357"/>
      <c r="R537" s="359"/>
      <c r="S537" s="360"/>
      <c r="T537" s="362"/>
      <c r="U537" s="363"/>
      <c r="V537" s="358"/>
      <c r="W537" s="307"/>
      <c r="X537" s="304"/>
      <c r="Y537" s="357"/>
      <c r="Z537" s="362"/>
      <c r="AA537" s="307"/>
      <c r="AB537" s="311"/>
      <c r="AC537" s="344"/>
      <c r="AD537" s="304"/>
      <c r="AE537" s="302"/>
      <c r="AF537" s="311"/>
      <c r="AG537" s="311"/>
      <c r="AH537" s="344"/>
      <c r="AI537" s="304"/>
      <c r="AJ537" s="302"/>
      <c r="AK537" s="344"/>
      <c r="AL537" s="304"/>
      <c r="AM537" s="302"/>
      <c r="AN537" s="311"/>
      <c r="AO537" s="308"/>
      <c r="AP537" s="344"/>
      <c r="AQ537" s="304"/>
      <c r="AR537" s="95">
        <v>68</v>
      </c>
      <c r="AS537" s="104">
        <v>66</v>
      </c>
      <c r="AT537" s="96">
        <v>74</v>
      </c>
      <c r="AU537" s="302"/>
      <c r="AV537" s="304"/>
      <c r="AW537" s="302"/>
      <c r="AX537" s="308"/>
      <c r="AY537" s="344"/>
      <c r="AZ537" s="304"/>
      <c r="BA537" s="95">
        <v>51</v>
      </c>
      <c r="BB537" s="103">
        <v>131</v>
      </c>
      <c r="BC537" s="96">
        <v>96</v>
      </c>
      <c r="BD537" s="302"/>
      <c r="BE537" s="306"/>
      <c r="BF537" s="302"/>
      <c r="BG537" s="304"/>
      <c r="BH537" s="357"/>
      <c r="BI537" s="358"/>
      <c r="BJ537" s="302"/>
      <c r="BK537" s="304"/>
      <c r="BL537" s="302"/>
      <c r="BM537" s="344"/>
      <c r="BN537" s="304"/>
      <c r="BO537" s="302"/>
      <c r="BP537" s="304"/>
      <c r="BQ537" s="302"/>
      <c r="BR537" s="311"/>
      <c r="BS537" s="311"/>
      <c r="BT537" s="344"/>
      <c r="BU537" s="304"/>
      <c r="BV537" s="302"/>
      <c r="BW537" s="304"/>
      <c r="BX537" s="357"/>
      <c r="BY537" s="357"/>
      <c r="BZ537" s="359"/>
      <c r="CA537" s="358"/>
      <c r="CB537" s="302"/>
      <c r="CC537" s="311"/>
      <c r="CD537" s="311"/>
      <c r="CE537" s="304"/>
    </row>
    <row r="538" spans="1:83">
      <c r="A538" s="10">
        <v>8905</v>
      </c>
      <c r="B538" s="11" t="s">
        <v>670</v>
      </c>
      <c r="C538" s="33">
        <v>1282</v>
      </c>
      <c r="D538" s="45">
        <v>564</v>
      </c>
      <c r="E538" s="68">
        <f t="shared" si="8"/>
        <v>0.43993759750390016</v>
      </c>
      <c r="F538" s="357"/>
      <c r="G538" s="357"/>
      <c r="H538" s="357"/>
      <c r="I538" s="357"/>
      <c r="J538" s="359"/>
      <c r="K538" s="364"/>
      <c r="L538" s="360"/>
      <c r="M538" s="362"/>
      <c r="N538" s="358"/>
      <c r="O538" s="357"/>
      <c r="P538" s="358"/>
      <c r="Q538" s="95">
        <v>176</v>
      </c>
      <c r="R538" s="104">
        <v>140</v>
      </c>
      <c r="S538" s="103">
        <v>217</v>
      </c>
      <c r="T538" s="108">
        <v>106</v>
      </c>
      <c r="U538" s="139"/>
      <c r="V538" s="358"/>
      <c r="W538" s="307"/>
      <c r="X538" s="304"/>
      <c r="Y538" s="357"/>
      <c r="Z538" s="362"/>
      <c r="AA538" s="307"/>
      <c r="AB538" s="311"/>
      <c r="AC538" s="344"/>
      <c r="AD538" s="304"/>
      <c r="AE538" s="302"/>
      <c r="AF538" s="311"/>
      <c r="AG538" s="311"/>
      <c r="AH538" s="344"/>
      <c r="AI538" s="304"/>
      <c r="AJ538" s="302"/>
      <c r="AK538" s="344"/>
      <c r="AL538" s="304"/>
      <c r="AM538" s="302"/>
      <c r="AN538" s="311"/>
      <c r="AO538" s="308"/>
      <c r="AP538" s="344"/>
      <c r="AQ538" s="304"/>
      <c r="AR538" s="357"/>
      <c r="AS538" s="359"/>
      <c r="AT538" s="358"/>
      <c r="AU538" s="302"/>
      <c r="AV538" s="304"/>
      <c r="AW538" s="302"/>
      <c r="AX538" s="308"/>
      <c r="AY538" s="344"/>
      <c r="AZ538" s="304"/>
      <c r="BA538" s="95">
        <v>30</v>
      </c>
      <c r="BB538" s="103">
        <v>35</v>
      </c>
      <c r="BC538" s="96">
        <v>49</v>
      </c>
      <c r="BD538" s="302"/>
      <c r="BE538" s="306"/>
      <c r="BF538" s="302"/>
      <c r="BG538" s="304"/>
      <c r="BH538" s="357"/>
      <c r="BI538" s="358"/>
      <c r="BJ538" s="302"/>
      <c r="BK538" s="304"/>
      <c r="BL538" s="302"/>
      <c r="BM538" s="344"/>
      <c r="BN538" s="304"/>
      <c r="BO538" s="302"/>
      <c r="BP538" s="304"/>
      <c r="BQ538" s="302"/>
      <c r="BR538" s="311"/>
      <c r="BS538" s="311"/>
      <c r="BT538" s="344"/>
      <c r="BU538" s="304"/>
      <c r="BV538" s="302"/>
      <c r="BW538" s="304"/>
      <c r="BX538" s="95"/>
      <c r="BY538" s="95"/>
      <c r="BZ538" s="104"/>
      <c r="CA538" s="96"/>
      <c r="CB538" s="302"/>
      <c r="CC538" s="311"/>
      <c r="CD538" s="311"/>
      <c r="CE538" s="304"/>
    </row>
    <row r="539" spans="1:83">
      <c r="A539" s="10">
        <v>8906</v>
      </c>
      <c r="B539" s="11" t="s">
        <v>671</v>
      </c>
      <c r="C539" s="33">
        <v>858</v>
      </c>
      <c r="D539" s="45">
        <v>341</v>
      </c>
      <c r="E539" s="68">
        <f t="shared" si="8"/>
        <v>0.39743589743589741</v>
      </c>
      <c r="F539" s="357"/>
      <c r="G539" s="357"/>
      <c r="H539" s="357"/>
      <c r="I539" s="357"/>
      <c r="J539" s="359"/>
      <c r="K539" s="364"/>
      <c r="L539" s="360"/>
      <c r="M539" s="362"/>
      <c r="N539" s="358"/>
      <c r="O539" s="357"/>
      <c r="P539" s="358"/>
      <c r="Q539" s="95">
        <v>172</v>
      </c>
      <c r="R539" s="104">
        <v>93</v>
      </c>
      <c r="S539" s="103">
        <v>158</v>
      </c>
      <c r="T539" s="108">
        <v>96</v>
      </c>
      <c r="U539" s="139"/>
      <c r="V539" s="358"/>
      <c r="W539" s="307"/>
      <c r="X539" s="304"/>
      <c r="Y539" s="357"/>
      <c r="Z539" s="362"/>
      <c r="AA539" s="307"/>
      <c r="AB539" s="311"/>
      <c r="AC539" s="344"/>
      <c r="AD539" s="304"/>
      <c r="AE539" s="302"/>
      <c r="AF539" s="311"/>
      <c r="AG539" s="311"/>
      <c r="AH539" s="344"/>
      <c r="AI539" s="304"/>
      <c r="AJ539" s="302"/>
      <c r="AK539" s="344"/>
      <c r="AL539" s="304"/>
      <c r="AM539" s="302"/>
      <c r="AN539" s="311"/>
      <c r="AO539" s="308"/>
      <c r="AP539" s="344"/>
      <c r="AQ539" s="304"/>
      <c r="AR539" s="357"/>
      <c r="AS539" s="359"/>
      <c r="AT539" s="358"/>
      <c r="AU539" s="302"/>
      <c r="AV539" s="304"/>
      <c r="AW539" s="302"/>
      <c r="AX539" s="308"/>
      <c r="AY539" s="344"/>
      <c r="AZ539" s="304"/>
      <c r="BA539" s="357"/>
      <c r="BB539" s="360"/>
      <c r="BC539" s="358"/>
      <c r="BD539" s="302"/>
      <c r="BE539" s="306"/>
      <c r="BF539" s="302"/>
      <c r="BG539" s="304"/>
      <c r="BH539" s="357"/>
      <c r="BI539" s="358"/>
      <c r="BJ539" s="302"/>
      <c r="BK539" s="304"/>
      <c r="BL539" s="302"/>
      <c r="BM539" s="344"/>
      <c r="BN539" s="304"/>
      <c r="BO539" s="302"/>
      <c r="BP539" s="304"/>
      <c r="BQ539" s="302"/>
      <c r="BR539" s="311"/>
      <c r="BS539" s="311"/>
      <c r="BT539" s="344"/>
      <c r="BU539" s="304"/>
      <c r="BV539" s="302"/>
      <c r="BW539" s="304"/>
      <c r="BX539" s="95"/>
      <c r="BY539" s="95"/>
      <c r="BZ539" s="104"/>
      <c r="CA539" s="96"/>
      <c r="CB539" s="302"/>
      <c r="CC539" s="311"/>
      <c r="CD539" s="311"/>
      <c r="CE539" s="304"/>
    </row>
    <row r="540" spans="1:83">
      <c r="A540" s="10">
        <v>8907</v>
      </c>
      <c r="B540" s="11" t="s">
        <v>672</v>
      </c>
      <c r="C540" s="33">
        <v>1089</v>
      </c>
      <c r="D540" s="45">
        <v>489</v>
      </c>
      <c r="E540" s="68">
        <f t="shared" si="8"/>
        <v>0.44903581267217629</v>
      </c>
      <c r="F540" s="357"/>
      <c r="G540" s="357"/>
      <c r="H540" s="357"/>
      <c r="I540" s="357"/>
      <c r="J540" s="359"/>
      <c r="K540" s="364"/>
      <c r="L540" s="360"/>
      <c r="M540" s="362"/>
      <c r="N540" s="358"/>
      <c r="O540" s="95">
        <v>6</v>
      </c>
      <c r="P540" s="96">
        <v>5</v>
      </c>
      <c r="Q540" s="95">
        <v>161</v>
      </c>
      <c r="R540" s="104">
        <v>93</v>
      </c>
      <c r="S540" s="103">
        <v>246</v>
      </c>
      <c r="T540" s="108">
        <v>255</v>
      </c>
      <c r="U540" s="139"/>
      <c r="V540" s="96"/>
      <c r="W540" s="307"/>
      <c r="X540" s="304"/>
      <c r="Y540" s="357"/>
      <c r="Z540" s="362"/>
      <c r="AA540" s="307"/>
      <c r="AB540" s="311"/>
      <c r="AC540" s="344"/>
      <c r="AD540" s="304"/>
      <c r="AE540" s="302"/>
      <c r="AF540" s="311"/>
      <c r="AG540" s="311"/>
      <c r="AH540" s="344"/>
      <c r="AI540" s="304"/>
      <c r="AJ540" s="302"/>
      <c r="AK540" s="344"/>
      <c r="AL540" s="304"/>
      <c r="AM540" s="302"/>
      <c r="AN540" s="311"/>
      <c r="AO540" s="308"/>
      <c r="AP540" s="344"/>
      <c r="AQ540" s="304"/>
      <c r="AR540" s="357"/>
      <c r="AS540" s="359"/>
      <c r="AT540" s="358"/>
      <c r="AU540" s="302"/>
      <c r="AV540" s="304"/>
      <c r="AW540" s="302"/>
      <c r="AX540" s="308"/>
      <c r="AY540" s="344"/>
      <c r="AZ540" s="304"/>
      <c r="BA540" s="357"/>
      <c r="BB540" s="360"/>
      <c r="BC540" s="358"/>
      <c r="BD540" s="302"/>
      <c r="BE540" s="306"/>
      <c r="BF540" s="302"/>
      <c r="BG540" s="304"/>
      <c r="BH540" s="357"/>
      <c r="BI540" s="96"/>
      <c r="BJ540" s="302"/>
      <c r="BK540" s="304"/>
      <c r="BL540" s="302"/>
      <c r="BM540" s="344"/>
      <c r="BN540" s="304"/>
      <c r="BO540" s="302"/>
      <c r="BP540" s="304"/>
      <c r="BQ540" s="302"/>
      <c r="BR540" s="311"/>
      <c r="BS540" s="311"/>
      <c r="BT540" s="344"/>
      <c r="BU540" s="304"/>
      <c r="BV540" s="302"/>
      <c r="BW540" s="304"/>
      <c r="BX540" s="357"/>
      <c r="BY540" s="357"/>
      <c r="BZ540" s="359"/>
      <c r="CA540" s="358"/>
      <c r="CB540" s="302"/>
      <c r="CC540" s="311"/>
      <c r="CD540" s="311"/>
      <c r="CE540" s="304"/>
    </row>
    <row r="541" spans="1:83">
      <c r="A541" s="10">
        <v>8908</v>
      </c>
      <c r="B541" s="11" t="s">
        <v>673</v>
      </c>
      <c r="C541" s="33">
        <v>889</v>
      </c>
      <c r="D541" s="45">
        <v>281</v>
      </c>
      <c r="E541" s="68">
        <f t="shared" si="8"/>
        <v>0.31608548931383579</v>
      </c>
      <c r="F541" s="95">
        <v>63</v>
      </c>
      <c r="G541" s="95">
        <v>32</v>
      </c>
      <c r="H541" s="95">
        <v>41</v>
      </c>
      <c r="I541" s="95">
        <v>15</v>
      </c>
      <c r="J541" s="104">
        <v>57</v>
      </c>
      <c r="K541" s="109">
        <v>66</v>
      </c>
      <c r="L541" s="103">
        <v>44</v>
      </c>
      <c r="M541" s="108">
        <v>40</v>
      </c>
      <c r="N541" s="96">
        <v>25</v>
      </c>
      <c r="O541" s="357"/>
      <c r="P541" s="358"/>
      <c r="Q541" s="95">
        <v>73</v>
      </c>
      <c r="R541" s="104">
        <v>24</v>
      </c>
      <c r="S541" s="103">
        <v>64</v>
      </c>
      <c r="T541" s="108">
        <v>44</v>
      </c>
      <c r="U541" s="139"/>
      <c r="V541" s="358"/>
      <c r="W541" s="307"/>
      <c r="X541" s="304"/>
      <c r="Y541" s="95"/>
      <c r="Z541" s="108"/>
      <c r="AA541" s="307"/>
      <c r="AB541" s="311"/>
      <c r="AC541" s="344"/>
      <c r="AD541" s="304"/>
      <c r="AE541" s="302"/>
      <c r="AF541" s="311"/>
      <c r="AG541" s="311"/>
      <c r="AH541" s="344"/>
      <c r="AI541" s="304"/>
      <c r="AJ541" s="302"/>
      <c r="AK541" s="344"/>
      <c r="AL541" s="304"/>
      <c r="AM541" s="302"/>
      <c r="AN541" s="311"/>
      <c r="AO541" s="308"/>
      <c r="AP541" s="344"/>
      <c r="AQ541" s="304"/>
      <c r="AR541" s="357"/>
      <c r="AS541" s="359"/>
      <c r="AT541" s="358"/>
      <c r="AU541" s="302"/>
      <c r="AV541" s="304"/>
      <c r="AW541" s="302"/>
      <c r="AX541" s="308"/>
      <c r="AY541" s="344"/>
      <c r="AZ541" s="304"/>
      <c r="BA541" s="357"/>
      <c r="BB541" s="360"/>
      <c r="BC541" s="358"/>
      <c r="BD541" s="302"/>
      <c r="BE541" s="306"/>
      <c r="BF541" s="302"/>
      <c r="BG541" s="304"/>
      <c r="BH541" s="357"/>
      <c r="BI541" s="96"/>
      <c r="BJ541" s="302"/>
      <c r="BK541" s="304"/>
      <c r="BL541" s="302"/>
      <c r="BM541" s="344"/>
      <c r="BN541" s="304"/>
      <c r="BO541" s="302"/>
      <c r="BP541" s="304"/>
      <c r="BQ541" s="302"/>
      <c r="BR541" s="311"/>
      <c r="BS541" s="311"/>
      <c r="BT541" s="344"/>
      <c r="BU541" s="304"/>
      <c r="BV541" s="302"/>
      <c r="BW541" s="304"/>
      <c r="BX541" s="357"/>
      <c r="BY541" s="357"/>
      <c r="BZ541" s="359"/>
      <c r="CA541" s="358"/>
      <c r="CB541" s="302"/>
      <c r="CC541" s="311"/>
      <c r="CD541" s="311"/>
      <c r="CE541" s="304"/>
    </row>
    <row r="542" spans="1:83">
      <c r="A542" s="10">
        <v>8909</v>
      </c>
      <c r="B542" s="11" t="s">
        <v>674</v>
      </c>
      <c r="C542" s="33">
        <v>1189</v>
      </c>
      <c r="D542" s="45">
        <v>395</v>
      </c>
      <c r="E542" s="68">
        <f t="shared" si="8"/>
        <v>0.33221194280908328</v>
      </c>
      <c r="F542" s="302"/>
      <c r="G542" s="302"/>
      <c r="H542" s="302"/>
      <c r="I542" s="302"/>
      <c r="J542" s="311"/>
      <c r="K542" s="308"/>
      <c r="L542" s="344"/>
      <c r="M542" s="303"/>
      <c r="N542" s="304"/>
      <c r="O542" s="357"/>
      <c r="P542" s="358"/>
      <c r="Q542" s="357"/>
      <c r="R542" s="359"/>
      <c r="S542" s="360"/>
      <c r="T542" s="362"/>
      <c r="U542" s="363"/>
      <c r="V542" s="358"/>
      <c r="W542" s="307"/>
      <c r="X542" s="304"/>
      <c r="Y542" s="357"/>
      <c r="Z542" s="362"/>
      <c r="AA542" s="307"/>
      <c r="AB542" s="311"/>
      <c r="AC542" s="344"/>
      <c r="AD542" s="304"/>
      <c r="AE542" s="302"/>
      <c r="AF542" s="311"/>
      <c r="AG542" s="311"/>
      <c r="AH542" s="344"/>
      <c r="AI542" s="304"/>
      <c r="AJ542" s="302"/>
      <c r="AK542" s="344"/>
      <c r="AL542" s="304"/>
      <c r="AM542" s="302"/>
      <c r="AN542" s="311"/>
      <c r="AO542" s="308"/>
      <c r="AP542" s="344"/>
      <c r="AQ542" s="304"/>
      <c r="AR542" s="95">
        <v>182</v>
      </c>
      <c r="AS542" s="104">
        <v>186</v>
      </c>
      <c r="AT542" s="96">
        <v>217</v>
      </c>
      <c r="AU542" s="302"/>
      <c r="AV542" s="304"/>
      <c r="AW542" s="302"/>
      <c r="AX542" s="308"/>
      <c r="AY542" s="344"/>
      <c r="AZ542" s="304"/>
      <c r="BA542" s="357"/>
      <c r="BB542" s="360"/>
      <c r="BC542" s="358"/>
      <c r="BD542" s="302"/>
      <c r="BE542" s="306"/>
      <c r="BF542" s="302"/>
      <c r="BG542" s="304"/>
      <c r="BH542" s="357"/>
      <c r="BI542" s="96"/>
      <c r="BJ542" s="302"/>
      <c r="BK542" s="304"/>
      <c r="BL542" s="302"/>
      <c r="BM542" s="344"/>
      <c r="BN542" s="304"/>
      <c r="BO542" s="302"/>
      <c r="BP542" s="304"/>
      <c r="BQ542" s="302"/>
      <c r="BR542" s="311"/>
      <c r="BS542" s="311"/>
      <c r="BT542" s="344"/>
      <c r="BU542" s="304"/>
      <c r="BV542" s="302"/>
      <c r="BW542" s="304"/>
      <c r="BX542" s="95"/>
      <c r="BY542" s="95"/>
      <c r="BZ542" s="104"/>
      <c r="CA542" s="96"/>
      <c r="CB542" s="302"/>
      <c r="CC542" s="311"/>
      <c r="CD542" s="311"/>
      <c r="CE542" s="304"/>
    </row>
    <row r="543" spans="1:83">
      <c r="A543" s="10">
        <v>8910</v>
      </c>
      <c r="B543" s="11" t="s">
        <v>675</v>
      </c>
      <c r="C543" s="33">
        <v>838</v>
      </c>
      <c r="D543" s="45">
        <v>205</v>
      </c>
      <c r="E543" s="68">
        <f t="shared" si="8"/>
        <v>0.24463007159904535</v>
      </c>
      <c r="F543" s="302"/>
      <c r="G543" s="302"/>
      <c r="H543" s="302"/>
      <c r="I543" s="302"/>
      <c r="J543" s="311"/>
      <c r="K543" s="308"/>
      <c r="L543" s="344"/>
      <c r="M543" s="303"/>
      <c r="N543" s="304"/>
      <c r="O543" s="357"/>
      <c r="P543" s="358"/>
      <c r="Q543" s="357"/>
      <c r="R543" s="359"/>
      <c r="S543" s="360"/>
      <c r="T543" s="362"/>
      <c r="U543" s="363"/>
      <c r="V543" s="358"/>
      <c r="W543" s="307"/>
      <c r="X543" s="304"/>
      <c r="Y543" s="357"/>
      <c r="Z543" s="362"/>
      <c r="AA543" s="307"/>
      <c r="AB543" s="311"/>
      <c r="AC543" s="344"/>
      <c r="AD543" s="304"/>
      <c r="AE543" s="302"/>
      <c r="AF543" s="311"/>
      <c r="AG543" s="311"/>
      <c r="AH543" s="344"/>
      <c r="AI543" s="304"/>
      <c r="AJ543" s="302"/>
      <c r="AK543" s="344"/>
      <c r="AL543" s="304"/>
      <c r="AM543" s="302"/>
      <c r="AN543" s="311"/>
      <c r="AO543" s="308"/>
      <c r="AP543" s="344"/>
      <c r="AQ543" s="304"/>
      <c r="AR543" s="357"/>
      <c r="AS543" s="359"/>
      <c r="AT543" s="358"/>
      <c r="AU543" s="302"/>
      <c r="AV543" s="304"/>
      <c r="AW543" s="302"/>
      <c r="AX543" s="308"/>
      <c r="AY543" s="344"/>
      <c r="AZ543" s="304"/>
      <c r="BA543" s="95">
        <v>57</v>
      </c>
      <c r="BB543" s="103">
        <v>76</v>
      </c>
      <c r="BC543" s="96">
        <v>121</v>
      </c>
      <c r="BD543" s="302"/>
      <c r="BE543" s="306"/>
      <c r="BF543" s="302"/>
      <c r="BG543" s="304"/>
      <c r="BH543" s="95"/>
      <c r="BI543" s="96"/>
      <c r="BJ543" s="302"/>
      <c r="BK543" s="304"/>
      <c r="BL543" s="302"/>
      <c r="BM543" s="344"/>
      <c r="BN543" s="304"/>
      <c r="BO543" s="302"/>
      <c r="BP543" s="304"/>
      <c r="BQ543" s="302"/>
      <c r="BR543" s="311"/>
      <c r="BS543" s="311"/>
      <c r="BT543" s="344"/>
      <c r="BU543" s="304"/>
      <c r="BV543" s="302"/>
      <c r="BW543" s="304"/>
      <c r="BX543" s="95"/>
      <c r="BY543" s="95"/>
      <c r="BZ543" s="104"/>
      <c r="CA543" s="96"/>
      <c r="CB543" s="302"/>
      <c r="CC543" s="311"/>
      <c r="CD543" s="311"/>
      <c r="CE543" s="304"/>
    </row>
    <row r="544" spans="1:83">
      <c r="A544" s="10">
        <v>8911</v>
      </c>
      <c r="B544" s="11" t="s">
        <v>676</v>
      </c>
      <c r="C544" s="33">
        <v>1100</v>
      </c>
      <c r="D544" s="45">
        <v>332</v>
      </c>
      <c r="E544" s="68">
        <f t="shared" si="8"/>
        <v>0.30181818181818182</v>
      </c>
      <c r="F544" s="302"/>
      <c r="G544" s="302"/>
      <c r="H544" s="302"/>
      <c r="I544" s="302"/>
      <c r="J544" s="311"/>
      <c r="K544" s="308"/>
      <c r="L544" s="344"/>
      <c r="M544" s="303"/>
      <c r="N544" s="304"/>
      <c r="O544" s="95">
        <v>28</v>
      </c>
      <c r="P544" s="96">
        <v>27</v>
      </c>
      <c r="Q544" s="95">
        <v>107</v>
      </c>
      <c r="R544" s="104">
        <v>82</v>
      </c>
      <c r="S544" s="103">
        <v>111</v>
      </c>
      <c r="T544" s="108">
        <v>57</v>
      </c>
      <c r="U544" s="139"/>
      <c r="V544" s="96"/>
      <c r="W544" s="307"/>
      <c r="X544" s="304"/>
      <c r="Y544" s="357"/>
      <c r="Z544" s="362"/>
      <c r="AA544" s="307"/>
      <c r="AB544" s="311"/>
      <c r="AC544" s="344"/>
      <c r="AD544" s="304"/>
      <c r="AE544" s="302"/>
      <c r="AF544" s="311"/>
      <c r="AG544" s="311"/>
      <c r="AH544" s="344"/>
      <c r="AI544" s="304"/>
      <c r="AJ544" s="302"/>
      <c r="AK544" s="344"/>
      <c r="AL544" s="304"/>
      <c r="AM544" s="302"/>
      <c r="AN544" s="311"/>
      <c r="AO544" s="308"/>
      <c r="AP544" s="344"/>
      <c r="AQ544" s="304"/>
      <c r="AR544" s="357"/>
      <c r="AS544" s="359"/>
      <c r="AT544" s="358"/>
      <c r="AU544" s="302"/>
      <c r="AV544" s="304"/>
      <c r="AW544" s="302"/>
      <c r="AX544" s="308"/>
      <c r="AY544" s="344"/>
      <c r="AZ544" s="304"/>
      <c r="BA544" s="357"/>
      <c r="BB544" s="360"/>
      <c r="BC544" s="358"/>
      <c r="BD544" s="302"/>
      <c r="BE544" s="306"/>
      <c r="BF544" s="302"/>
      <c r="BG544" s="304"/>
      <c r="BH544" s="95"/>
      <c r="BI544" s="96"/>
      <c r="BJ544" s="302"/>
      <c r="BK544" s="304"/>
      <c r="BL544" s="302"/>
      <c r="BM544" s="344"/>
      <c r="BN544" s="304"/>
      <c r="BO544" s="302"/>
      <c r="BP544" s="304"/>
      <c r="BQ544" s="302"/>
      <c r="BR544" s="311"/>
      <c r="BS544" s="311"/>
      <c r="BT544" s="344"/>
      <c r="BU544" s="304"/>
      <c r="BV544" s="302"/>
      <c r="BW544" s="304"/>
      <c r="BX544" s="357"/>
      <c r="BY544" s="357"/>
      <c r="BZ544" s="359"/>
      <c r="CA544" s="358"/>
      <c r="CB544" s="302"/>
      <c r="CC544" s="311"/>
      <c r="CD544" s="311"/>
      <c r="CE544" s="304"/>
    </row>
    <row r="545" spans="1:83">
      <c r="A545" s="10">
        <v>8912</v>
      </c>
      <c r="B545" s="11" t="s">
        <v>677</v>
      </c>
      <c r="C545" s="33">
        <v>1206</v>
      </c>
      <c r="D545" s="45">
        <v>311</v>
      </c>
      <c r="E545" s="68">
        <f t="shared" si="8"/>
        <v>0.25787728026533996</v>
      </c>
      <c r="F545" s="302"/>
      <c r="G545" s="302"/>
      <c r="H545" s="302"/>
      <c r="I545" s="302"/>
      <c r="J545" s="311"/>
      <c r="K545" s="308"/>
      <c r="L545" s="344"/>
      <c r="M545" s="303"/>
      <c r="N545" s="304"/>
      <c r="O545" s="302">
        <v>175</v>
      </c>
      <c r="P545" s="304">
        <v>217</v>
      </c>
      <c r="Q545" s="357"/>
      <c r="R545" s="359"/>
      <c r="S545" s="360"/>
      <c r="T545" s="362"/>
      <c r="U545" s="363"/>
      <c r="V545" s="358"/>
      <c r="W545" s="307"/>
      <c r="X545" s="304"/>
      <c r="Y545" s="357"/>
      <c r="Z545" s="362"/>
      <c r="AA545" s="307"/>
      <c r="AB545" s="311"/>
      <c r="AC545" s="344"/>
      <c r="AD545" s="304"/>
      <c r="AE545" s="302"/>
      <c r="AF545" s="311"/>
      <c r="AG545" s="311"/>
      <c r="AH545" s="344"/>
      <c r="AI545" s="304"/>
      <c r="AJ545" s="302"/>
      <c r="AK545" s="344"/>
      <c r="AL545" s="304"/>
      <c r="AM545" s="302"/>
      <c r="AN545" s="311"/>
      <c r="AO545" s="308"/>
      <c r="AP545" s="344"/>
      <c r="AQ545" s="304"/>
      <c r="AR545" s="357"/>
      <c r="AS545" s="359"/>
      <c r="AT545" s="358"/>
      <c r="AU545" s="302"/>
      <c r="AV545" s="304"/>
      <c r="AW545" s="302"/>
      <c r="AX545" s="308"/>
      <c r="AY545" s="344"/>
      <c r="AZ545" s="304"/>
      <c r="BA545" s="357"/>
      <c r="BB545" s="360"/>
      <c r="BC545" s="358"/>
      <c r="BD545" s="302"/>
      <c r="BE545" s="306"/>
      <c r="BF545" s="302"/>
      <c r="BG545" s="304"/>
      <c r="BH545" s="95"/>
      <c r="BI545" s="96"/>
      <c r="BJ545" s="302"/>
      <c r="BK545" s="304"/>
      <c r="BL545" s="302"/>
      <c r="BM545" s="344"/>
      <c r="BN545" s="304"/>
      <c r="BO545" s="302"/>
      <c r="BP545" s="304"/>
      <c r="BQ545" s="302"/>
      <c r="BR545" s="311"/>
      <c r="BS545" s="311"/>
      <c r="BT545" s="344"/>
      <c r="BU545" s="304"/>
      <c r="BV545" s="302"/>
      <c r="BW545" s="304"/>
      <c r="BX545" s="357"/>
      <c r="BY545" s="357"/>
      <c r="BZ545" s="359"/>
      <c r="CA545" s="358"/>
      <c r="CB545" s="302"/>
      <c r="CC545" s="311"/>
      <c r="CD545" s="311"/>
      <c r="CE545" s="304"/>
    </row>
    <row r="546" spans="1:83">
      <c r="A546" s="10">
        <v>8913</v>
      </c>
      <c r="B546" s="11" t="s">
        <v>678</v>
      </c>
      <c r="C546" s="33">
        <v>676</v>
      </c>
      <c r="D546" s="45">
        <v>241</v>
      </c>
      <c r="E546" s="68">
        <f t="shared" si="8"/>
        <v>0.35650887573964496</v>
      </c>
      <c r="F546" s="302"/>
      <c r="G546" s="302"/>
      <c r="H546" s="302"/>
      <c r="I546" s="302"/>
      <c r="J546" s="311"/>
      <c r="K546" s="308"/>
      <c r="L546" s="344"/>
      <c r="M546" s="303"/>
      <c r="N546" s="304"/>
      <c r="O546" s="302"/>
      <c r="P546" s="304"/>
      <c r="Q546" s="95">
        <v>122</v>
      </c>
      <c r="R546" s="104">
        <v>62</v>
      </c>
      <c r="S546" s="103">
        <v>133</v>
      </c>
      <c r="T546" s="108">
        <v>53</v>
      </c>
      <c r="U546" s="139"/>
      <c r="V546" s="358"/>
      <c r="W546" s="307"/>
      <c r="X546" s="304"/>
      <c r="Y546" s="357"/>
      <c r="Z546" s="362"/>
      <c r="AA546" s="307"/>
      <c r="AB546" s="311"/>
      <c r="AC546" s="344"/>
      <c r="AD546" s="304"/>
      <c r="AE546" s="302"/>
      <c r="AF546" s="311"/>
      <c r="AG546" s="311"/>
      <c r="AH546" s="344"/>
      <c r="AI546" s="304"/>
      <c r="AJ546" s="302"/>
      <c r="AK546" s="344"/>
      <c r="AL546" s="304"/>
      <c r="AM546" s="302"/>
      <c r="AN546" s="311"/>
      <c r="AO546" s="308"/>
      <c r="AP546" s="344"/>
      <c r="AQ546" s="304"/>
      <c r="AR546" s="357"/>
      <c r="AS546" s="359"/>
      <c r="AT546" s="358"/>
      <c r="AU546" s="302"/>
      <c r="AV546" s="304"/>
      <c r="AW546" s="302"/>
      <c r="AX546" s="308"/>
      <c r="AY546" s="344"/>
      <c r="AZ546" s="304"/>
      <c r="BA546" s="95">
        <v>0</v>
      </c>
      <c r="BB546" s="103">
        <v>0</v>
      </c>
      <c r="BC546" s="96">
        <v>0</v>
      </c>
      <c r="BD546" s="302"/>
      <c r="BE546" s="306"/>
      <c r="BF546" s="302"/>
      <c r="BG546" s="304"/>
      <c r="BH546" s="95"/>
      <c r="BI546" s="96"/>
      <c r="BJ546" s="302"/>
      <c r="BK546" s="304"/>
      <c r="BL546" s="302"/>
      <c r="BM546" s="344"/>
      <c r="BN546" s="304"/>
      <c r="BO546" s="302"/>
      <c r="BP546" s="304"/>
      <c r="BQ546" s="302"/>
      <c r="BR546" s="311"/>
      <c r="BS546" s="311"/>
      <c r="BT546" s="344"/>
      <c r="BU546" s="304"/>
      <c r="BV546" s="302"/>
      <c r="BW546" s="304"/>
      <c r="BX546" s="357"/>
      <c r="BY546" s="357"/>
      <c r="BZ546" s="359"/>
      <c r="CA546" s="358"/>
      <c r="CB546" s="302"/>
      <c r="CC546" s="311"/>
      <c r="CD546" s="311"/>
      <c r="CE546" s="304"/>
    </row>
    <row r="547" spans="1:83">
      <c r="A547" s="10">
        <v>8914</v>
      </c>
      <c r="B547" s="11" t="s">
        <v>679</v>
      </c>
      <c r="C547" s="33">
        <v>1223</v>
      </c>
      <c r="D547" s="45">
        <v>390</v>
      </c>
      <c r="E547" s="68">
        <f t="shared" si="8"/>
        <v>0.31888798037612426</v>
      </c>
      <c r="F547" s="302"/>
      <c r="G547" s="302"/>
      <c r="H547" s="302"/>
      <c r="I547" s="302"/>
      <c r="J547" s="311"/>
      <c r="K547" s="308"/>
      <c r="L547" s="344"/>
      <c r="M547" s="303"/>
      <c r="N547" s="304"/>
      <c r="O547" s="302">
        <v>204</v>
      </c>
      <c r="P547" s="304">
        <v>233</v>
      </c>
      <c r="Q547" s="357"/>
      <c r="R547" s="359"/>
      <c r="S547" s="360"/>
      <c r="T547" s="362"/>
      <c r="U547" s="363"/>
      <c r="V547" s="358"/>
      <c r="W547" s="307"/>
      <c r="X547" s="304"/>
      <c r="Y547" s="357"/>
      <c r="Z547" s="362"/>
      <c r="AA547" s="307"/>
      <c r="AB547" s="311"/>
      <c r="AC547" s="344"/>
      <c r="AD547" s="304"/>
      <c r="AE547" s="302"/>
      <c r="AF547" s="311"/>
      <c r="AG547" s="311"/>
      <c r="AH547" s="344"/>
      <c r="AI547" s="304"/>
      <c r="AJ547" s="302"/>
      <c r="AK547" s="344"/>
      <c r="AL547" s="304"/>
      <c r="AM547" s="302"/>
      <c r="AN547" s="311"/>
      <c r="AO547" s="308"/>
      <c r="AP547" s="344"/>
      <c r="AQ547" s="304"/>
      <c r="AR547" s="357"/>
      <c r="AS547" s="359"/>
      <c r="AT547" s="358"/>
      <c r="AU547" s="302"/>
      <c r="AV547" s="304"/>
      <c r="AW547" s="302"/>
      <c r="AX547" s="308"/>
      <c r="AY547" s="344"/>
      <c r="AZ547" s="304"/>
      <c r="BA547" s="357"/>
      <c r="BB547" s="360"/>
      <c r="BC547" s="358"/>
      <c r="BD547" s="302"/>
      <c r="BE547" s="306"/>
      <c r="BF547" s="302"/>
      <c r="BG547" s="304"/>
      <c r="BH547" s="95"/>
      <c r="BI547" s="96"/>
      <c r="BJ547" s="302"/>
      <c r="BK547" s="304"/>
      <c r="BL547" s="302"/>
      <c r="BM547" s="344"/>
      <c r="BN547" s="304"/>
      <c r="BO547" s="302"/>
      <c r="BP547" s="304"/>
      <c r="BQ547" s="302"/>
      <c r="BR547" s="311"/>
      <c r="BS547" s="311"/>
      <c r="BT547" s="344"/>
      <c r="BU547" s="304"/>
      <c r="BV547" s="302"/>
      <c r="BW547" s="304"/>
      <c r="BX547" s="357"/>
      <c r="BY547" s="357"/>
      <c r="BZ547" s="359"/>
      <c r="CA547" s="358"/>
      <c r="CB547" s="302"/>
      <c r="CC547" s="311"/>
      <c r="CD547" s="311"/>
      <c r="CE547" s="304"/>
    </row>
    <row r="548" spans="1:83">
      <c r="A548" s="10">
        <v>9101</v>
      </c>
      <c r="B548" s="11" t="s">
        <v>680</v>
      </c>
      <c r="C548" s="33">
        <v>295</v>
      </c>
      <c r="D548" s="45">
        <v>102</v>
      </c>
      <c r="E548" s="68">
        <f t="shared" si="8"/>
        <v>0.34576271186440677</v>
      </c>
      <c r="F548" s="302"/>
      <c r="G548" s="302"/>
      <c r="H548" s="302"/>
      <c r="I548" s="302"/>
      <c r="J548" s="311"/>
      <c r="K548" s="308"/>
      <c r="L548" s="344"/>
      <c r="M548" s="303"/>
      <c r="N548" s="304"/>
      <c r="O548" s="302"/>
      <c r="P548" s="304"/>
      <c r="Q548" s="95">
        <v>50</v>
      </c>
      <c r="R548" s="104">
        <v>21</v>
      </c>
      <c r="S548" s="103">
        <v>62</v>
      </c>
      <c r="T548" s="108">
        <v>28</v>
      </c>
      <c r="U548" s="139"/>
      <c r="V548" s="358"/>
      <c r="W548" s="307"/>
      <c r="X548" s="304"/>
      <c r="Y548" s="357"/>
      <c r="Z548" s="362"/>
      <c r="AA548" s="307"/>
      <c r="AB548" s="311"/>
      <c r="AC548" s="344"/>
      <c r="AD548" s="304"/>
      <c r="AE548" s="302"/>
      <c r="AF548" s="311"/>
      <c r="AG548" s="311"/>
      <c r="AH548" s="344"/>
      <c r="AI548" s="304"/>
      <c r="AJ548" s="302"/>
      <c r="AK548" s="344"/>
      <c r="AL548" s="304"/>
      <c r="AM548" s="302"/>
      <c r="AN548" s="311"/>
      <c r="AO548" s="308"/>
      <c r="AP548" s="344"/>
      <c r="AQ548" s="304"/>
      <c r="AR548" s="357"/>
      <c r="AS548" s="359"/>
      <c r="AT548" s="358"/>
      <c r="AU548" s="302"/>
      <c r="AV548" s="304"/>
      <c r="AW548" s="302"/>
      <c r="AX548" s="308"/>
      <c r="AY548" s="344"/>
      <c r="AZ548" s="304"/>
      <c r="BA548" s="357"/>
      <c r="BB548" s="360"/>
      <c r="BC548" s="358"/>
      <c r="BD548" s="302"/>
      <c r="BE548" s="306"/>
      <c r="BF548" s="302"/>
      <c r="BG548" s="304"/>
      <c r="BH548" s="95"/>
      <c r="BI548" s="96"/>
      <c r="BJ548" s="302"/>
      <c r="BK548" s="304"/>
      <c r="BL548" s="302"/>
      <c r="BM548" s="344"/>
      <c r="BN548" s="304"/>
      <c r="BO548" s="302"/>
      <c r="BP548" s="304"/>
      <c r="BQ548" s="302"/>
      <c r="BR548" s="311"/>
      <c r="BS548" s="311"/>
      <c r="BT548" s="344"/>
      <c r="BU548" s="304"/>
      <c r="BV548" s="302"/>
      <c r="BW548" s="304"/>
      <c r="BX548" s="357"/>
      <c r="BY548" s="357"/>
      <c r="BZ548" s="359"/>
      <c r="CA548" s="358"/>
      <c r="CB548" s="302"/>
      <c r="CC548" s="311"/>
      <c r="CD548" s="311"/>
      <c r="CE548" s="304"/>
    </row>
    <row r="549" spans="1:83">
      <c r="A549" s="10">
        <v>9102</v>
      </c>
      <c r="B549" s="11" t="s">
        <v>681</v>
      </c>
      <c r="C549" s="33">
        <v>1054</v>
      </c>
      <c r="D549" s="45">
        <v>428</v>
      </c>
      <c r="E549" s="68">
        <f t="shared" si="8"/>
        <v>0.40607210626185958</v>
      </c>
      <c r="F549" s="302"/>
      <c r="G549" s="302"/>
      <c r="H549" s="302"/>
      <c r="I549" s="302"/>
      <c r="J549" s="311"/>
      <c r="K549" s="308"/>
      <c r="L549" s="344"/>
      <c r="M549" s="303"/>
      <c r="N549" s="304"/>
      <c r="O549" s="302"/>
      <c r="P549" s="304"/>
      <c r="Q549" s="95">
        <v>106</v>
      </c>
      <c r="R549" s="104">
        <v>51</v>
      </c>
      <c r="S549" s="103">
        <v>123</v>
      </c>
      <c r="T549" s="108">
        <v>39</v>
      </c>
      <c r="U549" s="139"/>
      <c r="V549" s="358"/>
      <c r="W549" s="307"/>
      <c r="X549" s="304"/>
      <c r="Y549" s="357"/>
      <c r="Z549" s="362"/>
      <c r="AA549" s="307"/>
      <c r="AB549" s="311"/>
      <c r="AC549" s="344"/>
      <c r="AD549" s="304"/>
      <c r="AE549" s="302"/>
      <c r="AF549" s="311"/>
      <c r="AG549" s="311"/>
      <c r="AH549" s="344"/>
      <c r="AI549" s="304"/>
      <c r="AJ549" s="302"/>
      <c r="AK549" s="344"/>
      <c r="AL549" s="304"/>
      <c r="AM549" s="302"/>
      <c r="AN549" s="311"/>
      <c r="AO549" s="308"/>
      <c r="AP549" s="344"/>
      <c r="AQ549" s="304"/>
      <c r="AR549" s="357"/>
      <c r="AS549" s="359"/>
      <c r="AT549" s="358"/>
      <c r="AU549" s="302"/>
      <c r="AV549" s="304"/>
      <c r="AW549" s="302"/>
      <c r="AX549" s="308"/>
      <c r="AY549" s="344"/>
      <c r="AZ549" s="304"/>
      <c r="BA549" s="95">
        <v>85</v>
      </c>
      <c r="BB549" s="103">
        <v>106</v>
      </c>
      <c r="BC549" s="96">
        <v>127</v>
      </c>
      <c r="BD549" s="302"/>
      <c r="BE549" s="306"/>
      <c r="BF549" s="302"/>
      <c r="BG549" s="304"/>
      <c r="BH549" s="95"/>
      <c r="BI549" s="96"/>
      <c r="BJ549" s="302"/>
      <c r="BK549" s="304"/>
      <c r="BL549" s="302"/>
      <c r="BM549" s="344"/>
      <c r="BN549" s="304"/>
      <c r="BO549" s="302"/>
      <c r="BP549" s="304"/>
      <c r="BQ549" s="302"/>
      <c r="BR549" s="311"/>
      <c r="BS549" s="311"/>
      <c r="BT549" s="344"/>
      <c r="BU549" s="304"/>
      <c r="BV549" s="302"/>
      <c r="BW549" s="304"/>
      <c r="BX549" s="357"/>
      <c r="BY549" s="357"/>
      <c r="BZ549" s="359"/>
      <c r="CA549" s="358"/>
      <c r="CB549" s="302"/>
      <c r="CC549" s="311"/>
      <c r="CD549" s="311"/>
      <c r="CE549" s="304"/>
    </row>
    <row r="550" spans="1:83">
      <c r="A550" s="10">
        <v>9103</v>
      </c>
      <c r="B550" s="11" t="s">
        <v>682</v>
      </c>
      <c r="C550" s="33">
        <v>1293</v>
      </c>
      <c r="D550" s="45">
        <v>826</v>
      </c>
      <c r="E550" s="68">
        <f t="shared" si="8"/>
        <v>0.63882443928847643</v>
      </c>
      <c r="F550" s="302"/>
      <c r="G550" s="302"/>
      <c r="H550" s="302"/>
      <c r="I550" s="302"/>
      <c r="J550" s="311"/>
      <c r="K550" s="308"/>
      <c r="L550" s="344"/>
      <c r="M550" s="303"/>
      <c r="N550" s="304"/>
      <c r="O550" s="302"/>
      <c r="P550" s="304"/>
      <c r="Q550" s="302"/>
      <c r="R550" s="311"/>
      <c r="S550" s="344"/>
      <c r="T550" s="303"/>
      <c r="U550" s="139">
        <v>410</v>
      </c>
      <c r="V550" s="96">
        <v>421</v>
      </c>
      <c r="W550" s="307"/>
      <c r="X550" s="304"/>
      <c r="Y550" s="357"/>
      <c r="Z550" s="362"/>
      <c r="AA550" s="307"/>
      <c r="AB550" s="311"/>
      <c r="AC550" s="344"/>
      <c r="AD550" s="304"/>
      <c r="AE550" s="302"/>
      <c r="AF550" s="311"/>
      <c r="AG550" s="311"/>
      <c r="AH550" s="344"/>
      <c r="AI550" s="304"/>
      <c r="AJ550" s="302"/>
      <c r="AK550" s="344"/>
      <c r="AL550" s="304"/>
      <c r="AM550" s="302"/>
      <c r="AN550" s="311"/>
      <c r="AO550" s="308"/>
      <c r="AP550" s="344"/>
      <c r="AQ550" s="304"/>
      <c r="AR550" s="357"/>
      <c r="AS550" s="359"/>
      <c r="AT550" s="358"/>
      <c r="AU550" s="302"/>
      <c r="AV550" s="304"/>
      <c r="AW550" s="302"/>
      <c r="AX550" s="308"/>
      <c r="AY550" s="344"/>
      <c r="AZ550" s="304"/>
      <c r="BA550" s="357"/>
      <c r="BB550" s="360"/>
      <c r="BC550" s="358"/>
      <c r="BD550" s="302"/>
      <c r="BE550" s="306"/>
      <c r="BF550" s="302"/>
      <c r="BG550" s="304"/>
      <c r="BH550" s="95"/>
      <c r="BI550" s="96"/>
      <c r="BJ550" s="302"/>
      <c r="BK550" s="304"/>
      <c r="BL550" s="302"/>
      <c r="BM550" s="344"/>
      <c r="BN550" s="304"/>
      <c r="BO550" s="302"/>
      <c r="BP550" s="304"/>
      <c r="BQ550" s="302"/>
      <c r="BR550" s="311"/>
      <c r="BS550" s="311"/>
      <c r="BT550" s="344"/>
      <c r="BU550" s="304"/>
      <c r="BV550" s="302"/>
      <c r="BW550" s="304"/>
      <c r="BX550" s="357"/>
      <c r="BY550" s="357"/>
      <c r="BZ550" s="359"/>
      <c r="CA550" s="358"/>
      <c r="CB550" s="302"/>
      <c r="CC550" s="311"/>
      <c r="CD550" s="311"/>
      <c r="CE550" s="304"/>
    </row>
    <row r="551" spans="1:83">
      <c r="A551" s="10">
        <v>9104</v>
      </c>
      <c r="B551" s="11" t="s">
        <v>683</v>
      </c>
      <c r="C551" s="33">
        <v>1022</v>
      </c>
      <c r="D551" s="45">
        <v>374</v>
      </c>
      <c r="E551" s="68">
        <f t="shared" si="8"/>
        <v>0.36594911937377689</v>
      </c>
      <c r="F551" s="302"/>
      <c r="G551" s="302"/>
      <c r="H551" s="302"/>
      <c r="I551" s="302"/>
      <c r="J551" s="311"/>
      <c r="K551" s="308"/>
      <c r="L551" s="344"/>
      <c r="M551" s="303"/>
      <c r="N551" s="304"/>
      <c r="O551" s="302"/>
      <c r="P551" s="304"/>
      <c r="Q551" s="302"/>
      <c r="R551" s="311"/>
      <c r="S551" s="344"/>
      <c r="T551" s="303"/>
      <c r="U551" s="363"/>
      <c r="V551" s="358"/>
      <c r="W551" s="307"/>
      <c r="X551" s="304"/>
      <c r="Y551" s="357"/>
      <c r="Z551" s="362"/>
      <c r="AA551" s="307"/>
      <c r="AB551" s="311"/>
      <c r="AC551" s="344"/>
      <c r="AD551" s="304"/>
      <c r="AE551" s="302"/>
      <c r="AF551" s="311"/>
      <c r="AG551" s="311"/>
      <c r="AH551" s="344"/>
      <c r="AI551" s="304"/>
      <c r="AJ551" s="302"/>
      <c r="AK551" s="344"/>
      <c r="AL551" s="304"/>
      <c r="AM551" s="302"/>
      <c r="AN551" s="311"/>
      <c r="AO551" s="308"/>
      <c r="AP551" s="344"/>
      <c r="AQ551" s="304"/>
      <c r="AR551" s="357"/>
      <c r="AS551" s="359"/>
      <c r="AT551" s="358"/>
      <c r="AU551" s="302"/>
      <c r="AV551" s="304"/>
      <c r="AW551" s="302"/>
      <c r="AX551" s="308"/>
      <c r="AY551" s="344"/>
      <c r="AZ551" s="304"/>
      <c r="BA551" s="95">
        <v>97</v>
      </c>
      <c r="BB551" s="103">
        <v>242</v>
      </c>
      <c r="BC551" s="96">
        <v>215</v>
      </c>
      <c r="BD551" s="302"/>
      <c r="BE551" s="306"/>
      <c r="BF551" s="302"/>
      <c r="BG551" s="304"/>
      <c r="BH551" s="95"/>
      <c r="BI551" s="96"/>
      <c r="BJ551" s="302"/>
      <c r="BK551" s="304"/>
      <c r="BL551" s="302"/>
      <c r="BM551" s="344"/>
      <c r="BN551" s="304"/>
      <c r="BO551" s="302"/>
      <c r="BP551" s="304"/>
      <c r="BQ551" s="302"/>
      <c r="BR551" s="311"/>
      <c r="BS551" s="311"/>
      <c r="BT551" s="344"/>
      <c r="BU551" s="304"/>
      <c r="BV551" s="302"/>
      <c r="BW551" s="304"/>
      <c r="BX551" s="357"/>
      <c r="BY551" s="357"/>
      <c r="BZ551" s="359"/>
      <c r="CA551" s="358"/>
      <c r="CB551" s="302"/>
      <c r="CC551" s="311"/>
      <c r="CD551" s="311"/>
      <c r="CE551" s="304"/>
    </row>
    <row r="552" spans="1:83">
      <c r="A552" s="10">
        <v>9105</v>
      </c>
      <c r="B552" s="11" t="s">
        <v>684</v>
      </c>
      <c r="C552" s="33">
        <v>1066</v>
      </c>
      <c r="D552" s="45">
        <v>559</v>
      </c>
      <c r="E552" s="68">
        <f t="shared" si="8"/>
        <v>0.52439024390243905</v>
      </c>
      <c r="F552" s="302"/>
      <c r="G552" s="302"/>
      <c r="H552" s="302"/>
      <c r="I552" s="302"/>
      <c r="J552" s="311"/>
      <c r="K552" s="308"/>
      <c r="L552" s="344"/>
      <c r="M552" s="303"/>
      <c r="N552" s="304"/>
      <c r="O552" s="302"/>
      <c r="P552" s="304"/>
      <c r="Q552" s="302"/>
      <c r="R552" s="311"/>
      <c r="S552" s="344"/>
      <c r="T552" s="303"/>
      <c r="U552" s="139">
        <v>124</v>
      </c>
      <c r="V552" s="96">
        <v>127</v>
      </c>
      <c r="W552" s="307"/>
      <c r="X552" s="304"/>
      <c r="Y552" s="357"/>
      <c r="Z552" s="362"/>
      <c r="AA552" s="307"/>
      <c r="AB552" s="311"/>
      <c r="AC552" s="344"/>
      <c r="AD552" s="304"/>
      <c r="AE552" s="302"/>
      <c r="AF552" s="311"/>
      <c r="AG552" s="311"/>
      <c r="AH552" s="344"/>
      <c r="AI552" s="304"/>
      <c r="AJ552" s="302"/>
      <c r="AK552" s="344"/>
      <c r="AL552" s="304"/>
      <c r="AM552" s="302"/>
      <c r="AN552" s="311"/>
      <c r="AO552" s="308"/>
      <c r="AP552" s="344"/>
      <c r="AQ552" s="304"/>
      <c r="AR552" s="357"/>
      <c r="AS552" s="359"/>
      <c r="AT552" s="358"/>
      <c r="AU552" s="302"/>
      <c r="AV552" s="304"/>
      <c r="AW552" s="302"/>
      <c r="AX552" s="308"/>
      <c r="AY552" s="344"/>
      <c r="AZ552" s="304"/>
      <c r="BA552" s="95">
        <v>101</v>
      </c>
      <c r="BB552" s="103">
        <v>140</v>
      </c>
      <c r="BC552" s="96">
        <v>163</v>
      </c>
      <c r="BD552" s="302"/>
      <c r="BE552" s="306"/>
      <c r="BF552" s="302"/>
      <c r="BG552" s="304"/>
      <c r="BH552" s="95"/>
      <c r="BI552" s="96"/>
      <c r="BJ552" s="302"/>
      <c r="BK552" s="304"/>
      <c r="BL552" s="302"/>
      <c r="BM552" s="344"/>
      <c r="BN552" s="304"/>
      <c r="BO552" s="302"/>
      <c r="BP552" s="304"/>
      <c r="BQ552" s="302"/>
      <c r="BR552" s="311"/>
      <c r="BS552" s="311"/>
      <c r="BT552" s="344"/>
      <c r="BU552" s="304"/>
      <c r="BV552" s="302"/>
      <c r="BW552" s="304"/>
      <c r="BX552" s="95"/>
      <c r="BY552" s="95"/>
      <c r="BZ552" s="104"/>
      <c r="CA552" s="358"/>
      <c r="CB552" s="302"/>
      <c r="CC552" s="311"/>
      <c r="CD552" s="311"/>
      <c r="CE552" s="304"/>
    </row>
    <row r="553" spans="1:83" s="16" customFormat="1">
      <c r="A553" s="10">
        <v>9106</v>
      </c>
      <c r="B553" s="11" t="s">
        <v>685</v>
      </c>
      <c r="C553" s="33">
        <v>1329</v>
      </c>
      <c r="D553" s="45">
        <v>383</v>
      </c>
      <c r="E553" s="68">
        <f t="shared" si="8"/>
        <v>0.28818660647103084</v>
      </c>
      <c r="F553" s="302"/>
      <c r="G553" s="302"/>
      <c r="H553" s="302"/>
      <c r="I553" s="302"/>
      <c r="J553" s="311"/>
      <c r="K553" s="308"/>
      <c r="L553" s="344"/>
      <c r="M553" s="303"/>
      <c r="N553" s="304"/>
      <c r="O553" s="302"/>
      <c r="P553" s="304"/>
      <c r="Q553" s="302"/>
      <c r="R553" s="311"/>
      <c r="S553" s="344"/>
      <c r="T553" s="303"/>
      <c r="U553" s="363"/>
      <c r="V553" s="358"/>
      <c r="W553" s="307"/>
      <c r="X553" s="304"/>
      <c r="Y553" s="357"/>
      <c r="Z553" s="362"/>
      <c r="AA553" s="307"/>
      <c r="AB553" s="311"/>
      <c r="AC553" s="344"/>
      <c r="AD553" s="304"/>
      <c r="AE553" s="302"/>
      <c r="AF553" s="311"/>
      <c r="AG553" s="311"/>
      <c r="AH553" s="344"/>
      <c r="AI553" s="304"/>
      <c r="AJ553" s="302"/>
      <c r="AK553" s="344"/>
      <c r="AL553" s="304"/>
      <c r="AM553" s="302"/>
      <c r="AN553" s="311"/>
      <c r="AO553" s="308"/>
      <c r="AP553" s="344"/>
      <c r="AQ553" s="304"/>
      <c r="AR553" s="357"/>
      <c r="AS553" s="359"/>
      <c r="AT553" s="358"/>
      <c r="AU553" s="302"/>
      <c r="AV553" s="304"/>
      <c r="AW553" s="302"/>
      <c r="AX553" s="308"/>
      <c r="AY553" s="344"/>
      <c r="AZ553" s="304"/>
      <c r="BA553" s="95">
        <v>144</v>
      </c>
      <c r="BB553" s="103">
        <v>187</v>
      </c>
      <c r="BC553" s="96">
        <v>185</v>
      </c>
      <c r="BD553" s="302"/>
      <c r="BE553" s="306"/>
      <c r="BF553" s="302"/>
      <c r="BG553" s="304"/>
      <c r="BH553" s="95"/>
      <c r="BI553" s="96"/>
      <c r="BJ553" s="302"/>
      <c r="BK553" s="304"/>
      <c r="BL553" s="302"/>
      <c r="BM553" s="344"/>
      <c r="BN553" s="304"/>
      <c r="BO553" s="302"/>
      <c r="BP553" s="304"/>
      <c r="BQ553" s="302"/>
      <c r="BR553" s="311"/>
      <c r="BS553" s="311"/>
      <c r="BT553" s="344"/>
      <c r="BU553" s="304"/>
      <c r="BV553" s="302"/>
      <c r="BW553" s="304"/>
      <c r="BX553" s="357"/>
      <c r="BY553" s="357"/>
      <c r="BZ553" s="359"/>
      <c r="CA553" s="358"/>
      <c r="CB553" s="302"/>
      <c r="CC553" s="311"/>
      <c r="CD553" s="311"/>
      <c r="CE553" s="304"/>
    </row>
    <row r="554" spans="1:83" s="16" customFormat="1">
      <c r="A554" s="10">
        <v>9107</v>
      </c>
      <c r="B554" s="11" t="s">
        <v>686</v>
      </c>
      <c r="C554" s="33">
        <v>646</v>
      </c>
      <c r="D554" s="45">
        <v>286</v>
      </c>
      <c r="E554" s="68">
        <f t="shared" si="8"/>
        <v>0.44272445820433437</v>
      </c>
      <c r="F554" s="302"/>
      <c r="G554" s="302"/>
      <c r="H554" s="302"/>
      <c r="I554" s="302"/>
      <c r="J554" s="311"/>
      <c r="K554" s="308"/>
      <c r="L554" s="344"/>
      <c r="M554" s="303"/>
      <c r="N554" s="304"/>
      <c r="O554" s="302"/>
      <c r="P554" s="304"/>
      <c r="Q554" s="302"/>
      <c r="R554" s="311"/>
      <c r="S554" s="344"/>
      <c r="T554" s="303"/>
      <c r="U554" s="363"/>
      <c r="V554" s="358"/>
      <c r="W554" s="307"/>
      <c r="X554" s="304"/>
      <c r="Y554" s="357"/>
      <c r="Z554" s="362"/>
      <c r="AA554" s="307"/>
      <c r="AB554" s="311"/>
      <c r="AC554" s="344"/>
      <c r="AD554" s="304"/>
      <c r="AE554" s="302"/>
      <c r="AF554" s="311"/>
      <c r="AG554" s="311"/>
      <c r="AH554" s="344"/>
      <c r="AI554" s="304"/>
      <c r="AJ554" s="302"/>
      <c r="AK554" s="344"/>
      <c r="AL554" s="304"/>
      <c r="AM554" s="302"/>
      <c r="AN554" s="311"/>
      <c r="AO554" s="308"/>
      <c r="AP554" s="344"/>
      <c r="AQ554" s="304"/>
      <c r="AR554" s="357"/>
      <c r="AS554" s="359"/>
      <c r="AT554" s="358"/>
      <c r="AU554" s="302"/>
      <c r="AV554" s="304"/>
      <c r="AW554" s="302"/>
      <c r="AX554" s="308"/>
      <c r="AY554" s="344"/>
      <c r="AZ554" s="304"/>
      <c r="BA554" s="95">
        <v>128</v>
      </c>
      <c r="BB554" s="103">
        <v>124</v>
      </c>
      <c r="BC554" s="96">
        <v>144</v>
      </c>
      <c r="BD554" s="302"/>
      <c r="BE554" s="306"/>
      <c r="BF554" s="302"/>
      <c r="BG554" s="304"/>
      <c r="BH554" s="95"/>
      <c r="BI554" s="96"/>
      <c r="BJ554" s="302"/>
      <c r="BK554" s="304"/>
      <c r="BL554" s="302"/>
      <c r="BM554" s="344"/>
      <c r="BN554" s="304"/>
      <c r="BO554" s="302"/>
      <c r="BP554" s="304"/>
      <c r="BQ554" s="302"/>
      <c r="BR554" s="311"/>
      <c r="BS554" s="311"/>
      <c r="BT554" s="344"/>
      <c r="BU554" s="304"/>
      <c r="BV554" s="302"/>
      <c r="BW554" s="304"/>
      <c r="BX554" s="357"/>
      <c r="BY554" s="357"/>
      <c r="BZ554" s="359"/>
      <c r="CA554" s="358"/>
      <c r="CB554" s="302"/>
      <c r="CC554" s="311"/>
      <c r="CD554" s="311"/>
      <c r="CE554" s="304"/>
    </row>
    <row r="555" spans="1:83" s="16" customFormat="1">
      <c r="A555" s="10">
        <v>9108</v>
      </c>
      <c r="B555" s="11" t="s">
        <v>687</v>
      </c>
      <c r="C555" s="33">
        <v>477</v>
      </c>
      <c r="D555" s="45">
        <v>298</v>
      </c>
      <c r="E555" s="68">
        <f t="shared" si="8"/>
        <v>0.62473794549266248</v>
      </c>
      <c r="F555" s="302"/>
      <c r="G555" s="302"/>
      <c r="H555" s="302"/>
      <c r="I555" s="302"/>
      <c r="J555" s="311"/>
      <c r="K555" s="308"/>
      <c r="L555" s="344"/>
      <c r="M555" s="303"/>
      <c r="N555" s="304"/>
      <c r="O555" s="302"/>
      <c r="P555" s="304"/>
      <c r="Q555" s="302"/>
      <c r="R555" s="311"/>
      <c r="S555" s="344"/>
      <c r="T555" s="303"/>
      <c r="U555" s="139">
        <v>123</v>
      </c>
      <c r="V555" s="96">
        <v>149</v>
      </c>
      <c r="W555" s="307"/>
      <c r="X555" s="304"/>
      <c r="Y555" s="357"/>
      <c r="Z555" s="362"/>
      <c r="AA555" s="307"/>
      <c r="AB555" s="311"/>
      <c r="AC555" s="344"/>
      <c r="AD555" s="304"/>
      <c r="AE555" s="302"/>
      <c r="AF555" s="311"/>
      <c r="AG555" s="311"/>
      <c r="AH555" s="344"/>
      <c r="AI555" s="304"/>
      <c r="AJ555" s="302"/>
      <c r="AK555" s="344"/>
      <c r="AL555" s="304"/>
      <c r="AM555" s="302"/>
      <c r="AN555" s="311"/>
      <c r="AO555" s="308"/>
      <c r="AP555" s="344"/>
      <c r="AQ555" s="304"/>
      <c r="AR555" s="357"/>
      <c r="AS555" s="359"/>
      <c r="AT555" s="358"/>
      <c r="AU555" s="302"/>
      <c r="AV555" s="304"/>
      <c r="AW555" s="302"/>
      <c r="AX555" s="308"/>
      <c r="AY555" s="344"/>
      <c r="AZ555" s="304"/>
      <c r="BA555" s="95">
        <v>5</v>
      </c>
      <c r="BB555" s="103">
        <v>1</v>
      </c>
      <c r="BC555" s="96">
        <v>5</v>
      </c>
      <c r="BD555" s="302"/>
      <c r="BE555" s="306"/>
      <c r="BF555" s="302"/>
      <c r="BG555" s="304"/>
      <c r="BH555" s="95"/>
      <c r="BI555" s="96"/>
      <c r="BJ555" s="302"/>
      <c r="BK555" s="304"/>
      <c r="BL555" s="302"/>
      <c r="BM555" s="344"/>
      <c r="BN555" s="304"/>
      <c r="BO555" s="302"/>
      <c r="BP555" s="304"/>
      <c r="BQ555" s="302"/>
      <c r="BR555" s="311"/>
      <c r="BS555" s="311"/>
      <c r="BT555" s="344"/>
      <c r="BU555" s="304"/>
      <c r="BV555" s="302"/>
      <c r="BW555" s="304"/>
      <c r="BX555" s="357"/>
      <c r="BY555" s="357"/>
      <c r="BZ555" s="359"/>
      <c r="CA555" s="358"/>
      <c r="CB555" s="302"/>
      <c r="CC555" s="311"/>
      <c r="CD555" s="311"/>
      <c r="CE555" s="304"/>
    </row>
    <row r="556" spans="1:83">
      <c r="A556" s="10">
        <v>9109</v>
      </c>
      <c r="B556" s="11" t="s">
        <v>688</v>
      </c>
      <c r="C556" s="33">
        <v>926</v>
      </c>
      <c r="D556" s="45">
        <v>239</v>
      </c>
      <c r="E556" s="68">
        <f t="shared" si="8"/>
        <v>0.25809935205183587</v>
      </c>
      <c r="F556" s="302"/>
      <c r="G556" s="302"/>
      <c r="H556" s="302"/>
      <c r="I556" s="302"/>
      <c r="J556" s="311"/>
      <c r="K556" s="308"/>
      <c r="L556" s="344"/>
      <c r="M556" s="303"/>
      <c r="N556" s="304"/>
      <c r="O556" s="302"/>
      <c r="P556" s="304"/>
      <c r="Q556" s="302"/>
      <c r="R556" s="311"/>
      <c r="S556" s="344"/>
      <c r="T556" s="303"/>
      <c r="U556" s="363"/>
      <c r="V556" s="358"/>
      <c r="W556" s="307"/>
      <c r="X556" s="304"/>
      <c r="Y556" s="357"/>
      <c r="Z556" s="362"/>
      <c r="AA556" s="307"/>
      <c r="AB556" s="311"/>
      <c r="AC556" s="344"/>
      <c r="AD556" s="304"/>
      <c r="AE556" s="302"/>
      <c r="AF556" s="311"/>
      <c r="AG556" s="311"/>
      <c r="AH556" s="344"/>
      <c r="AI556" s="304"/>
      <c r="AJ556" s="302"/>
      <c r="AK556" s="344"/>
      <c r="AL556" s="304"/>
      <c r="AM556" s="302"/>
      <c r="AN556" s="311"/>
      <c r="AO556" s="308"/>
      <c r="AP556" s="344"/>
      <c r="AQ556" s="304"/>
      <c r="AR556" s="357"/>
      <c r="AS556" s="359"/>
      <c r="AT556" s="358"/>
      <c r="AU556" s="302"/>
      <c r="AV556" s="304"/>
      <c r="AW556" s="302"/>
      <c r="AX556" s="308"/>
      <c r="AY556" s="344"/>
      <c r="AZ556" s="304"/>
      <c r="BA556" s="95">
        <v>87</v>
      </c>
      <c r="BB556" s="103">
        <v>129</v>
      </c>
      <c r="BC556" s="96">
        <v>142</v>
      </c>
      <c r="BD556" s="302"/>
      <c r="BE556" s="306"/>
      <c r="BF556" s="302"/>
      <c r="BG556" s="304"/>
      <c r="BH556" s="95"/>
      <c r="BI556" s="96"/>
      <c r="BJ556" s="302"/>
      <c r="BK556" s="304"/>
      <c r="BL556" s="302"/>
      <c r="BM556" s="344"/>
      <c r="BN556" s="304"/>
      <c r="BO556" s="302"/>
      <c r="BP556" s="304"/>
      <c r="BQ556" s="302"/>
      <c r="BR556" s="311"/>
      <c r="BS556" s="311"/>
      <c r="BT556" s="344"/>
      <c r="BU556" s="304"/>
      <c r="BV556" s="302"/>
      <c r="BW556" s="304"/>
      <c r="BX556" s="357"/>
      <c r="BY556" s="357"/>
      <c r="BZ556" s="359"/>
      <c r="CA556" s="358"/>
      <c r="CB556" s="302"/>
      <c r="CC556" s="311"/>
      <c r="CD556" s="311"/>
      <c r="CE556" s="304"/>
    </row>
    <row r="557" spans="1:83">
      <c r="A557" s="10">
        <v>9110</v>
      </c>
      <c r="B557" s="11" t="s">
        <v>689</v>
      </c>
      <c r="C557" s="33">
        <v>1236</v>
      </c>
      <c r="D557" s="45">
        <v>512</v>
      </c>
      <c r="E557" s="68">
        <f t="shared" si="8"/>
        <v>0.41423948220064727</v>
      </c>
      <c r="F557" s="302"/>
      <c r="G557" s="302"/>
      <c r="H557" s="302"/>
      <c r="I557" s="302"/>
      <c r="J557" s="311"/>
      <c r="K557" s="308"/>
      <c r="L557" s="344"/>
      <c r="M557" s="303"/>
      <c r="N557" s="304"/>
      <c r="O557" s="302"/>
      <c r="P557" s="304"/>
      <c r="Q557" s="302"/>
      <c r="R557" s="311"/>
      <c r="S557" s="344"/>
      <c r="T557" s="303"/>
      <c r="U557" s="139">
        <v>202</v>
      </c>
      <c r="V557" s="96">
        <v>236</v>
      </c>
      <c r="W557" s="307"/>
      <c r="X557" s="304"/>
      <c r="Y557" s="357"/>
      <c r="Z557" s="362"/>
      <c r="AA557" s="307"/>
      <c r="AB557" s="311"/>
      <c r="AC557" s="344"/>
      <c r="AD557" s="304"/>
      <c r="AE557" s="302"/>
      <c r="AF557" s="311"/>
      <c r="AG557" s="311"/>
      <c r="AH557" s="344"/>
      <c r="AI557" s="304"/>
      <c r="AJ557" s="302"/>
      <c r="AK557" s="344"/>
      <c r="AL557" s="304"/>
      <c r="AM557" s="302"/>
      <c r="AN557" s="311"/>
      <c r="AO557" s="308"/>
      <c r="AP557" s="344"/>
      <c r="AQ557" s="304"/>
      <c r="AR557" s="357"/>
      <c r="AS557" s="359"/>
      <c r="AT557" s="358"/>
      <c r="AU557" s="302"/>
      <c r="AV557" s="304"/>
      <c r="AW557" s="302"/>
      <c r="AX557" s="308"/>
      <c r="AY557" s="344"/>
      <c r="AZ557" s="304"/>
      <c r="BA557" s="95">
        <v>13</v>
      </c>
      <c r="BB557" s="103">
        <v>18</v>
      </c>
      <c r="BC557" s="96">
        <v>25</v>
      </c>
      <c r="BD557" s="302"/>
      <c r="BE557" s="306"/>
      <c r="BF557" s="302"/>
      <c r="BG557" s="304"/>
      <c r="BH557" s="95"/>
      <c r="BI557" s="96"/>
      <c r="BJ557" s="302"/>
      <c r="BK557" s="304"/>
      <c r="BL557" s="302"/>
      <c r="BM557" s="344"/>
      <c r="BN557" s="304"/>
      <c r="BO557" s="302"/>
      <c r="BP557" s="304"/>
      <c r="BQ557" s="302"/>
      <c r="BR557" s="311"/>
      <c r="BS557" s="311"/>
      <c r="BT557" s="344"/>
      <c r="BU557" s="304"/>
      <c r="BV557" s="302"/>
      <c r="BW557" s="304"/>
      <c r="BX557" s="357"/>
      <c r="BY557" s="357"/>
      <c r="BZ557" s="359"/>
      <c r="CA557" s="358"/>
      <c r="CB557" s="302"/>
      <c r="CC557" s="311"/>
      <c r="CD557" s="311"/>
      <c r="CE557" s="304"/>
    </row>
    <row r="558" spans="1:83">
      <c r="A558" s="10">
        <v>9111</v>
      </c>
      <c r="B558" s="11" t="s">
        <v>690</v>
      </c>
      <c r="C558" s="33">
        <v>411</v>
      </c>
      <c r="D558" s="45">
        <v>250</v>
      </c>
      <c r="E558" s="68">
        <f t="shared" si="8"/>
        <v>0.6082725060827251</v>
      </c>
      <c r="F558" s="302"/>
      <c r="G558" s="302"/>
      <c r="H558" s="302"/>
      <c r="I558" s="302"/>
      <c r="J558" s="311"/>
      <c r="K558" s="308"/>
      <c r="L558" s="344"/>
      <c r="M558" s="303"/>
      <c r="N558" s="304"/>
      <c r="O558" s="302"/>
      <c r="P558" s="304"/>
      <c r="Q558" s="302"/>
      <c r="R558" s="311"/>
      <c r="S558" s="344"/>
      <c r="T558" s="303"/>
      <c r="U558" s="139">
        <v>86</v>
      </c>
      <c r="V558" s="96">
        <v>114</v>
      </c>
      <c r="W558" s="307"/>
      <c r="X558" s="304"/>
      <c r="Y558" s="357"/>
      <c r="Z558" s="362"/>
      <c r="AA558" s="307"/>
      <c r="AB558" s="311"/>
      <c r="AC558" s="344"/>
      <c r="AD558" s="304"/>
      <c r="AE558" s="302"/>
      <c r="AF558" s="311"/>
      <c r="AG558" s="311"/>
      <c r="AH558" s="344"/>
      <c r="AI558" s="304"/>
      <c r="AJ558" s="302"/>
      <c r="AK558" s="344"/>
      <c r="AL558" s="304"/>
      <c r="AM558" s="302"/>
      <c r="AN558" s="311"/>
      <c r="AO558" s="308"/>
      <c r="AP558" s="344"/>
      <c r="AQ558" s="304"/>
      <c r="AR558" s="357"/>
      <c r="AS558" s="359"/>
      <c r="AT558" s="358"/>
      <c r="AU558" s="302"/>
      <c r="AV558" s="304"/>
      <c r="AW558" s="302"/>
      <c r="AX558" s="308"/>
      <c r="AY558" s="344"/>
      <c r="AZ558" s="304"/>
      <c r="BA558" s="357"/>
      <c r="BB558" s="360"/>
      <c r="BC558" s="358"/>
      <c r="BD558" s="302"/>
      <c r="BE558" s="306"/>
      <c r="BF558" s="302"/>
      <c r="BG558" s="304"/>
      <c r="BH558" s="95"/>
      <c r="BI558" s="96"/>
      <c r="BJ558" s="302"/>
      <c r="BK558" s="304"/>
      <c r="BL558" s="302"/>
      <c r="BM558" s="344"/>
      <c r="BN558" s="304"/>
      <c r="BO558" s="302"/>
      <c r="BP558" s="304"/>
      <c r="BQ558" s="302"/>
      <c r="BR558" s="311"/>
      <c r="BS558" s="311"/>
      <c r="BT558" s="344"/>
      <c r="BU558" s="304"/>
      <c r="BV558" s="302"/>
      <c r="BW558" s="304"/>
      <c r="BX558" s="357"/>
      <c r="BY558" s="357"/>
      <c r="BZ558" s="359"/>
      <c r="CA558" s="358"/>
      <c r="CB558" s="302"/>
      <c r="CC558" s="311"/>
      <c r="CD558" s="311"/>
      <c r="CE558" s="304"/>
    </row>
    <row r="559" spans="1:83">
      <c r="A559" s="10">
        <v>9112</v>
      </c>
      <c r="B559" s="11" t="s">
        <v>691</v>
      </c>
      <c r="C559" s="33">
        <v>1010</v>
      </c>
      <c r="D559" s="45">
        <v>565</v>
      </c>
      <c r="E559" s="68">
        <f t="shared" si="8"/>
        <v>0.55940594059405946</v>
      </c>
      <c r="F559" s="302"/>
      <c r="G559" s="302"/>
      <c r="H559" s="302"/>
      <c r="I559" s="302"/>
      <c r="J559" s="311"/>
      <c r="K559" s="308"/>
      <c r="L559" s="344"/>
      <c r="M559" s="303"/>
      <c r="N559" s="304"/>
      <c r="O559" s="302"/>
      <c r="P559" s="304"/>
      <c r="Q559" s="302"/>
      <c r="R559" s="311"/>
      <c r="S559" s="344"/>
      <c r="T559" s="303"/>
      <c r="U559" s="139">
        <v>177</v>
      </c>
      <c r="V559" s="96">
        <v>222</v>
      </c>
      <c r="W559" s="307"/>
      <c r="X559" s="304"/>
      <c r="Y559" s="357"/>
      <c r="Z559" s="362"/>
      <c r="AA559" s="307"/>
      <c r="AB559" s="311"/>
      <c r="AC559" s="344"/>
      <c r="AD559" s="304"/>
      <c r="AE559" s="302"/>
      <c r="AF559" s="311"/>
      <c r="AG559" s="311"/>
      <c r="AH559" s="344"/>
      <c r="AI559" s="304"/>
      <c r="AJ559" s="302"/>
      <c r="AK559" s="344"/>
      <c r="AL559" s="304"/>
      <c r="AM559" s="302"/>
      <c r="AN559" s="311"/>
      <c r="AO559" s="308"/>
      <c r="AP559" s="344"/>
      <c r="AQ559" s="304"/>
      <c r="AR559" s="357"/>
      <c r="AS559" s="359"/>
      <c r="AT559" s="358"/>
      <c r="AU559" s="302"/>
      <c r="AV559" s="304"/>
      <c r="AW559" s="302"/>
      <c r="AX559" s="308"/>
      <c r="AY559" s="344"/>
      <c r="AZ559" s="304"/>
      <c r="BA559" s="95">
        <v>39</v>
      </c>
      <c r="BB559" s="103">
        <v>63</v>
      </c>
      <c r="BC559" s="96">
        <v>69</v>
      </c>
      <c r="BD559" s="302"/>
      <c r="BE559" s="306"/>
      <c r="BF559" s="302"/>
      <c r="BG559" s="304"/>
      <c r="BH559" s="95"/>
      <c r="BI559" s="96"/>
      <c r="BJ559" s="302"/>
      <c r="BK559" s="304"/>
      <c r="BL559" s="302"/>
      <c r="BM559" s="344"/>
      <c r="BN559" s="304"/>
      <c r="BO559" s="302"/>
      <c r="BP559" s="304"/>
      <c r="BQ559" s="302"/>
      <c r="BR559" s="311"/>
      <c r="BS559" s="311"/>
      <c r="BT559" s="344"/>
      <c r="BU559" s="304"/>
      <c r="BV559" s="302"/>
      <c r="BW559" s="304"/>
      <c r="BX559" s="357"/>
      <c r="BY559" s="357"/>
      <c r="BZ559" s="359"/>
      <c r="CA559" s="358"/>
      <c r="CB559" s="302"/>
      <c r="CC559" s="311"/>
      <c r="CD559" s="311"/>
      <c r="CE559" s="304"/>
    </row>
    <row r="560" spans="1:83">
      <c r="A560" s="10">
        <v>9301</v>
      </c>
      <c r="B560" s="11" t="s">
        <v>692</v>
      </c>
      <c r="C560" s="33">
        <v>1173</v>
      </c>
      <c r="D560" s="45">
        <v>290</v>
      </c>
      <c r="E560" s="68">
        <f t="shared" si="8"/>
        <v>0.24722932651321397</v>
      </c>
      <c r="F560" s="302"/>
      <c r="G560" s="302"/>
      <c r="H560" s="302"/>
      <c r="I560" s="302"/>
      <c r="J560" s="311"/>
      <c r="K560" s="308"/>
      <c r="L560" s="344"/>
      <c r="M560" s="303"/>
      <c r="N560" s="304"/>
      <c r="O560" s="302"/>
      <c r="P560" s="304"/>
      <c r="Q560" s="302"/>
      <c r="R560" s="311"/>
      <c r="S560" s="344"/>
      <c r="T560" s="303"/>
      <c r="U560" s="307"/>
      <c r="V560" s="304"/>
      <c r="W560" s="307"/>
      <c r="X560" s="304"/>
      <c r="Y560" s="95">
        <v>177</v>
      </c>
      <c r="Z560" s="108">
        <v>222</v>
      </c>
      <c r="AA560" s="307"/>
      <c r="AB560" s="311"/>
      <c r="AC560" s="344"/>
      <c r="AD560" s="304"/>
      <c r="AE560" s="302"/>
      <c r="AF560" s="311"/>
      <c r="AG560" s="311"/>
      <c r="AH560" s="344"/>
      <c r="AI560" s="304"/>
      <c r="AJ560" s="302"/>
      <c r="AK560" s="344"/>
      <c r="AL560" s="304"/>
      <c r="AM560" s="302"/>
      <c r="AN560" s="311"/>
      <c r="AO560" s="308"/>
      <c r="AP560" s="344"/>
      <c r="AQ560" s="304"/>
      <c r="AR560" s="357"/>
      <c r="AS560" s="359"/>
      <c r="AT560" s="358"/>
      <c r="AU560" s="302"/>
      <c r="AV560" s="304"/>
      <c r="AW560" s="302"/>
      <c r="AX560" s="308"/>
      <c r="AY560" s="344"/>
      <c r="AZ560" s="304"/>
      <c r="BA560" s="302"/>
      <c r="BB560" s="344"/>
      <c r="BC560" s="304"/>
      <c r="BD560" s="302"/>
      <c r="BE560" s="306"/>
      <c r="BF560" s="302"/>
      <c r="BG560" s="304"/>
      <c r="BH560" s="95"/>
      <c r="BI560" s="96"/>
      <c r="BJ560" s="302"/>
      <c r="BK560" s="304"/>
      <c r="BL560" s="302"/>
      <c r="BM560" s="344"/>
      <c r="BN560" s="304"/>
      <c r="BO560" s="302"/>
      <c r="BP560" s="304"/>
      <c r="BQ560" s="302"/>
      <c r="BR560" s="311"/>
      <c r="BS560" s="311"/>
      <c r="BT560" s="344"/>
      <c r="BU560" s="304"/>
      <c r="BV560" s="302"/>
      <c r="BW560" s="304"/>
      <c r="BX560" s="357"/>
      <c r="BY560" s="357"/>
      <c r="BZ560" s="359"/>
      <c r="CA560" s="358"/>
      <c r="CB560" s="302"/>
      <c r="CC560" s="311"/>
      <c r="CD560" s="311"/>
      <c r="CE560" s="304"/>
    </row>
    <row r="561" spans="1:83">
      <c r="A561" s="10">
        <v>9302</v>
      </c>
      <c r="B561" s="11" t="s">
        <v>693</v>
      </c>
      <c r="C561" s="33">
        <v>663</v>
      </c>
      <c r="D561" s="45">
        <v>144</v>
      </c>
      <c r="E561" s="68">
        <f t="shared" si="8"/>
        <v>0.21719457013574661</v>
      </c>
      <c r="F561" s="302"/>
      <c r="G561" s="302"/>
      <c r="H561" s="302"/>
      <c r="I561" s="302"/>
      <c r="J561" s="311"/>
      <c r="K561" s="308"/>
      <c r="L561" s="344"/>
      <c r="M561" s="303"/>
      <c r="N561" s="304"/>
      <c r="O561" s="302"/>
      <c r="P561" s="304"/>
      <c r="Q561" s="302"/>
      <c r="R561" s="311"/>
      <c r="S561" s="344"/>
      <c r="T561" s="303"/>
      <c r="U561" s="307"/>
      <c r="V561" s="304"/>
      <c r="W561" s="307"/>
      <c r="X561" s="304"/>
      <c r="Y561" s="95">
        <v>92</v>
      </c>
      <c r="Z561" s="108">
        <v>112</v>
      </c>
      <c r="AA561" s="307"/>
      <c r="AB561" s="311"/>
      <c r="AC561" s="344"/>
      <c r="AD561" s="304"/>
      <c r="AE561" s="302"/>
      <c r="AF561" s="311"/>
      <c r="AG561" s="311"/>
      <c r="AH561" s="344"/>
      <c r="AI561" s="304"/>
      <c r="AJ561" s="302"/>
      <c r="AK561" s="344"/>
      <c r="AL561" s="304"/>
      <c r="AM561" s="302"/>
      <c r="AN561" s="311"/>
      <c r="AO561" s="308"/>
      <c r="AP561" s="344"/>
      <c r="AQ561" s="304"/>
      <c r="AR561" s="357"/>
      <c r="AS561" s="359"/>
      <c r="AT561" s="358"/>
      <c r="AU561" s="302"/>
      <c r="AV561" s="304"/>
      <c r="AW561" s="302"/>
      <c r="AX561" s="308"/>
      <c r="AY561" s="344"/>
      <c r="AZ561" s="304"/>
      <c r="BA561" s="302"/>
      <c r="BB561" s="344"/>
      <c r="BC561" s="304"/>
      <c r="BD561" s="302"/>
      <c r="BE561" s="306"/>
      <c r="BF561" s="302"/>
      <c r="BG561" s="304"/>
      <c r="BH561" s="95"/>
      <c r="BI561" s="96"/>
      <c r="BJ561" s="302"/>
      <c r="BK561" s="304"/>
      <c r="BL561" s="302"/>
      <c r="BM561" s="344"/>
      <c r="BN561" s="304"/>
      <c r="BO561" s="302"/>
      <c r="BP561" s="304"/>
      <c r="BQ561" s="302"/>
      <c r="BR561" s="311"/>
      <c r="BS561" s="311"/>
      <c r="BT561" s="344"/>
      <c r="BU561" s="304"/>
      <c r="BV561" s="302"/>
      <c r="BW561" s="304"/>
      <c r="BX561" s="357"/>
      <c r="BY561" s="357"/>
      <c r="BZ561" s="359"/>
      <c r="CA561" s="358"/>
      <c r="CB561" s="302"/>
      <c r="CC561" s="311"/>
      <c r="CD561" s="311"/>
      <c r="CE561" s="304"/>
    </row>
    <row r="562" spans="1:83">
      <c r="A562" s="10">
        <v>9501</v>
      </c>
      <c r="B562" s="11" t="s">
        <v>694</v>
      </c>
      <c r="C562" s="33">
        <v>1287</v>
      </c>
      <c r="D562" s="45">
        <v>268</v>
      </c>
      <c r="E562" s="68">
        <f t="shared" si="8"/>
        <v>0.20823620823620823</v>
      </c>
      <c r="F562" s="302"/>
      <c r="G562" s="302"/>
      <c r="H562" s="302"/>
      <c r="I562" s="302"/>
      <c r="J562" s="311"/>
      <c r="K562" s="308"/>
      <c r="L562" s="344"/>
      <c r="M562" s="303"/>
      <c r="N562" s="304"/>
      <c r="O562" s="302"/>
      <c r="P562" s="304"/>
      <c r="Q562" s="302"/>
      <c r="R562" s="311"/>
      <c r="S562" s="344"/>
      <c r="T562" s="303"/>
      <c r="U562" s="307"/>
      <c r="V562" s="304"/>
      <c r="W562" s="307"/>
      <c r="X562" s="304"/>
      <c r="Y562" s="302"/>
      <c r="Z562" s="303"/>
      <c r="AA562" s="307"/>
      <c r="AB562" s="311"/>
      <c r="AC562" s="344"/>
      <c r="AD562" s="304"/>
      <c r="AE562" s="302"/>
      <c r="AF562" s="311"/>
      <c r="AG562" s="311"/>
      <c r="AH562" s="344"/>
      <c r="AI562" s="304"/>
      <c r="AJ562" s="302"/>
      <c r="AK562" s="344"/>
      <c r="AL562" s="304"/>
      <c r="AM562" s="302"/>
      <c r="AN562" s="311"/>
      <c r="AO562" s="308"/>
      <c r="AP562" s="344"/>
      <c r="AQ562" s="304"/>
      <c r="AR562" s="95"/>
      <c r="AS562" s="104"/>
      <c r="AT562" s="96"/>
      <c r="AU562" s="302"/>
      <c r="AV562" s="304"/>
      <c r="AW562" s="302"/>
      <c r="AX562" s="308"/>
      <c r="AY562" s="344"/>
      <c r="AZ562" s="304"/>
      <c r="BA562" s="302"/>
      <c r="BB562" s="344"/>
      <c r="BC562" s="304"/>
      <c r="BD562" s="302"/>
      <c r="BE562" s="306"/>
      <c r="BF562" s="302"/>
      <c r="BG562" s="304"/>
      <c r="BH562" s="95">
        <v>119</v>
      </c>
      <c r="BI562" s="96">
        <v>153</v>
      </c>
      <c r="BJ562" s="302"/>
      <c r="BK562" s="304"/>
      <c r="BL562" s="302"/>
      <c r="BM562" s="344"/>
      <c r="BN562" s="304"/>
      <c r="BO562" s="302"/>
      <c r="BP562" s="304"/>
      <c r="BQ562" s="302"/>
      <c r="BR562" s="311"/>
      <c r="BS562" s="311"/>
      <c r="BT562" s="344"/>
      <c r="BU562" s="304"/>
      <c r="BV562" s="302"/>
      <c r="BW562" s="304"/>
      <c r="BX562" s="95">
        <v>159</v>
      </c>
      <c r="BY562" s="95">
        <v>99</v>
      </c>
      <c r="BZ562" s="104">
        <v>145</v>
      </c>
      <c r="CA562" s="96">
        <v>90</v>
      </c>
      <c r="CB562" s="302"/>
      <c r="CC562" s="311"/>
      <c r="CD562" s="311"/>
      <c r="CE562" s="304"/>
    </row>
    <row r="563" spans="1:83">
      <c r="A563" s="10">
        <v>9502</v>
      </c>
      <c r="B563" s="11" t="s">
        <v>695</v>
      </c>
      <c r="C563" s="33">
        <v>1348</v>
      </c>
      <c r="D563" s="45">
        <v>296</v>
      </c>
      <c r="E563" s="68">
        <f t="shared" si="8"/>
        <v>0.21958456973293769</v>
      </c>
      <c r="F563" s="302"/>
      <c r="G563" s="302"/>
      <c r="H563" s="302"/>
      <c r="I563" s="302"/>
      <c r="J563" s="311"/>
      <c r="K563" s="308"/>
      <c r="L563" s="344"/>
      <c r="M563" s="303"/>
      <c r="N563" s="304"/>
      <c r="O563" s="302"/>
      <c r="P563" s="304"/>
      <c r="Q563" s="302"/>
      <c r="R563" s="311"/>
      <c r="S563" s="344"/>
      <c r="T563" s="303"/>
      <c r="U563" s="307"/>
      <c r="V563" s="304"/>
      <c r="W563" s="307"/>
      <c r="X563" s="304"/>
      <c r="Y563" s="302"/>
      <c r="Z563" s="303"/>
      <c r="AA563" s="307"/>
      <c r="AB563" s="311"/>
      <c r="AC563" s="344"/>
      <c r="AD563" s="304"/>
      <c r="AE563" s="302"/>
      <c r="AF563" s="311"/>
      <c r="AG563" s="311"/>
      <c r="AH563" s="344"/>
      <c r="AI563" s="304"/>
      <c r="AJ563" s="302"/>
      <c r="AK563" s="344"/>
      <c r="AL563" s="304"/>
      <c r="AM563" s="302"/>
      <c r="AN563" s="311"/>
      <c r="AO563" s="308"/>
      <c r="AP563" s="344"/>
      <c r="AQ563" s="304"/>
      <c r="AR563" s="95"/>
      <c r="AS563" s="104"/>
      <c r="AT563" s="96"/>
      <c r="AU563" s="302"/>
      <c r="AV563" s="304"/>
      <c r="AW563" s="302"/>
      <c r="AX563" s="308"/>
      <c r="AY563" s="344"/>
      <c r="AZ563" s="304"/>
      <c r="BA563" s="302"/>
      <c r="BB563" s="344"/>
      <c r="BC563" s="304"/>
      <c r="BD563" s="302"/>
      <c r="BE563" s="306"/>
      <c r="BF563" s="302"/>
      <c r="BG563" s="304"/>
      <c r="BH563" s="95">
        <v>140</v>
      </c>
      <c r="BI563" s="96">
        <v>157</v>
      </c>
      <c r="BJ563" s="302"/>
      <c r="BK563" s="304"/>
      <c r="BL563" s="302"/>
      <c r="BM563" s="344"/>
      <c r="BN563" s="304"/>
      <c r="BO563" s="302"/>
      <c r="BP563" s="304"/>
      <c r="BQ563" s="302"/>
      <c r="BR563" s="311"/>
      <c r="BS563" s="311"/>
      <c r="BT563" s="344"/>
      <c r="BU563" s="304"/>
      <c r="BV563" s="302"/>
      <c r="BW563" s="304"/>
      <c r="BX563" s="95">
        <v>167</v>
      </c>
      <c r="BY563" s="95">
        <v>141</v>
      </c>
      <c r="BZ563" s="104">
        <v>158</v>
      </c>
      <c r="CA563" s="96">
        <v>109</v>
      </c>
      <c r="CB563" s="302"/>
      <c r="CC563" s="311"/>
      <c r="CD563" s="311"/>
      <c r="CE563" s="304"/>
    </row>
    <row r="564" spans="1:83">
      <c r="A564" s="10">
        <v>9503</v>
      </c>
      <c r="B564" s="11" t="s">
        <v>696</v>
      </c>
      <c r="C564" s="33">
        <v>1039</v>
      </c>
      <c r="D564" s="45">
        <v>142</v>
      </c>
      <c r="E564" s="68">
        <f t="shared" si="8"/>
        <v>0.13666987487969201</v>
      </c>
      <c r="F564" s="302"/>
      <c r="G564" s="302"/>
      <c r="H564" s="302"/>
      <c r="I564" s="302"/>
      <c r="J564" s="311"/>
      <c r="K564" s="308"/>
      <c r="L564" s="344"/>
      <c r="M564" s="303"/>
      <c r="N564" s="304"/>
      <c r="O564" s="302"/>
      <c r="P564" s="304"/>
      <c r="Q564" s="302"/>
      <c r="R564" s="311"/>
      <c r="S564" s="344"/>
      <c r="T564" s="303"/>
      <c r="U564" s="307"/>
      <c r="V564" s="304"/>
      <c r="W564" s="307"/>
      <c r="X564" s="304"/>
      <c r="Y564" s="302"/>
      <c r="Z564" s="303"/>
      <c r="AA564" s="307"/>
      <c r="AB564" s="311"/>
      <c r="AC564" s="344"/>
      <c r="AD564" s="304"/>
      <c r="AE564" s="302"/>
      <c r="AF564" s="311"/>
      <c r="AG564" s="311"/>
      <c r="AH564" s="344"/>
      <c r="AI564" s="304"/>
      <c r="AJ564" s="302"/>
      <c r="AK564" s="344"/>
      <c r="AL564" s="304"/>
      <c r="AM564" s="302"/>
      <c r="AN564" s="311"/>
      <c r="AO564" s="308"/>
      <c r="AP564" s="344"/>
      <c r="AQ564" s="304"/>
      <c r="AR564" s="357"/>
      <c r="AS564" s="359"/>
      <c r="AT564" s="358"/>
      <c r="AU564" s="302"/>
      <c r="AV564" s="304"/>
      <c r="AW564" s="302"/>
      <c r="AX564" s="308"/>
      <c r="AY564" s="344"/>
      <c r="AZ564" s="304"/>
      <c r="BA564" s="302"/>
      <c r="BB564" s="344"/>
      <c r="BC564" s="304"/>
      <c r="BD564" s="302"/>
      <c r="BE564" s="306"/>
      <c r="BF564" s="302"/>
      <c r="BG564" s="304"/>
      <c r="BH564" s="95">
        <v>65</v>
      </c>
      <c r="BI564" s="96">
        <v>78</v>
      </c>
      <c r="BJ564" s="302"/>
      <c r="BK564" s="304"/>
      <c r="BL564" s="302"/>
      <c r="BM564" s="344"/>
      <c r="BN564" s="304"/>
      <c r="BO564" s="302"/>
      <c r="BP564" s="304"/>
      <c r="BQ564" s="302"/>
      <c r="BR564" s="311"/>
      <c r="BS564" s="311"/>
      <c r="BT564" s="344"/>
      <c r="BU564" s="304"/>
      <c r="BV564" s="302"/>
      <c r="BW564" s="304"/>
      <c r="BX564" s="95">
        <v>86</v>
      </c>
      <c r="BY564" s="95">
        <v>56</v>
      </c>
      <c r="BZ564" s="104">
        <v>81</v>
      </c>
      <c r="CA564" s="96">
        <v>43</v>
      </c>
      <c r="CB564" s="302"/>
      <c r="CC564" s="311"/>
      <c r="CD564" s="311"/>
      <c r="CE564" s="304"/>
    </row>
    <row r="565" spans="1:83">
      <c r="A565" s="10">
        <v>9701</v>
      </c>
      <c r="B565" s="11" t="s">
        <v>697</v>
      </c>
      <c r="C565" s="33">
        <v>1058</v>
      </c>
      <c r="D565" s="45">
        <v>378</v>
      </c>
      <c r="E565" s="68">
        <f t="shared" si="8"/>
        <v>0.35727788279773159</v>
      </c>
      <c r="F565" s="302"/>
      <c r="G565" s="302"/>
      <c r="H565" s="302"/>
      <c r="I565" s="302"/>
      <c r="J565" s="311"/>
      <c r="K565" s="308"/>
      <c r="L565" s="344"/>
      <c r="M565" s="303"/>
      <c r="N565" s="304"/>
      <c r="O565" s="302"/>
      <c r="P565" s="304"/>
      <c r="Q565" s="302"/>
      <c r="R565" s="311"/>
      <c r="S565" s="344"/>
      <c r="T565" s="303"/>
      <c r="U565" s="307"/>
      <c r="V565" s="304"/>
      <c r="W565" s="307"/>
      <c r="X565" s="304"/>
      <c r="Y565" s="302"/>
      <c r="Z565" s="303"/>
      <c r="AA565" s="307"/>
      <c r="AB565" s="311"/>
      <c r="AC565" s="344"/>
      <c r="AD565" s="304"/>
      <c r="AE565" s="302"/>
      <c r="AF565" s="311"/>
      <c r="AG565" s="311"/>
      <c r="AH565" s="344"/>
      <c r="AI565" s="304"/>
      <c r="AJ565" s="302"/>
      <c r="AK565" s="344"/>
      <c r="AL565" s="304"/>
      <c r="AM565" s="302"/>
      <c r="AN565" s="311"/>
      <c r="AO565" s="308"/>
      <c r="AP565" s="344"/>
      <c r="AQ565" s="304"/>
      <c r="AR565" s="95">
        <v>298</v>
      </c>
      <c r="AS565" s="104">
        <v>183</v>
      </c>
      <c r="AT565" s="96">
        <v>165</v>
      </c>
      <c r="AU565" s="302"/>
      <c r="AV565" s="304"/>
      <c r="AW565" s="302"/>
      <c r="AX565" s="308"/>
      <c r="AY565" s="344"/>
      <c r="AZ565" s="304"/>
      <c r="BA565" s="302"/>
      <c r="BB565" s="344"/>
      <c r="BC565" s="304"/>
      <c r="BD565" s="302"/>
      <c r="BE565" s="306"/>
      <c r="BF565" s="302"/>
      <c r="BG565" s="304"/>
      <c r="BH565" s="302"/>
      <c r="BI565" s="304"/>
      <c r="BJ565" s="302"/>
      <c r="BK565" s="304"/>
      <c r="BL565" s="302"/>
      <c r="BM565" s="344"/>
      <c r="BN565" s="304"/>
      <c r="BO565" s="302"/>
      <c r="BP565" s="304"/>
      <c r="BQ565" s="302"/>
      <c r="BR565" s="311"/>
      <c r="BS565" s="311"/>
      <c r="BT565" s="344"/>
      <c r="BU565" s="304"/>
      <c r="BV565" s="302"/>
      <c r="BW565" s="304"/>
      <c r="BX565" s="302"/>
      <c r="BY565" s="302"/>
      <c r="BZ565" s="311"/>
      <c r="CA565" s="304"/>
      <c r="CB565" s="302"/>
      <c r="CC565" s="311"/>
      <c r="CD565" s="311"/>
      <c r="CE565" s="304"/>
    </row>
    <row r="566" spans="1:83">
      <c r="A566" s="10">
        <v>9702</v>
      </c>
      <c r="B566" s="11" t="s">
        <v>698</v>
      </c>
      <c r="C566" s="33">
        <v>1534</v>
      </c>
      <c r="D566" s="45">
        <v>338</v>
      </c>
      <c r="E566" s="68">
        <f t="shared" si="8"/>
        <v>0.22033898305084745</v>
      </c>
      <c r="F566" s="302"/>
      <c r="G566" s="302"/>
      <c r="H566" s="302"/>
      <c r="I566" s="302"/>
      <c r="J566" s="311"/>
      <c r="K566" s="308"/>
      <c r="L566" s="344"/>
      <c r="M566" s="303"/>
      <c r="N566" s="304"/>
      <c r="O566" s="302"/>
      <c r="P566" s="304"/>
      <c r="Q566" s="302"/>
      <c r="R566" s="311"/>
      <c r="S566" s="344"/>
      <c r="T566" s="303"/>
      <c r="U566" s="307"/>
      <c r="V566" s="304"/>
      <c r="W566" s="307"/>
      <c r="X566" s="304"/>
      <c r="Y566" s="302"/>
      <c r="Z566" s="303"/>
      <c r="AA566" s="307"/>
      <c r="AB566" s="311"/>
      <c r="AC566" s="344"/>
      <c r="AD566" s="304"/>
      <c r="AE566" s="302"/>
      <c r="AF566" s="311"/>
      <c r="AG566" s="311"/>
      <c r="AH566" s="344"/>
      <c r="AI566" s="304"/>
      <c r="AJ566" s="302"/>
      <c r="AK566" s="344"/>
      <c r="AL566" s="304"/>
      <c r="AM566" s="302"/>
      <c r="AN566" s="311"/>
      <c r="AO566" s="308"/>
      <c r="AP566" s="344"/>
      <c r="AQ566" s="304"/>
      <c r="AR566" s="95">
        <v>264</v>
      </c>
      <c r="AS566" s="104">
        <v>166</v>
      </c>
      <c r="AT566" s="96">
        <v>163</v>
      </c>
      <c r="AU566" s="302"/>
      <c r="AV566" s="304"/>
      <c r="AW566" s="302"/>
      <c r="AX566" s="308"/>
      <c r="AY566" s="344"/>
      <c r="AZ566" s="304"/>
      <c r="BA566" s="302"/>
      <c r="BB566" s="344"/>
      <c r="BC566" s="304"/>
      <c r="BD566" s="302"/>
      <c r="BE566" s="306"/>
      <c r="BF566" s="302"/>
      <c r="BG566" s="304"/>
      <c r="BH566" s="302"/>
      <c r="BI566" s="304"/>
      <c r="BJ566" s="302"/>
      <c r="BK566" s="304"/>
      <c r="BL566" s="302"/>
      <c r="BM566" s="344"/>
      <c r="BN566" s="304"/>
      <c r="BO566" s="302"/>
      <c r="BP566" s="304"/>
      <c r="BQ566" s="302"/>
      <c r="BR566" s="311"/>
      <c r="BS566" s="302"/>
      <c r="BT566" s="344"/>
      <c r="BU566" s="304"/>
      <c r="BV566" s="302"/>
      <c r="BW566" s="304"/>
      <c r="BX566" s="302"/>
      <c r="BY566" s="302"/>
      <c r="BZ566" s="311"/>
      <c r="CA566" s="304"/>
      <c r="CB566" s="302"/>
      <c r="CC566" s="311"/>
      <c r="CD566" s="311"/>
      <c r="CE566" s="304"/>
    </row>
    <row r="567" spans="1:83">
      <c r="A567" s="14"/>
      <c r="B567" s="14" t="s">
        <v>4</v>
      </c>
      <c r="C567" s="15">
        <f>SUM(C4:C566)</f>
        <v>576110</v>
      </c>
      <c r="D567" s="15">
        <f>SUM(D4:D566)</f>
        <v>168849</v>
      </c>
      <c r="E567" s="69">
        <f>SUM(D567/C567)</f>
        <v>0.29308465397233169</v>
      </c>
      <c r="F567" s="408">
        <f t="shared" ref="F567:BE567" si="9">SUM(F4:F566)</f>
        <v>29093</v>
      </c>
      <c r="G567" s="409">
        <f>SUM(G4:G566)</f>
        <v>10062</v>
      </c>
      <c r="H567" s="409">
        <f>SUM(H4:H566)</f>
        <v>11079</v>
      </c>
      <c r="I567" s="409">
        <f>SUM(I4:I566)</f>
        <v>13327</v>
      </c>
      <c r="J567" s="409">
        <f t="shared" si="9"/>
        <v>28344</v>
      </c>
      <c r="K567" s="410">
        <f t="shared" si="9"/>
        <v>19849</v>
      </c>
      <c r="L567" s="408">
        <f>SUM(L4:L566)</f>
        <v>25163</v>
      </c>
      <c r="M567" s="409">
        <f>SUM(M4:M566)</f>
        <v>14972</v>
      </c>
      <c r="N567" s="419">
        <f t="shared" si="9"/>
        <v>5986</v>
      </c>
      <c r="O567" s="408">
        <f t="shared" si="9"/>
        <v>1200</v>
      </c>
      <c r="P567" s="419">
        <f t="shared" si="9"/>
        <v>1341</v>
      </c>
      <c r="Q567" s="408">
        <f t="shared" si="9"/>
        <v>1748</v>
      </c>
      <c r="R567" s="409">
        <f>SUM(R4:R566)</f>
        <v>1045</v>
      </c>
      <c r="S567" s="512">
        <f>SUM(S4:S566)</f>
        <v>1780</v>
      </c>
      <c r="T567" s="513">
        <f t="shared" si="9"/>
        <v>1071</v>
      </c>
      <c r="U567" s="514">
        <f t="shared" si="9"/>
        <v>2288</v>
      </c>
      <c r="V567" s="419">
        <f t="shared" si="9"/>
        <v>2652</v>
      </c>
      <c r="W567" s="514">
        <f t="shared" si="9"/>
        <v>1374</v>
      </c>
      <c r="X567" s="419">
        <f t="shared" si="9"/>
        <v>1303</v>
      </c>
      <c r="Y567" s="408">
        <f t="shared" si="9"/>
        <v>1057</v>
      </c>
      <c r="Z567" s="513">
        <f t="shared" si="9"/>
        <v>1124</v>
      </c>
      <c r="AA567" s="514">
        <f t="shared" si="9"/>
        <v>0</v>
      </c>
      <c r="AB567" s="513">
        <f>SUM(AB4:AB566)</f>
        <v>0</v>
      </c>
      <c r="AC567" s="409">
        <f>SUM(AC4:AC566)</f>
        <v>0</v>
      </c>
      <c r="AD567" s="411">
        <f t="shared" si="9"/>
        <v>0</v>
      </c>
      <c r="AE567" s="408">
        <f t="shared" si="9"/>
        <v>1314</v>
      </c>
      <c r="AF567" s="409">
        <f>SUM(AF4:AF566)</f>
        <v>1017</v>
      </c>
      <c r="AG567" s="409">
        <f>SUM(AG4:AG566)</f>
        <v>828</v>
      </c>
      <c r="AH567" s="409">
        <f>SUM(AH4:AH566)</f>
        <v>740</v>
      </c>
      <c r="AI567" s="411">
        <f t="shared" si="9"/>
        <v>1401</v>
      </c>
      <c r="AJ567" s="408">
        <f t="shared" si="9"/>
        <v>563</v>
      </c>
      <c r="AK567" s="409">
        <f>SUM(AK4:AK566)</f>
        <v>829</v>
      </c>
      <c r="AL567" s="411">
        <f t="shared" si="9"/>
        <v>836</v>
      </c>
      <c r="AM567" s="408">
        <f t="shared" si="9"/>
        <v>1911</v>
      </c>
      <c r="AN567" s="409">
        <f>SUM(AN4:AN566)</f>
        <v>1384</v>
      </c>
      <c r="AO567" s="410">
        <f>SUM(AO4:AO566)</f>
        <v>1515</v>
      </c>
      <c r="AP567" s="408">
        <f>SUM(AP4:AP566)</f>
        <v>1020</v>
      </c>
      <c r="AQ567" s="411">
        <f t="shared" si="9"/>
        <v>1852</v>
      </c>
      <c r="AR567" s="408">
        <f t="shared" si="9"/>
        <v>4689</v>
      </c>
      <c r="AS567" s="408">
        <f t="shared" si="9"/>
        <v>4047</v>
      </c>
      <c r="AT567" s="419">
        <f t="shared" si="9"/>
        <v>4604</v>
      </c>
      <c r="AU567" s="408">
        <f t="shared" si="9"/>
        <v>1119</v>
      </c>
      <c r="AV567" s="419">
        <f t="shared" si="9"/>
        <v>987</v>
      </c>
      <c r="AW567" s="408">
        <f t="shared" si="9"/>
        <v>726</v>
      </c>
      <c r="AX567" s="410">
        <f t="shared" si="9"/>
        <v>706</v>
      </c>
      <c r="AY567" s="408">
        <f>SUM(AY4:AY566)</f>
        <v>746</v>
      </c>
      <c r="AZ567" s="411">
        <f t="shared" si="9"/>
        <v>420</v>
      </c>
      <c r="BA567" s="408">
        <f t="shared" si="9"/>
        <v>3593</v>
      </c>
      <c r="BB567" s="409">
        <f>SUM(BB4:BB566)</f>
        <v>5039</v>
      </c>
      <c r="BC567" s="411">
        <f t="shared" si="9"/>
        <v>5272</v>
      </c>
      <c r="BD567" s="408">
        <f t="shared" si="9"/>
        <v>3141</v>
      </c>
      <c r="BE567" s="411">
        <f t="shared" si="9"/>
        <v>2881</v>
      </c>
      <c r="BF567" s="408">
        <f t="shared" ref="BF567:CE567" si="10">SUM(BF4:BF566)</f>
        <v>1545</v>
      </c>
      <c r="BG567" s="419">
        <f t="shared" si="10"/>
        <v>1585</v>
      </c>
      <c r="BH567" s="408">
        <f t="shared" si="10"/>
        <v>25494</v>
      </c>
      <c r="BI567" s="419">
        <f t="shared" si="10"/>
        <v>28781</v>
      </c>
      <c r="BJ567" s="408">
        <f t="shared" si="10"/>
        <v>2024</v>
      </c>
      <c r="BK567" s="419">
        <f t="shared" si="10"/>
        <v>1863</v>
      </c>
      <c r="BL567" s="408">
        <f t="shared" si="10"/>
        <v>7537</v>
      </c>
      <c r="BM567" s="408">
        <f>SUM(BM4:BM566)</f>
        <v>7607</v>
      </c>
      <c r="BN567" s="411">
        <f t="shared" si="10"/>
        <v>6679</v>
      </c>
      <c r="BO567" s="408">
        <f t="shared" si="10"/>
        <v>209</v>
      </c>
      <c r="BP567" s="419">
        <f t="shared" si="10"/>
        <v>173</v>
      </c>
      <c r="BQ567" s="408">
        <f t="shared" si="10"/>
        <v>5700</v>
      </c>
      <c r="BR567" s="409">
        <f>SUM(BR4:BR566)</f>
        <v>4632</v>
      </c>
      <c r="BS567" s="408">
        <f>SUM(BS4:BS566)</f>
        <v>6624</v>
      </c>
      <c r="BT567" s="408">
        <f>SUM(BT4:BT566)</f>
        <v>3219</v>
      </c>
      <c r="BU567" s="411">
        <f t="shared" si="10"/>
        <v>6649</v>
      </c>
      <c r="BV567" s="408">
        <f t="shared" si="10"/>
        <v>6189</v>
      </c>
      <c r="BW567" s="419">
        <f t="shared" si="10"/>
        <v>6660</v>
      </c>
      <c r="BX567" s="408">
        <f t="shared" si="10"/>
        <v>2695</v>
      </c>
      <c r="BY567" s="409">
        <f>SUM(BY4:BY566)</f>
        <v>1731</v>
      </c>
      <c r="BZ567" s="409">
        <f t="shared" si="10"/>
        <v>2382</v>
      </c>
      <c r="CA567" s="419">
        <f t="shared" si="10"/>
        <v>1655</v>
      </c>
      <c r="CB567" s="408">
        <f t="shared" si="10"/>
        <v>1331</v>
      </c>
      <c r="CC567" s="408">
        <f>SUM(CC4:CC566)</f>
        <v>1469</v>
      </c>
      <c r="CD567" s="408">
        <f>SUM(CD4:CD566)</f>
        <v>1339</v>
      </c>
      <c r="CE567" s="411">
        <f t="shared" si="10"/>
        <v>1925</v>
      </c>
    </row>
    <row r="568" spans="1:83">
      <c r="A568" s="14"/>
      <c r="B568" s="17" t="s">
        <v>5</v>
      </c>
      <c r="C568" s="15"/>
      <c r="D568" s="18">
        <f>SUM(D567-D569)</f>
        <v>146191</v>
      </c>
      <c r="E568" s="69">
        <f>SUM(D568/C567)</f>
        <v>0.25375535921959347</v>
      </c>
      <c r="F568" s="408">
        <f>SUM(F567-F569)</f>
        <v>23996</v>
      </c>
      <c r="G568" s="409">
        <f>SUM(G567-G569)</f>
        <v>8295</v>
      </c>
      <c r="H568" s="409">
        <f>SUM(H567-H569)</f>
        <v>9171</v>
      </c>
      <c r="I568" s="409">
        <f>SUM(I567-I569)</f>
        <v>11116</v>
      </c>
      <c r="J568" s="409">
        <f t="shared" ref="J568:BB568" si="11">SUM(J567-J569)</f>
        <v>23340</v>
      </c>
      <c r="K568" s="410">
        <f t="shared" si="11"/>
        <v>17041</v>
      </c>
      <c r="L568" s="408">
        <f>SUM(L567-L569)</f>
        <v>20678</v>
      </c>
      <c r="M568" s="409">
        <f>SUM(M567-M569)</f>
        <v>13220</v>
      </c>
      <c r="N568" s="419">
        <f>SUM(N567-N569)</f>
        <v>4716</v>
      </c>
      <c r="O568" s="408">
        <f t="shared" si="11"/>
        <v>1056</v>
      </c>
      <c r="P568" s="419">
        <f t="shared" si="11"/>
        <v>1178</v>
      </c>
      <c r="Q568" s="408">
        <f t="shared" si="11"/>
        <v>1486</v>
      </c>
      <c r="R568" s="409">
        <f>SUM(R567-R569)</f>
        <v>865</v>
      </c>
      <c r="S568" s="512">
        <f>SUM(S567-S569)</f>
        <v>1589</v>
      </c>
      <c r="T568" s="513">
        <f t="shared" si="11"/>
        <v>964</v>
      </c>
      <c r="U568" s="514">
        <f t="shared" si="11"/>
        <v>1951</v>
      </c>
      <c r="V568" s="419">
        <f t="shared" si="11"/>
        <v>2288</v>
      </c>
      <c r="W568" s="514">
        <f t="shared" si="11"/>
        <v>1213</v>
      </c>
      <c r="X568" s="419">
        <f t="shared" si="11"/>
        <v>1138</v>
      </c>
      <c r="Y568" s="408">
        <f t="shared" si="11"/>
        <v>927</v>
      </c>
      <c r="Z568" s="513">
        <f t="shared" si="11"/>
        <v>996</v>
      </c>
      <c r="AA568" s="514">
        <f t="shared" si="11"/>
        <v>0</v>
      </c>
      <c r="AB568" s="513">
        <f>SUM(AB567-AB569)</f>
        <v>0</v>
      </c>
      <c r="AC568" s="409">
        <f>SUM(AC567-AC569)</f>
        <v>0</v>
      </c>
      <c r="AD568" s="411">
        <f t="shared" si="11"/>
        <v>0</v>
      </c>
      <c r="AE568" s="408">
        <f t="shared" si="11"/>
        <v>1146</v>
      </c>
      <c r="AF568" s="409">
        <f>SUM(AF567-AF569)</f>
        <v>937</v>
      </c>
      <c r="AG568" s="409">
        <f>SUM(AG567-AG569)</f>
        <v>712</v>
      </c>
      <c r="AH568" s="409">
        <f>SUM(AH567-AH569)</f>
        <v>651</v>
      </c>
      <c r="AI568" s="411">
        <f t="shared" si="11"/>
        <v>1194</v>
      </c>
      <c r="AJ568" s="408">
        <f t="shared" si="11"/>
        <v>501</v>
      </c>
      <c r="AK568" s="409">
        <f>SUM(AK567-AK569)</f>
        <v>743</v>
      </c>
      <c r="AL568" s="411">
        <f t="shared" si="11"/>
        <v>728</v>
      </c>
      <c r="AM568" s="408">
        <f t="shared" si="11"/>
        <v>1513</v>
      </c>
      <c r="AN568" s="409">
        <f>SUM(AN567-AN569)</f>
        <v>1102</v>
      </c>
      <c r="AO568" s="410">
        <f>SUM(AO567-AO569)</f>
        <v>1158</v>
      </c>
      <c r="AP568" s="408">
        <f>SUM(AP567-AP569)</f>
        <v>781</v>
      </c>
      <c r="AQ568" s="411">
        <f t="shared" si="11"/>
        <v>1485</v>
      </c>
      <c r="AR568" s="408">
        <f t="shared" si="11"/>
        <v>3979</v>
      </c>
      <c r="AS568" s="408">
        <f>SUM(AS567-AS569)</f>
        <v>3415</v>
      </c>
      <c r="AT568" s="419">
        <f t="shared" si="11"/>
        <v>3891</v>
      </c>
      <c r="AU568" s="408">
        <f t="shared" si="11"/>
        <v>965</v>
      </c>
      <c r="AV568" s="419">
        <f t="shared" si="11"/>
        <v>863</v>
      </c>
      <c r="AW568" s="408">
        <f t="shared" si="11"/>
        <v>643</v>
      </c>
      <c r="AX568" s="410">
        <f>SUM(AX567-AX569)</f>
        <v>640</v>
      </c>
      <c r="AY568" s="408">
        <f>SUM(AY567-AY569)</f>
        <v>677</v>
      </c>
      <c r="AZ568" s="411">
        <f t="shared" si="11"/>
        <v>372</v>
      </c>
      <c r="BA568" s="408">
        <f t="shared" si="11"/>
        <v>2913</v>
      </c>
      <c r="BB568" s="409">
        <f t="shared" si="11"/>
        <v>4202</v>
      </c>
      <c r="BC568" s="411">
        <f t="shared" ref="BC568:CE568" si="12">SUM(BC567-BC569)</f>
        <v>4528</v>
      </c>
      <c r="BD568" s="408">
        <f t="shared" si="12"/>
        <v>2781</v>
      </c>
      <c r="BE568" s="411">
        <f>SUM(BE567-BE569)</f>
        <v>2540</v>
      </c>
      <c r="BF568" s="408">
        <f t="shared" si="12"/>
        <v>1391</v>
      </c>
      <c r="BG568" s="419">
        <f t="shared" si="12"/>
        <v>1403</v>
      </c>
      <c r="BH568" s="408">
        <f t="shared" si="12"/>
        <v>22132</v>
      </c>
      <c r="BI568" s="419">
        <f t="shared" si="12"/>
        <v>25335</v>
      </c>
      <c r="BJ568" s="408">
        <f t="shared" si="12"/>
        <v>1755</v>
      </c>
      <c r="BK568" s="419">
        <f t="shared" si="12"/>
        <v>1622</v>
      </c>
      <c r="BL568" s="408">
        <f t="shared" si="12"/>
        <v>6513</v>
      </c>
      <c r="BM568" s="408">
        <f>SUM(BM567-BM569)</f>
        <v>6690</v>
      </c>
      <c r="BN568" s="411">
        <f t="shared" si="12"/>
        <v>5937</v>
      </c>
      <c r="BO568" s="408">
        <f t="shared" si="12"/>
        <v>187</v>
      </c>
      <c r="BP568" s="419">
        <f t="shared" si="12"/>
        <v>159</v>
      </c>
      <c r="BQ568" s="408">
        <f t="shared" si="12"/>
        <v>5101</v>
      </c>
      <c r="BR568" s="409">
        <f>SUM(BR567-BR569)</f>
        <v>4034</v>
      </c>
      <c r="BS568" s="408">
        <f>SUM(BS567-BS569)</f>
        <v>5883</v>
      </c>
      <c r="BT568" s="408">
        <f>SUM(BT567-BT569)</f>
        <v>2807</v>
      </c>
      <c r="BU568" s="411">
        <f t="shared" si="12"/>
        <v>6126</v>
      </c>
      <c r="BV568" s="408">
        <f t="shared" si="12"/>
        <v>5329</v>
      </c>
      <c r="BW568" s="419">
        <f t="shared" si="12"/>
        <v>5752</v>
      </c>
      <c r="BX568" s="408">
        <f t="shared" si="12"/>
        <v>2444</v>
      </c>
      <c r="BY568" s="409">
        <f>SUM(BY567-BY569)</f>
        <v>1561</v>
      </c>
      <c r="BZ568" s="409">
        <f t="shared" si="12"/>
        <v>2162</v>
      </c>
      <c r="CA568" s="419">
        <f t="shared" si="12"/>
        <v>1507</v>
      </c>
      <c r="CB568" s="408">
        <f t="shared" si="12"/>
        <v>1167</v>
      </c>
      <c r="CC568" s="409">
        <f>SUM(CC567-CC569)</f>
        <v>1281</v>
      </c>
      <c r="CD568" s="409">
        <f>SUM(CD567-CD569)</f>
        <v>1199</v>
      </c>
      <c r="CE568" s="411">
        <f t="shared" si="12"/>
        <v>1747</v>
      </c>
    </row>
    <row r="569" spans="1:83">
      <c r="A569" s="14"/>
      <c r="B569" s="17" t="s">
        <v>6</v>
      </c>
      <c r="C569" s="15"/>
      <c r="D569" s="18">
        <v>22658</v>
      </c>
      <c r="E569" s="69">
        <f>SUM(D569/C567)</f>
        <v>3.9329294752738192E-2</v>
      </c>
      <c r="F569" s="408">
        <v>5097</v>
      </c>
      <c r="G569" s="409">
        <v>1767</v>
      </c>
      <c r="H569" s="409">
        <v>1908</v>
      </c>
      <c r="I569" s="409">
        <v>2211</v>
      </c>
      <c r="J569" s="409">
        <v>5004</v>
      </c>
      <c r="K569" s="410">
        <v>2808</v>
      </c>
      <c r="L569" s="408">
        <v>4485</v>
      </c>
      <c r="M569" s="409">
        <v>1752</v>
      </c>
      <c r="N569" s="419">
        <v>1270</v>
      </c>
      <c r="O569" s="408">
        <v>144</v>
      </c>
      <c r="P569" s="419">
        <v>163</v>
      </c>
      <c r="Q569" s="408">
        <v>262</v>
      </c>
      <c r="R569" s="409">
        <v>180</v>
      </c>
      <c r="S569" s="512">
        <v>191</v>
      </c>
      <c r="T569" s="513">
        <v>107</v>
      </c>
      <c r="U569" s="514">
        <v>337</v>
      </c>
      <c r="V569" s="419">
        <v>364</v>
      </c>
      <c r="W569" s="514">
        <v>161</v>
      </c>
      <c r="X569" s="419">
        <v>165</v>
      </c>
      <c r="Y569" s="408">
        <v>130</v>
      </c>
      <c r="Z569" s="513">
        <v>128</v>
      </c>
      <c r="AA569" s="514">
        <v>0</v>
      </c>
      <c r="AB569" s="513">
        <v>0</v>
      </c>
      <c r="AC569" s="409">
        <v>0</v>
      </c>
      <c r="AD569" s="411">
        <v>0</v>
      </c>
      <c r="AE569" s="408">
        <v>168</v>
      </c>
      <c r="AF569" s="409">
        <v>80</v>
      </c>
      <c r="AG569" s="409">
        <v>116</v>
      </c>
      <c r="AH569" s="409">
        <v>89</v>
      </c>
      <c r="AI569" s="411">
        <v>207</v>
      </c>
      <c r="AJ569" s="408">
        <v>62</v>
      </c>
      <c r="AK569" s="409">
        <v>86</v>
      </c>
      <c r="AL569" s="411">
        <v>108</v>
      </c>
      <c r="AM569" s="408">
        <v>398</v>
      </c>
      <c r="AN569" s="409">
        <v>282</v>
      </c>
      <c r="AO569" s="410">
        <v>357</v>
      </c>
      <c r="AP569" s="408">
        <v>239</v>
      </c>
      <c r="AQ569" s="411">
        <v>367</v>
      </c>
      <c r="AR569" s="408">
        <v>710</v>
      </c>
      <c r="AS569" s="409">
        <v>632</v>
      </c>
      <c r="AT569" s="419">
        <v>713</v>
      </c>
      <c r="AU569" s="408">
        <v>154</v>
      </c>
      <c r="AV569" s="419">
        <v>124</v>
      </c>
      <c r="AW569" s="408">
        <v>83</v>
      </c>
      <c r="AX569" s="410">
        <v>66</v>
      </c>
      <c r="AY569" s="408">
        <v>69</v>
      </c>
      <c r="AZ569" s="411">
        <v>48</v>
      </c>
      <c r="BA569" s="408">
        <v>680</v>
      </c>
      <c r="BB569" s="409">
        <v>837</v>
      </c>
      <c r="BC569" s="411">
        <v>744</v>
      </c>
      <c r="BD569" s="408">
        <v>360</v>
      </c>
      <c r="BE569" s="411">
        <v>341</v>
      </c>
      <c r="BF569" s="408">
        <v>154</v>
      </c>
      <c r="BG569" s="419">
        <v>182</v>
      </c>
      <c r="BH569" s="408">
        <v>3362</v>
      </c>
      <c r="BI569" s="419">
        <v>3446</v>
      </c>
      <c r="BJ569" s="408">
        <v>269</v>
      </c>
      <c r="BK569" s="419">
        <v>241</v>
      </c>
      <c r="BL569" s="408">
        <v>1024</v>
      </c>
      <c r="BM569" s="408">
        <v>917</v>
      </c>
      <c r="BN569" s="411">
        <v>742</v>
      </c>
      <c r="BO569" s="408">
        <v>22</v>
      </c>
      <c r="BP569" s="419">
        <v>14</v>
      </c>
      <c r="BQ569" s="408">
        <v>599</v>
      </c>
      <c r="BR569" s="409">
        <v>598</v>
      </c>
      <c r="BS569" s="408">
        <v>741</v>
      </c>
      <c r="BT569" s="408">
        <v>412</v>
      </c>
      <c r="BU569" s="411">
        <v>523</v>
      </c>
      <c r="BV569" s="408">
        <v>860</v>
      </c>
      <c r="BW569" s="419">
        <v>908</v>
      </c>
      <c r="BX569" s="408">
        <v>251</v>
      </c>
      <c r="BY569" s="409">
        <v>170</v>
      </c>
      <c r="BZ569" s="409">
        <v>220</v>
      </c>
      <c r="CA569" s="419">
        <v>148</v>
      </c>
      <c r="CB569" s="408">
        <v>164</v>
      </c>
      <c r="CC569" s="409">
        <v>188</v>
      </c>
      <c r="CD569" s="409">
        <v>140</v>
      </c>
      <c r="CE569" s="411">
        <v>178</v>
      </c>
    </row>
    <row r="570" spans="1:83">
      <c r="A570" s="40"/>
      <c r="B570" s="19"/>
      <c r="C570" s="20"/>
      <c r="D570" s="20"/>
      <c r="E570" s="68"/>
      <c r="F570" s="99"/>
      <c r="G570" s="412"/>
      <c r="H570" s="412"/>
      <c r="I570" s="412"/>
      <c r="J570" s="412"/>
      <c r="K570" s="406"/>
      <c r="L570" s="99"/>
      <c r="M570" s="412"/>
      <c r="N570" s="100"/>
      <c r="O570" s="99"/>
      <c r="P570" s="100"/>
      <c r="Q570" s="99"/>
      <c r="R570" s="412"/>
      <c r="S570" s="515"/>
      <c r="T570" s="119"/>
      <c r="U570" s="118"/>
      <c r="V570" s="100"/>
      <c r="W570" s="118"/>
      <c r="X570" s="100"/>
      <c r="Y570" s="99"/>
      <c r="Z570" s="119"/>
      <c r="AA570" s="118"/>
      <c r="AB570" s="119"/>
      <c r="AC570" s="412"/>
      <c r="AD570" s="170"/>
      <c r="AE570" s="99"/>
      <c r="AF570" s="412"/>
      <c r="AG570" s="412"/>
      <c r="AH570" s="412"/>
      <c r="AI570" s="170"/>
      <c r="AJ570" s="99"/>
      <c r="AK570" s="412"/>
      <c r="AL570" s="170"/>
      <c r="AM570" s="99"/>
      <c r="AN570" s="412"/>
      <c r="AO570" s="406"/>
      <c r="AP570" s="99"/>
      <c r="AQ570" s="170"/>
      <c r="AR570" s="99"/>
      <c r="AS570" s="412"/>
      <c r="AT570" s="100"/>
      <c r="AU570" s="99"/>
      <c r="AV570" s="100"/>
      <c r="AW570" s="99"/>
      <c r="AX570" s="406"/>
      <c r="AY570" s="99"/>
      <c r="AZ570" s="170"/>
      <c r="BA570" s="99"/>
      <c r="BB570" s="412"/>
      <c r="BC570" s="170"/>
      <c r="BD570" s="99"/>
      <c r="BE570" s="170"/>
      <c r="BF570" s="99"/>
      <c r="BG570" s="100"/>
      <c r="BH570" s="99"/>
      <c r="BI570" s="100"/>
      <c r="BJ570" s="99"/>
      <c r="BK570" s="100"/>
      <c r="BL570" s="99"/>
      <c r="BM570" s="99"/>
      <c r="BN570" s="170"/>
      <c r="BO570" s="99"/>
      <c r="BP570" s="100"/>
      <c r="BQ570" s="99"/>
      <c r="BR570" s="412"/>
      <c r="BS570" s="99"/>
      <c r="BT570" s="99"/>
      <c r="BU570" s="170"/>
      <c r="BV570" s="99"/>
      <c r="BW570" s="100"/>
      <c r="BX570" s="99"/>
      <c r="BY570" s="412"/>
      <c r="BZ570" s="412"/>
      <c r="CA570" s="100"/>
      <c r="CB570" s="99"/>
      <c r="CC570" s="412"/>
      <c r="CD570" s="412"/>
      <c r="CE570" s="170"/>
    </row>
    <row r="571" spans="1:83">
      <c r="A571" s="40"/>
      <c r="B571" s="7" t="s">
        <v>798</v>
      </c>
      <c r="C571" s="21">
        <f>SUM(C4:C193)</f>
        <v>213353</v>
      </c>
      <c r="D571" s="26">
        <f>SUM(D4:D193)</f>
        <v>46796</v>
      </c>
      <c r="E571" s="68">
        <f t="shared" ref="E571:E634" si="13">SUM(D571/C571)</f>
        <v>0.21933602995973808</v>
      </c>
      <c r="F571" s="99">
        <f>SUM(F4:F193)</f>
        <v>25871</v>
      </c>
      <c r="G571" s="99">
        <f>SUM(G4:G193)</f>
        <v>8772</v>
      </c>
      <c r="H571" s="99">
        <f>SUM(H4:H193)</f>
        <v>9072</v>
      </c>
      <c r="I571" s="99">
        <f>SUM(I4:I193)</f>
        <v>12333</v>
      </c>
      <c r="J571" s="99">
        <f t="shared" ref="J571:CE571" si="14">SUM(J4:J193)</f>
        <v>25524</v>
      </c>
      <c r="K571" s="407">
        <f t="shared" si="14"/>
        <v>17045</v>
      </c>
      <c r="L571" s="99">
        <f>SUM(L4:L193)</f>
        <v>22663</v>
      </c>
      <c r="M571" s="99">
        <f>SUM(M4:M193)</f>
        <v>13094</v>
      </c>
      <c r="N571" s="100">
        <f t="shared" si="14"/>
        <v>4753</v>
      </c>
      <c r="O571" s="99">
        <f t="shared" si="14"/>
        <v>0</v>
      </c>
      <c r="P571" s="100">
        <f t="shared" si="14"/>
        <v>0</v>
      </c>
      <c r="Q571" s="99">
        <f t="shared" si="14"/>
        <v>0</v>
      </c>
      <c r="R571" s="412">
        <f>SUM(R4:R193)</f>
        <v>0</v>
      </c>
      <c r="S571" s="515">
        <f>SUM(S4:S193)</f>
        <v>0</v>
      </c>
      <c r="T571" s="119">
        <f t="shared" si="14"/>
        <v>0</v>
      </c>
      <c r="U571" s="118">
        <f t="shared" si="14"/>
        <v>0</v>
      </c>
      <c r="V571" s="100">
        <f t="shared" si="14"/>
        <v>0</v>
      </c>
      <c r="W571" s="118">
        <f t="shared" si="14"/>
        <v>0</v>
      </c>
      <c r="X571" s="100">
        <f t="shared" si="14"/>
        <v>0</v>
      </c>
      <c r="Y571" s="99">
        <f t="shared" si="14"/>
        <v>0</v>
      </c>
      <c r="Z571" s="119">
        <f t="shared" si="14"/>
        <v>0</v>
      </c>
      <c r="AA571" s="118">
        <f t="shared" si="14"/>
        <v>0</v>
      </c>
      <c r="AB571" s="119">
        <f>SUM(AB4:AB193)</f>
        <v>0</v>
      </c>
      <c r="AC571" s="412">
        <f>SUM(AC4:AC193)</f>
        <v>0</v>
      </c>
      <c r="AD571" s="170">
        <f t="shared" si="14"/>
        <v>0</v>
      </c>
      <c r="AE571" s="99">
        <f t="shared" si="14"/>
        <v>0</v>
      </c>
      <c r="AF571" s="412">
        <f>SUM(AF4:AF193)</f>
        <v>0</v>
      </c>
      <c r="AG571" s="412">
        <f>SUM(AG4:AG193)</f>
        <v>0</v>
      </c>
      <c r="AH571" s="412">
        <f>SUM(AH4:AH193)</f>
        <v>0</v>
      </c>
      <c r="AI571" s="170">
        <f t="shared" si="14"/>
        <v>0</v>
      </c>
      <c r="AJ571" s="99">
        <f t="shared" si="14"/>
        <v>0</v>
      </c>
      <c r="AK571" s="412">
        <f>SUM(AK4:AK193)</f>
        <v>0</v>
      </c>
      <c r="AL571" s="170">
        <f t="shared" si="14"/>
        <v>0</v>
      </c>
      <c r="AM571" s="99">
        <f t="shared" si="14"/>
        <v>0</v>
      </c>
      <c r="AN571" s="412">
        <f>SUM(AN4:AN193)</f>
        <v>0</v>
      </c>
      <c r="AO571" s="406">
        <f>SUM(AO4:AO193)</f>
        <v>0</v>
      </c>
      <c r="AP571" s="99">
        <f>SUM(AP4:AP193)</f>
        <v>0</v>
      </c>
      <c r="AQ571" s="170">
        <f t="shared" si="14"/>
        <v>0</v>
      </c>
      <c r="AR571" s="99">
        <f t="shared" si="14"/>
        <v>0</v>
      </c>
      <c r="AS571" s="99">
        <f t="shared" si="14"/>
        <v>0</v>
      </c>
      <c r="AT571" s="100">
        <f t="shared" si="14"/>
        <v>0</v>
      </c>
      <c r="AU571" s="99">
        <f t="shared" si="14"/>
        <v>0</v>
      </c>
      <c r="AV571" s="100">
        <f t="shared" si="14"/>
        <v>0</v>
      </c>
      <c r="AW571" s="99">
        <f t="shared" si="14"/>
        <v>0</v>
      </c>
      <c r="AX571" s="406">
        <f t="shared" si="14"/>
        <v>0</v>
      </c>
      <c r="AY571" s="99">
        <f>SUM(AY4:AY193)</f>
        <v>0</v>
      </c>
      <c r="AZ571" s="170">
        <f t="shared" si="14"/>
        <v>0</v>
      </c>
      <c r="BA571" s="99">
        <f t="shared" si="14"/>
        <v>0</v>
      </c>
      <c r="BB571" s="412">
        <f>SUM(BB4:BB193)</f>
        <v>0</v>
      </c>
      <c r="BC571" s="170">
        <f t="shared" si="14"/>
        <v>0</v>
      </c>
      <c r="BD571" s="99">
        <f t="shared" si="14"/>
        <v>0</v>
      </c>
      <c r="BE571" s="170">
        <f t="shared" si="14"/>
        <v>0</v>
      </c>
      <c r="BF571" s="99">
        <f t="shared" si="14"/>
        <v>0</v>
      </c>
      <c r="BG571" s="100">
        <f t="shared" si="14"/>
        <v>0</v>
      </c>
      <c r="BH571" s="99">
        <f t="shared" si="14"/>
        <v>1</v>
      </c>
      <c r="BI571" s="100">
        <f t="shared" si="14"/>
        <v>1</v>
      </c>
      <c r="BJ571" s="99">
        <f t="shared" si="14"/>
        <v>0</v>
      </c>
      <c r="BK571" s="100">
        <f t="shared" si="14"/>
        <v>1</v>
      </c>
      <c r="BL571" s="99">
        <f t="shared" si="14"/>
        <v>0</v>
      </c>
      <c r="BM571" s="99">
        <f>SUM(BM4:BM193)</f>
        <v>0</v>
      </c>
      <c r="BN571" s="170">
        <f t="shared" si="14"/>
        <v>0</v>
      </c>
      <c r="BO571" s="99">
        <f t="shared" si="14"/>
        <v>0</v>
      </c>
      <c r="BP571" s="100">
        <f t="shared" si="14"/>
        <v>0</v>
      </c>
      <c r="BQ571" s="99">
        <f t="shared" si="14"/>
        <v>0</v>
      </c>
      <c r="BR571" s="412">
        <f>SUM(BR4:BR193)</f>
        <v>0</v>
      </c>
      <c r="BS571" s="99">
        <f>SUM(BS4:BS193)</f>
        <v>0</v>
      </c>
      <c r="BT571" s="99">
        <f>SUM(BT4:BT193)</f>
        <v>0</v>
      </c>
      <c r="BU571" s="170">
        <f t="shared" si="14"/>
        <v>0</v>
      </c>
      <c r="BV571" s="99">
        <f t="shared" si="14"/>
        <v>0</v>
      </c>
      <c r="BW571" s="100">
        <f t="shared" si="14"/>
        <v>0</v>
      </c>
      <c r="BX571" s="99">
        <f t="shared" si="14"/>
        <v>0</v>
      </c>
      <c r="BY571" s="99">
        <f>SUM(BY4:BY193)</f>
        <v>0</v>
      </c>
      <c r="BZ571" s="99">
        <f t="shared" si="14"/>
        <v>0</v>
      </c>
      <c r="CA571" s="100">
        <f t="shared" si="14"/>
        <v>0</v>
      </c>
      <c r="CB571" s="99">
        <f t="shared" si="14"/>
        <v>0</v>
      </c>
      <c r="CC571" s="412">
        <f>SUM(CC4:CC193)</f>
        <v>0</v>
      </c>
      <c r="CD571" s="412">
        <f>SUM(CD4:CD193)</f>
        <v>0</v>
      </c>
      <c r="CE571" s="170">
        <f t="shared" si="14"/>
        <v>0</v>
      </c>
    </row>
    <row r="572" spans="1:83">
      <c r="A572" s="40"/>
      <c r="B572" s="7" t="s">
        <v>699</v>
      </c>
      <c r="C572" s="22">
        <f>SUM(C4:C16)</f>
        <v>12316</v>
      </c>
      <c r="D572" s="22">
        <f>SUM(D4:D16)</f>
        <v>3512</v>
      </c>
      <c r="E572" s="68">
        <f t="shared" si="13"/>
        <v>0.28515751867489447</v>
      </c>
      <c r="F572" s="99">
        <f>SUM(F4:F16)</f>
        <v>1692</v>
      </c>
      <c r="G572" s="99">
        <f>SUM(G4:G16)</f>
        <v>651</v>
      </c>
      <c r="H572" s="99">
        <f>SUM(H4:H16)</f>
        <v>976</v>
      </c>
      <c r="I572" s="99">
        <f>SUM(I4:I16)</f>
        <v>602</v>
      </c>
      <c r="J572" s="99">
        <f t="shared" ref="J572:CE572" si="15">SUM(J4:J16)</f>
        <v>1521</v>
      </c>
      <c r="K572" s="407">
        <f t="shared" si="15"/>
        <v>1587</v>
      </c>
      <c r="L572" s="99">
        <f>SUM(L4:L16)</f>
        <v>1395</v>
      </c>
      <c r="M572" s="99">
        <f>SUM(M4:M16)</f>
        <v>942</v>
      </c>
      <c r="N572" s="100">
        <f t="shared" si="15"/>
        <v>571</v>
      </c>
      <c r="O572" s="99">
        <f t="shared" si="15"/>
        <v>0</v>
      </c>
      <c r="P572" s="100">
        <f t="shared" si="15"/>
        <v>0</v>
      </c>
      <c r="Q572" s="99">
        <f t="shared" si="15"/>
        <v>0</v>
      </c>
      <c r="R572" s="119">
        <f>SUM(R4:R16)</f>
        <v>0</v>
      </c>
      <c r="S572" s="119">
        <f>SUM(S4:S16)</f>
        <v>0</v>
      </c>
      <c r="T572" s="119">
        <f t="shared" si="15"/>
        <v>0</v>
      </c>
      <c r="U572" s="118">
        <f t="shared" si="15"/>
        <v>0</v>
      </c>
      <c r="V572" s="100">
        <f t="shared" si="15"/>
        <v>0</v>
      </c>
      <c r="W572" s="118">
        <f t="shared" si="15"/>
        <v>0</v>
      </c>
      <c r="X572" s="100">
        <f t="shared" si="15"/>
        <v>0</v>
      </c>
      <c r="Y572" s="99">
        <f t="shared" si="15"/>
        <v>0</v>
      </c>
      <c r="Z572" s="119">
        <f t="shared" si="15"/>
        <v>0</v>
      </c>
      <c r="AA572" s="118">
        <f t="shared" si="15"/>
        <v>0</v>
      </c>
      <c r="AB572" s="119">
        <f>SUM(AB4:AB16)</f>
        <v>0</v>
      </c>
      <c r="AC572" s="412">
        <f>SUM(AC4:AC16)</f>
        <v>0</v>
      </c>
      <c r="AD572" s="170">
        <f t="shared" si="15"/>
        <v>0</v>
      </c>
      <c r="AE572" s="99">
        <f t="shared" si="15"/>
        <v>0</v>
      </c>
      <c r="AF572" s="412">
        <f>SUM(AF4:AF16)</f>
        <v>0</v>
      </c>
      <c r="AG572" s="412">
        <f>SUM(AG4:AG16)</f>
        <v>0</v>
      </c>
      <c r="AH572" s="412">
        <f>SUM(AH4:AH16)</f>
        <v>0</v>
      </c>
      <c r="AI572" s="170">
        <f t="shared" si="15"/>
        <v>0</v>
      </c>
      <c r="AJ572" s="99">
        <f t="shared" si="15"/>
        <v>0</v>
      </c>
      <c r="AK572" s="412">
        <f>SUM(AK4:AK16)</f>
        <v>0</v>
      </c>
      <c r="AL572" s="170">
        <f t="shared" si="15"/>
        <v>0</v>
      </c>
      <c r="AM572" s="99">
        <f t="shared" si="15"/>
        <v>0</v>
      </c>
      <c r="AN572" s="412">
        <f>SUM(AN4:AN16)</f>
        <v>0</v>
      </c>
      <c r="AO572" s="406">
        <f>SUM(AO4:AO16)</f>
        <v>0</v>
      </c>
      <c r="AP572" s="99">
        <f>SUM(AP4:AP16)</f>
        <v>0</v>
      </c>
      <c r="AQ572" s="170">
        <f t="shared" si="15"/>
        <v>0</v>
      </c>
      <c r="AR572" s="99">
        <f t="shared" si="15"/>
        <v>0</v>
      </c>
      <c r="AS572" s="99">
        <f t="shared" si="15"/>
        <v>0</v>
      </c>
      <c r="AT572" s="100">
        <f t="shared" si="15"/>
        <v>0</v>
      </c>
      <c r="AU572" s="99">
        <f t="shared" si="15"/>
        <v>0</v>
      </c>
      <c r="AV572" s="100">
        <f t="shared" si="15"/>
        <v>0</v>
      </c>
      <c r="AW572" s="99">
        <f t="shared" si="15"/>
        <v>0</v>
      </c>
      <c r="AX572" s="406">
        <f t="shared" si="15"/>
        <v>0</v>
      </c>
      <c r="AY572" s="99">
        <f>SUM(AY4:AY16)</f>
        <v>0</v>
      </c>
      <c r="AZ572" s="170">
        <f t="shared" si="15"/>
        <v>0</v>
      </c>
      <c r="BA572" s="99">
        <f t="shared" si="15"/>
        <v>0</v>
      </c>
      <c r="BB572" s="412">
        <f>SUM(BB4:BB16)</f>
        <v>0</v>
      </c>
      <c r="BC572" s="170">
        <f t="shared" si="15"/>
        <v>0</v>
      </c>
      <c r="BD572" s="99">
        <f t="shared" si="15"/>
        <v>0</v>
      </c>
      <c r="BE572" s="170">
        <f t="shared" si="15"/>
        <v>0</v>
      </c>
      <c r="BF572" s="99">
        <f t="shared" si="15"/>
        <v>0</v>
      </c>
      <c r="BG572" s="100">
        <f t="shared" si="15"/>
        <v>0</v>
      </c>
      <c r="BH572" s="99">
        <f t="shared" si="15"/>
        <v>0</v>
      </c>
      <c r="BI572" s="100">
        <f t="shared" si="15"/>
        <v>0</v>
      </c>
      <c r="BJ572" s="99">
        <f t="shared" si="15"/>
        <v>0</v>
      </c>
      <c r="BK572" s="100">
        <f t="shared" si="15"/>
        <v>0</v>
      </c>
      <c r="BL572" s="99">
        <f t="shared" si="15"/>
        <v>0</v>
      </c>
      <c r="BM572" s="99">
        <f>SUM(BM4:BM16)</f>
        <v>0</v>
      </c>
      <c r="BN572" s="170">
        <f t="shared" si="15"/>
        <v>0</v>
      </c>
      <c r="BO572" s="99">
        <f t="shared" si="15"/>
        <v>0</v>
      </c>
      <c r="BP572" s="100">
        <f t="shared" si="15"/>
        <v>0</v>
      </c>
      <c r="BQ572" s="99">
        <f t="shared" si="15"/>
        <v>0</v>
      </c>
      <c r="BR572" s="412">
        <f>SUM(BR4:BR16)</f>
        <v>0</v>
      </c>
      <c r="BS572" s="99">
        <f>SUM(BS4:BS16)</f>
        <v>0</v>
      </c>
      <c r="BT572" s="99">
        <f>SUM(BT4:BT16)</f>
        <v>0</v>
      </c>
      <c r="BU572" s="170">
        <f t="shared" si="15"/>
        <v>0</v>
      </c>
      <c r="BV572" s="99">
        <f t="shared" si="15"/>
        <v>0</v>
      </c>
      <c r="BW572" s="100">
        <f t="shared" si="15"/>
        <v>0</v>
      </c>
      <c r="BX572" s="99">
        <f t="shared" si="15"/>
        <v>0</v>
      </c>
      <c r="BY572" s="99">
        <f>SUM(BY4:BY16)</f>
        <v>0</v>
      </c>
      <c r="BZ572" s="99">
        <f t="shared" si="15"/>
        <v>0</v>
      </c>
      <c r="CA572" s="100">
        <f t="shared" si="15"/>
        <v>0</v>
      </c>
      <c r="CB572" s="99">
        <f t="shared" si="15"/>
        <v>0</v>
      </c>
      <c r="CC572" s="412">
        <f>SUM(CC4:CC16)</f>
        <v>0</v>
      </c>
      <c r="CD572" s="412">
        <f>SUM(CD4:CD16)</f>
        <v>0</v>
      </c>
      <c r="CE572" s="170">
        <f t="shared" si="15"/>
        <v>0</v>
      </c>
    </row>
    <row r="573" spans="1:83">
      <c r="A573" s="40"/>
      <c r="B573" s="7" t="s">
        <v>700</v>
      </c>
      <c r="C573" s="22">
        <f>SUM(C17:C27)</f>
        <v>13796</v>
      </c>
      <c r="D573" s="22">
        <f>SUM(D17:D27)</f>
        <v>3356</v>
      </c>
      <c r="E573" s="68">
        <f t="shared" si="13"/>
        <v>0.24325891562771818</v>
      </c>
      <c r="F573" s="99">
        <f>SUM(F17:F27)</f>
        <v>1791</v>
      </c>
      <c r="G573" s="99">
        <f>SUM(G17:G27)</f>
        <v>679</v>
      </c>
      <c r="H573" s="99">
        <f>SUM(H17:H27)</f>
        <v>730</v>
      </c>
      <c r="I573" s="99">
        <f>SUM(I17:I27)</f>
        <v>718</v>
      </c>
      <c r="J573" s="99">
        <f t="shared" ref="J573:CE573" si="16">SUM(J17:J27)</f>
        <v>1757</v>
      </c>
      <c r="K573" s="407">
        <f t="shared" si="16"/>
        <v>1328</v>
      </c>
      <c r="L573" s="99">
        <f>SUM(L17:L27)</f>
        <v>1504</v>
      </c>
      <c r="M573" s="99">
        <f>SUM(M17:M27)</f>
        <v>989</v>
      </c>
      <c r="N573" s="100">
        <f t="shared" si="16"/>
        <v>387</v>
      </c>
      <c r="O573" s="99">
        <f t="shared" si="16"/>
        <v>0</v>
      </c>
      <c r="P573" s="100">
        <f t="shared" si="16"/>
        <v>0</v>
      </c>
      <c r="Q573" s="99">
        <f t="shared" si="16"/>
        <v>0</v>
      </c>
      <c r="R573" s="119">
        <f>SUM(R17:R27)</f>
        <v>0</v>
      </c>
      <c r="S573" s="119">
        <f>SUM(S17:S27)</f>
        <v>0</v>
      </c>
      <c r="T573" s="119">
        <f t="shared" si="16"/>
        <v>0</v>
      </c>
      <c r="U573" s="118">
        <f t="shared" si="16"/>
        <v>0</v>
      </c>
      <c r="V573" s="100">
        <f t="shared" si="16"/>
        <v>0</v>
      </c>
      <c r="W573" s="118">
        <f t="shared" si="16"/>
        <v>0</v>
      </c>
      <c r="X573" s="100">
        <f t="shared" si="16"/>
        <v>0</v>
      </c>
      <c r="Y573" s="99">
        <f t="shared" si="16"/>
        <v>0</v>
      </c>
      <c r="Z573" s="119">
        <f t="shared" si="16"/>
        <v>0</v>
      </c>
      <c r="AA573" s="118">
        <f t="shared" si="16"/>
        <v>0</v>
      </c>
      <c r="AB573" s="119">
        <f>SUM(AB17:AB27)</f>
        <v>0</v>
      </c>
      <c r="AC573" s="412">
        <f>SUM(AC17:AC27)</f>
        <v>0</v>
      </c>
      <c r="AD573" s="170">
        <f t="shared" si="16"/>
        <v>0</v>
      </c>
      <c r="AE573" s="99">
        <f t="shared" si="16"/>
        <v>0</v>
      </c>
      <c r="AF573" s="412">
        <f>SUM(AF17:AF27)</f>
        <v>0</v>
      </c>
      <c r="AG573" s="412">
        <f>SUM(AG17:AG27)</f>
        <v>0</v>
      </c>
      <c r="AH573" s="412">
        <f>SUM(AH17:AH27)</f>
        <v>0</v>
      </c>
      <c r="AI573" s="170">
        <f t="shared" si="16"/>
        <v>0</v>
      </c>
      <c r="AJ573" s="99">
        <f t="shared" si="16"/>
        <v>0</v>
      </c>
      <c r="AK573" s="412">
        <f>SUM(AK17:AK27)</f>
        <v>0</v>
      </c>
      <c r="AL573" s="170">
        <f t="shared" si="16"/>
        <v>0</v>
      </c>
      <c r="AM573" s="99">
        <f t="shared" si="16"/>
        <v>0</v>
      </c>
      <c r="AN573" s="412">
        <f>SUM(AN17:AN27)</f>
        <v>0</v>
      </c>
      <c r="AO573" s="406">
        <f>SUM(AO17:AO27)</f>
        <v>0</v>
      </c>
      <c r="AP573" s="99">
        <f>SUM(AP17:AP27)</f>
        <v>0</v>
      </c>
      <c r="AQ573" s="170">
        <f t="shared" si="16"/>
        <v>0</v>
      </c>
      <c r="AR573" s="99">
        <f t="shared" si="16"/>
        <v>0</v>
      </c>
      <c r="AS573" s="99">
        <f t="shared" si="16"/>
        <v>0</v>
      </c>
      <c r="AT573" s="100">
        <f t="shared" si="16"/>
        <v>0</v>
      </c>
      <c r="AU573" s="99">
        <f t="shared" si="16"/>
        <v>0</v>
      </c>
      <c r="AV573" s="100">
        <f t="shared" si="16"/>
        <v>0</v>
      </c>
      <c r="AW573" s="99">
        <f t="shared" si="16"/>
        <v>0</v>
      </c>
      <c r="AX573" s="406">
        <f t="shared" si="16"/>
        <v>0</v>
      </c>
      <c r="AY573" s="99">
        <f>SUM(AY17:AY27)</f>
        <v>0</v>
      </c>
      <c r="AZ573" s="170">
        <f t="shared" si="16"/>
        <v>0</v>
      </c>
      <c r="BA573" s="99">
        <f t="shared" si="16"/>
        <v>0</v>
      </c>
      <c r="BB573" s="412">
        <f>SUM(BB17:BB27)</f>
        <v>0</v>
      </c>
      <c r="BC573" s="170">
        <f t="shared" si="16"/>
        <v>0</v>
      </c>
      <c r="BD573" s="99">
        <f t="shared" si="16"/>
        <v>0</v>
      </c>
      <c r="BE573" s="170">
        <f t="shared" si="16"/>
        <v>0</v>
      </c>
      <c r="BF573" s="99">
        <f t="shared" si="16"/>
        <v>0</v>
      </c>
      <c r="BG573" s="100">
        <f t="shared" si="16"/>
        <v>0</v>
      </c>
      <c r="BH573" s="99">
        <f t="shared" si="16"/>
        <v>0</v>
      </c>
      <c r="BI573" s="100">
        <f t="shared" si="16"/>
        <v>0</v>
      </c>
      <c r="BJ573" s="99">
        <f t="shared" si="16"/>
        <v>0</v>
      </c>
      <c r="BK573" s="100">
        <f t="shared" si="16"/>
        <v>0</v>
      </c>
      <c r="BL573" s="99">
        <f t="shared" si="16"/>
        <v>0</v>
      </c>
      <c r="BM573" s="99">
        <f>SUM(BM17:BM27)</f>
        <v>0</v>
      </c>
      <c r="BN573" s="170">
        <f t="shared" si="16"/>
        <v>0</v>
      </c>
      <c r="BO573" s="99">
        <f t="shared" si="16"/>
        <v>0</v>
      </c>
      <c r="BP573" s="100">
        <f t="shared" si="16"/>
        <v>0</v>
      </c>
      <c r="BQ573" s="99">
        <f t="shared" si="16"/>
        <v>0</v>
      </c>
      <c r="BR573" s="412">
        <f>SUM(BR17:BR27)</f>
        <v>0</v>
      </c>
      <c r="BS573" s="99">
        <f>SUM(BS17:BS27)</f>
        <v>0</v>
      </c>
      <c r="BT573" s="99">
        <f>SUM(BT17:BT27)</f>
        <v>0</v>
      </c>
      <c r="BU573" s="170">
        <f t="shared" si="16"/>
        <v>0</v>
      </c>
      <c r="BV573" s="99">
        <f t="shared" si="16"/>
        <v>0</v>
      </c>
      <c r="BW573" s="100">
        <f t="shared" si="16"/>
        <v>0</v>
      </c>
      <c r="BX573" s="99">
        <f t="shared" si="16"/>
        <v>0</v>
      </c>
      <c r="BY573" s="99">
        <f>SUM(BY17:BY27)</f>
        <v>0</v>
      </c>
      <c r="BZ573" s="99">
        <f t="shared" si="16"/>
        <v>0</v>
      </c>
      <c r="CA573" s="100">
        <f t="shared" si="16"/>
        <v>0</v>
      </c>
      <c r="CB573" s="99">
        <f t="shared" si="16"/>
        <v>0</v>
      </c>
      <c r="CC573" s="412">
        <f>SUM(CC17:CC27)</f>
        <v>0</v>
      </c>
      <c r="CD573" s="412">
        <f>SUM(CD17:CD27)</f>
        <v>0</v>
      </c>
      <c r="CE573" s="170">
        <f t="shared" si="16"/>
        <v>0</v>
      </c>
    </row>
    <row r="574" spans="1:83">
      <c r="A574" s="40"/>
      <c r="B574" s="7" t="s">
        <v>701</v>
      </c>
      <c r="C574" s="22">
        <f>SUM(C28:C32)</f>
        <v>6170</v>
      </c>
      <c r="D574" s="22">
        <f>SUM(D28:D32)</f>
        <v>1503</v>
      </c>
      <c r="E574" s="68">
        <f t="shared" si="13"/>
        <v>0.24359805510534846</v>
      </c>
      <c r="F574" s="99">
        <f>SUM(F28:F32)</f>
        <v>823</v>
      </c>
      <c r="G574" s="99">
        <f>SUM(G28:G32)</f>
        <v>232</v>
      </c>
      <c r="H574" s="99">
        <f>SUM(H28:H32)</f>
        <v>187</v>
      </c>
      <c r="I574" s="99">
        <f>SUM(I28:I32)</f>
        <v>511</v>
      </c>
      <c r="J574" s="99">
        <f t="shared" ref="J574:CE574" si="17">SUM(J28:J32)</f>
        <v>907</v>
      </c>
      <c r="K574" s="407">
        <f t="shared" si="17"/>
        <v>457</v>
      </c>
      <c r="L574" s="99">
        <f>SUM(L28:L32)</f>
        <v>760</v>
      </c>
      <c r="M574" s="99">
        <f>SUM(M28:M32)</f>
        <v>494</v>
      </c>
      <c r="N574" s="100">
        <f t="shared" si="17"/>
        <v>98</v>
      </c>
      <c r="O574" s="99">
        <f t="shared" si="17"/>
        <v>0</v>
      </c>
      <c r="P574" s="100">
        <f t="shared" si="17"/>
        <v>0</v>
      </c>
      <c r="Q574" s="99">
        <f t="shared" si="17"/>
        <v>0</v>
      </c>
      <c r="R574" s="119">
        <f>SUM(R28:R32)</f>
        <v>0</v>
      </c>
      <c r="S574" s="119">
        <f>SUM(S28:S32)</f>
        <v>0</v>
      </c>
      <c r="T574" s="119">
        <f t="shared" si="17"/>
        <v>0</v>
      </c>
      <c r="U574" s="118">
        <f t="shared" si="17"/>
        <v>0</v>
      </c>
      <c r="V574" s="100">
        <f t="shared" si="17"/>
        <v>0</v>
      </c>
      <c r="W574" s="118">
        <f t="shared" si="17"/>
        <v>0</v>
      </c>
      <c r="X574" s="100">
        <f t="shared" si="17"/>
        <v>0</v>
      </c>
      <c r="Y574" s="99">
        <f t="shared" si="17"/>
        <v>0</v>
      </c>
      <c r="Z574" s="119">
        <f t="shared" si="17"/>
        <v>0</v>
      </c>
      <c r="AA574" s="118">
        <f t="shared" si="17"/>
        <v>0</v>
      </c>
      <c r="AB574" s="119">
        <f>SUM(AB28:AB32)</f>
        <v>0</v>
      </c>
      <c r="AC574" s="412">
        <f>SUM(AC28:AC32)</f>
        <v>0</v>
      </c>
      <c r="AD574" s="170">
        <f t="shared" si="17"/>
        <v>0</v>
      </c>
      <c r="AE574" s="99">
        <f t="shared" si="17"/>
        <v>0</v>
      </c>
      <c r="AF574" s="412">
        <f>SUM(AF28:AF32)</f>
        <v>0</v>
      </c>
      <c r="AG574" s="412">
        <f>SUM(AG28:AG32)</f>
        <v>0</v>
      </c>
      <c r="AH574" s="412">
        <f>SUM(AH28:AH32)</f>
        <v>0</v>
      </c>
      <c r="AI574" s="170">
        <f t="shared" si="17"/>
        <v>0</v>
      </c>
      <c r="AJ574" s="99">
        <f t="shared" si="17"/>
        <v>0</v>
      </c>
      <c r="AK574" s="412">
        <f>SUM(AK28:AK32)</f>
        <v>0</v>
      </c>
      <c r="AL574" s="170">
        <f t="shared" si="17"/>
        <v>0</v>
      </c>
      <c r="AM574" s="99">
        <f t="shared" si="17"/>
        <v>0</v>
      </c>
      <c r="AN574" s="412">
        <f>SUM(AN28:AN32)</f>
        <v>0</v>
      </c>
      <c r="AO574" s="406">
        <f>SUM(AO28:AO32)</f>
        <v>0</v>
      </c>
      <c r="AP574" s="99">
        <f>SUM(AP28:AP32)</f>
        <v>0</v>
      </c>
      <c r="AQ574" s="170">
        <f t="shared" si="17"/>
        <v>0</v>
      </c>
      <c r="AR574" s="99">
        <f t="shared" si="17"/>
        <v>0</v>
      </c>
      <c r="AS574" s="99">
        <f t="shared" si="17"/>
        <v>0</v>
      </c>
      <c r="AT574" s="100">
        <f t="shared" si="17"/>
        <v>0</v>
      </c>
      <c r="AU574" s="99">
        <f t="shared" si="17"/>
        <v>0</v>
      </c>
      <c r="AV574" s="100">
        <f t="shared" si="17"/>
        <v>0</v>
      </c>
      <c r="AW574" s="99">
        <f t="shared" si="17"/>
        <v>0</v>
      </c>
      <c r="AX574" s="406">
        <f t="shared" si="17"/>
        <v>0</v>
      </c>
      <c r="AY574" s="99">
        <f>SUM(AY28:AY32)</f>
        <v>0</v>
      </c>
      <c r="AZ574" s="170">
        <f t="shared" si="17"/>
        <v>0</v>
      </c>
      <c r="BA574" s="99">
        <f t="shared" si="17"/>
        <v>0</v>
      </c>
      <c r="BB574" s="412">
        <f>SUM(BB28:BB32)</f>
        <v>0</v>
      </c>
      <c r="BC574" s="170">
        <f t="shared" si="17"/>
        <v>0</v>
      </c>
      <c r="BD574" s="99">
        <f t="shared" si="17"/>
        <v>0</v>
      </c>
      <c r="BE574" s="170">
        <f t="shared" si="17"/>
        <v>0</v>
      </c>
      <c r="BF574" s="99">
        <f t="shared" si="17"/>
        <v>0</v>
      </c>
      <c r="BG574" s="100">
        <f t="shared" si="17"/>
        <v>0</v>
      </c>
      <c r="BH574" s="99">
        <f t="shared" si="17"/>
        <v>0</v>
      </c>
      <c r="BI574" s="100">
        <f t="shared" si="17"/>
        <v>0</v>
      </c>
      <c r="BJ574" s="99">
        <f t="shared" si="17"/>
        <v>0</v>
      </c>
      <c r="BK574" s="100">
        <f t="shared" si="17"/>
        <v>0</v>
      </c>
      <c r="BL574" s="99">
        <f t="shared" si="17"/>
        <v>0</v>
      </c>
      <c r="BM574" s="99">
        <f>SUM(BM28:BM32)</f>
        <v>0</v>
      </c>
      <c r="BN574" s="170">
        <f t="shared" si="17"/>
        <v>0</v>
      </c>
      <c r="BO574" s="99">
        <f t="shared" si="17"/>
        <v>0</v>
      </c>
      <c r="BP574" s="100">
        <f t="shared" si="17"/>
        <v>0</v>
      </c>
      <c r="BQ574" s="99">
        <f t="shared" si="17"/>
        <v>0</v>
      </c>
      <c r="BR574" s="412">
        <f>SUM(BR28:BR32)</f>
        <v>0</v>
      </c>
      <c r="BS574" s="99">
        <f>SUM(BS28:BS32)</f>
        <v>0</v>
      </c>
      <c r="BT574" s="99">
        <f>SUM(BT28:BT32)</f>
        <v>0</v>
      </c>
      <c r="BU574" s="170">
        <f t="shared" si="17"/>
        <v>0</v>
      </c>
      <c r="BV574" s="99">
        <f t="shared" si="17"/>
        <v>0</v>
      </c>
      <c r="BW574" s="100">
        <f t="shared" si="17"/>
        <v>0</v>
      </c>
      <c r="BX574" s="99">
        <f t="shared" si="17"/>
        <v>0</v>
      </c>
      <c r="BY574" s="99">
        <f>SUM(BY28:BY32)</f>
        <v>0</v>
      </c>
      <c r="BZ574" s="99">
        <f t="shared" si="17"/>
        <v>0</v>
      </c>
      <c r="CA574" s="100">
        <f t="shared" si="17"/>
        <v>0</v>
      </c>
      <c r="CB574" s="99">
        <f t="shared" si="17"/>
        <v>0</v>
      </c>
      <c r="CC574" s="412">
        <f>SUM(CC28:CC32)</f>
        <v>0</v>
      </c>
      <c r="CD574" s="412">
        <f>SUM(CD28:CD32)</f>
        <v>0</v>
      </c>
      <c r="CE574" s="170">
        <f t="shared" si="17"/>
        <v>0</v>
      </c>
    </row>
    <row r="575" spans="1:83">
      <c r="A575" s="40"/>
      <c r="B575" s="7" t="s">
        <v>702</v>
      </c>
      <c r="C575" s="22">
        <f>SUM(C33:C40)</f>
        <v>8588</v>
      </c>
      <c r="D575" s="22">
        <f>SUM(D33:D40)</f>
        <v>2692</v>
      </c>
      <c r="E575" s="68">
        <f t="shared" si="13"/>
        <v>0.31346064275733582</v>
      </c>
      <c r="F575" s="99">
        <f>SUM(F33:F40)</f>
        <v>1317</v>
      </c>
      <c r="G575" s="99">
        <f>SUM(G33:G40)</f>
        <v>440</v>
      </c>
      <c r="H575" s="99">
        <f>SUM(H33:H40)</f>
        <v>686</v>
      </c>
      <c r="I575" s="99">
        <f>SUM(I33:I40)</f>
        <v>468</v>
      </c>
      <c r="J575" s="99">
        <f t="shared" ref="J575:CE575" si="18">SUM(J33:J40)</f>
        <v>1236</v>
      </c>
      <c r="K575" s="407">
        <f t="shared" si="18"/>
        <v>1285</v>
      </c>
      <c r="L575" s="99">
        <f>SUM(L33:L40)</f>
        <v>1130</v>
      </c>
      <c r="M575" s="99">
        <f>SUM(M33:M40)</f>
        <v>746</v>
      </c>
      <c r="N575" s="100">
        <f t="shared" si="18"/>
        <v>312</v>
      </c>
      <c r="O575" s="99">
        <f t="shared" si="18"/>
        <v>0</v>
      </c>
      <c r="P575" s="100">
        <f t="shared" si="18"/>
        <v>0</v>
      </c>
      <c r="Q575" s="99">
        <f t="shared" si="18"/>
        <v>0</v>
      </c>
      <c r="R575" s="119">
        <f>SUM(R33:R40)</f>
        <v>0</v>
      </c>
      <c r="S575" s="119">
        <f>SUM(S33:S40)</f>
        <v>0</v>
      </c>
      <c r="T575" s="119">
        <f t="shared" si="18"/>
        <v>0</v>
      </c>
      <c r="U575" s="118">
        <f t="shared" si="18"/>
        <v>0</v>
      </c>
      <c r="V575" s="100">
        <f t="shared" si="18"/>
        <v>0</v>
      </c>
      <c r="W575" s="118">
        <f t="shared" si="18"/>
        <v>0</v>
      </c>
      <c r="X575" s="100">
        <f t="shared" si="18"/>
        <v>0</v>
      </c>
      <c r="Y575" s="99">
        <f t="shared" si="18"/>
        <v>0</v>
      </c>
      <c r="Z575" s="119">
        <f t="shared" si="18"/>
        <v>0</v>
      </c>
      <c r="AA575" s="118">
        <f t="shared" si="18"/>
        <v>0</v>
      </c>
      <c r="AB575" s="119">
        <f>SUM(AB33:AB40)</f>
        <v>0</v>
      </c>
      <c r="AC575" s="412">
        <f>SUM(AC33:AC40)</f>
        <v>0</v>
      </c>
      <c r="AD575" s="170">
        <f t="shared" si="18"/>
        <v>0</v>
      </c>
      <c r="AE575" s="99">
        <f t="shared" si="18"/>
        <v>0</v>
      </c>
      <c r="AF575" s="412">
        <f>SUM(AF33:AF40)</f>
        <v>0</v>
      </c>
      <c r="AG575" s="412">
        <f>SUM(AG33:AG40)</f>
        <v>0</v>
      </c>
      <c r="AH575" s="412">
        <f>SUM(AH33:AH40)</f>
        <v>0</v>
      </c>
      <c r="AI575" s="170">
        <f t="shared" si="18"/>
        <v>0</v>
      </c>
      <c r="AJ575" s="99">
        <f t="shared" si="18"/>
        <v>0</v>
      </c>
      <c r="AK575" s="412">
        <f>SUM(AK33:AK40)</f>
        <v>0</v>
      </c>
      <c r="AL575" s="170">
        <f t="shared" si="18"/>
        <v>0</v>
      </c>
      <c r="AM575" s="99">
        <f t="shared" si="18"/>
        <v>0</v>
      </c>
      <c r="AN575" s="412">
        <f>SUM(AN33:AN40)</f>
        <v>0</v>
      </c>
      <c r="AO575" s="406">
        <f>SUM(AO33:AO40)</f>
        <v>0</v>
      </c>
      <c r="AP575" s="99">
        <f>SUM(AP33:AP40)</f>
        <v>0</v>
      </c>
      <c r="AQ575" s="170">
        <f t="shared" si="18"/>
        <v>0</v>
      </c>
      <c r="AR575" s="99">
        <f t="shared" si="18"/>
        <v>0</v>
      </c>
      <c r="AS575" s="99">
        <f t="shared" si="18"/>
        <v>0</v>
      </c>
      <c r="AT575" s="100">
        <f t="shared" si="18"/>
        <v>0</v>
      </c>
      <c r="AU575" s="99">
        <f t="shared" si="18"/>
        <v>0</v>
      </c>
      <c r="AV575" s="100">
        <f t="shared" si="18"/>
        <v>0</v>
      </c>
      <c r="AW575" s="99">
        <f t="shared" si="18"/>
        <v>0</v>
      </c>
      <c r="AX575" s="406">
        <f t="shared" si="18"/>
        <v>0</v>
      </c>
      <c r="AY575" s="99">
        <f>SUM(AY33:AY40)</f>
        <v>0</v>
      </c>
      <c r="AZ575" s="170">
        <f t="shared" si="18"/>
        <v>0</v>
      </c>
      <c r="BA575" s="99">
        <f t="shared" si="18"/>
        <v>0</v>
      </c>
      <c r="BB575" s="412">
        <f>SUM(BB33:BB40)</f>
        <v>0</v>
      </c>
      <c r="BC575" s="170">
        <f t="shared" si="18"/>
        <v>0</v>
      </c>
      <c r="BD575" s="99">
        <f t="shared" si="18"/>
        <v>0</v>
      </c>
      <c r="BE575" s="170">
        <f t="shared" si="18"/>
        <v>0</v>
      </c>
      <c r="BF575" s="99">
        <f t="shared" si="18"/>
        <v>0</v>
      </c>
      <c r="BG575" s="100">
        <f t="shared" si="18"/>
        <v>0</v>
      </c>
      <c r="BH575" s="99">
        <f t="shared" si="18"/>
        <v>0</v>
      </c>
      <c r="BI575" s="100">
        <f t="shared" si="18"/>
        <v>0</v>
      </c>
      <c r="BJ575" s="99">
        <f t="shared" si="18"/>
        <v>0</v>
      </c>
      <c r="BK575" s="100">
        <f t="shared" si="18"/>
        <v>0</v>
      </c>
      <c r="BL575" s="99">
        <f t="shared" si="18"/>
        <v>0</v>
      </c>
      <c r="BM575" s="99">
        <f>SUM(BM33:BM40)</f>
        <v>0</v>
      </c>
      <c r="BN575" s="170">
        <f t="shared" si="18"/>
        <v>0</v>
      </c>
      <c r="BO575" s="99">
        <f t="shared" si="18"/>
        <v>0</v>
      </c>
      <c r="BP575" s="100">
        <f t="shared" si="18"/>
        <v>0</v>
      </c>
      <c r="BQ575" s="99">
        <f t="shared" si="18"/>
        <v>0</v>
      </c>
      <c r="BR575" s="412">
        <f>SUM(BR33:BR40)</f>
        <v>0</v>
      </c>
      <c r="BS575" s="99">
        <f>SUM(BS33:BS40)</f>
        <v>0</v>
      </c>
      <c r="BT575" s="99">
        <f>SUM(BT33:BT40)</f>
        <v>0</v>
      </c>
      <c r="BU575" s="170">
        <f t="shared" si="18"/>
        <v>0</v>
      </c>
      <c r="BV575" s="99">
        <f t="shared" si="18"/>
        <v>0</v>
      </c>
      <c r="BW575" s="100">
        <f t="shared" si="18"/>
        <v>0</v>
      </c>
      <c r="BX575" s="99">
        <f t="shared" si="18"/>
        <v>0</v>
      </c>
      <c r="BY575" s="99">
        <f>SUM(BY33:BY40)</f>
        <v>0</v>
      </c>
      <c r="BZ575" s="99">
        <f t="shared" si="18"/>
        <v>0</v>
      </c>
      <c r="CA575" s="100">
        <f t="shared" si="18"/>
        <v>0</v>
      </c>
      <c r="CB575" s="99">
        <f t="shared" si="18"/>
        <v>0</v>
      </c>
      <c r="CC575" s="412">
        <f>SUM(CC33:CC40)</f>
        <v>0</v>
      </c>
      <c r="CD575" s="412">
        <f>SUM(CD33:CD40)</f>
        <v>0</v>
      </c>
      <c r="CE575" s="170">
        <f t="shared" si="18"/>
        <v>0</v>
      </c>
    </row>
    <row r="576" spans="1:83">
      <c r="A576" s="40"/>
      <c r="B576" s="7" t="s">
        <v>703</v>
      </c>
      <c r="C576" s="22">
        <f>SUM(C41:C49)</f>
        <v>10031</v>
      </c>
      <c r="D576" s="22">
        <f>SUM(D41:D49)</f>
        <v>3120</v>
      </c>
      <c r="E576" s="68">
        <f t="shared" si="13"/>
        <v>0.31103578905393281</v>
      </c>
      <c r="F576" s="99">
        <f>SUM(F41:F49)</f>
        <v>1576</v>
      </c>
      <c r="G576" s="99">
        <f>SUM(G41:G49)</f>
        <v>464</v>
      </c>
      <c r="H576" s="99">
        <f>SUM(H41:H49)</f>
        <v>779</v>
      </c>
      <c r="I576" s="99">
        <f>SUM(I41:I49)</f>
        <v>607</v>
      </c>
      <c r="J576" s="99">
        <f t="shared" ref="J576:CE576" si="19">SUM(J41:J49)</f>
        <v>1443</v>
      </c>
      <c r="K576" s="407">
        <f t="shared" si="19"/>
        <v>1422</v>
      </c>
      <c r="L576" s="99">
        <f>SUM(L41:L49)</f>
        <v>1330</v>
      </c>
      <c r="M576" s="99">
        <f>SUM(M41:M49)</f>
        <v>846</v>
      </c>
      <c r="N576" s="100">
        <f t="shared" si="19"/>
        <v>378</v>
      </c>
      <c r="O576" s="99">
        <f t="shared" si="19"/>
        <v>0</v>
      </c>
      <c r="P576" s="100">
        <f t="shared" si="19"/>
        <v>0</v>
      </c>
      <c r="Q576" s="99">
        <f t="shared" si="19"/>
        <v>0</v>
      </c>
      <c r="R576" s="119">
        <f>SUM(R41:R49)</f>
        <v>0</v>
      </c>
      <c r="S576" s="119">
        <f>SUM(S41:S49)</f>
        <v>0</v>
      </c>
      <c r="T576" s="119">
        <f t="shared" si="19"/>
        <v>0</v>
      </c>
      <c r="U576" s="118">
        <f t="shared" si="19"/>
        <v>0</v>
      </c>
      <c r="V576" s="100">
        <f t="shared" si="19"/>
        <v>0</v>
      </c>
      <c r="W576" s="118">
        <f t="shared" si="19"/>
        <v>0</v>
      </c>
      <c r="X576" s="100">
        <f t="shared" si="19"/>
        <v>0</v>
      </c>
      <c r="Y576" s="99">
        <f t="shared" si="19"/>
        <v>0</v>
      </c>
      <c r="Z576" s="119">
        <f t="shared" si="19"/>
        <v>0</v>
      </c>
      <c r="AA576" s="118">
        <f t="shared" si="19"/>
        <v>0</v>
      </c>
      <c r="AB576" s="119">
        <f>SUM(AB41:AB49)</f>
        <v>0</v>
      </c>
      <c r="AC576" s="412">
        <f>SUM(AC41:AC49)</f>
        <v>0</v>
      </c>
      <c r="AD576" s="170">
        <f t="shared" si="19"/>
        <v>0</v>
      </c>
      <c r="AE576" s="99">
        <f t="shared" si="19"/>
        <v>0</v>
      </c>
      <c r="AF576" s="412">
        <f>SUM(AF41:AF49)</f>
        <v>0</v>
      </c>
      <c r="AG576" s="412">
        <f>SUM(AG41:AG49)</f>
        <v>0</v>
      </c>
      <c r="AH576" s="412">
        <f>SUM(AH41:AH49)</f>
        <v>0</v>
      </c>
      <c r="AI576" s="170">
        <f t="shared" si="19"/>
        <v>0</v>
      </c>
      <c r="AJ576" s="99">
        <f t="shared" si="19"/>
        <v>0</v>
      </c>
      <c r="AK576" s="412">
        <f>SUM(AK41:AK49)</f>
        <v>0</v>
      </c>
      <c r="AL576" s="170">
        <f t="shared" si="19"/>
        <v>0</v>
      </c>
      <c r="AM576" s="99">
        <f t="shared" si="19"/>
        <v>0</v>
      </c>
      <c r="AN576" s="412">
        <f>SUM(AN41:AN49)</f>
        <v>0</v>
      </c>
      <c r="AO576" s="406">
        <f>SUM(AO41:AO49)</f>
        <v>0</v>
      </c>
      <c r="AP576" s="99">
        <f>SUM(AP41:AP49)</f>
        <v>0</v>
      </c>
      <c r="AQ576" s="170">
        <f t="shared" si="19"/>
        <v>0</v>
      </c>
      <c r="AR576" s="99">
        <f t="shared" si="19"/>
        <v>0</v>
      </c>
      <c r="AS576" s="99">
        <f t="shared" si="19"/>
        <v>0</v>
      </c>
      <c r="AT576" s="100">
        <f t="shared" si="19"/>
        <v>0</v>
      </c>
      <c r="AU576" s="99">
        <f t="shared" si="19"/>
        <v>0</v>
      </c>
      <c r="AV576" s="100">
        <f t="shared" si="19"/>
        <v>0</v>
      </c>
      <c r="AW576" s="99">
        <f t="shared" si="19"/>
        <v>0</v>
      </c>
      <c r="AX576" s="406">
        <f t="shared" si="19"/>
        <v>0</v>
      </c>
      <c r="AY576" s="99">
        <f>SUM(AY41:AY49)</f>
        <v>0</v>
      </c>
      <c r="AZ576" s="170">
        <f t="shared" si="19"/>
        <v>0</v>
      </c>
      <c r="BA576" s="99">
        <f t="shared" si="19"/>
        <v>0</v>
      </c>
      <c r="BB576" s="412">
        <f>SUM(BB41:BB49)</f>
        <v>0</v>
      </c>
      <c r="BC576" s="170">
        <f t="shared" si="19"/>
        <v>0</v>
      </c>
      <c r="BD576" s="99">
        <f t="shared" si="19"/>
        <v>0</v>
      </c>
      <c r="BE576" s="170">
        <f t="shared" si="19"/>
        <v>0</v>
      </c>
      <c r="BF576" s="99">
        <f t="shared" si="19"/>
        <v>0</v>
      </c>
      <c r="BG576" s="100">
        <f t="shared" si="19"/>
        <v>0</v>
      </c>
      <c r="BH576" s="99">
        <f t="shared" si="19"/>
        <v>0</v>
      </c>
      <c r="BI576" s="100">
        <f t="shared" si="19"/>
        <v>0</v>
      </c>
      <c r="BJ576" s="99">
        <f t="shared" si="19"/>
        <v>0</v>
      </c>
      <c r="BK576" s="100">
        <f t="shared" si="19"/>
        <v>0</v>
      </c>
      <c r="BL576" s="99">
        <f t="shared" si="19"/>
        <v>0</v>
      </c>
      <c r="BM576" s="99">
        <f>SUM(BM41:BM49)</f>
        <v>0</v>
      </c>
      <c r="BN576" s="170">
        <f t="shared" si="19"/>
        <v>0</v>
      </c>
      <c r="BO576" s="99">
        <f t="shared" si="19"/>
        <v>0</v>
      </c>
      <c r="BP576" s="100">
        <f t="shared" si="19"/>
        <v>0</v>
      </c>
      <c r="BQ576" s="99">
        <f t="shared" si="19"/>
        <v>0</v>
      </c>
      <c r="BR576" s="412">
        <f>SUM(BR41:BR49)</f>
        <v>0</v>
      </c>
      <c r="BS576" s="99">
        <f>SUM(BS41:BS49)</f>
        <v>0</v>
      </c>
      <c r="BT576" s="99">
        <f>SUM(BT41:BT49)</f>
        <v>0</v>
      </c>
      <c r="BU576" s="170">
        <f t="shared" si="19"/>
        <v>0</v>
      </c>
      <c r="BV576" s="99">
        <f t="shared" si="19"/>
        <v>0</v>
      </c>
      <c r="BW576" s="100">
        <f t="shared" si="19"/>
        <v>0</v>
      </c>
      <c r="BX576" s="99">
        <f t="shared" si="19"/>
        <v>0</v>
      </c>
      <c r="BY576" s="99">
        <f>SUM(BY41:BY49)</f>
        <v>0</v>
      </c>
      <c r="BZ576" s="99">
        <f t="shared" si="19"/>
        <v>0</v>
      </c>
      <c r="CA576" s="100">
        <f t="shared" si="19"/>
        <v>0</v>
      </c>
      <c r="CB576" s="99">
        <f t="shared" si="19"/>
        <v>0</v>
      </c>
      <c r="CC576" s="412">
        <f>SUM(CC41:CC49)</f>
        <v>0</v>
      </c>
      <c r="CD576" s="412">
        <f>SUM(CD41:CD49)</f>
        <v>0</v>
      </c>
      <c r="CE576" s="170">
        <f t="shared" si="19"/>
        <v>0</v>
      </c>
    </row>
    <row r="577" spans="1:83">
      <c r="A577" s="40"/>
      <c r="B577" s="7" t="s">
        <v>799</v>
      </c>
      <c r="C577" s="22">
        <f>SUM(C50:C53)</f>
        <v>5669</v>
      </c>
      <c r="D577" s="22">
        <f>SUM(D50:D53)</f>
        <v>873</v>
      </c>
      <c r="E577" s="68">
        <f t="shared" si="13"/>
        <v>0.15399541365320163</v>
      </c>
      <c r="F577" s="99">
        <f>SUM(F50:F53)</f>
        <v>514</v>
      </c>
      <c r="G577" s="99">
        <f>SUM(G50:G53)</f>
        <v>193</v>
      </c>
      <c r="H577" s="99">
        <f>SUM(H50:H53)</f>
        <v>157</v>
      </c>
      <c r="I577" s="99">
        <f>SUM(I50:I53)</f>
        <v>260</v>
      </c>
      <c r="J577" s="99">
        <f t="shared" ref="J577:CE577" si="20">SUM(J50:J53)</f>
        <v>546</v>
      </c>
      <c r="K577" s="407">
        <f t="shared" si="20"/>
        <v>306</v>
      </c>
      <c r="L577" s="99">
        <f>SUM(L50:L53)</f>
        <v>475</v>
      </c>
      <c r="M577" s="99">
        <f>SUM(M50:M53)</f>
        <v>194</v>
      </c>
      <c r="N577" s="100">
        <f t="shared" si="20"/>
        <v>75</v>
      </c>
      <c r="O577" s="99">
        <f t="shared" si="20"/>
        <v>0</v>
      </c>
      <c r="P577" s="100">
        <f t="shared" si="20"/>
        <v>0</v>
      </c>
      <c r="Q577" s="99">
        <f t="shared" si="20"/>
        <v>0</v>
      </c>
      <c r="R577" s="119">
        <f>SUM(R50:R53)</f>
        <v>0</v>
      </c>
      <c r="S577" s="119">
        <f>SUM(S50:S53)</f>
        <v>0</v>
      </c>
      <c r="T577" s="119">
        <f t="shared" si="20"/>
        <v>0</v>
      </c>
      <c r="U577" s="118">
        <f t="shared" si="20"/>
        <v>0</v>
      </c>
      <c r="V577" s="100">
        <f t="shared" si="20"/>
        <v>0</v>
      </c>
      <c r="W577" s="118">
        <f t="shared" si="20"/>
        <v>0</v>
      </c>
      <c r="X577" s="100">
        <f t="shared" si="20"/>
        <v>0</v>
      </c>
      <c r="Y577" s="99">
        <f t="shared" si="20"/>
        <v>0</v>
      </c>
      <c r="Z577" s="119">
        <f t="shared" si="20"/>
        <v>0</v>
      </c>
      <c r="AA577" s="118">
        <f t="shared" si="20"/>
        <v>0</v>
      </c>
      <c r="AB577" s="119">
        <f>SUM(AB50:AB53)</f>
        <v>0</v>
      </c>
      <c r="AC577" s="412">
        <f>SUM(AC50:AC53)</f>
        <v>0</v>
      </c>
      <c r="AD577" s="170">
        <f t="shared" si="20"/>
        <v>0</v>
      </c>
      <c r="AE577" s="99">
        <f t="shared" si="20"/>
        <v>0</v>
      </c>
      <c r="AF577" s="412">
        <f>SUM(AF50:AF53)</f>
        <v>0</v>
      </c>
      <c r="AG577" s="412">
        <f>SUM(AG50:AG53)</f>
        <v>0</v>
      </c>
      <c r="AH577" s="412">
        <f>SUM(AH50:AH53)</f>
        <v>0</v>
      </c>
      <c r="AI577" s="170">
        <f t="shared" si="20"/>
        <v>0</v>
      </c>
      <c r="AJ577" s="99">
        <f t="shared" si="20"/>
        <v>0</v>
      </c>
      <c r="AK577" s="412">
        <f>SUM(AK50:AK53)</f>
        <v>0</v>
      </c>
      <c r="AL577" s="170">
        <f t="shared" si="20"/>
        <v>0</v>
      </c>
      <c r="AM577" s="99">
        <f t="shared" si="20"/>
        <v>0</v>
      </c>
      <c r="AN577" s="412">
        <f>SUM(AN50:AN53)</f>
        <v>0</v>
      </c>
      <c r="AO577" s="406">
        <f>SUM(AO50:AO53)</f>
        <v>0</v>
      </c>
      <c r="AP577" s="99">
        <f>SUM(AP50:AP53)</f>
        <v>0</v>
      </c>
      <c r="AQ577" s="170">
        <f t="shared" si="20"/>
        <v>0</v>
      </c>
      <c r="AR577" s="99">
        <f t="shared" si="20"/>
        <v>0</v>
      </c>
      <c r="AS577" s="99">
        <f t="shared" si="20"/>
        <v>0</v>
      </c>
      <c r="AT577" s="100">
        <f t="shared" si="20"/>
        <v>0</v>
      </c>
      <c r="AU577" s="99">
        <f t="shared" si="20"/>
        <v>0</v>
      </c>
      <c r="AV577" s="100">
        <f t="shared" si="20"/>
        <v>0</v>
      </c>
      <c r="AW577" s="99">
        <f t="shared" si="20"/>
        <v>0</v>
      </c>
      <c r="AX577" s="406">
        <f t="shared" si="20"/>
        <v>0</v>
      </c>
      <c r="AY577" s="99">
        <f>SUM(AY50:AY53)</f>
        <v>0</v>
      </c>
      <c r="AZ577" s="170">
        <f t="shared" si="20"/>
        <v>0</v>
      </c>
      <c r="BA577" s="99">
        <f t="shared" si="20"/>
        <v>0</v>
      </c>
      <c r="BB577" s="412">
        <f>SUM(BB50:BB53)</f>
        <v>0</v>
      </c>
      <c r="BC577" s="170">
        <f t="shared" si="20"/>
        <v>0</v>
      </c>
      <c r="BD577" s="99">
        <f t="shared" si="20"/>
        <v>0</v>
      </c>
      <c r="BE577" s="170">
        <f t="shared" si="20"/>
        <v>0</v>
      </c>
      <c r="BF577" s="99">
        <f t="shared" si="20"/>
        <v>0</v>
      </c>
      <c r="BG577" s="100">
        <f t="shared" si="20"/>
        <v>0</v>
      </c>
      <c r="BH577" s="99">
        <f t="shared" si="20"/>
        <v>0</v>
      </c>
      <c r="BI577" s="100">
        <f t="shared" si="20"/>
        <v>0</v>
      </c>
      <c r="BJ577" s="99">
        <f t="shared" si="20"/>
        <v>0</v>
      </c>
      <c r="BK577" s="100">
        <f t="shared" si="20"/>
        <v>0</v>
      </c>
      <c r="BL577" s="99">
        <f t="shared" si="20"/>
        <v>0</v>
      </c>
      <c r="BM577" s="99">
        <f>SUM(BM50:BM53)</f>
        <v>0</v>
      </c>
      <c r="BN577" s="170">
        <f t="shared" si="20"/>
        <v>0</v>
      </c>
      <c r="BO577" s="99">
        <f t="shared" si="20"/>
        <v>0</v>
      </c>
      <c r="BP577" s="100">
        <f t="shared" si="20"/>
        <v>0</v>
      </c>
      <c r="BQ577" s="99">
        <f t="shared" si="20"/>
        <v>0</v>
      </c>
      <c r="BR577" s="412">
        <f>SUM(BR50:BR53)</f>
        <v>0</v>
      </c>
      <c r="BS577" s="99">
        <f>SUM(BS50:BS53)</f>
        <v>0</v>
      </c>
      <c r="BT577" s="99">
        <f>SUM(BT50:BT53)</f>
        <v>0</v>
      </c>
      <c r="BU577" s="170">
        <f t="shared" si="20"/>
        <v>0</v>
      </c>
      <c r="BV577" s="99">
        <f t="shared" si="20"/>
        <v>0</v>
      </c>
      <c r="BW577" s="100">
        <f t="shared" si="20"/>
        <v>0</v>
      </c>
      <c r="BX577" s="99">
        <f t="shared" si="20"/>
        <v>0</v>
      </c>
      <c r="BY577" s="99">
        <f>SUM(BY50:BY53)</f>
        <v>0</v>
      </c>
      <c r="BZ577" s="99">
        <f t="shared" si="20"/>
        <v>0</v>
      </c>
      <c r="CA577" s="100">
        <f t="shared" si="20"/>
        <v>0</v>
      </c>
      <c r="CB577" s="99">
        <f t="shared" si="20"/>
        <v>0</v>
      </c>
      <c r="CC577" s="412">
        <f>SUM(CC50:CC53)</f>
        <v>0</v>
      </c>
      <c r="CD577" s="412">
        <f>SUM(CD50:CD53)</f>
        <v>0</v>
      </c>
      <c r="CE577" s="170">
        <f t="shared" si="20"/>
        <v>0</v>
      </c>
    </row>
    <row r="578" spans="1:83">
      <c r="A578" s="40"/>
      <c r="B578" s="7" t="s">
        <v>769</v>
      </c>
      <c r="C578" s="22">
        <f>SUM(C55:C65)</f>
        <v>10956</v>
      </c>
      <c r="D578" s="22">
        <f>SUM(D55:D65)</f>
        <v>2740</v>
      </c>
      <c r="E578" s="68">
        <f t="shared" si="13"/>
        <v>0.25009127418765975</v>
      </c>
      <c r="F578" s="99">
        <f>SUM(F55:F65)</f>
        <v>1635</v>
      </c>
      <c r="G578" s="99">
        <f>SUM(G55:G65)</f>
        <v>414</v>
      </c>
      <c r="H578" s="99">
        <f>SUM(H55:H65)</f>
        <v>214</v>
      </c>
      <c r="I578" s="99">
        <f>SUM(I55:I65)</f>
        <v>1149</v>
      </c>
      <c r="J578" s="99">
        <f t="shared" ref="J578:CE578" si="21">SUM(J55:J65)</f>
        <v>1863</v>
      </c>
      <c r="K578" s="407">
        <f t="shared" si="21"/>
        <v>660</v>
      </c>
      <c r="L578" s="99">
        <f>SUM(L55:L65)</f>
        <v>1326</v>
      </c>
      <c r="M578" s="99">
        <f>SUM(M55:M65)</f>
        <v>1057</v>
      </c>
      <c r="N578" s="100">
        <f t="shared" si="21"/>
        <v>179</v>
      </c>
      <c r="O578" s="99">
        <f t="shared" si="21"/>
        <v>0</v>
      </c>
      <c r="P578" s="100">
        <f t="shared" si="21"/>
        <v>0</v>
      </c>
      <c r="Q578" s="99">
        <f t="shared" si="21"/>
        <v>0</v>
      </c>
      <c r="R578" s="119">
        <f>SUM(R55:R65)</f>
        <v>0</v>
      </c>
      <c r="S578" s="119">
        <f>SUM(S55:S65)</f>
        <v>0</v>
      </c>
      <c r="T578" s="119">
        <f t="shared" si="21"/>
        <v>0</v>
      </c>
      <c r="U578" s="118">
        <f t="shared" si="21"/>
        <v>0</v>
      </c>
      <c r="V578" s="100">
        <f t="shared" si="21"/>
        <v>0</v>
      </c>
      <c r="W578" s="118">
        <f t="shared" si="21"/>
        <v>0</v>
      </c>
      <c r="X578" s="100">
        <f t="shared" si="21"/>
        <v>0</v>
      </c>
      <c r="Y578" s="99">
        <f t="shared" si="21"/>
        <v>0</v>
      </c>
      <c r="Z578" s="119">
        <f t="shared" si="21"/>
        <v>0</v>
      </c>
      <c r="AA578" s="118">
        <f t="shared" si="21"/>
        <v>0</v>
      </c>
      <c r="AB578" s="119">
        <f>SUM(AB55:AB65)</f>
        <v>0</v>
      </c>
      <c r="AC578" s="412">
        <f>SUM(AC55:AC65)</f>
        <v>0</v>
      </c>
      <c r="AD578" s="170">
        <f t="shared" si="21"/>
        <v>0</v>
      </c>
      <c r="AE578" s="99">
        <f t="shared" si="21"/>
        <v>0</v>
      </c>
      <c r="AF578" s="412">
        <f>SUM(AF55:AF65)</f>
        <v>0</v>
      </c>
      <c r="AG578" s="412">
        <f>SUM(AG55:AG65)</f>
        <v>0</v>
      </c>
      <c r="AH578" s="412">
        <f>SUM(AH55:AH65)</f>
        <v>0</v>
      </c>
      <c r="AI578" s="170">
        <f t="shared" si="21"/>
        <v>0</v>
      </c>
      <c r="AJ578" s="99">
        <f t="shared" si="21"/>
        <v>0</v>
      </c>
      <c r="AK578" s="412">
        <f>SUM(AK55:AK65)</f>
        <v>0</v>
      </c>
      <c r="AL578" s="170">
        <f t="shared" si="21"/>
        <v>0</v>
      </c>
      <c r="AM578" s="99">
        <f t="shared" si="21"/>
        <v>0</v>
      </c>
      <c r="AN578" s="412">
        <f>SUM(AN55:AN65)</f>
        <v>0</v>
      </c>
      <c r="AO578" s="406">
        <f>SUM(AO55:AO65)</f>
        <v>0</v>
      </c>
      <c r="AP578" s="99">
        <f>SUM(AP55:AP65)</f>
        <v>0</v>
      </c>
      <c r="AQ578" s="170">
        <f t="shared" si="21"/>
        <v>0</v>
      </c>
      <c r="AR578" s="99">
        <f t="shared" si="21"/>
        <v>0</v>
      </c>
      <c r="AS578" s="99">
        <f t="shared" si="21"/>
        <v>0</v>
      </c>
      <c r="AT578" s="100">
        <f t="shared" si="21"/>
        <v>0</v>
      </c>
      <c r="AU578" s="99">
        <f t="shared" si="21"/>
        <v>0</v>
      </c>
      <c r="AV578" s="100">
        <f t="shared" si="21"/>
        <v>0</v>
      </c>
      <c r="AW578" s="99">
        <f t="shared" si="21"/>
        <v>0</v>
      </c>
      <c r="AX578" s="406">
        <f t="shared" si="21"/>
        <v>0</v>
      </c>
      <c r="AY578" s="99">
        <f>SUM(AY55:AY65)</f>
        <v>0</v>
      </c>
      <c r="AZ578" s="170">
        <f t="shared" si="21"/>
        <v>0</v>
      </c>
      <c r="BA578" s="99">
        <f t="shared" si="21"/>
        <v>0</v>
      </c>
      <c r="BB578" s="412">
        <f>SUM(BB55:BB65)</f>
        <v>0</v>
      </c>
      <c r="BC578" s="170">
        <f t="shared" si="21"/>
        <v>0</v>
      </c>
      <c r="BD578" s="99">
        <f t="shared" si="21"/>
        <v>0</v>
      </c>
      <c r="BE578" s="170">
        <f t="shared" si="21"/>
        <v>0</v>
      </c>
      <c r="BF578" s="99">
        <f t="shared" si="21"/>
        <v>0</v>
      </c>
      <c r="BG578" s="100">
        <f t="shared" si="21"/>
        <v>0</v>
      </c>
      <c r="BH578" s="99">
        <f t="shared" si="21"/>
        <v>0</v>
      </c>
      <c r="BI578" s="100">
        <f t="shared" si="21"/>
        <v>0</v>
      </c>
      <c r="BJ578" s="99">
        <f t="shared" si="21"/>
        <v>0</v>
      </c>
      <c r="BK578" s="100">
        <f t="shared" si="21"/>
        <v>0</v>
      </c>
      <c r="BL578" s="99">
        <f t="shared" si="21"/>
        <v>0</v>
      </c>
      <c r="BM578" s="99">
        <f>SUM(BM55:BM65)</f>
        <v>0</v>
      </c>
      <c r="BN578" s="170">
        <f t="shared" si="21"/>
        <v>0</v>
      </c>
      <c r="BO578" s="99">
        <f t="shared" si="21"/>
        <v>0</v>
      </c>
      <c r="BP578" s="100">
        <f t="shared" si="21"/>
        <v>0</v>
      </c>
      <c r="BQ578" s="99">
        <f t="shared" si="21"/>
        <v>0</v>
      </c>
      <c r="BR578" s="412">
        <f>SUM(BR55:BR65)</f>
        <v>0</v>
      </c>
      <c r="BS578" s="99">
        <f>SUM(BS55:BS65)</f>
        <v>0</v>
      </c>
      <c r="BT578" s="99">
        <f>SUM(BT55:BT65)</f>
        <v>0</v>
      </c>
      <c r="BU578" s="170">
        <f t="shared" si="21"/>
        <v>0</v>
      </c>
      <c r="BV578" s="99">
        <f t="shared" si="21"/>
        <v>0</v>
      </c>
      <c r="BW578" s="100">
        <f t="shared" si="21"/>
        <v>0</v>
      </c>
      <c r="BX578" s="99">
        <f t="shared" si="21"/>
        <v>0</v>
      </c>
      <c r="BY578" s="99">
        <f>SUM(BY55:BY65)</f>
        <v>0</v>
      </c>
      <c r="BZ578" s="99">
        <f t="shared" si="21"/>
        <v>0</v>
      </c>
      <c r="CA578" s="100">
        <f t="shared" si="21"/>
        <v>0</v>
      </c>
      <c r="CB578" s="99">
        <f t="shared" si="21"/>
        <v>0</v>
      </c>
      <c r="CC578" s="412">
        <f>SUM(CC55:CC65)</f>
        <v>0</v>
      </c>
      <c r="CD578" s="412">
        <f>SUM(CD55:CD65)</f>
        <v>0</v>
      </c>
      <c r="CE578" s="170">
        <f t="shared" si="21"/>
        <v>0</v>
      </c>
    </row>
    <row r="579" spans="1:83">
      <c r="A579" s="40"/>
      <c r="B579" s="7" t="s">
        <v>704</v>
      </c>
      <c r="C579" s="22">
        <f>SUM(C66:C69)</f>
        <v>5700</v>
      </c>
      <c r="D579" s="22">
        <f>SUM(D66:D69)</f>
        <v>1156</v>
      </c>
      <c r="E579" s="68">
        <f t="shared" si="13"/>
        <v>0.20280701754385966</v>
      </c>
      <c r="F579" s="99">
        <f>SUM(F66:F69)</f>
        <v>635</v>
      </c>
      <c r="G579" s="99">
        <f>SUM(G66:G69)</f>
        <v>210</v>
      </c>
      <c r="H579" s="99">
        <f>SUM(H66:H69)</f>
        <v>239</v>
      </c>
      <c r="I579" s="99">
        <f>SUM(I66:I69)</f>
        <v>296</v>
      </c>
      <c r="J579" s="99">
        <f t="shared" ref="J579:CE579" si="22">SUM(J66:J69)</f>
        <v>627</v>
      </c>
      <c r="K579" s="407">
        <f t="shared" si="22"/>
        <v>406</v>
      </c>
      <c r="L579" s="99">
        <f>SUM(L66:L69)</f>
        <v>522</v>
      </c>
      <c r="M579" s="99">
        <f>SUM(M66:M69)</f>
        <v>356</v>
      </c>
      <c r="N579" s="100">
        <f t="shared" si="22"/>
        <v>93</v>
      </c>
      <c r="O579" s="99">
        <f t="shared" si="22"/>
        <v>0</v>
      </c>
      <c r="P579" s="100">
        <f t="shared" si="22"/>
        <v>0</v>
      </c>
      <c r="Q579" s="99">
        <f t="shared" si="22"/>
        <v>0</v>
      </c>
      <c r="R579" s="119">
        <f>SUM(R66:R69)</f>
        <v>0</v>
      </c>
      <c r="S579" s="119">
        <f>SUM(S66:S69)</f>
        <v>0</v>
      </c>
      <c r="T579" s="119">
        <f t="shared" si="22"/>
        <v>0</v>
      </c>
      <c r="U579" s="118">
        <f t="shared" si="22"/>
        <v>0</v>
      </c>
      <c r="V579" s="100">
        <f t="shared" si="22"/>
        <v>0</v>
      </c>
      <c r="W579" s="118">
        <f t="shared" si="22"/>
        <v>0</v>
      </c>
      <c r="X579" s="100">
        <f t="shared" si="22"/>
        <v>0</v>
      </c>
      <c r="Y579" s="99">
        <f t="shared" si="22"/>
        <v>0</v>
      </c>
      <c r="Z579" s="119">
        <f t="shared" si="22"/>
        <v>0</v>
      </c>
      <c r="AA579" s="118">
        <f t="shared" si="22"/>
        <v>0</v>
      </c>
      <c r="AB579" s="119">
        <f>SUM(AB66:AB69)</f>
        <v>0</v>
      </c>
      <c r="AC579" s="412">
        <f>SUM(AC66:AC69)</f>
        <v>0</v>
      </c>
      <c r="AD579" s="170">
        <f t="shared" si="22"/>
        <v>0</v>
      </c>
      <c r="AE579" s="99">
        <f t="shared" si="22"/>
        <v>0</v>
      </c>
      <c r="AF579" s="412">
        <f>SUM(AF66:AF69)</f>
        <v>0</v>
      </c>
      <c r="AG579" s="412">
        <f>SUM(AG66:AG69)</f>
        <v>0</v>
      </c>
      <c r="AH579" s="412">
        <f>SUM(AH66:AH69)</f>
        <v>0</v>
      </c>
      <c r="AI579" s="170">
        <f t="shared" si="22"/>
        <v>0</v>
      </c>
      <c r="AJ579" s="99">
        <f t="shared" si="22"/>
        <v>0</v>
      </c>
      <c r="AK579" s="412">
        <f>SUM(AK66:AK69)</f>
        <v>0</v>
      </c>
      <c r="AL579" s="170">
        <f t="shared" si="22"/>
        <v>0</v>
      </c>
      <c r="AM579" s="99">
        <f t="shared" si="22"/>
        <v>0</v>
      </c>
      <c r="AN579" s="412">
        <f>SUM(AN66:AN69)</f>
        <v>0</v>
      </c>
      <c r="AO579" s="406">
        <f>SUM(AO66:AO69)</f>
        <v>0</v>
      </c>
      <c r="AP579" s="99">
        <f>SUM(AP66:AP69)</f>
        <v>0</v>
      </c>
      <c r="AQ579" s="170">
        <f t="shared" si="22"/>
        <v>0</v>
      </c>
      <c r="AR579" s="99">
        <f t="shared" si="22"/>
        <v>0</v>
      </c>
      <c r="AS579" s="99">
        <f t="shared" si="22"/>
        <v>0</v>
      </c>
      <c r="AT579" s="100">
        <f t="shared" si="22"/>
        <v>0</v>
      </c>
      <c r="AU579" s="99">
        <f t="shared" si="22"/>
        <v>0</v>
      </c>
      <c r="AV579" s="100">
        <f t="shared" si="22"/>
        <v>0</v>
      </c>
      <c r="AW579" s="99">
        <f t="shared" si="22"/>
        <v>0</v>
      </c>
      <c r="AX579" s="406">
        <f t="shared" si="22"/>
        <v>0</v>
      </c>
      <c r="AY579" s="99">
        <f>SUM(AY66:AY69)</f>
        <v>0</v>
      </c>
      <c r="AZ579" s="170">
        <f t="shared" si="22"/>
        <v>0</v>
      </c>
      <c r="BA579" s="99">
        <f t="shared" si="22"/>
        <v>0</v>
      </c>
      <c r="BB579" s="412">
        <f>SUM(BB66:BB69)</f>
        <v>0</v>
      </c>
      <c r="BC579" s="170">
        <f t="shared" si="22"/>
        <v>0</v>
      </c>
      <c r="BD579" s="99">
        <f t="shared" si="22"/>
        <v>0</v>
      </c>
      <c r="BE579" s="170">
        <f t="shared" si="22"/>
        <v>0</v>
      </c>
      <c r="BF579" s="99">
        <f t="shared" si="22"/>
        <v>0</v>
      </c>
      <c r="BG579" s="100">
        <f t="shared" si="22"/>
        <v>0</v>
      </c>
      <c r="BH579" s="99">
        <f t="shared" si="22"/>
        <v>0</v>
      </c>
      <c r="BI579" s="100">
        <f t="shared" si="22"/>
        <v>0</v>
      </c>
      <c r="BJ579" s="99">
        <f t="shared" si="22"/>
        <v>0</v>
      </c>
      <c r="BK579" s="100">
        <f t="shared" si="22"/>
        <v>0</v>
      </c>
      <c r="BL579" s="99">
        <f t="shared" si="22"/>
        <v>0</v>
      </c>
      <c r="BM579" s="99">
        <f>SUM(BM66:BM69)</f>
        <v>0</v>
      </c>
      <c r="BN579" s="170">
        <f t="shared" si="22"/>
        <v>0</v>
      </c>
      <c r="BO579" s="99">
        <f t="shared" si="22"/>
        <v>0</v>
      </c>
      <c r="BP579" s="100">
        <f t="shared" si="22"/>
        <v>0</v>
      </c>
      <c r="BQ579" s="99">
        <f t="shared" si="22"/>
        <v>0</v>
      </c>
      <c r="BR579" s="119">
        <f>SUM(BR66:BR69)</f>
        <v>0</v>
      </c>
      <c r="BS579" s="412">
        <f>SUM(BS66:BS69)</f>
        <v>0</v>
      </c>
      <c r="BT579" s="412">
        <f>SUM(BT66:BT69)</f>
        <v>0</v>
      </c>
      <c r="BU579" s="170">
        <f t="shared" si="22"/>
        <v>0</v>
      </c>
      <c r="BV579" s="99">
        <f t="shared" si="22"/>
        <v>0</v>
      </c>
      <c r="BW579" s="100">
        <f t="shared" si="22"/>
        <v>0</v>
      </c>
      <c r="BX579" s="99">
        <f t="shared" si="22"/>
        <v>0</v>
      </c>
      <c r="BY579" s="99">
        <f>SUM(BY66:BY69)</f>
        <v>0</v>
      </c>
      <c r="BZ579" s="99">
        <f t="shared" si="22"/>
        <v>0</v>
      </c>
      <c r="CA579" s="100">
        <f t="shared" si="22"/>
        <v>0</v>
      </c>
      <c r="CB579" s="99">
        <f t="shared" si="22"/>
        <v>0</v>
      </c>
      <c r="CC579" s="412">
        <f>SUM(CC66:CC69)</f>
        <v>0</v>
      </c>
      <c r="CD579" s="412">
        <f>SUM(CD66:CD69)</f>
        <v>0</v>
      </c>
      <c r="CE579" s="170">
        <f t="shared" si="22"/>
        <v>0</v>
      </c>
    </row>
    <row r="580" spans="1:83">
      <c r="A580" s="40"/>
      <c r="B580" s="7" t="s">
        <v>770</v>
      </c>
      <c r="C580" s="22">
        <f>SUM(C70:C73)</f>
        <v>4867</v>
      </c>
      <c r="D580" s="22">
        <f>SUM(D70:D73)</f>
        <v>961</v>
      </c>
      <c r="E580" s="68">
        <f t="shared" si="13"/>
        <v>0.19745222929936307</v>
      </c>
      <c r="F580" s="99">
        <f>SUM(F70:F73)</f>
        <v>543</v>
      </c>
      <c r="G580" s="99">
        <f>SUM(G70:G73)</f>
        <v>172</v>
      </c>
      <c r="H580" s="99">
        <f>SUM(H70:H73)</f>
        <v>144</v>
      </c>
      <c r="I580" s="99">
        <f>SUM(I70:I73)</f>
        <v>280</v>
      </c>
      <c r="J580" s="99">
        <f t="shared" ref="J580:CE580" si="23">SUM(J70:J73)</f>
        <v>578</v>
      </c>
      <c r="K580" s="407">
        <f t="shared" si="23"/>
        <v>332</v>
      </c>
      <c r="L580" s="99">
        <f>SUM(L70:L73)</f>
        <v>528</v>
      </c>
      <c r="M580" s="99">
        <f>SUM(M70:M73)</f>
        <v>225</v>
      </c>
      <c r="N580" s="100">
        <f t="shared" si="23"/>
        <v>73</v>
      </c>
      <c r="O580" s="99">
        <f t="shared" si="23"/>
        <v>0</v>
      </c>
      <c r="P580" s="100">
        <f t="shared" si="23"/>
        <v>0</v>
      </c>
      <c r="Q580" s="99">
        <f t="shared" si="23"/>
        <v>0</v>
      </c>
      <c r="R580" s="119">
        <f>SUM(R70:R73)</f>
        <v>0</v>
      </c>
      <c r="S580" s="119">
        <f>SUM(S70:S73)</f>
        <v>0</v>
      </c>
      <c r="T580" s="119">
        <f t="shared" si="23"/>
        <v>0</v>
      </c>
      <c r="U580" s="118">
        <f t="shared" si="23"/>
        <v>0</v>
      </c>
      <c r="V580" s="100">
        <f t="shared" si="23"/>
        <v>0</v>
      </c>
      <c r="W580" s="118">
        <f t="shared" si="23"/>
        <v>0</v>
      </c>
      <c r="X580" s="100">
        <f t="shared" si="23"/>
        <v>0</v>
      </c>
      <c r="Y580" s="99">
        <f t="shared" si="23"/>
        <v>0</v>
      </c>
      <c r="Z580" s="119">
        <f t="shared" si="23"/>
        <v>0</v>
      </c>
      <c r="AA580" s="118">
        <f t="shared" si="23"/>
        <v>0</v>
      </c>
      <c r="AB580" s="119">
        <f>SUM(AB70:AB73)</f>
        <v>0</v>
      </c>
      <c r="AC580" s="412">
        <f>SUM(AC70:AC73)</f>
        <v>0</v>
      </c>
      <c r="AD580" s="170">
        <f t="shared" si="23"/>
        <v>0</v>
      </c>
      <c r="AE580" s="99">
        <f t="shared" si="23"/>
        <v>0</v>
      </c>
      <c r="AF580" s="412">
        <f>SUM(AF70:AF73)</f>
        <v>0</v>
      </c>
      <c r="AG580" s="412">
        <f>SUM(AG70:AG73)</f>
        <v>0</v>
      </c>
      <c r="AH580" s="412">
        <f>SUM(AH70:AH73)</f>
        <v>0</v>
      </c>
      <c r="AI580" s="170">
        <f t="shared" si="23"/>
        <v>0</v>
      </c>
      <c r="AJ580" s="99">
        <f t="shared" si="23"/>
        <v>0</v>
      </c>
      <c r="AK580" s="412">
        <f>SUM(AK70:AK73)</f>
        <v>0</v>
      </c>
      <c r="AL580" s="170">
        <f t="shared" si="23"/>
        <v>0</v>
      </c>
      <c r="AM580" s="99">
        <f t="shared" si="23"/>
        <v>0</v>
      </c>
      <c r="AN580" s="412">
        <f>SUM(AN70:AN73)</f>
        <v>0</v>
      </c>
      <c r="AO580" s="406">
        <f>SUM(AO70:AO73)</f>
        <v>0</v>
      </c>
      <c r="AP580" s="99">
        <f>SUM(AP70:AP73)</f>
        <v>0</v>
      </c>
      <c r="AQ580" s="170">
        <f t="shared" si="23"/>
        <v>0</v>
      </c>
      <c r="AR580" s="99">
        <f t="shared" si="23"/>
        <v>0</v>
      </c>
      <c r="AS580" s="99">
        <f t="shared" si="23"/>
        <v>0</v>
      </c>
      <c r="AT580" s="100">
        <f t="shared" si="23"/>
        <v>0</v>
      </c>
      <c r="AU580" s="99">
        <f t="shared" si="23"/>
        <v>0</v>
      </c>
      <c r="AV580" s="100">
        <f t="shared" si="23"/>
        <v>0</v>
      </c>
      <c r="AW580" s="99">
        <f t="shared" si="23"/>
        <v>0</v>
      </c>
      <c r="AX580" s="406">
        <f t="shared" si="23"/>
        <v>0</v>
      </c>
      <c r="AY580" s="99">
        <f>SUM(AY70:AY73)</f>
        <v>0</v>
      </c>
      <c r="AZ580" s="170">
        <f t="shared" si="23"/>
        <v>0</v>
      </c>
      <c r="BA580" s="99">
        <f t="shared" si="23"/>
        <v>0</v>
      </c>
      <c r="BB580" s="412">
        <f>SUM(BB70:BB73)</f>
        <v>0</v>
      </c>
      <c r="BC580" s="170">
        <f t="shared" si="23"/>
        <v>0</v>
      </c>
      <c r="BD580" s="99">
        <f t="shared" si="23"/>
        <v>0</v>
      </c>
      <c r="BE580" s="170">
        <f t="shared" si="23"/>
        <v>0</v>
      </c>
      <c r="BF580" s="99">
        <f t="shared" si="23"/>
        <v>0</v>
      </c>
      <c r="BG580" s="100">
        <f t="shared" si="23"/>
        <v>0</v>
      </c>
      <c r="BH580" s="99">
        <f t="shared" si="23"/>
        <v>0</v>
      </c>
      <c r="BI580" s="100">
        <f t="shared" si="23"/>
        <v>0</v>
      </c>
      <c r="BJ580" s="99">
        <f t="shared" si="23"/>
        <v>0</v>
      </c>
      <c r="BK580" s="100">
        <f t="shared" si="23"/>
        <v>0</v>
      </c>
      <c r="BL580" s="99">
        <f t="shared" si="23"/>
        <v>0</v>
      </c>
      <c r="BM580" s="99">
        <f>SUM(BM70:BM73)</f>
        <v>0</v>
      </c>
      <c r="BN580" s="170">
        <f t="shared" si="23"/>
        <v>0</v>
      </c>
      <c r="BO580" s="99">
        <f t="shared" si="23"/>
        <v>0</v>
      </c>
      <c r="BP580" s="100">
        <f t="shared" si="23"/>
        <v>0</v>
      </c>
      <c r="BQ580" s="99">
        <f t="shared" si="23"/>
        <v>0</v>
      </c>
      <c r="BR580" s="119">
        <f>SUM(BR70:BR73)</f>
        <v>0</v>
      </c>
      <c r="BS580" s="412">
        <f>SUM(BS70:BS73)</f>
        <v>0</v>
      </c>
      <c r="BT580" s="412">
        <f>SUM(BT70:BT73)</f>
        <v>0</v>
      </c>
      <c r="BU580" s="170">
        <f t="shared" si="23"/>
        <v>0</v>
      </c>
      <c r="BV580" s="99">
        <f t="shared" si="23"/>
        <v>0</v>
      </c>
      <c r="BW580" s="100">
        <f t="shared" si="23"/>
        <v>0</v>
      </c>
      <c r="BX580" s="99">
        <f t="shared" si="23"/>
        <v>0</v>
      </c>
      <c r="BY580" s="99">
        <f>SUM(BY70:BY73)</f>
        <v>0</v>
      </c>
      <c r="BZ580" s="99">
        <f t="shared" si="23"/>
        <v>0</v>
      </c>
      <c r="CA580" s="100">
        <f t="shared" si="23"/>
        <v>0</v>
      </c>
      <c r="CB580" s="99">
        <f t="shared" si="23"/>
        <v>0</v>
      </c>
      <c r="CC580" s="412">
        <f>SUM(CC70:CC73)</f>
        <v>0</v>
      </c>
      <c r="CD580" s="412">
        <f>SUM(CD70:CD73)</f>
        <v>0</v>
      </c>
      <c r="CE580" s="170">
        <f t="shared" si="23"/>
        <v>0</v>
      </c>
    </row>
    <row r="581" spans="1:83">
      <c r="A581" s="40"/>
      <c r="B581" s="7" t="s">
        <v>771</v>
      </c>
      <c r="C581" s="22">
        <f>SUM(C74:C76)</f>
        <v>3599</v>
      </c>
      <c r="D581" s="22">
        <f>SUM(D74:D76)</f>
        <v>611</v>
      </c>
      <c r="E581" s="68">
        <f t="shared" si="13"/>
        <v>0.16976938038343983</v>
      </c>
      <c r="F581" s="99">
        <f>SUM(F74:F76)</f>
        <v>354</v>
      </c>
      <c r="G581" s="99">
        <f>SUM(G74:G76)</f>
        <v>112</v>
      </c>
      <c r="H581" s="99">
        <f>SUM(H74:H76)</f>
        <v>109</v>
      </c>
      <c r="I581" s="99">
        <f>SUM(I74:I76)</f>
        <v>204</v>
      </c>
      <c r="J581" s="99">
        <f t="shared" ref="J581:CE581" si="24">SUM(J74:J76)</f>
        <v>354</v>
      </c>
      <c r="K581" s="407">
        <f t="shared" si="24"/>
        <v>175</v>
      </c>
      <c r="L581" s="99">
        <f>SUM(L74:L76)</f>
        <v>327</v>
      </c>
      <c r="M581" s="99">
        <f>SUM(M74:M76)</f>
        <v>181</v>
      </c>
      <c r="N581" s="100">
        <f t="shared" si="24"/>
        <v>37</v>
      </c>
      <c r="O581" s="99">
        <f t="shared" si="24"/>
        <v>0</v>
      </c>
      <c r="P581" s="100">
        <f t="shared" si="24"/>
        <v>0</v>
      </c>
      <c r="Q581" s="99">
        <f t="shared" si="24"/>
        <v>0</v>
      </c>
      <c r="R581" s="119">
        <f>SUM(R74:R76)</f>
        <v>0</v>
      </c>
      <c r="S581" s="119">
        <f>SUM(S74:S76)</f>
        <v>0</v>
      </c>
      <c r="T581" s="119">
        <f t="shared" si="24"/>
        <v>0</v>
      </c>
      <c r="U581" s="118">
        <f t="shared" si="24"/>
        <v>0</v>
      </c>
      <c r="V581" s="100">
        <f t="shared" si="24"/>
        <v>0</v>
      </c>
      <c r="W581" s="118">
        <f t="shared" si="24"/>
        <v>0</v>
      </c>
      <c r="X581" s="100">
        <f t="shared" si="24"/>
        <v>0</v>
      </c>
      <c r="Y581" s="99">
        <f t="shared" si="24"/>
        <v>0</v>
      </c>
      <c r="Z581" s="119">
        <f t="shared" si="24"/>
        <v>0</v>
      </c>
      <c r="AA581" s="118">
        <f t="shared" si="24"/>
        <v>0</v>
      </c>
      <c r="AB581" s="119">
        <f>SUM(AB74:AB76)</f>
        <v>0</v>
      </c>
      <c r="AC581" s="412">
        <f>SUM(AC74:AC76)</f>
        <v>0</v>
      </c>
      <c r="AD581" s="170">
        <f t="shared" si="24"/>
        <v>0</v>
      </c>
      <c r="AE581" s="99">
        <f t="shared" si="24"/>
        <v>0</v>
      </c>
      <c r="AF581" s="412">
        <f>SUM(AF74:AF76)</f>
        <v>0</v>
      </c>
      <c r="AG581" s="412">
        <f>SUM(AG74:AG76)</f>
        <v>0</v>
      </c>
      <c r="AH581" s="412">
        <f>SUM(AH74:AH76)</f>
        <v>0</v>
      </c>
      <c r="AI581" s="170">
        <f t="shared" si="24"/>
        <v>0</v>
      </c>
      <c r="AJ581" s="99">
        <f t="shared" si="24"/>
        <v>0</v>
      </c>
      <c r="AK581" s="412">
        <f>SUM(AK74:AK76)</f>
        <v>0</v>
      </c>
      <c r="AL581" s="170">
        <f t="shared" si="24"/>
        <v>0</v>
      </c>
      <c r="AM581" s="99">
        <f t="shared" si="24"/>
        <v>0</v>
      </c>
      <c r="AN581" s="412">
        <f>SUM(AN74:AN76)</f>
        <v>0</v>
      </c>
      <c r="AO581" s="406">
        <f>SUM(AO74:AO76)</f>
        <v>0</v>
      </c>
      <c r="AP581" s="99">
        <f>SUM(AP74:AP76)</f>
        <v>0</v>
      </c>
      <c r="AQ581" s="170">
        <f t="shared" si="24"/>
        <v>0</v>
      </c>
      <c r="AR581" s="99">
        <f t="shared" si="24"/>
        <v>0</v>
      </c>
      <c r="AS581" s="99">
        <f t="shared" si="24"/>
        <v>0</v>
      </c>
      <c r="AT581" s="100">
        <f t="shared" si="24"/>
        <v>0</v>
      </c>
      <c r="AU581" s="99">
        <f t="shared" si="24"/>
        <v>0</v>
      </c>
      <c r="AV581" s="100">
        <f t="shared" si="24"/>
        <v>0</v>
      </c>
      <c r="AW581" s="99">
        <f t="shared" si="24"/>
        <v>0</v>
      </c>
      <c r="AX581" s="406">
        <f t="shared" si="24"/>
        <v>0</v>
      </c>
      <c r="AY581" s="99">
        <f>SUM(AY74:AY76)</f>
        <v>0</v>
      </c>
      <c r="AZ581" s="170">
        <f t="shared" si="24"/>
        <v>0</v>
      </c>
      <c r="BA581" s="99">
        <f t="shared" si="24"/>
        <v>0</v>
      </c>
      <c r="BB581" s="412">
        <f>SUM(BB74:BB76)</f>
        <v>0</v>
      </c>
      <c r="BC581" s="170">
        <f t="shared" si="24"/>
        <v>0</v>
      </c>
      <c r="BD581" s="99">
        <f t="shared" si="24"/>
        <v>0</v>
      </c>
      <c r="BE581" s="170">
        <f t="shared" si="24"/>
        <v>0</v>
      </c>
      <c r="BF581" s="99">
        <f t="shared" si="24"/>
        <v>0</v>
      </c>
      <c r="BG581" s="100">
        <f t="shared" si="24"/>
        <v>0</v>
      </c>
      <c r="BH581" s="99">
        <f t="shared" si="24"/>
        <v>0</v>
      </c>
      <c r="BI581" s="100">
        <f t="shared" si="24"/>
        <v>0</v>
      </c>
      <c r="BJ581" s="99">
        <f t="shared" si="24"/>
        <v>0</v>
      </c>
      <c r="BK581" s="100">
        <f t="shared" si="24"/>
        <v>0</v>
      </c>
      <c r="BL581" s="99">
        <f t="shared" si="24"/>
        <v>0</v>
      </c>
      <c r="BM581" s="99">
        <f>SUM(BM74:BM76)</f>
        <v>0</v>
      </c>
      <c r="BN581" s="170">
        <f t="shared" si="24"/>
        <v>0</v>
      </c>
      <c r="BO581" s="99">
        <f t="shared" si="24"/>
        <v>0</v>
      </c>
      <c r="BP581" s="100">
        <f t="shared" si="24"/>
        <v>0</v>
      </c>
      <c r="BQ581" s="99">
        <f t="shared" si="24"/>
        <v>0</v>
      </c>
      <c r="BR581" s="119">
        <f>SUM(BR74:BR76)</f>
        <v>0</v>
      </c>
      <c r="BS581" s="412">
        <f>SUM(BS74:BS76)</f>
        <v>0</v>
      </c>
      <c r="BT581" s="412">
        <f>SUM(BT74:BT76)</f>
        <v>0</v>
      </c>
      <c r="BU581" s="170">
        <f t="shared" si="24"/>
        <v>0</v>
      </c>
      <c r="BV581" s="99">
        <f t="shared" si="24"/>
        <v>0</v>
      </c>
      <c r="BW581" s="100">
        <f t="shared" si="24"/>
        <v>0</v>
      </c>
      <c r="BX581" s="99">
        <f t="shared" si="24"/>
        <v>0</v>
      </c>
      <c r="BY581" s="99">
        <f>SUM(BY74:BY76)</f>
        <v>0</v>
      </c>
      <c r="BZ581" s="99">
        <f t="shared" si="24"/>
        <v>0</v>
      </c>
      <c r="CA581" s="100">
        <f t="shared" si="24"/>
        <v>0</v>
      </c>
      <c r="CB581" s="99">
        <f t="shared" si="24"/>
        <v>0</v>
      </c>
      <c r="CC581" s="412">
        <f>SUM(CC74:CC76)</f>
        <v>0</v>
      </c>
      <c r="CD581" s="412">
        <f>SUM(CD74:CD76)</f>
        <v>0</v>
      </c>
      <c r="CE581" s="170">
        <f t="shared" si="24"/>
        <v>0</v>
      </c>
    </row>
    <row r="582" spans="1:83">
      <c r="A582" s="40"/>
      <c r="B582" s="7" t="s">
        <v>800</v>
      </c>
      <c r="C582" s="22">
        <f>SUM(C77:C79)</f>
        <v>3935</v>
      </c>
      <c r="D582" s="22">
        <f>SUM(D77:D79)</f>
        <v>484</v>
      </c>
      <c r="E582" s="68">
        <f t="shared" si="13"/>
        <v>0.12299872935196951</v>
      </c>
      <c r="F582" s="99">
        <f>SUM(F77:F79)</f>
        <v>275</v>
      </c>
      <c r="G582" s="99">
        <f>SUM(G77:G79)</f>
        <v>121</v>
      </c>
      <c r="H582" s="99">
        <f>SUM(H77:H79)</f>
        <v>75</v>
      </c>
      <c r="I582" s="99">
        <f>SUM(I77:I79)</f>
        <v>133</v>
      </c>
      <c r="J582" s="99">
        <f t="shared" ref="J582:CE582" si="25">SUM(J77:J79)</f>
        <v>279</v>
      </c>
      <c r="K582" s="407">
        <f t="shared" si="25"/>
        <v>184</v>
      </c>
      <c r="L582" s="99">
        <f>SUM(L77:L79)</f>
        <v>271</v>
      </c>
      <c r="M582" s="99">
        <f>SUM(M77:M79)</f>
        <v>106</v>
      </c>
      <c r="N582" s="100">
        <f t="shared" si="25"/>
        <v>50</v>
      </c>
      <c r="O582" s="99">
        <f t="shared" si="25"/>
        <v>0</v>
      </c>
      <c r="P582" s="100">
        <f t="shared" si="25"/>
        <v>0</v>
      </c>
      <c r="Q582" s="99">
        <f t="shared" si="25"/>
        <v>0</v>
      </c>
      <c r="R582" s="119">
        <f>SUM(R77:R79)</f>
        <v>0</v>
      </c>
      <c r="S582" s="119">
        <f>SUM(S77:S79)</f>
        <v>0</v>
      </c>
      <c r="T582" s="119">
        <f t="shared" si="25"/>
        <v>0</v>
      </c>
      <c r="U582" s="118">
        <f t="shared" si="25"/>
        <v>0</v>
      </c>
      <c r="V582" s="100">
        <f t="shared" si="25"/>
        <v>0</v>
      </c>
      <c r="W582" s="118">
        <f t="shared" si="25"/>
        <v>0</v>
      </c>
      <c r="X582" s="100">
        <f t="shared" si="25"/>
        <v>0</v>
      </c>
      <c r="Y582" s="99">
        <f t="shared" si="25"/>
        <v>0</v>
      </c>
      <c r="Z582" s="119">
        <f t="shared" si="25"/>
        <v>0</v>
      </c>
      <c r="AA582" s="118">
        <f t="shared" si="25"/>
        <v>0</v>
      </c>
      <c r="AB582" s="119">
        <f>SUM(AB77:AB79)</f>
        <v>0</v>
      </c>
      <c r="AC582" s="412">
        <f>SUM(AC77:AC79)</f>
        <v>0</v>
      </c>
      <c r="AD582" s="170">
        <f t="shared" si="25"/>
        <v>0</v>
      </c>
      <c r="AE582" s="99">
        <f t="shared" si="25"/>
        <v>0</v>
      </c>
      <c r="AF582" s="412">
        <f>SUM(AF77:AF79)</f>
        <v>0</v>
      </c>
      <c r="AG582" s="412">
        <f>SUM(AG77:AG79)</f>
        <v>0</v>
      </c>
      <c r="AH582" s="412">
        <f>SUM(AH77:AH79)</f>
        <v>0</v>
      </c>
      <c r="AI582" s="170">
        <f t="shared" si="25"/>
        <v>0</v>
      </c>
      <c r="AJ582" s="99">
        <f t="shared" si="25"/>
        <v>0</v>
      </c>
      <c r="AK582" s="412">
        <f>SUM(AK77:AK79)</f>
        <v>0</v>
      </c>
      <c r="AL582" s="170">
        <f t="shared" si="25"/>
        <v>0</v>
      </c>
      <c r="AM582" s="99">
        <f t="shared" si="25"/>
        <v>0</v>
      </c>
      <c r="AN582" s="412">
        <f>SUM(AN77:AN79)</f>
        <v>0</v>
      </c>
      <c r="AO582" s="406">
        <f>SUM(AO77:AO79)</f>
        <v>0</v>
      </c>
      <c r="AP582" s="99">
        <f>SUM(AP77:AP79)</f>
        <v>0</v>
      </c>
      <c r="AQ582" s="170">
        <f t="shared" si="25"/>
        <v>0</v>
      </c>
      <c r="AR582" s="99">
        <f t="shared" si="25"/>
        <v>0</v>
      </c>
      <c r="AS582" s="99">
        <f t="shared" si="25"/>
        <v>0</v>
      </c>
      <c r="AT582" s="100">
        <f t="shared" si="25"/>
        <v>0</v>
      </c>
      <c r="AU582" s="99">
        <f t="shared" si="25"/>
        <v>0</v>
      </c>
      <c r="AV582" s="100">
        <f t="shared" si="25"/>
        <v>0</v>
      </c>
      <c r="AW582" s="99">
        <f t="shared" si="25"/>
        <v>0</v>
      </c>
      <c r="AX582" s="406">
        <f t="shared" si="25"/>
        <v>0</v>
      </c>
      <c r="AY582" s="99">
        <f>SUM(AY77:AY79)</f>
        <v>0</v>
      </c>
      <c r="AZ582" s="170">
        <f t="shared" si="25"/>
        <v>0</v>
      </c>
      <c r="BA582" s="99">
        <f t="shared" si="25"/>
        <v>0</v>
      </c>
      <c r="BB582" s="412">
        <f>SUM(BB77:BB79)</f>
        <v>0</v>
      </c>
      <c r="BC582" s="170">
        <f t="shared" si="25"/>
        <v>0</v>
      </c>
      <c r="BD582" s="99">
        <f t="shared" si="25"/>
        <v>0</v>
      </c>
      <c r="BE582" s="170">
        <f t="shared" si="25"/>
        <v>0</v>
      </c>
      <c r="BF582" s="99">
        <f t="shared" si="25"/>
        <v>0</v>
      </c>
      <c r="BG582" s="100">
        <f t="shared" si="25"/>
        <v>0</v>
      </c>
      <c r="BH582" s="99">
        <f t="shared" si="25"/>
        <v>0</v>
      </c>
      <c r="BI582" s="100">
        <f t="shared" si="25"/>
        <v>0</v>
      </c>
      <c r="BJ582" s="99">
        <f t="shared" si="25"/>
        <v>0</v>
      </c>
      <c r="BK582" s="100">
        <f t="shared" si="25"/>
        <v>0</v>
      </c>
      <c r="BL582" s="99">
        <f t="shared" si="25"/>
        <v>0</v>
      </c>
      <c r="BM582" s="99">
        <f>SUM(BM77:BM79)</f>
        <v>0</v>
      </c>
      <c r="BN582" s="170">
        <f t="shared" si="25"/>
        <v>0</v>
      </c>
      <c r="BO582" s="99">
        <f t="shared" si="25"/>
        <v>0</v>
      </c>
      <c r="BP582" s="100">
        <f t="shared" si="25"/>
        <v>0</v>
      </c>
      <c r="BQ582" s="99">
        <f t="shared" si="25"/>
        <v>0</v>
      </c>
      <c r="BR582" s="119">
        <f>SUM(BR77:BR79)</f>
        <v>0</v>
      </c>
      <c r="BS582" s="412">
        <f>SUM(BS77:BS79)</f>
        <v>0</v>
      </c>
      <c r="BT582" s="412">
        <f>SUM(BT77:BT79)</f>
        <v>0</v>
      </c>
      <c r="BU582" s="170">
        <f t="shared" si="25"/>
        <v>0</v>
      </c>
      <c r="BV582" s="99">
        <f t="shared" si="25"/>
        <v>0</v>
      </c>
      <c r="BW582" s="100">
        <f t="shared" si="25"/>
        <v>0</v>
      </c>
      <c r="BX582" s="99">
        <f t="shared" si="25"/>
        <v>0</v>
      </c>
      <c r="BY582" s="99">
        <f>SUM(BY77:BY79)</f>
        <v>0</v>
      </c>
      <c r="BZ582" s="99">
        <f t="shared" si="25"/>
        <v>0</v>
      </c>
      <c r="CA582" s="100">
        <f t="shared" si="25"/>
        <v>0</v>
      </c>
      <c r="CB582" s="99">
        <f t="shared" si="25"/>
        <v>0</v>
      </c>
      <c r="CC582" s="412">
        <f>SUM(CC77:CC79)</f>
        <v>0</v>
      </c>
      <c r="CD582" s="412">
        <f>SUM(CD77:CD79)</f>
        <v>0</v>
      </c>
      <c r="CE582" s="170">
        <f t="shared" si="25"/>
        <v>0</v>
      </c>
    </row>
    <row r="583" spans="1:83">
      <c r="A583" s="40"/>
      <c r="B583" s="7" t="s">
        <v>772</v>
      </c>
      <c r="C583" s="22">
        <f>SUM(C81:C85)</f>
        <v>7068</v>
      </c>
      <c r="D583" s="22">
        <f>SUM(D81:D85)</f>
        <v>626</v>
      </c>
      <c r="E583" s="68">
        <f t="shared" si="13"/>
        <v>8.8568194680249013E-2</v>
      </c>
      <c r="F583" s="99">
        <f>SUM(F81:F85)</f>
        <v>347</v>
      </c>
      <c r="G583" s="99">
        <f>SUM(G81:G85)</f>
        <v>156</v>
      </c>
      <c r="H583" s="99">
        <f>SUM(H81:H85)</f>
        <v>111</v>
      </c>
      <c r="I583" s="99">
        <f>SUM(I81:I85)</f>
        <v>180</v>
      </c>
      <c r="J583" s="99">
        <f t="shared" ref="J583:CE583" si="26">SUM(J81:J85)</f>
        <v>366</v>
      </c>
      <c r="K583" s="407">
        <f t="shared" si="26"/>
        <v>195</v>
      </c>
      <c r="L583" s="99">
        <f>SUM(L81:L85)</f>
        <v>351</v>
      </c>
      <c r="M583" s="99">
        <f>SUM(M81:M85)</f>
        <v>138</v>
      </c>
      <c r="N583" s="100">
        <f t="shared" si="26"/>
        <v>49</v>
      </c>
      <c r="O583" s="99">
        <f t="shared" si="26"/>
        <v>0</v>
      </c>
      <c r="P583" s="100">
        <f t="shared" si="26"/>
        <v>0</v>
      </c>
      <c r="Q583" s="99">
        <f t="shared" si="26"/>
        <v>0</v>
      </c>
      <c r="R583" s="119">
        <f>SUM(R81:R85)</f>
        <v>0</v>
      </c>
      <c r="S583" s="119">
        <f>SUM(S81:S85)</f>
        <v>0</v>
      </c>
      <c r="T583" s="119">
        <f t="shared" si="26"/>
        <v>0</v>
      </c>
      <c r="U583" s="118">
        <f t="shared" si="26"/>
        <v>0</v>
      </c>
      <c r="V583" s="100">
        <f t="shared" si="26"/>
        <v>0</v>
      </c>
      <c r="W583" s="118">
        <f t="shared" si="26"/>
        <v>0</v>
      </c>
      <c r="X583" s="100">
        <f t="shared" si="26"/>
        <v>0</v>
      </c>
      <c r="Y583" s="99">
        <f t="shared" si="26"/>
        <v>0</v>
      </c>
      <c r="Z583" s="119">
        <f t="shared" si="26"/>
        <v>0</v>
      </c>
      <c r="AA583" s="118">
        <f t="shared" si="26"/>
        <v>0</v>
      </c>
      <c r="AB583" s="119">
        <f>SUM(AB81:AB85)</f>
        <v>0</v>
      </c>
      <c r="AC583" s="412">
        <f>SUM(AC81:AC85)</f>
        <v>0</v>
      </c>
      <c r="AD583" s="170">
        <f t="shared" si="26"/>
        <v>0</v>
      </c>
      <c r="AE583" s="99">
        <f t="shared" si="26"/>
        <v>0</v>
      </c>
      <c r="AF583" s="412">
        <f>SUM(AF81:AF85)</f>
        <v>0</v>
      </c>
      <c r="AG583" s="412">
        <f>SUM(AG81:AG85)</f>
        <v>0</v>
      </c>
      <c r="AH583" s="412">
        <f>SUM(AH81:AH85)</f>
        <v>0</v>
      </c>
      <c r="AI583" s="170">
        <f t="shared" si="26"/>
        <v>0</v>
      </c>
      <c r="AJ583" s="99">
        <f t="shared" si="26"/>
        <v>0</v>
      </c>
      <c r="AK583" s="412">
        <f>SUM(AK81:AK85)</f>
        <v>0</v>
      </c>
      <c r="AL583" s="170">
        <f t="shared" si="26"/>
        <v>0</v>
      </c>
      <c r="AM583" s="99">
        <f t="shared" si="26"/>
        <v>0</v>
      </c>
      <c r="AN583" s="412">
        <f>SUM(AN81:AN85)</f>
        <v>0</v>
      </c>
      <c r="AO583" s="406">
        <f>SUM(AO81:AO85)</f>
        <v>0</v>
      </c>
      <c r="AP583" s="99">
        <f>SUM(AP81:AP85)</f>
        <v>0</v>
      </c>
      <c r="AQ583" s="170">
        <f t="shared" si="26"/>
        <v>0</v>
      </c>
      <c r="AR583" s="99">
        <f t="shared" si="26"/>
        <v>0</v>
      </c>
      <c r="AS583" s="99">
        <f t="shared" si="26"/>
        <v>0</v>
      </c>
      <c r="AT583" s="100">
        <f t="shared" si="26"/>
        <v>0</v>
      </c>
      <c r="AU583" s="99">
        <f t="shared" si="26"/>
        <v>0</v>
      </c>
      <c r="AV583" s="100">
        <f t="shared" si="26"/>
        <v>0</v>
      </c>
      <c r="AW583" s="99">
        <f t="shared" si="26"/>
        <v>0</v>
      </c>
      <c r="AX583" s="406">
        <f t="shared" si="26"/>
        <v>0</v>
      </c>
      <c r="AY583" s="99">
        <f>SUM(AY81:AY85)</f>
        <v>0</v>
      </c>
      <c r="AZ583" s="170">
        <f t="shared" si="26"/>
        <v>0</v>
      </c>
      <c r="BA583" s="99">
        <f t="shared" si="26"/>
        <v>0</v>
      </c>
      <c r="BB583" s="412">
        <f>SUM(BB81:BB85)</f>
        <v>0</v>
      </c>
      <c r="BC583" s="170">
        <f t="shared" si="26"/>
        <v>0</v>
      </c>
      <c r="BD583" s="99">
        <f t="shared" si="26"/>
        <v>0</v>
      </c>
      <c r="BE583" s="170">
        <f t="shared" si="26"/>
        <v>0</v>
      </c>
      <c r="BF583" s="99">
        <f t="shared" si="26"/>
        <v>0</v>
      </c>
      <c r="BG583" s="100">
        <f t="shared" si="26"/>
        <v>0</v>
      </c>
      <c r="BH583" s="99">
        <f t="shared" si="26"/>
        <v>0</v>
      </c>
      <c r="BI583" s="100">
        <f t="shared" si="26"/>
        <v>0</v>
      </c>
      <c r="BJ583" s="99">
        <f t="shared" si="26"/>
        <v>0</v>
      </c>
      <c r="BK583" s="100">
        <f t="shared" si="26"/>
        <v>0</v>
      </c>
      <c r="BL583" s="99">
        <f t="shared" si="26"/>
        <v>0</v>
      </c>
      <c r="BM583" s="99">
        <f>SUM(BM81:BM85)</f>
        <v>0</v>
      </c>
      <c r="BN583" s="170">
        <f t="shared" si="26"/>
        <v>0</v>
      </c>
      <c r="BO583" s="99">
        <f t="shared" si="26"/>
        <v>0</v>
      </c>
      <c r="BP583" s="100">
        <f t="shared" si="26"/>
        <v>0</v>
      </c>
      <c r="BQ583" s="99">
        <f t="shared" si="26"/>
        <v>0</v>
      </c>
      <c r="BR583" s="119">
        <f>SUM(BR81:BR85)</f>
        <v>0</v>
      </c>
      <c r="BS583" s="412">
        <f>SUM(BS81:BS85)</f>
        <v>0</v>
      </c>
      <c r="BT583" s="412">
        <f>SUM(BT81:BT85)</f>
        <v>0</v>
      </c>
      <c r="BU583" s="170">
        <f t="shared" si="26"/>
        <v>0</v>
      </c>
      <c r="BV583" s="99">
        <f t="shared" si="26"/>
        <v>0</v>
      </c>
      <c r="BW583" s="100">
        <f t="shared" si="26"/>
        <v>0</v>
      </c>
      <c r="BX583" s="99">
        <f t="shared" si="26"/>
        <v>0</v>
      </c>
      <c r="BY583" s="99">
        <f>SUM(BY81:BY85)</f>
        <v>0</v>
      </c>
      <c r="BZ583" s="99">
        <f t="shared" si="26"/>
        <v>0</v>
      </c>
      <c r="CA583" s="100">
        <f t="shared" si="26"/>
        <v>0</v>
      </c>
      <c r="CB583" s="99">
        <f t="shared" si="26"/>
        <v>0</v>
      </c>
      <c r="CC583" s="412">
        <f>SUM(CC81:CC85)</f>
        <v>0</v>
      </c>
      <c r="CD583" s="412">
        <f>SUM(CD81:CD85)</f>
        <v>0</v>
      </c>
      <c r="CE583" s="170">
        <f t="shared" si="26"/>
        <v>0</v>
      </c>
    </row>
    <row r="584" spans="1:83">
      <c r="A584" s="40"/>
      <c r="B584" s="7" t="s">
        <v>773</v>
      </c>
      <c r="C584" s="22">
        <f>SUM(C86:C93)</f>
        <v>9418</v>
      </c>
      <c r="D584" s="22">
        <f>SUM(D86:D93)</f>
        <v>1805</v>
      </c>
      <c r="E584" s="68">
        <f t="shared" si="13"/>
        <v>0.19165427904013591</v>
      </c>
      <c r="F584" s="99">
        <f>SUM(F86:F93)</f>
        <v>1124</v>
      </c>
      <c r="G584" s="99">
        <f>SUM(G86:G93)</f>
        <v>284</v>
      </c>
      <c r="H584" s="99">
        <f>SUM(H86:H93)</f>
        <v>202</v>
      </c>
      <c r="I584" s="99">
        <f>SUM(I86:I93)</f>
        <v>771</v>
      </c>
      <c r="J584" s="99">
        <f t="shared" ref="J584:CE584" si="27">SUM(J86:J93)</f>
        <v>1160</v>
      </c>
      <c r="K584" s="407">
        <f t="shared" si="27"/>
        <v>478</v>
      </c>
      <c r="L584" s="99">
        <f>SUM(L86:L93)</f>
        <v>1011</v>
      </c>
      <c r="M584" s="99">
        <f>SUM(M86:M93)</f>
        <v>492</v>
      </c>
      <c r="N584" s="100">
        <f t="shared" si="27"/>
        <v>152</v>
      </c>
      <c r="O584" s="99">
        <f t="shared" si="27"/>
        <v>0</v>
      </c>
      <c r="P584" s="100">
        <f t="shared" si="27"/>
        <v>0</v>
      </c>
      <c r="Q584" s="99">
        <f t="shared" si="27"/>
        <v>0</v>
      </c>
      <c r="R584" s="119">
        <f>SUM(R86:R93)</f>
        <v>0</v>
      </c>
      <c r="S584" s="119">
        <f>SUM(S86:S93)</f>
        <v>0</v>
      </c>
      <c r="T584" s="119">
        <f t="shared" si="27"/>
        <v>0</v>
      </c>
      <c r="U584" s="118">
        <f t="shared" si="27"/>
        <v>0</v>
      </c>
      <c r="V584" s="100">
        <f t="shared" si="27"/>
        <v>0</v>
      </c>
      <c r="W584" s="118">
        <f t="shared" si="27"/>
        <v>0</v>
      </c>
      <c r="X584" s="100">
        <f t="shared" si="27"/>
        <v>0</v>
      </c>
      <c r="Y584" s="99">
        <f t="shared" si="27"/>
        <v>0</v>
      </c>
      <c r="Z584" s="119">
        <f t="shared" si="27"/>
        <v>0</v>
      </c>
      <c r="AA584" s="118">
        <f t="shared" si="27"/>
        <v>0</v>
      </c>
      <c r="AB584" s="119">
        <f>SUM(AB86:AB93)</f>
        <v>0</v>
      </c>
      <c r="AC584" s="412">
        <f>SUM(AC86:AC93)</f>
        <v>0</v>
      </c>
      <c r="AD584" s="170">
        <f t="shared" si="27"/>
        <v>0</v>
      </c>
      <c r="AE584" s="99">
        <f t="shared" si="27"/>
        <v>0</v>
      </c>
      <c r="AF584" s="412">
        <f>SUM(AF86:AF93)</f>
        <v>0</v>
      </c>
      <c r="AG584" s="412">
        <f>SUM(AG86:AG93)</f>
        <v>0</v>
      </c>
      <c r="AH584" s="412">
        <f>SUM(AH86:AH93)</f>
        <v>0</v>
      </c>
      <c r="AI584" s="170">
        <f t="shared" si="27"/>
        <v>0</v>
      </c>
      <c r="AJ584" s="99">
        <f t="shared" si="27"/>
        <v>0</v>
      </c>
      <c r="AK584" s="412">
        <f>SUM(AK86:AK93)</f>
        <v>0</v>
      </c>
      <c r="AL584" s="170">
        <f t="shared" si="27"/>
        <v>0</v>
      </c>
      <c r="AM584" s="99">
        <f t="shared" si="27"/>
        <v>0</v>
      </c>
      <c r="AN584" s="412">
        <f>SUM(AN86:AN93)</f>
        <v>0</v>
      </c>
      <c r="AO584" s="406">
        <f>SUM(AO86:AO93)</f>
        <v>0</v>
      </c>
      <c r="AP584" s="99">
        <f>SUM(AP86:AP93)</f>
        <v>0</v>
      </c>
      <c r="AQ584" s="170">
        <f t="shared" si="27"/>
        <v>0</v>
      </c>
      <c r="AR584" s="99">
        <f t="shared" si="27"/>
        <v>0</v>
      </c>
      <c r="AS584" s="99">
        <f t="shared" si="27"/>
        <v>0</v>
      </c>
      <c r="AT584" s="100">
        <f t="shared" si="27"/>
        <v>0</v>
      </c>
      <c r="AU584" s="99">
        <f t="shared" si="27"/>
        <v>0</v>
      </c>
      <c r="AV584" s="100">
        <f t="shared" si="27"/>
        <v>0</v>
      </c>
      <c r="AW584" s="99">
        <f t="shared" si="27"/>
        <v>0</v>
      </c>
      <c r="AX584" s="406">
        <f t="shared" si="27"/>
        <v>0</v>
      </c>
      <c r="AY584" s="99">
        <f>SUM(AY86:AY93)</f>
        <v>0</v>
      </c>
      <c r="AZ584" s="170">
        <f t="shared" si="27"/>
        <v>0</v>
      </c>
      <c r="BA584" s="99">
        <f t="shared" si="27"/>
        <v>0</v>
      </c>
      <c r="BB584" s="412">
        <f>SUM(BB86:BB93)</f>
        <v>0</v>
      </c>
      <c r="BC584" s="170">
        <f t="shared" si="27"/>
        <v>0</v>
      </c>
      <c r="BD584" s="99">
        <f t="shared" si="27"/>
        <v>0</v>
      </c>
      <c r="BE584" s="170">
        <f t="shared" si="27"/>
        <v>0</v>
      </c>
      <c r="BF584" s="99">
        <f t="shared" si="27"/>
        <v>0</v>
      </c>
      <c r="BG584" s="100">
        <f t="shared" si="27"/>
        <v>0</v>
      </c>
      <c r="BH584" s="99">
        <f t="shared" si="27"/>
        <v>0</v>
      </c>
      <c r="BI584" s="100">
        <f t="shared" si="27"/>
        <v>0</v>
      </c>
      <c r="BJ584" s="99">
        <f t="shared" si="27"/>
        <v>0</v>
      </c>
      <c r="BK584" s="100">
        <f t="shared" si="27"/>
        <v>0</v>
      </c>
      <c r="BL584" s="99">
        <f t="shared" si="27"/>
        <v>0</v>
      </c>
      <c r="BM584" s="99">
        <f>SUM(BM86:BM93)</f>
        <v>0</v>
      </c>
      <c r="BN584" s="170">
        <f t="shared" si="27"/>
        <v>0</v>
      </c>
      <c r="BO584" s="99">
        <f t="shared" si="27"/>
        <v>0</v>
      </c>
      <c r="BP584" s="100">
        <f t="shared" si="27"/>
        <v>0</v>
      </c>
      <c r="BQ584" s="99">
        <f t="shared" si="27"/>
        <v>0</v>
      </c>
      <c r="BR584" s="119">
        <f>SUM(BR86:BR93)</f>
        <v>0</v>
      </c>
      <c r="BS584" s="412">
        <f>SUM(BS86:BS93)</f>
        <v>0</v>
      </c>
      <c r="BT584" s="412">
        <f>SUM(BT86:BT93)</f>
        <v>0</v>
      </c>
      <c r="BU584" s="170">
        <f t="shared" si="27"/>
        <v>0</v>
      </c>
      <c r="BV584" s="99">
        <f t="shared" si="27"/>
        <v>0</v>
      </c>
      <c r="BW584" s="100">
        <f t="shared" si="27"/>
        <v>0</v>
      </c>
      <c r="BX584" s="99">
        <f t="shared" si="27"/>
        <v>0</v>
      </c>
      <c r="BY584" s="99">
        <f>SUM(BY86:BY93)</f>
        <v>0</v>
      </c>
      <c r="BZ584" s="99">
        <f t="shared" si="27"/>
        <v>0</v>
      </c>
      <c r="CA584" s="100">
        <f t="shared" si="27"/>
        <v>0</v>
      </c>
      <c r="CB584" s="99">
        <f t="shared" si="27"/>
        <v>0</v>
      </c>
      <c r="CC584" s="412">
        <f>SUM(CC86:CC93)</f>
        <v>0</v>
      </c>
      <c r="CD584" s="412">
        <f>SUM(CD86:CD93)</f>
        <v>0</v>
      </c>
      <c r="CE584" s="170">
        <f t="shared" si="27"/>
        <v>0</v>
      </c>
    </row>
    <row r="585" spans="1:83">
      <c r="A585" s="40"/>
      <c r="B585" s="7" t="s">
        <v>705</v>
      </c>
      <c r="C585" s="22">
        <f>SUM(C94:C102)</f>
        <v>10235</v>
      </c>
      <c r="D585" s="22">
        <f>SUM(D94:D102)</f>
        <v>3293</v>
      </c>
      <c r="E585" s="68">
        <f t="shared" si="13"/>
        <v>0.32173913043478258</v>
      </c>
      <c r="F585" s="99">
        <f>SUM(F94:F102)</f>
        <v>1982</v>
      </c>
      <c r="G585" s="99">
        <f>SUM(G94:G102)</f>
        <v>557</v>
      </c>
      <c r="H585" s="99">
        <f>SUM(H94:H102)</f>
        <v>513</v>
      </c>
      <c r="I585" s="99">
        <f>SUM(I94:I102)</f>
        <v>974</v>
      </c>
      <c r="J585" s="99">
        <f t="shared" ref="J585:CE585" si="28">SUM(J94:J102)</f>
        <v>2027</v>
      </c>
      <c r="K585" s="407">
        <f t="shared" si="28"/>
        <v>1312</v>
      </c>
      <c r="L585" s="99">
        <f>SUM(L94:L102)</f>
        <v>1796</v>
      </c>
      <c r="M585" s="99">
        <f>SUM(M94:M102)</f>
        <v>853</v>
      </c>
      <c r="N585" s="100">
        <f t="shared" si="28"/>
        <v>204</v>
      </c>
      <c r="O585" s="99">
        <f t="shared" si="28"/>
        <v>0</v>
      </c>
      <c r="P585" s="100">
        <f t="shared" si="28"/>
        <v>0</v>
      </c>
      <c r="Q585" s="99">
        <f t="shared" si="28"/>
        <v>0</v>
      </c>
      <c r="R585" s="119">
        <f>SUM(R94:R102)</f>
        <v>0</v>
      </c>
      <c r="S585" s="119">
        <f>SUM(S94:S102)</f>
        <v>0</v>
      </c>
      <c r="T585" s="119">
        <f t="shared" si="28"/>
        <v>0</v>
      </c>
      <c r="U585" s="118">
        <f t="shared" si="28"/>
        <v>0</v>
      </c>
      <c r="V585" s="100">
        <f t="shared" si="28"/>
        <v>0</v>
      </c>
      <c r="W585" s="118">
        <f t="shared" si="28"/>
        <v>0</v>
      </c>
      <c r="X585" s="100">
        <f t="shared" si="28"/>
        <v>0</v>
      </c>
      <c r="Y585" s="99">
        <f t="shared" si="28"/>
        <v>0</v>
      </c>
      <c r="Z585" s="119">
        <f t="shared" si="28"/>
        <v>0</v>
      </c>
      <c r="AA585" s="118">
        <f t="shared" si="28"/>
        <v>0</v>
      </c>
      <c r="AB585" s="119">
        <f>SUM(AB94:AB102)</f>
        <v>0</v>
      </c>
      <c r="AC585" s="412">
        <f>SUM(AC94:AC102)</f>
        <v>0</v>
      </c>
      <c r="AD585" s="170">
        <f t="shared" si="28"/>
        <v>0</v>
      </c>
      <c r="AE585" s="99">
        <f t="shared" si="28"/>
        <v>0</v>
      </c>
      <c r="AF585" s="412">
        <f>SUM(AF94:AF102)</f>
        <v>0</v>
      </c>
      <c r="AG585" s="412">
        <f>SUM(AG94:AG102)</f>
        <v>0</v>
      </c>
      <c r="AH585" s="412">
        <f>SUM(AH94:AH102)</f>
        <v>0</v>
      </c>
      <c r="AI585" s="170">
        <f t="shared" si="28"/>
        <v>0</v>
      </c>
      <c r="AJ585" s="99">
        <f t="shared" si="28"/>
        <v>0</v>
      </c>
      <c r="AK585" s="412">
        <f>SUM(AK94:AK102)</f>
        <v>0</v>
      </c>
      <c r="AL585" s="170">
        <f t="shared" si="28"/>
        <v>0</v>
      </c>
      <c r="AM585" s="99">
        <f t="shared" si="28"/>
        <v>0</v>
      </c>
      <c r="AN585" s="412">
        <f>SUM(AN94:AN102)</f>
        <v>0</v>
      </c>
      <c r="AO585" s="406">
        <f>SUM(AO94:AO102)</f>
        <v>0</v>
      </c>
      <c r="AP585" s="99">
        <f>SUM(AP94:AP102)</f>
        <v>0</v>
      </c>
      <c r="AQ585" s="170">
        <f t="shared" si="28"/>
        <v>0</v>
      </c>
      <c r="AR585" s="99">
        <f t="shared" si="28"/>
        <v>0</v>
      </c>
      <c r="AS585" s="99">
        <f t="shared" si="28"/>
        <v>0</v>
      </c>
      <c r="AT585" s="100">
        <f t="shared" si="28"/>
        <v>0</v>
      </c>
      <c r="AU585" s="99">
        <f t="shared" si="28"/>
        <v>0</v>
      </c>
      <c r="AV585" s="100">
        <f t="shared" si="28"/>
        <v>0</v>
      </c>
      <c r="AW585" s="99">
        <f t="shared" si="28"/>
        <v>0</v>
      </c>
      <c r="AX585" s="406">
        <f t="shared" si="28"/>
        <v>0</v>
      </c>
      <c r="AY585" s="99">
        <f>SUM(AY94:AY102)</f>
        <v>0</v>
      </c>
      <c r="AZ585" s="170">
        <f t="shared" si="28"/>
        <v>0</v>
      </c>
      <c r="BA585" s="99">
        <f t="shared" si="28"/>
        <v>0</v>
      </c>
      <c r="BB585" s="412">
        <f>SUM(BB94:BB102)</f>
        <v>0</v>
      </c>
      <c r="BC585" s="170">
        <f t="shared" si="28"/>
        <v>0</v>
      </c>
      <c r="BD585" s="99">
        <f t="shared" si="28"/>
        <v>0</v>
      </c>
      <c r="BE585" s="170">
        <f t="shared" si="28"/>
        <v>0</v>
      </c>
      <c r="BF585" s="99">
        <f t="shared" si="28"/>
        <v>0</v>
      </c>
      <c r="BG585" s="100">
        <f t="shared" si="28"/>
        <v>0</v>
      </c>
      <c r="BH585" s="99">
        <f t="shared" si="28"/>
        <v>0</v>
      </c>
      <c r="BI585" s="100">
        <f t="shared" si="28"/>
        <v>0</v>
      </c>
      <c r="BJ585" s="99">
        <f t="shared" si="28"/>
        <v>0</v>
      </c>
      <c r="BK585" s="100">
        <f t="shared" si="28"/>
        <v>0</v>
      </c>
      <c r="BL585" s="99">
        <f t="shared" si="28"/>
        <v>0</v>
      </c>
      <c r="BM585" s="99">
        <f>SUM(BM94:BM102)</f>
        <v>0</v>
      </c>
      <c r="BN585" s="170">
        <f t="shared" si="28"/>
        <v>0</v>
      </c>
      <c r="BO585" s="99">
        <f t="shared" si="28"/>
        <v>0</v>
      </c>
      <c r="BP585" s="100">
        <f t="shared" si="28"/>
        <v>0</v>
      </c>
      <c r="BQ585" s="99">
        <f t="shared" si="28"/>
        <v>0</v>
      </c>
      <c r="BR585" s="119">
        <f>SUM(BR94:BR102)</f>
        <v>0</v>
      </c>
      <c r="BS585" s="412">
        <f>SUM(BS94:BS102)</f>
        <v>0</v>
      </c>
      <c r="BT585" s="412">
        <f>SUM(BT94:BT102)</f>
        <v>0</v>
      </c>
      <c r="BU585" s="170">
        <f t="shared" si="28"/>
        <v>0</v>
      </c>
      <c r="BV585" s="99">
        <f t="shared" si="28"/>
        <v>0</v>
      </c>
      <c r="BW585" s="100">
        <f t="shared" si="28"/>
        <v>0</v>
      </c>
      <c r="BX585" s="99">
        <f t="shared" si="28"/>
        <v>0</v>
      </c>
      <c r="BY585" s="99">
        <f>SUM(BY94:BY102)</f>
        <v>0</v>
      </c>
      <c r="BZ585" s="99">
        <f t="shared" si="28"/>
        <v>0</v>
      </c>
      <c r="CA585" s="100">
        <f t="shared" si="28"/>
        <v>0</v>
      </c>
      <c r="CB585" s="99">
        <f t="shared" si="28"/>
        <v>0</v>
      </c>
      <c r="CC585" s="412">
        <f>SUM(CC94:CC102)</f>
        <v>0</v>
      </c>
      <c r="CD585" s="412">
        <f>SUM(CD94:CD102)</f>
        <v>0</v>
      </c>
      <c r="CE585" s="170">
        <f t="shared" si="28"/>
        <v>0</v>
      </c>
    </row>
    <row r="586" spans="1:83">
      <c r="A586" s="40"/>
      <c r="B586" s="7" t="s">
        <v>706</v>
      </c>
      <c r="C586" s="22">
        <f>SUM(C103:C112)</f>
        <v>10457</v>
      </c>
      <c r="D586" s="22">
        <f>SUM(D103:D112)</f>
        <v>3049</v>
      </c>
      <c r="E586" s="68">
        <f t="shared" si="13"/>
        <v>0.2915750215166874</v>
      </c>
      <c r="F586" s="99">
        <f>SUM(F103:F112)</f>
        <v>1836</v>
      </c>
      <c r="G586" s="99">
        <f>SUM(G103:G112)</f>
        <v>656</v>
      </c>
      <c r="H586" s="99">
        <f>SUM(H103:H112)</f>
        <v>393</v>
      </c>
      <c r="I586" s="99">
        <f>SUM(I103:I112)</f>
        <v>953</v>
      </c>
      <c r="J586" s="99">
        <f t="shared" ref="J586:CE586" si="29">SUM(J103:J112)</f>
        <v>1886</v>
      </c>
      <c r="K586" s="407">
        <f t="shared" si="29"/>
        <v>1170</v>
      </c>
      <c r="L586" s="99">
        <f>SUM(L103:L112)</f>
        <v>1765</v>
      </c>
      <c r="M586" s="99">
        <f>SUM(M103:M112)</f>
        <v>719</v>
      </c>
      <c r="N586" s="100">
        <f t="shared" si="29"/>
        <v>168</v>
      </c>
      <c r="O586" s="99">
        <f t="shared" si="29"/>
        <v>0</v>
      </c>
      <c r="P586" s="100">
        <f t="shared" si="29"/>
        <v>0</v>
      </c>
      <c r="Q586" s="99">
        <f t="shared" si="29"/>
        <v>0</v>
      </c>
      <c r="R586" s="119">
        <f>SUM(R103:R112)</f>
        <v>0</v>
      </c>
      <c r="S586" s="119">
        <f>SUM(S103:S112)</f>
        <v>0</v>
      </c>
      <c r="T586" s="119">
        <f t="shared" si="29"/>
        <v>0</v>
      </c>
      <c r="U586" s="118">
        <f t="shared" si="29"/>
        <v>0</v>
      </c>
      <c r="V586" s="100">
        <f t="shared" si="29"/>
        <v>0</v>
      </c>
      <c r="W586" s="118">
        <f t="shared" si="29"/>
        <v>0</v>
      </c>
      <c r="X586" s="100">
        <f t="shared" si="29"/>
        <v>0</v>
      </c>
      <c r="Y586" s="99">
        <f t="shared" si="29"/>
        <v>0</v>
      </c>
      <c r="Z586" s="119">
        <f t="shared" si="29"/>
        <v>0</v>
      </c>
      <c r="AA586" s="118">
        <f t="shared" si="29"/>
        <v>0</v>
      </c>
      <c r="AB586" s="119">
        <f>SUM(AB103:AB112)</f>
        <v>0</v>
      </c>
      <c r="AC586" s="412">
        <f>SUM(AC103:AC112)</f>
        <v>0</v>
      </c>
      <c r="AD586" s="170">
        <f t="shared" si="29"/>
        <v>0</v>
      </c>
      <c r="AE586" s="99">
        <f t="shared" si="29"/>
        <v>0</v>
      </c>
      <c r="AF586" s="412">
        <f>SUM(AF103:AF112)</f>
        <v>0</v>
      </c>
      <c r="AG586" s="412">
        <f>SUM(AG103:AG112)</f>
        <v>0</v>
      </c>
      <c r="AH586" s="412">
        <f>SUM(AH103:AH112)</f>
        <v>0</v>
      </c>
      <c r="AI586" s="170">
        <f t="shared" si="29"/>
        <v>0</v>
      </c>
      <c r="AJ586" s="99">
        <f t="shared" si="29"/>
        <v>0</v>
      </c>
      <c r="AK586" s="412">
        <f>SUM(AK103:AK112)</f>
        <v>0</v>
      </c>
      <c r="AL586" s="170">
        <f t="shared" si="29"/>
        <v>0</v>
      </c>
      <c r="AM586" s="99">
        <f t="shared" si="29"/>
        <v>0</v>
      </c>
      <c r="AN586" s="412">
        <f>SUM(AN103:AN112)</f>
        <v>0</v>
      </c>
      <c r="AO586" s="406">
        <f>SUM(AO103:AO112)</f>
        <v>0</v>
      </c>
      <c r="AP586" s="99">
        <f>SUM(AP103:AP112)</f>
        <v>0</v>
      </c>
      <c r="AQ586" s="170">
        <f t="shared" si="29"/>
        <v>0</v>
      </c>
      <c r="AR586" s="99">
        <f t="shared" si="29"/>
        <v>0</v>
      </c>
      <c r="AS586" s="99">
        <f t="shared" si="29"/>
        <v>0</v>
      </c>
      <c r="AT586" s="100">
        <f t="shared" si="29"/>
        <v>0</v>
      </c>
      <c r="AU586" s="99">
        <f t="shared" si="29"/>
        <v>0</v>
      </c>
      <c r="AV586" s="100">
        <f t="shared" si="29"/>
        <v>0</v>
      </c>
      <c r="AW586" s="99">
        <f t="shared" si="29"/>
        <v>0</v>
      </c>
      <c r="AX586" s="406">
        <f t="shared" si="29"/>
        <v>0</v>
      </c>
      <c r="AY586" s="99">
        <f>SUM(AY103:AY112)</f>
        <v>0</v>
      </c>
      <c r="AZ586" s="170">
        <f t="shared" si="29"/>
        <v>0</v>
      </c>
      <c r="BA586" s="99">
        <f t="shared" si="29"/>
        <v>0</v>
      </c>
      <c r="BB586" s="412">
        <f>SUM(BB103:BB112)</f>
        <v>0</v>
      </c>
      <c r="BC586" s="170">
        <f t="shared" si="29"/>
        <v>0</v>
      </c>
      <c r="BD586" s="99">
        <f t="shared" si="29"/>
        <v>0</v>
      </c>
      <c r="BE586" s="170">
        <f t="shared" si="29"/>
        <v>0</v>
      </c>
      <c r="BF586" s="99">
        <f t="shared" si="29"/>
        <v>0</v>
      </c>
      <c r="BG586" s="100">
        <f t="shared" si="29"/>
        <v>0</v>
      </c>
      <c r="BH586" s="99">
        <f t="shared" si="29"/>
        <v>0</v>
      </c>
      <c r="BI586" s="100">
        <f t="shared" si="29"/>
        <v>0</v>
      </c>
      <c r="BJ586" s="99">
        <f t="shared" si="29"/>
        <v>0</v>
      </c>
      <c r="BK586" s="100">
        <f t="shared" si="29"/>
        <v>0</v>
      </c>
      <c r="BL586" s="99">
        <f t="shared" si="29"/>
        <v>0</v>
      </c>
      <c r="BM586" s="99">
        <f>SUM(BM103:BM112)</f>
        <v>0</v>
      </c>
      <c r="BN586" s="170">
        <f t="shared" si="29"/>
        <v>0</v>
      </c>
      <c r="BO586" s="99">
        <f t="shared" si="29"/>
        <v>0</v>
      </c>
      <c r="BP586" s="100">
        <f t="shared" si="29"/>
        <v>0</v>
      </c>
      <c r="BQ586" s="99">
        <f t="shared" si="29"/>
        <v>0</v>
      </c>
      <c r="BR586" s="119">
        <f>SUM(BR103:BR112)</f>
        <v>0</v>
      </c>
      <c r="BS586" s="412">
        <f>SUM(BS103:BS112)</f>
        <v>0</v>
      </c>
      <c r="BT586" s="412">
        <f>SUM(BT103:BT112)</f>
        <v>0</v>
      </c>
      <c r="BU586" s="170">
        <f t="shared" si="29"/>
        <v>0</v>
      </c>
      <c r="BV586" s="99">
        <f t="shared" si="29"/>
        <v>0</v>
      </c>
      <c r="BW586" s="100">
        <f t="shared" si="29"/>
        <v>0</v>
      </c>
      <c r="BX586" s="99">
        <f t="shared" si="29"/>
        <v>0</v>
      </c>
      <c r="BY586" s="99">
        <f>SUM(BY103:BY112)</f>
        <v>0</v>
      </c>
      <c r="BZ586" s="99">
        <f t="shared" si="29"/>
        <v>0</v>
      </c>
      <c r="CA586" s="100">
        <f t="shared" si="29"/>
        <v>0</v>
      </c>
      <c r="CB586" s="99">
        <f t="shared" si="29"/>
        <v>0</v>
      </c>
      <c r="CC586" s="412">
        <f>SUM(CC103:CC112)</f>
        <v>0</v>
      </c>
      <c r="CD586" s="412">
        <f>SUM(CD103:CD112)</f>
        <v>0</v>
      </c>
      <c r="CE586" s="170">
        <f t="shared" si="29"/>
        <v>0</v>
      </c>
    </row>
    <row r="587" spans="1:83">
      <c r="A587" s="40"/>
      <c r="B587" s="7" t="s">
        <v>7</v>
      </c>
      <c r="C587" s="22">
        <f>SUM(C113)</f>
        <v>1321</v>
      </c>
      <c r="D587" s="22">
        <f>SUM(D113)</f>
        <v>152</v>
      </c>
      <c r="E587" s="68">
        <f t="shared" si="13"/>
        <v>0.11506434519303559</v>
      </c>
      <c r="F587" s="99">
        <f>SUM(F113)</f>
        <v>88</v>
      </c>
      <c r="G587" s="99">
        <f>SUM(G113)</f>
        <v>35</v>
      </c>
      <c r="H587" s="99">
        <f>SUM(H113)</f>
        <v>27</v>
      </c>
      <c r="I587" s="99">
        <f>SUM(I113)</f>
        <v>40</v>
      </c>
      <c r="J587" s="99">
        <f t="shared" ref="J587:CE587" si="30">SUM(J113)</f>
        <v>76</v>
      </c>
      <c r="K587" s="407">
        <f t="shared" si="30"/>
        <v>42</v>
      </c>
      <c r="L587" s="99">
        <f>SUM(L113)</f>
        <v>88</v>
      </c>
      <c r="M587" s="99">
        <f>SUM(M113)</f>
        <v>33</v>
      </c>
      <c r="N587" s="100">
        <f t="shared" si="30"/>
        <v>16</v>
      </c>
      <c r="O587" s="99">
        <f t="shared" si="30"/>
        <v>0</v>
      </c>
      <c r="P587" s="100">
        <f t="shared" si="30"/>
        <v>0</v>
      </c>
      <c r="Q587" s="99">
        <f t="shared" si="30"/>
        <v>0</v>
      </c>
      <c r="R587" s="119">
        <f>SUM(R113)</f>
        <v>0</v>
      </c>
      <c r="S587" s="119">
        <f>SUM(S113)</f>
        <v>0</v>
      </c>
      <c r="T587" s="119">
        <f t="shared" si="30"/>
        <v>0</v>
      </c>
      <c r="U587" s="118">
        <f t="shared" si="30"/>
        <v>0</v>
      </c>
      <c r="V587" s="100">
        <f t="shared" si="30"/>
        <v>0</v>
      </c>
      <c r="W587" s="118">
        <f t="shared" si="30"/>
        <v>0</v>
      </c>
      <c r="X587" s="100">
        <f t="shared" si="30"/>
        <v>0</v>
      </c>
      <c r="Y587" s="99">
        <f t="shared" si="30"/>
        <v>0</v>
      </c>
      <c r="Z587" s="119">
        <f t="shared" si="30"/>
        <v>0</v>
      </c>
      <c r="AA587" s="118">
        <f t="shared" si="30"/>
        <v>0</v>
      </c>
      <c r="AB587" s="119">
        <f>SUM(AB113)</f>
        <v>0</v>
      </c>
      <c r="AC587" s="412">
        <f>SUM(AC113)</f>
        <v>0</v>
      </c>
      <c r="AD587" s="170">
        <f t="shared" si="30"/>
        <v>0</v>
      </c>
      <c r="AE587" s="99">
        <f t="shared" si="30"/>
        <v>0</v>
      </c>
      <c r="AF587" s="412">
        <f>SUM(AF113)</f>
        <v>0</v>
      </c>
      <c r="AG587" s="412">
        <f>SUM(AG113)</f>
        <v>0</v>
      </c>
      <c r="AH587" s="412">
        <f>SUM(AH113)</f>
        <v>0</v>
      </c>
      <c r="AI587" s="170">
        <f t="shared" si="30"/>
        <v>0</v>
      </c>
      <c r="AJ587" s="99">
        <f t="shared" si="30"/>
        <v>0</v>
      </c>
      <c r="AK587" s="412">
        <f>SUM(AK113)</f>
        <v>0</v>
      </c>
      <c r="AL587" s="170">
        <f t="shared" si="30"/>
        <v>0</v>
      </c>
      <c r="AM587" s="99">
        <f t="shared" si="30"/>
        <v>0</v>
      </c>
      <c r="AN587" s="412">
        <f>SUM(AN113)</f>
        <v>0</v>
      </c>
      <c r="AO587" s="406">
        <f>SUM(AO113)</f>
        <v>0</v>
      </c>
      <c r="AP587" s="99">
        <f>SUM(AP113)</f>
        <v>0</v>
      </c>
      <c r="AQ587" s="170">
        <f t="shared" si="30"/>
        <v>0</v>
      </c>
      <c r="AR587" s="99">
        <f t="shared" si="30"/>
        <v>0</v>
      </c>
      <c r="AS587" s="99">
        <f t="shared" si="30"/>
        <v>0</v>
      </c>
      <c r="AT587" s="100">
        <f t="shared" si="30"/>
        <v>0</v>
      </c>
      <c r="AU587" s="99">
        <f t="shared" si="30"/>
        <v>0</v>
      </c>
      <c r="AV587" s="100">
        <f t="shared" si="30"/>
        <v>0</v>
      </c>
      <c r="AW587" s="99">
        <f t="shared" si="30"/>
        <v>0</v>
      </c>
      <c r="AX587" s="406">
        <f t="shared" si="30"/>
        <v>0</v>
      </c>
      <c r="AY587" s="99">
        <f>SUM(AY113)</f>
        <v>0</v>
      </c>
      <c r="AZ587" s="170">
        <f t="shared" si="30"/>
        <v>0</v>
      </c>
      <c r="BA587" s="99">
        <f t="shared" si="30"/>
        <v>0</v>
      </c>
      <c r="BB587" s="412">
        <f>SUM(BB113)</f>
        <v>0</v>
      </c>
      <c r="BC587" s="170">
        <f t="shared" si="30"/>
        <v>0</v>
      </c>
      <c r="BD587" s="99">
        <f t="shared" si="30"/>
        <v>0</v>
      </c>
      <c r="BE587" s="170">
        <f t="shared" si="30"/>
        <v>0</v>
      </c>
      <c r="BF587" s="99">
        <f t="shared" si="30"/>
        <v>0</v>
      </c>
      <c r="BG587" s="100">
        <f t="shared" si="30"/>
        <v>0</v>
      </c>
      <c r="BH587" s="99">
        <f t="shared" si="30"/>
        <v>0</v>
      </c>
      <c r="BI587" s="100">
        <f t="shared" si="30"/>
        <v>0</v>
      </c>
      <c r="BJ587" s="99">
        <f t="shared" si="30"/>
        <v>0</v>
      </c>
      <c r="BK587" s="100">
        <f t="shared" si="30"/>
        <v>0</v>
      </c>
      <c r="BL587" s="99">
        <f t="shared" si="30"/>
        <v>0</v>
      </c>
      <c r="BM587" s="99">
        <f>SUM(BM113)</f>
        <v>0</v>
      </c>
      <c r="BN587" s="170">
        <f t="shared" si="30"/>
        <v>0</v>
      </c>
      <c r="BO587" s="99">
        <f t="shared" si="30"/>
        <v>0</v>
      </c>
      <c r="BP587" s="100">
        <f t="shared" si="30"/>
        <v>0</v>
      </c>
      <c r="BQ587" s="99">
        <f t="shared" si="30"/>
        <v>0</v>
      </c>
      <c r="BR587" s="119">
        <f>SUM(BR113)</f>
        <v>0</v>
      </c>
      <c r="BS587" s="412">
        <f>SUM(BS113)</f>
        <v>0</v>
      </c>
      <c r="BT587" s="412">
        <f>SUM(BT113)</f>
        <v>0</v>
      </c>
      <c r="BU587" s="170">
        <f t="shared" si="30"/>
        <v>0</v>
      </c>
      <c r="BV587" s="99">
        <f t="shared" si="30"/>
        <v>0</v>
      </c>
      <c r="BW587" s="100">
        <f t="shared" si="30"/>
        <v>0</v>
      </c>
      <c r="BX587" s="99">
        <f t="shared" si="30"/>
        <v>0</v>
      </c>
      <c r="BY587" s="99">
        <f>SUM(BY113)</f>
        <v>0</v>
      </c>
      <c r="BZ587" s="99">
        <f t="shared" si="30"/>
        <v>0</v>
      </c>
      <c r="CA587" s="100">
        <f t="shared" si="30"/>
        <v>0</v>
      </c>
      <c r="CB587" s="99">
        <f t="shared" si="30"/>
        <v>0</v>
      </c>
      <c r="CC587" s="412">
        <f>SUM(CC113)</f>
        <v>0</v>
      </c>
      <c r="CD587" s="412">
        <f>SUM(CD113)</f>
        <v>0</v>
      </c>
      <c r="CE587" s="170">
        <f t="shared" si="30"/>
        <v>0</v>
      </c>
    </row>
    <row r="588" spans="1:83">
      <c r="A588" s="40"/>
      <c r="B588" s="7" t="s">
        <v>707</v>
      </c>
      <c r="C588" s="22">
        <f>SUM(C114:C116)</f>
        <v>4212</v>
      </c>
      <c r="D588" s="22">
        <f>SUM(D114:D116)</f>
        <v>628</v>
      </c>
      <c r="E588" s="68">
        <f t="shared" si="13"/>
        <v>0.14909781576448244</v>
      </c>
      <c r="F588" s="99">
        <f>SUM(F114:F116)</f>
        <v>370</v>
      </c>
      <c r="G588" s="99">
        <f>SUM(G114:G116)</f>
        <v>120</v>
      </c>
      <c r="H588" s="99">
        <f>SUM(H114:H116)</f>
        <v>86</v>
      </c>
      <c r="I588" s="99">
        <f>SUM(I114:I116)</f>
        <v>176</v>
      </c>
      <c r="J588" s="99">
        <f t="shared" ref="J588:CE588" si="31">SUM(J114:J116)</f>
        <v>384</v>
      </c>
      <c r="K588" s="407">
        <f t="shared" si="31"/>
        <v>185</v>
      </c>
      <c r="L588" s="99">
        <f>SUM(L114:L116)</f>
        <v>358</v>
      </c>
      <c r="M588" s="99">
        <f>SUM(M114:M116)</f>
        <v>161</v>
      </c>
      <c r="N588" s="100">
        <f t="shared" si="31"/>
        <v>32</v>
      </c>
      <c r="O588" s="99">
        <f t="shared" si="31"/>
        <v>0</v>
      </c>
      <c r="P588" s="100">
        <f t="shared" si="31"/>
        <v>0</v>
      </c>
      <c r="Q588" s="99">
        <f t="shared" si="31"/>
        <v>0</v>
      </c>
      <c r="R588" s="119">
        <f>SUM(R114:R116)</f>
        <v>0</v>
      </c>
      <c r="S588" s="119">
        <f>SUM(S114:S116)</f>
        <v>0</v>
      </c>
      <c r="T588" s="119">
        <f t="shared" si="31"/>
        <v>0</v>
      </c>
      <c r="U588" s="118">
        <f t="shared" si="31"/>
        <v>0</v>
      </c>
      <c r="V588" s="100">
        <f t="shared" si="31"/>
        <v>0</v>
      </c>
      <c r="W588" s="118">
        <f t="shared" si="31"/>
        <v>0</v>
      </c>
      <c r="X588" s="100">
        <f t="shared" si="31"/>
        <v>0</v>
      </c>
      <c r="Y588" s="99">
        <f t="shared" si="31"/>
        <v>0</v>
      </c>
      <c r="Z588" s="119">
        <f t="shared" si="31"/>
        <v>0</v>
      </c>
      <c r="AA588" s="118">
        <f t="shared" si="31"/>
        <v>0</v>
      </c>
      <c r="AB588" s="119">
        <f>SUM(AB114:AB116)</f>
        <v>0</v>
      </c>
      <c r="AC588" s="412">
        <f>SUM(AC114:AC116)</f>
        <v>0</v>
      </c>
      <c r="AD588" s="170">
        <f t="shared" si="31"/>
        <v>0</v>
      </c>
      <c r="AE588" s="99">
        <f t="shared" si="31"/>
        <v>0</v>
      </c>
      <c r="AF588" s="412">
        <f>SUM(AF114:AF116)</f>
        <v>0</v>
      </c>
      <c r="AG588" s="412">
        <f>SUM(AG114:AG116)</f>
        <v>0</v>
      </c>
      <c r="AH588" s="412">
        <f>SUM(AH114:AH116)</f>
        <v>0</v>
      </c>
      <c r="AI588" s="170">
        <f t="shared" si="31"/>
        <v>0</v>
      </c>
      <c r="AJ588" s="99">
        <f t="shared" si="31"/>
        <v>0</v>
      </c>
      <c r="AK588" s="412">
        <f>SUM(AK114:AK116)</f>
        <v>0</v>
      </c>
      <c r="AL588" s="170">
        <f t="shared" si="31"/>
        <v>0</v>
      </c>
      <c r="AM588" s="99">
        <f t="shared" si="31"/>
        <v>0</v>
      </c>
      <c r="AN588" s="412">
        <f>SUM(AN114:AN116)</f>
        <v>0</v>
      </c>
      <c r="AO588" s="406">
        <f>SUM(AO114:AO116)</f>
        <v>0</v>
      </c>
      <c r="AP588" s="99">
        <f>SUM(AP114:AP116)</f>
        <v>0</v>
      </c>
      <c r="AQ588" s="170">
        <f t="shared" si="31"/>
        <v>0</v>
      </c>
      <c r="AR588" s="99">
        <f t="shared" si="31"/>
        <v>0</v>
      </c>
      <c r="AS588" s="99">
        <f t="shared" si="31"/>
        <v>0</v>
      </c>
      <c r="AT588" s="100">
        <f t="shared" si="31"/>
        <v>0</v>
      </c>
      <c r="AU588" s="99">
        <f t="shared" si="31"/>
        <v>0</v>
      </c>
      <c r="AV588" s="100">
        <f t="shared" si="31"/>
        <v>0</v>
      </c>
      <c r="AW588" s="99">
        <f t="shared" si="31"/>
        <v>0</v>
      </c>
      <c r="AX588" s="406">
        <f t="shared" si="31"/>
        <v>0</v>
      </c>
      <c r="AY588" s="99">
        <f>SUM(AY114:AY116)</f>
        <v>0</v>
      </c>
      <c r="AZ588" s="170">
        <f t="shared" si="31"/>
        <v>0</v>
      </c>
      <c r="BA588" s="99">
        <f t="shared" si="31"/>
        <v>0</v>
      </c>
      <c r="BB588" s="412">
        <f>SUM(BB114:BB116)</f>
        <v>0</v>
      </c>
      <c r="BC588" s="170">
        <f t="shared" si="31"/>
        <v>0</v>
      </c>
      <c r="BD588" s="99">
        <f t="shared" si="31"/>
        <v>0</v>
      </c>
      <c r="BE588" s="170">
        <f t="shared" si="31"/>
        <v>0</v>
      </c>
      <c r="BF588" s="99">
        <f t="shared" si="31"/>
        <v>0</v>
      </c>
      <c r="BG588" s="100">
        <f t="shared" si="31"/>
        <v>0</v>
      </c>
      <c r="BH588" s="99">
        <f t="shared" si="31"/>
        <v>0</v>
      </c>
      <c r="BI588" s="100">
        <f t="shared" si="31"/>
        <v>0</v>
      </c>
      <c r="BJ588" s="99">
        <f t="shared" si="31"/>
        <v>0</v>
      </c>
      <c r="BK588" s="100">
        <f t="shared" si="31"/>
        <v>0</v>
      </c>
      <c r="BL588" s="99">
        <f t="shared" si="31"/>
        <v>0</v>
      </c>
      <c r="BM588" s="99">
        <f>SUM(BM114:BM116)</f>
        <v>0</v>
      </c>
      <c r="BN588" s="170">
        <f t="shared" si="31"/>
        <v>0</v>
      </c>
      <c r="BO588" s="99">
        <f t="shared" si="31"/>
        <v>0</v>
      </c>
      <c r="BP588" s="100">
        <f t="shared" si="31"/>
        <v>0</v>
      </c>
      <c r="BQ588" s="99">
        <f t="shared" si="31"/>
        <v>0</v>
      </c>
      <c r="BR588" s="119">
        <f>SUM(BR114:BR116)</f>
        <v>0</v>
      </c>
      <c r="BS588" s="412">
        <f>SUM(BS114:BS116)</f>
        <v>0</v>
      </c>
      <c r="BT588" s="412">
        <f>SUM(BT114:BT116)</f>
        <v>0</v>
      </c>
      <c r="BU588" s="170">
        <f t="shared" si="31"/>
        <v>0</v>
      </c>
      <c r="BV588" s="99">
        <f t="shared" si="31"/>
        <v>0</v>
      </c>
      <c r="BW588" s="100">
        <f t="shared" si="31"/>
        <v>0</v>
      </c>
      <c r="BX588" s="99">
        <f t="shared" si="31"/>
        <v>0</v>
      </c>
      <c r="BY588" s="99">
        <f>SUM(BY114:BY116)</f>
        <v>0</v>
      </c>
      <c r="BZ588" s="99">
        <f t="shared" si="31"/>
        <v>0</v>
      </c>
      <c r="CA588" s="100">
        <f t="shared" si="31"/>
        <v>0</v>
      </c>
      <c r="CB588" s="99">
        <f t="shared" si="31"/>
        <v>0</v>
      </c>
      <c r="CC588" s="412">
        <f>SUM(CC114:CC116)</f>
        <v>0</v>
      </c>
      <c r="CD588" s="412">
        <f>SUM(CD114:CD116)</f>
        <v>0</v>
      </c>
      <c r="CE588" s="170">
        <f t="shared" si="31"/>
        <v>0</v>
      </c>
    </row>
    <row r="589" spans="1:83">
      <c r="A589" s="40"/>
      <c r="B589" s="7" t="s">
        <v>708</v>
      </c>
      <c r="C589" s="22">
        <f>SUM(C117:C118)</f>
        <v>1805</v>
      </c>
      <c r="D589" s="22">
        <f>SUM(D117:D118)</f>
        <v>234</v>
      </c>
      <c r="E589" s="68">
        <f t="shared" si="13"/>
        <v>0.12963988919667591</v>
      </c>
      <c r="F589" s="99">
        <f>SUM(F117:F118)</f>
        <v>122</v>
      </c>
      <c r="G589" s="99">
        <f>SUM(G117:G118)</f>
        <v>48</v>
      </c>
      <c r="H589" s="99">
        <f>SUM(H117:H118)</f>
        <v>24</v>
      </c>
      <c r="I589" s="99">
        <f>SUM(I117:I118)</f>
        <v>50</v>
      </c>
      <c r="J589" s="99">
        <f t="shared" ref="J589:CE589" si="32">SUM(J117:J118)</f>
        <v>131</v>
      </c>
      <c r="K589" s="407">
        <f t="shared" si="32"/>
        <v>58</v>
      </c>
      <c r="L589" s="99">
        <f>SUM(L117:L118)</f>
        <v>110</v>
      </c>
      <c r="M589" s="99">
        <f>SUM(M117:M118)</f>
        <v>80</v>
      </c>
      <c r="N589" s="100">
        <f t="shared" si="32"/>
        <v>20</v>
      </c>
      <c r="O589" s="99">
        <f t="shared" si="32"/>
        <v>0</v>
      </c>
      <c r="P589" s="100">
        <f t="shared" si="32"/>
        <v>0</v>
      </c>
      <c r="Q589" s="99">
        <f t="shared" si="32"/>
        <v>0</v>
      </c>
      <c r="R589" s="119">
        <f>SUM(R117:R118)</f>
        <v>0</v>
      </c>
      <c r="S589" s="119">
        <f>SUM(S117:S118)</f>
        <v>0</v>
      </c>
      <c r="T589" s="119">
        <f t="shared" si="32"/>
        <v>0</v>
      </c>
      <c r="U589" s="118">
        <f t="shared" si="32"/>
        <v>0</v>
      </c>
      <c r="V589" s="100">
        <f t="shared" si="32"/>
        <v>0</v>
      </c>
      <c r="W589" s="118">
        <f t="shared" si="32"/>
        <v>0</v>
      </c>
      <c r="X589" s="100">
        <f t="shared" si="32"/>
        <v>0</v>
      </c>
      <c r="Y589" s="99">
        <f t="shared" si="32"/>
        <v>0</v>
      </c>
      <c r="Z589" s="119">
        <f t="shared" si="32"/>
        <v>0</v>
      </c>
      <c r="AA589" s="118">
        <f t="shared" si="32"/>
        <v>0</v>
      </c>
      <c r="AB589" s="119">
        <f>SUM(AB117:AB118)</f>
        <v>0</v>
      </c>
      <c r="AC589" s="412">
        <f>SUM(AC117:AC118)</f>
        <v>0</v>
      </c>
      <c r="AD589" s="170">
        <f t="shared" si="32"/>
        <v>0</v>
      </c>
      <c r="AE589" s="99">
        <f t="shared" si="32"/>
        <v>0</v>
      </c>
      <c r="AF589" s="412">
        <f>SUM(AF117:AF118)</f>
        <v>0</v>
      </c>
      <c r="AG589" s="412">
        <f>SUM(AG117:AG118)</f>
        <v>0</v>
      </c>
      <c r="AH589" s="412">
        <f>SUM(AH117:AH118)</f>
        <v>0</v>
      </c>
      <c r="AI589" s="170">
        <f t="shared" si="32"/>
        <v>0</v>
      </c>
      <c r="AJ589" s="99">
        <f t="shared" si="32"/>
        <v>0</v>
      </c>
      <c r="AK589" s="412">
        <f>SUM(AK117:AK118)</f>
        <v>0</v>
      </c>
      <c r="AL589" s="170">
        <f t="shared" si="32"/>
        <v>0</v>
      </c>
      <c r="AM589" s="99">
        <f t="shared" si="32"/>
        <v>0</v>
      </c>
      <c r="AN589" s="412">
        <f>SUM(AN117:AN118)</f>
        <v>0</v>
      </c>
      <c r="AO589" s="406">
        <f>SUM(AO117:AO118)</f>
        <v>0</v>
      </c>
      <c r="AP589" s="99">
        <f>SUM(AP117:AP118)</f>
        <v>0</v>
      </c>
      <c r="AQ589" s="170">
        <f t="shared" si="32"/>
        <v>0</v>
      </c>
      <c r="AR589" s="99">
        <f t="shared" si="32"/>
        <v>0</v>
      </c>
      <c r="AS589" s="99">
        <f t="shared" si="32"/>
        <v>0</v>
      </c>
      <c r="AT589" s="100">
        <f t="shared" si="32"/>
        <v>0</v>
      </c>
      <c r="AU589" s="99">
        <f t="shared" si="32"/>
        <v>0</v>
      </c>
      <c r="AV589" s="100">
        <f t="shared" si="32"/>
        <v>0</v>
      </c>
      <c r="AW589" s="99">
        <f t="shared" si="32"/>
        <v>0</v>
      </c>
      <c r="AX589" s="406">
        <f t="shared" si="32"/>
        <v>0</v>
      </c>
      <c r="AY589" s="99">
        <f>SUM(AY117:AY118)</f>
        <v>0</v>
      </c>
      <c r="AZ589" s="170">
        <f t="shared" si="32"/>
        <v>0</v>
      </c>
      <c r="BA589" s="99">
        <f t="shared" si="32"/>
        <v>0</v>
      </c>
      <c r="BB589" s="412">
        <f>SUM(BB117:BB118)</f>
        <v>0</v>
      </c>
      <c r="BC589" s="170">
        <f t="shared" si="32"/>
        <v>0</v>
      </c>
      <c r="BD589" s="99">
        <f t="shared" si="32"/>
        <v>0</v>
      </c>
      <c r="BE589" s="170">
        <f t="shared" si="32"/>
        <v>0</v>
      </c>
      <c r="BF589" s="99">
        <f t="shared" si="32"/>
        <v>0</v>
      </c>
      <c r="BG589" s="100">
        <f t="shared" si="32"/>
        <v>0</v>
      </c>
      <c r="BH589" s="99">
        <f t="shared" si="32"/>
        <v>0</v>
      </c>
      <c r="BI589" s="100">
        <f t="shared" si="32"/>
        <v>0</v>
      </c>
      <c r="BJ589" s="99">
        <f t="shared" si="32"/>
        <v>0</v>
      </c>
      <c r="BK589" s="100">
        <f t="shared" si="32"/>
        <v>0</v>
      </c>
      <c r="BL589" s="99">
        <f t="shared" si="32"/>
        <v>0</v>
      </c>
      <c r="BM589" s="99">
        <f>SUM(BM117:BM118)</f>
        <v>0</v>
      </c>
      <c r="BN589" s="170">
        <f t="shared" si="32"/>
        <v>0</v>
      </c>
      <c r="BO589" s="99">
        <f t="shared" si="32"/>
        <v>0</v>
      </c>
      <c r="BP589" s="100">
        <f t="shared" si="32"/>
        <v>0</v>
      </c>
      <c r="BQ589" s="99">
        <f t="shared" si="32"/>
        <v>0</v>
      </c>
      <c r="BR589" s="119">
        <f>SUM(BR117:BR118)</f>
        <v>0</v>
      </c>
      <c r="BS589" s="412">
        <f>SUM(BS117:BS118)</f>
        <v>0</v>
      </c>
      <c r="BT589" s="412">
        <f>SUM(BT117:BT118)</f>
        <v>0</v>
      </c>
      <c r="BU589" s="170">
        <f t="shared" si="32"/>
        <v>0</v>
      </c>
      <c r="BV589" s="99">
        <f t="shared" si="32"/>
        <v>0</v>
      </c>
      <c r="BW589" s="100">
        <f t="shared" si="32"/>
        <v>0</v>
      </c>
      <c r="BX589" s="99">
        <f t="shared" si="32"/>
        <v>0</v>
      </c>
      <c r="BY589" s="99">
        <f>SUM(BY117:BY118)</f>
        <v>0</v>
      </c>
      <c r="BZ589" s="99">
        <f t="shared" si="32"/>
        <v>0</v>
      </c>
      <c r="CA589" s="100">
        <f t="shared" si="32"/>
        <v>0</v>
      </c>
      <c r="CB589" s="99">
        <f t="shared" si="32"/>
        <v>0</v>
      </c>
      <c r="CC589" s="412">
        <f>SUM(CC117:CC118)</f>
        <v>0</v>
      </c>
      <c r="CD589" s="412">
        <f>SUM(CD117:CD118)</f>
        <v>0</v>
      </c>
      <c r="CE589" s="170">
        <f t="shared" si="32"/>
        <v>0</v>
      </c>
    </row>
    <row r="590" spans="1:83">
      <c r="A590" s="40"/>
      <c r="B590" s="7" t="s">
        <v>709</v>
      </c>
      <c r="C590" s="22">
        <f>SUM(C119:C122)</f>
        <v>3838</v>
      </c>
      <c r="D590" s="22">
        <f>SUM(D119:D122)</f>
        <v>734</v>
      </c>
      <c r="E590" s="68">
        <f t="shared" si="13"/>
        <v>0.19124544033350704</v>
      </c>
      <c r="F590" s="99">
        <f>SUM(F119:F122)</f>
        <v>343</v>
      </c>
      <c r="G590" s="99">
        <f>SUM(G119:G122)</f>
        <v>137</v>
      </c>
      <c r="H590" s="99">
        <f>SUM(H119:H122)</f>
        <v>245</v>
      </c>
      <c r="I590" s="99">
        <f>SUM(I119:I122)</f>
        <v>55</v>
      </c>
      <c r="J590" s="99">
        <f t="shared" ref="J590:CE590" si="33">SUM(J119:J122)</f>
        <v>238</v>
      </c>
      <c r="K590" s="407">
        <f t="shared" si="33"/>
        <v>306</v>
      </c>
      <c r="L590" s="99">
        <f>SUM(L119:L122)</f>
        <v>196</v>
      </c>
      <c r="M590" s="99">
        <f>SUM(M119:M122)</f>
        <v>244</v>
      </c>
      <c r="N590" s="100">
        <f t="shared" si="33"/>
        <v>168</v>
      </c>
      <c r="O590" s="99">
        <f t="shared" si="33"/>
        <v>0</v>
      </c>
      <c r="P590" s="100">
        <f t="shared" si="33"/>
        <v>0</v>
      </c>
      <c r="Q590" s="99">
        <f t="shared" si="33"/>
        <v>0</v>
      </c>
      <c r="R590" s="119">
        <f>SUM(R119:R122)</f>
        <v>0</v>
      </c>
      <c r="S590" s="119">
        <f>SUM(S119:S122)</f>
        <v>0</v>
      </c>
      <c r="T590" s="119">
        <f t="shared" si="33"/>
        <v>0</v>
      </c>
      <c r="U590" s="118">
        <f t="shared" si="33"/>
        <v>0</v>
      </c>
      <c r="V590" s="100">
        <f t="shared" si="33"/>
        <v>0</v>
      </c>
      <c r="W590" s="118">
        <f t="shared" si="33"/>
        <v>0</v>
      </c>
      <c r="X590" s="100">
        <f t="shared" si="33"/>
        <v>0</v>
      </c>
      <c r="Y590" s="99">
        <f t="shared" si="33"/>
        <v>0</v>
      </c>
      <c r="Z590" s="119">
        <f t="shared" si="33"/>
        <v>0</v>
      </c>
      <c r="AA590" s="118">
        <f t="shared" si="33"/>
        <v>0</v>
      </c>
      <c r="AB590" s="119">
        <f>SUM(AB119:AB122)</f>
        <v>0</v>
      </c>
      <c r="AC590" s="412">
        <f>SUM(AC119:AC122)</f>
        <v>0</v>
      </c>
      <c r="AD590" s="170">
        <f t="shared" si="33"/>
        <v>0</v>
      </c>
      <c r="AE590" s="99">
        <f t="shared" si="33"/>
        <v>0</v>
      </c>
      <c r="AF590" s="412">
        <f>SUM(AF119:AF122)</f>
        <v>0</v>
      </c>
      <c r="AG590" s="412">
        <f>SUM(AG119:AG122)</f>
        <v>0</v>
      </c>
      <c r="AH590" s="412">
        <f>SUM(AH119:AH122)</f>
        <v>0</v>
      </c>
      <c r="AI590" s="170">
        <f t="shared" si="33"/>
        <v>0</v>
      </c>
      <c r="AJ590" s="99">
        <f t="shared" si="33"/>
        <v>0</v>
      </c>
      <c r="AK590" s="412">
        <f>SUM(AK119:AK122)</f>
        <v>0</v>
      </c>
      <c r="AL590" s="170">
        <f t="shared" si="33"/>
        <v>0</v>
      </c>
      <c r="AM590" s="99">
        <f t="shared" si="33"/>
        <v>0</v>
      </c>
      <c r="AN590" s="412">
        <f>SUM(AN119:AN122)</f>
        <v>0</v>
      </c>
      <c r="AO590" s="406">
        <f>SUM(AO119:AO122)</f>
        <v>0</v>
      </c>
      <c r="AP590" s="99">
        <f>SUM(AP119:AP122)</f>
        <v>0</v>
      </c>
      <c r="AQ590" s="170">
        <f t="shared" si="33"/>
        <v>0</v>
      </c>
      <c r="AR590" s="99">
        <f t="shared" si="33"/>
        <v>0</v>
      </c>
      <c r="AS590" s="99">
        <f t="shared" si="33"/>
        <v>0</v>
      </c>
      <c r="AT590" s="100">
        <f t="shared" si="33"/>
        <v>0</v>
      </c>
      <c r="AU590" s="99">
        <f t="shared" si="33"/>
        <v>0</v>
      </c>
      <c r="AV590" s="100">
        <f t="shared" si="33"/>
        <v>0</v>
      </c>
      <c r="AW590" s="99">
        <f t="shared" si="33"/>
        <v>0</v>
      </c>
      <c r="AX590" s="406">
        <f t="shared" si="33"/>
        <v>0</v>
      </c>
      <c r="AY590" s="99">
        <f>SUM(AY119:AY122)</f>
        <v>0</v>
      </c>
      <c r="AZ590" s="170">
        <f t="shared" si="33"/>
        <v>0</v>
      </c>
      <c r="BA590" s="99">
        <f t="shared" si="33"/>
        <v>0</v>
      </c>
      <c r="BB590" s="412">
        <f>SUM(BB119:BB122)</f>
        <v>0</v>
      </c>
      <c r="BC590" s="170">
        <f t="shared" si="33"/>
        <v>0</v>
      </c>
      <c r="BD590" s="99">
        <f t="shared" si="33"/>
        <v>0</v>
      </c>
      <c r="BE590" s="170">
        <f t="shared" si="33"/>
        <v>0</v>
      </c>
      <c r="BF590" s="99">
        <f t="shared" si="33"/>
        <v>0</v>
      </c>
      <c r="BG590" s="100">
        <f t="shared" si="33"/>
        <v>0</v>
      </c>
      <c r="BH590" s="99">
        <f t="shared" si="33"/>
        <v>0</v>
      </c>
      <c r="BI590" s="100">
        <f t="shared" si="33"/>
        <v>0</v>
      </c>
      <c r="BJ590" s="99">
        <f t="shared" si="33"/>
        <v>0</v>
      </c>
      <c r="BK590" s="100">
        <f t="shared" si="33"/>
        <v>0</v>
      </c>
      <c r="BL590" s="99">
        <f t="shared" si="33"/>
        <v>0</v>
      </c>
      <c r="BM590" s="99">
        <f>SUM(BM119:BM122)</f>
        <v>0</v>
      </c>
      <c r="BN590" s="170">
        <f t="shared" si="33"/>
        <v>0</v>
      </c>
      <c r="BO590" s="99">
        <f t="shared" si="33"/>
        <v>0</v>
      </c>
      <c r="BP590" s="100">
        <f t="shared" si="33"/>
        <v>0</v>
      </c>
      <c r="BQ590" s="99">
        <f t="shared" si="33"/>
        <v>0</v>
      </c>
      <c r="BR590" s="119">
        <f>SUM(BR119:BR122)</f>
        <v>0</v>
      </c>
      <c r="BS590" s="412">
        <f>SUM(BS119:BS122)</f>
        <v>0</v>
      </c>
      <c r="BT590" s="412">
        <f>SUM(BT119:BT122)</f>
        <v>0</v>
      </c>
      <c r="BU590" s="170">
        <f t="shared" si="33"/>
        <v>0</v>
      </c>
      <c r="BV590" s="99">
        <f t="shared" si="33"/>
        <v>0</v>
      </c>
      <c r="BW590" s="100">
        <f t="shared" si="33"/>
        <v>0</v>
      </c>
      <c r="BX590" s="99">
        <f t="shared" si="33"/>
        <v>0</v>
      </c>
      <c r="BY590" s="99">
        <f>SUM(BY119:BY122)</f>
        <v>0</v>
      </c>
      <c r="BZ590" s="99">
        <f t="shared" si="33"/>
        <v>0</v>
      </c>
      <c r="CA590" s="100">
        <f t="shared" si="33"/>
        <v>0</v>
      </c>
      <c r="CB590" s="99">
        <f t="shared" si="33"/>
        <v>0</v>
      </c>
      <c r="CC590" s="412">
        <f>SUM(CC119:CC122)</f>
        <v>0</v>
      </c>
      <c r="CD590" s="412">
        <f>SUM(CD119:CD122)</f>
        <v>0</v>
      </c>
      <c r="CE590" s="170">
        <f t="shared" si="33"/>
        <v>0</v>
      </c>
    </row>
    <row r="591" spans="1:83">
      <c r="A591" s="40"/>
      <c r="B591" s="7" t="s">
        <v>774</v>
      </c>
      <c r="C591" s="22">
        <f>SUM(C123:C127)</f>
        <v>6363</v>
      </c>
      <c r="D591" s="22">
        <f>SUM(D123:D127)</f>
        <v>858</v>
      </c>
      <c r="E591" s="68">
        <f t="shared" si="13"/>
        <v>0.13484205563413484</v>
      </c>
      <c r="F591" s="99">
        <f>SUM(F123:F127)</f>
        <v>409</v>
      </c>
      <c r="G591" s="99">
        <f>SUM(G123:G127)</f>
        <v>199</v>
      </c>
      <c r="H591" s="99">
        <f>SUM(H123:H127)</f>
        <v>260</v>
      </c>
      <c r="I591" s="99">
        <f>SUM(I123:I127)</f>
        <v>133</v>
      </c>
      <c r="J591" s="99">
        <f t="shared" ref="J591:CE591" si="34">SUM(J123:J127)</f>
        <v>349</v>
      </c>
      <c r="K591" s="407">
        <f t="shared" si="34"/>
        <v>327</v>
      </c>
      <c r="L591" s="99">
        <f>SUM(L123:L127)</f>
        <v>355</v>
      </c>
      <c r="M591" s="99">
        <f>SUM(M123:M127)</f>
        <v>245</v>
      </c>
      <c r="N591" s="100">
        <f t="shared" si="34"/>
        <v>135</v>
      </c>
      <c r="O591" s="99">
        <f t="shared" si="34"/>
        <v>0</v>
      </c>
      <c r="P591" s="100">
        <f t="shared" si="34"/>
        <v>0</v>
      </c>
      <c r="Q591" s="99">
        <f t="shared" si="34"/>
        <v>0</v>
      </c>
      <c r="R591" s="119">
        <f>SUM(R123:R127)</f>
        <v>0</v>
      </c>
      <c r="S591" s="119">
        <f>SUM(S123:S127)</f>
        <v>0</v>
      </c>
      <c r="T591" s="119">
        <f t="shared" si="34"/>
        <v>0</v>
      </c>
      <c r="U591" s="118">
        <f t="shared" si="34"/>
        <v>0</v>
      </c>
      <c r="V591" s="100">
        <f t="shared" si="34"/>
        <v>0</v>
      </c>
      <c r="W591" s="118">
        <f t="shared" si="34"/>
        <v>0</v>
      </c>
      <c r="X591" s="100">
        <f t="shared" si="34"/>
        <v>0</v>
      </c>
      <c r="Y591" s="99">
        <f t="shared" si="34"/>
        <v>0</v>
      </c>
      <c r="Z591" s="119">
        <f t="shared" si="34"/>
        <v>0</v>
      </c>
      <c r="AA591" s="118">
        <f t="shared" si="34"/>
        <v>0</v>
      </c>
      <c r="AB591" s="119">
        <f>SUM(AB123:AB127)</f>
        <v>0</v>
      </c>
      <c r="AC591" s="412">
        <f>SUM(AC123:AC127)</f>
        <v>0</v>
      </c>
      <c r="AD591" s="170">
        <f t="shared" si="34"/>
        <v>0</v>
      </c>
      <c r="AE591" s="99">
        <f t="shared" si="34"/>
        <v>0</v>
      </c>
      <c r="AF591" s="412">
        <f>SUM(AF123:AF127)</f>
        <v>0</v>
      </c>
      <c r="AG591" s="412">
        <f>SUM(AG123:AG127)</f>
        <v>0</v>
      </c>
      <c r="AH591" s="412">
        <f>SUM(AH123:AH127)</f>
        <v>0</v>
      </c>
      <c r="AI591" s="170">
        <f t="shared" si="34"/>
        <v>0</v>
      </c>
      <c r="AJ591" s="99">
        <f t="shared" si="34"/>
        <v>0</v>
      </c>
      <c r="AK591" s="412">
        <f>SUM(AK123:AK127)</f>
        <v>0</v>
      </c>
      <c r="AL591" s="170">
        <f t="shared" si="34"/>
        <v>0</v>
      </c>
      <c r="AM591" s="99">
        <f t="shared" si="34"/>
        <v>0</v>
      </c>
      <c r="AN591" s="412">
        <f>SUM(AN123:AN127)</f>
        <v>0</v>
      </c>
      <c r="AO591" s="406">
        <f>SUM(AO123:AO127)</f>
        <v>0</v>
      </c>
      <c r="AP591" s="99">
        <f>SUM(AP123:AP127)</f>
        <v>0</v>
      </c>
      <c r="AQ591" s="170">
        <f t="shared" si="34"/>
        <v>0</v>
      </c>
      <c r="AR591" s="99">
        <f t="shared" si="34"/>
        <v>0</v>
      </c>
      <c r="AS591" s="99">
        <f t="shared" si="34"/>
        <v>0</v>
      </c>
      <c r="AT591" s="100">
        <f t="shared" si="34"/>
        <v>0</v>
      </c>
      <c r="AU591" s="99">
        <f t="shared" si="34"/>
        <v>0</v>
      </c>
      <c r="AV591" s="100">
        <f t="shared" si="34"/>
        <v>0</v>
      </c>
      <c r="AW591" s="99">
        <f t="shared" si="34"/>
        <v>0</v>
      </c>
      <c r="AX591" s="406">
        <f t="shared" si="34"/>
        <v>0</v>
      </c>
      <c r="AY591" s="99">
        <f>SUM(AY123:AY127)</f>
        <v>0</v>
      </c>
      <c r="AZ591" s="170">
        <f t="shared" si="34"/>
        <v>0</v>
      </c>
      <c r="BA591" s="99">
        <f t="shared" si="34"/>
        <v>0</v>
      </c>
      <c r="BB591" s="412">
        <f>SUM(BB123:BB127)</f>
        <v>0</v>
      </c>
      <c r="BC591" s="170">
        <f t="shared" si="34"/>
        <v>0</v>
      </c>
      <c r="BD591" s="99">
        <f t="shared" si="34"/>
        <v>0</v>
      </c>
      <c r="BE591" s="170">
        <f t="shared" si="34"/>
        <v>0</v>
      </c>
      <c r="BF591" s="99">
        <f t="shared" si="34"/>
        <v>0</v>
      </c>
      <c r="BG591" s="100">
        <f t="shared" si="34"/>
        <v>0</v>
      </c>
      <c r="BH591" s="99">
        <f t="shared" si="34"/>
        <v>0</v>
      </c>
      <c r="BI591" s="100">
        <f t="shared" si="34"/>
        <v>0</v>
      </c>
      <c r="BJ591" s="99">
        <f t="shared" si="34"/>
        <v>0</v>
      </c>
      <c r="BK591" s="100">
        <f t="shared" si="34"/>
        <v>0</v>
      </c>
      <c r="BL591" s="99">
        <f t="shared" si="34"/>
        <v>0</v>
      </c>
      <c r="BM591" s="99">
        <f>SUM(BM123:BM127)</f>
        <v>0</v>
      </c>
      <c r="BN591" s="170">
        <f t="shared" si="34"/>
        <v>0</v>
      </c>
      <c r="BO591" s="99">
        <f t="shared" si="34"/>
        <v>0</v>
      </c>
      <c r="BP591" s="100">
        <f t="shared" si="34"/>
        <v>0</v>
      </c>
      <c r="BQ591" s="99">
        <f t="shared" si="34"/>
        <v>0</v>
      </c>
      <c r="BR591" s="119">
        <f>SUM(BR123:BR127)</f>
        <v>0</v>
      </c>
      <c r="BS591" s="412">
        <f>SUM(BS123:BS127)</f>
        <v>0</v>
      </c>
      <c r="BT591" s="412">
        <f>SUM(BT123:BT127)</f>
        <v>0</v>
      </c>
      <c r="BU591" s="170">
        <f t="shared" si="34"/>
        <v>0</v>
      </c>
      <c r="BV591" s="99">
        <f t="shared" si="34"/>
        <v>0</v>
      </c>
      <c r="BW591" s="100">
        <f t="shared" si="34"/>
        <v>0</v>
      </c>
      <c r="BX591" s="99">
        <f t="shared" si="34"/>
        <v>0</v>
      </c>
      <c r="BY591" s="99">
        <f>SUM(BY123:BY127)</f>
        <v>0</v>
      </c>
      <c r="BZ591" s="99">
        <f t="shared" si="34"/>
        <v>0</v>
      </c>
      <c r="CA591" s="100">
        <f t="shared" si="34"/>
        <v>0</v>
      </c>
      <c r="CB591" s="99">
        <f t="shared" si="34"/>
        <v>0</v>
      </c>
      <c r="CC591" s="412">
        <f>SUM(CC123:CC127)</f>
        <v>0</v>
      </c>
      <c r="CD591" s="412">
        <f>SUM(CD123:CD127)</f>
        <v>0</v>
      </c>
      <c r="CE591" s="170">
        <f t="shared" si="34"/>
        <v>0</v>
      </c>
    </row>
    <row r="592" spans="1:83">
      <c r="A592" s="40"/>
      <c r="B592" s="7" t="s">
        <v>775</v>
      </c>
      <c r="C592" s="22">
        <f>SUM(C128:C132)</f>
        <v>4323</v>
      </c>
      <c r="D592" s="22">
        <f>SUM(D128:D132)</f>
        <v>469</v>
      </c>
      <c r="E592" s="68">
        <f t="shared" si="13"/>
        <v>0.10848947490168864</v>
      </c>
      <c r="F592" s="99">
        <f>SUM(F128:F132)</f>
        <v>250</v>
      </c>
      <c r="G592" s="99">
        <f>SUM(G128:G132)</f>
        <v>93</v>
      </c>
      <c r="H592" s="99">
        <f>SUM(H128:H132)</f>
        <v>110</v>
      </c>
      <c r="I592" s="99">
        <f>SUM(I128:I132)</f>
        <v>127</v>
      </c>
      <c r="J592" s="99">
        <f t="shared" ref="J592:CE592" si="35">SUM(J128:J132)</f>
        <v>257</v>
      </c>
      <c r="K592" s="407">
        <f t="shared" si="35"/>
        <v>146</v>
      </c>
      <c r="L592" s="99">
        <f>SUM(L128:L132)</f>
        <v>236</v>
      </c>
      <c r="M592" s="99">
        <f>SUM(M128:M132)</f>
        <v>132</v>
      </c>
      <c r="N592" s="100">
        <f t="shared" si="35"/>
        <v>52</v>
      </c>
      <c r="O592" s="99">
        <f t="shared" si="35"/>
        <v>0</v>
      </c>
      <c r="P592" s="100">
        <f t="shared" si="35"/>
        <v>0</v>
      </c>
      <c r="Q592" s="99">
        <f t="shared" si="35"/>
        <v>0</v>
      </c>
      <c r="R592" s="119">
        <f>SUM(R128:R132)</f>
        <v>0</v>
      </c>
      <c r="S592" s="119">
        <f>SUM(S128:S132)</f>
        <v>0</v>
      </c>
      <c r="T592" s="119">
        <f t="shared" si="35"/>
        <v>0</v>
      </c>
      <c r="U592" s="118">
        <f t="shared" si="35"/>
        <v>0</v>
      </c>
      <c r="V592" s="100">
        <f t="shared" si="35"/>
        <v>0</v>
      </c>
      <c r="W592" s="118">
        <f t="shared" si="35"/>
        <v>0</v>
      </c>
      <c r="X592" s="100">
        <f t="shared" si="35"/>
        <v>0</v>
      </c>
      <c r="Y592" s="99">
        <f t="shared" si="35"/>
        <v>0</v>
      </c>
      <c r="Z592" s="119">
        <f t="shared" si="35"/>
        <v>0</v>
      </c>
      <c r="AA592" s="118">
        <f t="shared" si="35"/>
        <v>0</v>
      </c>
      <c r="AB592" s="119">
        <f>SUM(AB128:AB132)</f>
        <v>0</v>
      </c>
      <c r="AC592" s="412">
        <f>SUM(AC128:AC132)</f>
        <v>0</v>
      </c>
      <c r="AD592" s="170">
        <f t="shared" si="35"/>
        <v>0</v>
      </c>
      <c r="AE592" s="99">
        <f t="shared" si="35"/>
        <v>0</v>
      </c>
      <c r="AF592" s="412">
        <f>SUM(AF128:AF132)</f>
        <v>0</v>
      </c>
      <c r="AG592" s="412">
        <f>SUM(AG128:AG132)</f>
        <v>0</v>
      </c>
      <c r="AH592" s="412">
        <f>SUM(AH128:AH132)</f>
        <v>0</v>
      </c>
      <c r="AI592" s="170">
        <f t="shared" si="35"/>
        <v>0</v>
      </c>
      <c r="AJ592" s="99">
        <f t="shared" si="35"/>
        <v>0</v>
      </c>
      <c r="AK592" s="412">
        <f>SUM(AK128:AK132)</f>
        <v>0</v>
      </c>
      <c r="AL592" s="170">
        <f t="shared" si="35"/>
        <v>0</v>
      </c>
      <c r="AM592" s="99">
        <f t="shared" si="35"/>
        <v>0</v>
      </c>
      <c r="AN592" s="412">
        <f>SUM(AN128:AN132)</f>
        <v>0</v>
      </c>
      <c r="AO592" s="406">
        <f>SUM(AO128:AO132)</f>
        <v>0</v>
      </c>
      <c r="AP592" s="99">
        <f>SUM(AP128:AP132)</f>
        <v>0</v>
      </c>
      <c r="AQ592" s="170">
        <f t="shared" si="35"/>
        <v>0</v>
      </c>
      <c r="AR592" s="99">
        <f t="shared" si="35"/>
        <v>0</v>
      </c>
      <c r="AS592" s="99">
        <f t="shared" si="35"/>
        <v>0</v>
      </c>
      <c r="AT592" s="100">
        <f t="shared" si="35"/>
        <v>0</v>
      </c>
      <c r="AU592" s="99">
        <f t="shared" si="35"/>
        <v>0</v>
      </c>
      <c r="AV592" s="100">
        <f t="shared" si="35"/>
        <v>0</v>
      </c>
      <c r="AW592" s="99">
        <f t="shared" si="35"/>
        <v>0</v>
      </c>
      <c r="AX592" s="406">
        <f t="shared" si="35"/>
        <v>0</v>
      </c>
      <c r="AY592" s="99">
        <f>SUM(AY128:AY132)</f>
        <v>0</v>
      </c>
      <c r="AZ592" s="170">
        <f t="shared" si="35"/>
        <v>0</v>
      </c>
      <c r="BA592" s="99">
        <f t="shared" si="35"/>
        <v>0</v>
      </c>
      <c r="BB592" s="412">
        <f>SUM(BB128:BB132)</f>
        <v>0</v>
      </c>
      <c r="BC592" s="170">
        <f t="shared" si="35"/>
        <v>0</v>
      </c>
      <c r="BD592" s="99">
        <f t="shared" si="35"/>
        <v>0</v>
      </c>
      <c r="BE592" s="170">
        <f t="shared" si="35"/>
        <v>0</v>
      </c>
      <c r="BF592" s="99">
        <f t="shared" si="35"/>
        <v>0</v>
      </c>
      <c r="BG592" s="100">
        <f t="shared" si="35"/>
        <v>0</v>
      </c>
      <c r="BH592" s="99">
        <f t="shared" si="35"/>
        <v>0</v>
      </c>
      <c r="BI592" s="100">
        <f t="shared" si="35"/>
        <v>0</v>
      </c>
      <c r="BJ592" s="99">
        <f t="shared" si="35"/>
        <v>0</v>
      </c>
      <c r="BK592" s="100">
        <f t="shared" si="35"/>
        <v>0</v>
      </c>
      <c r="BL592" s="99">
        <f t="shared" si="35"/>
        <v>0</v>
      </c>
      <c r="BM592" s="99">
        <f>SUM(BM128:BM132)</f>
        <v>0</v>
      </c>
      <c r="BN592" s="170">
        <f t="shared" si="35"/>
        <v>0</v>
      </c>
      <c r="BO592" s="99">
        <f t="shared" si="35"/>
        <v>0</v>
      </c>
      <c r="BP592" s="100">
        <f t="shared" si="35"/>
        <v>0</v>
      </c>
      <c r="BQ592" s="99">
        <f t="shared" si="35"/>
        <v>0</v>
      </c>
      <c r="BR592" s="119">
        <f>SUM(BR128:BR132)</f>
        <v>0</v>
      </c>
      <c r="BS592" s="412">
        <f>SUM(BS128:BS132)</f>
        <v>0</v>
      </c>
      <c r="BT592" s="412">
        <f>SUM(BT128:BT132)</f>
        <v>0</v>
      </c>
      <c r="BU592" s="170">
        <f t="shared" si="35"/>
        <v>0</v>
      </c>
      <c r="BV592" s="99">
        <f t="shared" si="35"/>
        <v>0</v>
      </c>
      <c r="BW592" s="100">
        <f t="shared" si="35"/>
        <v>0</v>
      </c>
      <c r="BX592" s="99">
        <f t="shared" si="35"/>
        <v>0</v>
      </c>
      <c r="BY592" s="99">
        <f>SUM(BY128:BY132)</f>
        <v>0</v>
      </c>
      <c r="BZ592" s="99">
        <f t="shared" si="35"/>
        <v>0</v>
      </c>
      <c r="CA592" s="100">
        <f t="shared" si="35"/>
        <v>0</v>
      </c>
      <c r="CB592" s="99">
        <f t="shared" si="35"/>
        <v>0</v>
      </c>
      <c r="CC592" s="412">
        <f>SUM(CC128:CC132)</f>
        <v>0</v>
      </c>
      <c r="CD592" s="412">
        <f>SUM(CD128:CD132)</f>
        <v>0</v>
      </c>
      <c r="CE592" s="170">
        <f t="shared" si="35"/>
        <v>0</v>
      </c>
    </row>
    <row r="593" spans="1:83">
      <c r="A593" s="40"/>
      <c r="B593" s="7" t="s">
        <v>710</v>
      </c>
      <c r="C593" s="22">
        <f>SUM(C133:C135)</f>
        <v>3957</v>
      </c>
      <c r="D593" s="22">
        <f>SUM(D133:D135)</f>
        <v>611</v>
      </c>
      <c r="E593" s="68">
        <f t="shared" si="13"/>
        <v>0.15440990649481931</v>
      </c>
      <c r="F593" s="99">
        <f>SUM(F133:F135)</f>
        <v>394</v>
      </c>
      <c r="G593" s="99">
        <f>SUM(G133:G135)</f>
        <v>142</v>
      </c>
      <c r="H593" s="99">
        <f>SUM(H133:H135)</f>
        <v>61</v>
      </c>
      <c r="I593" s="99">
        <f>SUM(I133:I135)</f>
        <v>207</v>
      </c>
      <c r="J593" s="99">
        <f t="shared" ref="J593:CE593" si="36">SUM(J133:J135)</f>
        <v>400</v>
      </c>
      <c r="K593" s="407">
        <f t="shared" si="36"/>
        <v>149</v>
      </c>
      <c r="L593" s="99">
        <f>SUM(L133:L135)</f>
        <v>376</v>
      </c>
      <c r="M593" s="99">
        <f>SUM(M133:M135)</f>
        <v>140</v>
      </c>
      <c r="N593" s="100">
        <f t="shared" si="36"/>
        <v>31</v>
      </c>
      <c r="O593" s="99">
        <f t="shared" si="36"/>
        <v>0</v>
      </c>
      <c r="P593" s="100">
        <f t="shared" si="36"/>
        <v>0</v>
      </c>
      <c r="Q593" s="99">
        <f t="shared" si="36"/>
        <v>0</v>
      </c>
      <c r="R593" s="119">
        <f>SUM(R133:R135)</f>
        <v>0</v>
      </c>
      <c r="S593" s="119">
        <f>SUM(S133:S135)</f>
        <v>0</v>
      </c>
      <c r="T593" s="119">
        <f t="shared" si="36"/>
        <v>0</v>
      </c>
      <c r="U593" s="118">
        <f t="shared" si="36"/>
        <v>0</v>
      </c>
      <c r="V593" s="100">
        <f t="shared" si="36"/>
        <v>0</v>
      </c>
      <c r="W593" s="118">
        <f t="shared" si="36"/>
        <v>0</v>
      </c>
      <c r="X593" s="100">
        <f t="shared" si="36"/>
        <v>0</v>
      </c>
      <c r="Y593" s="99">
        <f t="shared" si="36"/>
        <v>0</v>
      </c>
      <c r="Z593" s="119">
        <f t="shared" si="36"/>
        <v>0</v>
      </c>
      <c r="AA593" s="118">
        <f t="shared" si="36"/>
        <v>0</v>
      </c>
      <c r="AB593" s="119">
        <f>SUM(AB133:AB135)</f>
        <v>0</v>
      </c>
      <c r="AC593" s="412">
        <f>SUM(AC133:AC135)</f>
        <v>0</v>
      </c>
      <c r="AD593" s="170">
        <f t="shared" si="36"/>
        <v>0</v>
      </c>
      <c r="AE593" s="99">
        <f t="shared" si="36"/>
        <v>0</v>
      </c>
      <c r="AF593" s="412">
        <f>SUM(AF133:AF135)</f>
        <v>0</v>
      </c>
      <c r="AG593" s="412">
        <f>SUM(AG133:AG135)</f>
        <v>0</v>
      </c>
      <c r="AH593" s="412">
        <f>SUM(AH133:AH135)</f>
        <v>0</v>
      </c>
      <c r="AI593" s="170">
        <f t="shared" si="36"/>
        <v>0</v>
      </c>
      <c r="AJ593" s="99">
        <f t="shared" si="36"/>
        <v>0</v>
      </c>
      <c r="AK593" s="412">
        <f>SUM(AK133:AK135)</f>
        <v>0</v>
      </c>
      <c r="AL593" s="170">
        <f t="shared" si="36"/>
        <v>0</v>
      </c>
      <c r="AM593" s="99">
        <f t="shared" si="36"/>
        <v>0</v>
      </c>
      <c r="AN593" s="412">
        <f>SUM(AN133:AN135)</f>
        <v>0</v>
      </c>
      <c r="AO593" s="406">
        <f>SUM(AO133:AO135)</f>
        <v>0</v>
      </c>
      <c r="AP593" s="99">
        <f>SUM(AP133:AP135)</f>
        <v>0</v>
      </c>
      <c r="AQ593" s="170">
        <f t="shared" si="36"/>
        <v>0</v>
      </c>
      <c r="AR593" s="99">
        <f t="shared" si="36"/>
        <v>0</v>
      </c>
      <c r="AS593" s="99">
        <f t="shared" si="36"/>
        <v>0</v>
      </c>
      <c r="AT593" s="100">
        <f t="shared" si="36"/>
        <v>0</v>
      </c>
      <c r="AU593" s="99">
        <f t="shared" si="36"/>
        <v>0</v>
      </c>
      <c r="AV593" s="100">
        <f t="shared" si="36"/>
        <v>0</v>
      </c>
      <c r="AW593" s="99">
        <f t="shared" si="36"/>
        <v>0</v>
      </c>
      <c r="AX593" s="406">
        <f t="shared" si="36"/>
        <v>0</v>
      </c>
      <c r="AY593" s="99">
        <f>SUM(AY133:AY135)</f>
        <v>0</v>
      </c>
      <c r="AZ593" s="170">
        <f t="shared" si="36"/>
        <v>0</v>
      </c>
      <c r="BA593" s="99">
        <f t="shared" si="36"/>
        <v>0</v>
      </c>
      <c r="BB593" s="412">
        <f>SUM(BB133:BB135)</f>
        <v>0</v>
      </c>
      <c r="BC593" s="170">
        <f t="shared" si="36"/>
        <v>0</v>
      </c>
      <c r="BD593" s="99">
        <f t="shared" si="36"/>
        <v>0</v>
      </c>
      <c r="BE593" s="170">
        <f t="shared" si="36"/>
        <v>0</v>
      </c>
      <c r="BF593" s="99">
        <f t="shared" si="36"/>
        <v>0</v>
      </c>
      <c r="BG593" s="100">
        <f t="shared" si="36"/>
        <v>0</v>
      </c>
      <c r="BH593" s="99">
        <f t="shared" si="36"/>
        <v>0</v>
      </c>
      <c r="BI593" s="100">
        <f t="shared" si="36"/>
        <v>0</v>
      </c>
      <c r="BJ593" s="99">
        <f t="shared" si="36"/>
        <v>0</v>
      </c>
      <c r="BK593" s="100">
        <f t="shared" si="36"/>
        <v>0</v>
      </c>
      <c r="BL593" s="99">
        <f t="shared" si="36"/>
        <v>0</v>
      </c>
      <c r="BM593" s="99">
        <f>SUM(BM133:BM135)</f>
        <v>0</v>
      </c>
      <c r="BN593" s="170">
        <f t="shared" si="36"/>
        <v>0</v>
      </c>
      <c r="BO593" s="99">
        <f t="shared" si="36"/>
        <v>0</v>
      </c>
      <c r="BP593" s="100">
        <f t="shared" si="36"/>
        <v>0</v>
      </c>
      <c r="BQ593" s="99">
        <f t="shared" si="36"/>
        <v>0</v>
      </c>
      <c r="BR593" s="119">
        <f>SUM(BR133:BR135)</f>
        <v>0</v>
      </c>
      <c r="BS593" s="412">
        <f>SUM(BS133:BS135)</f>
        <v>0</v>
      </c>
      <c r="BT593" s="412">
        <f>SUM(BT133:BT135)</f>
        <v>0</v>
      </c>
      <c r="BU593" s="170">
        <f t="shared" si="36"/>
        <v>0</v>
      </c>
      <c r="BV593" s="99">
        <f t="shared" si="36"/>
        <v>0</v>
      </c>
      <c r="BW593" s="100">
        <f t="shared" si="36"/>
        <v>0</v>
      </c>
      <c r="BX593" s="99">
        <f t="shared" si="36"/>
        <v>0</v>
      </c>
      <c r="BY593" s="99">
        <f>SUM(BY133:BY135)</f>
        <v>0</v>
      </c>
      <c r="BZ593" s="99">
        <f t="shared" si="36"/>
        <v>0</v>
      </c>
      <c r="CA593" s="100">
        <f t="shared" si="36"/>
        <v>0</v>
      </c>
      <c r="CB593" s="99">
        <f t="shared" si="36"/>
        <v>0</v>
      </c>
      <c r="CC593" s="412">
        <f>SUM(CC133:CC135)</f>
        <v>0</v>
      </c>
      <c r="CD593" s="412">
        <f>SUM(CD133:CD135)</f>
        <v>0</v>
      </c>
      <c r="CE593" s="170">
        <f t="shared" si="36"/>
        <v>0</v>
      </c>
    </row>
    <row r="594" spans="1:83">
      <c r="A594" s="40"/>
      <c r="B594" s="7" t="s">
        <v>711</v>
      </c>
      <c r="C594" s="22">
        <f>SUM(C136:C153)</f>
        <v>19157</v>
      </c>
      <c r="D594" s="22">
        <f>SUM(D136:D153)</f>
        <v>5261</v>
      </c>
      <c r="E594" s="68">
        <f t="shared" si="13"/>
        <v>0.27462546327713105</v>
      </c>
      <c r="F594" s="99">
        <f>SUM(F136:F153)</f>
        <v>3363</v>
      </c>
      <c r="G594" s="99">
        <f>SUM(G136:G153)</f>
        <v>1019</v>
      </c>
      <c r="H594" s="99">
        <f>SUM(H136:H153)</f>
        <v>867</v>
      </c>
      <c r="I594" s="99">
        <f>SUM(I136:I153)</f>
        <v>1678</v>
      </c>
      <c r="J594" s="99">
        <f t="shared" ref="J594:CE594" si="37">SUM(J136:J153)</f>
        <v>3171</v>
      </c>
      <c r="K594" s="407">
        <f t="shared" si="37"/>
        <v>1652</v>
      </c>
      <c r="L594" s="99">
        <f>SUM(L136:L153)</f>
        <v>2884</v>
      </c>
      <c r="M594" s="99">
        <f>SUM(M136:M153)</f>
        <v>1333</v>
      </c>
      <c r="N594" s="100">
        <f t="shared" si="37"/>
        <v>434</v>
      </c>
      <c r="O594" s="99">
        <f t="shared" si="37"/>
        <v>0</v>
      </c>
      <c r="P594" s="100">
        <f t="shared" si="37"/>
        <v>0</v>
      </c>
      <c r="Q594" s="99">
        <f t="shared" si="37"/>
        <v>0</v>
      </c>
      <c r="R594" s="119">
        <f>SUM(R136:R153)</f>
        <v>0</v>
      </c>
      <c r="S594" s="119">
        <f>SUM(S136:S153)</f>
        <v>0</v>
      </c>
      <c r="T594" s="119">
        <f t="shared" si="37"/>
        <v>0</v>
      </c>
      <c r="U594" s="118">
        <f t="shared" si="37"/>
        <v>0</v>
      </c>
      <c r="V594" s="100">
        <f t="shared" si="37"/>
        <v>0</v>
      </c>
      <c r="W594" s="118">
        <f t="shared" si="37"/>
        <v>0</v>
      </c>
      <c r="X594" s="100">
        <f t="shared" si="37"/>
        <v>0</v>
      </c>
      <c r="Y594" s="99">
        <f t="shared" si="37"/>
        <v>0</v>
      </c>
      <c r="Z594" s="119">
        <f t="shared" si="37"/>
        <v>0</v>
      </c>
      <c r="AA594" s="118">
        <f t="shared" si="37"/>
        <v>0</v>
      </c>
      <c r="AB594" s="119">
        <f>SUM(AB136:AB153)</f>
        <v>0</v>
      </c>
      <c r="AC594" s="412">
        <f>SUM(AC136:AC153)</f>
        <v>0</v>
      </c>
      <c r="AD594" s="170">
        <f t="shared" si="37"/>
        <v>0</v>
      </c>
      <c r="AE594" s="99">
        <f t="shared" si="37"/>
        <v>0</v>
      </c>
      <c r="AF594" s="412">
        <f>SUM(AF136:AF153)</f>
        <v>0</v>
      </c>
      <c r="AG594" s="412">
        <f>SUM(AG136:AG153)</f>
        <v>0</v>
      </c>
      <c r="AH594" s="412">
        <f>SUM(AH136:AH153)</f>
        <v>0</v>
      </c>
      <c r="AI594" s="170">
        <f t="shared" si="37"/>
        <v>0</v>
      </c>
      <c r="AJ594" s="99">
        <f t="shared" si="37"/>
        <v>0</v>
      </c>
      <c r="AK594" s="412">
        <f>SUM(AK136:AK153)</f>
        <v>0</v>
      </c>
      <c r="AL594" s="170">
        <f t="shared" si="37"/>
        <v>0</v>
      </c>
      <c r="AM594" s="99">
        <f t="shared" si="37"/>
        <v>0</v>
      </c>
      <c r="AN594" s="412">
        <f>SUM(AN136:AN153)</f>
        <v>0</v>
      </c>
      <c r="AO594" s="406">
        <f>SUM(AO136:AO153)</f>
        <v>0</v>
      </c>
      <c r="AP594" s="99">
        <f>SUM(AP136:AP153)</f>
        <v>0</v>
      </c>
      <c r="AQ594" s="170">
        <f t="shared" si="37"/>
        <v>0</v>
      </c>
      <c r="AR594" s="99">
        <f t="shared" si="37"/>
        <v>0</v>
      </c>
      <c r="AS594" s="99">
        <f t="shared" si="37"/>
        <v>0</v>
      </c>
      <c r="AT594" s="100">
        <f t="shared" si="37"/>
        <v>0</v>
      </c>
      <c r="AU594" s="99">
        <f t="shared" si="37"/>
        <v>0</v>
      </c>
      <c r="AV594" s="100">
        <f t="shared" si="37"/>
        <v>0</v>
      </c>
      <c r="AW594" s="99">
        <f t="shared" si="37"/>
        <v>0</v>
      </c>
      <c r="AX594" s="406">
        <f t="shared" si="37"/>
        <v>0</v>
      </c>
      <c r="AY594" s="99">
        <f>SUM(AY136:AY153)</f>
        <v>0</v>
      </c>
      <c r="AZ594" s="170">
        <f t="shared" si="37"/>
        <v>0</v>
      </c>
      <c r="BA594" s="99">
        <f t="shared" si="37"/>
        <v>0</v>
      </c>
      <c r="BB594" s="412">
        <f>SUM(BB136:BB153)</f>
        <v>0</v>
      </c>
      <c r="BC594" s="170">
        <f t="shared" si="37"/>
        <v>0</v>
      </c>
      <c r="BD594" s="99">
        <f t="shared" si="37"/>
        <v>0</v>
      </c>
      <c r="BE594" s="170">
        <f t="shared" si="37"/>
        <v>0</v>
      </c>
      <c r="BF594" s="99">
        <f t="shared" si="37"/>
        <v>0</v>
      </c>
      <c r="BG594" s="100">
        <f t="shared" si="37"/>
        <v>0</v>
      </c>
      <c r="BH594" s="99">
        <f t="shared" si="37"/>
        <v>1</v>
      </c>
      <c r="BI594" s="100">
        <f t="shared" si="37"/>
        <v>1</v>
      </c>
      <c r="BJ594" s="99">
        <f t="shared" si="37"/>
        <v>0</v>
      </c>
      <c r="BK594" s="100">
        <f t="shared" si="37"/>
        <v>1</v>
      </c>
      <c r="BL594" s="99">
        <f t="shared" si="37"/>
        <v>0</v>
      </c>
      <c r="BM594" s="99">
        <f>SUM(BM136:BM153)</f>
        <v>0</v>
      </c>
      <c r="BN594" s="170">
        <f t="shared" si="37"/>
        <v>0</v>
      </c>
      <c r="BO594" s="99">
        <f t="shared" si="37"/>
        <v>0</v>
      </c>
      <c r="BP594" s="100">
        <f t="shared" si="37"/>
        <v>0</v>
      </c>
      <c r="BQ594" s="99">
        <f t="shared" si="37"/>
        <v>0</v>
      </c>
      <c r="BR594" s="119">
        <f>SUM(BR136:BR153)</f>
        <v>0</v>
      </c>
      <c r="BS594" s="412">
        <f>SUM(BS136:BS153)</f>
        <v>0</v>
      </c>
      <c r="BT594" s="412">
        <f>SUM(BT136:BT153)</f>
        <v>0</v>
      </c>
      <c r="BU594" s="170">
        <f t="shared" si="37"/>
        <v>0</v>
      </c>
      <c r="BV594" s="99">
        <f t="shared" si="37"/>
        <v>0</v>
      </c>
      <c r="BW594" s="100">
        <f t="shared" si="37"/>
        <v>0</v>
      </c>
      <c r="BX594" s="99">
        <f t="shared" si="37"/>
        <v>0</v>
      </c>
      <c r="BY594" s="99">
        <f>SUM(BY136:BY153)</f>
        <v>0</v>
      </c>
      <c r="BZ594" s="99">
        <f t="shared" si="37"/>
        <v>0</v>
      </c>
      <c r="CA594" s="100">
        <f t="shared" si="37"/>
        <v>0</v>
      </c>
      <c r="CB594" s="99">
        <f t="shared" si="37"/>
        <v>0</v>
      </c>
      <c r="CC594" s="412">
        <f>SUM(CC136:CC153)</f>
        <v>0</v>
      </c>
      <c r="CD594" s="412">
        <f>SUM(CD136:CD153)</f>
        <v>0</v>
      </c>
      <c r="CE594" s="170">
        <f t="shared" si="37"/>
        <v>0</v>
      </c>
    </row>
    <row r="595" spans="1:83">
      <c r="A595" s="40"/>
      <c r="B595" s="7" t="s">
        <v>712</v>
      </c>
      <c r="C595" s="22">
        <f>SUM(C154:C162)</f>
        <v>10068</v>
      </c>
      <c r="D595" s="22">
        <f>SUM(D154:D162)</f>
        <v>1855</v>
      </c>
      <c r="E595" s="68">
        <f t="shared" si="13"/>
        <v>0.1842471195868097</v>
      </c>
      <c r="F595" s="99">
        <f>SUM(F154:F162)</f>
        <v>1012</v>
      </c>
      <c r="G595" s="99">
        <f>SUM(G154:G162)</f>
        <v>373</v>
      </c>
      <c r="H595" s="99">
        <f>SUM(H154:H162)</f>
        <v>313</v>
      </c>
      <c r="I595" s="99">
        <f>SUM(I154:I162)</f>
        <v>504</v>
      </c>
      <c r="J595" s="99">
        <f t="shared" ref="J595:CE595" si="38">SUM(J154:J162)</f>
        <v>1014</v>
      </c>
      <c r="K595" s="407">
        <f t="shared" si="38"/>
        <v>583</v>
      </c>
      <c r="L595" s="99">
        <f>SUM(L154:L162)</f>
        <v>882</v>
      </c>
      <c r="M595" s="99">
        <f>SUM(M154:M162)</f>
        <v>551</v>
      </c>
      <c r="N595" s="100">
        <f t="shared" si="38"/>
        <v>211</v>
      </c>
      <c r="O595" s="99">
        <f t="shared" si="38"/>
        <v>0</v>
      </c>
      <c r="P595" s="100">
        <f t="shared" si="38"/>
        <v>0</v>
      </c>
      <c r="Q595" s="99">
        <f t="shared" si="38"/>
        <v>0</v>
      </c>
      <c r="R595" s="119">
        <f>SUM(R154:R162)</f>
        <v>0</v>
      </c>
      <c r="S595" s="119">
        <f>SUM(S154:S162)</f>
        <v>0</v>
      </c>
      <c r="T595" s="119">
        <f t="shared" si="38"/>
        <v>0</v>
      </c>
      <c r="U595" s="118">
        <f t="shared" si="38"/>
        <v>0</v>
      </c>
      <c r="V595" s="100">
        <f t="shared" si="38"/>
        <v>0</v>
      </c>
      <c r="W595" s="118">
        <f t="shared" si="38"/>
        <v>0</v>
      </c>
      <c r="X595" s="100">
        <f t="shared" si="38"/>
        <v>0</v>
      </c>
      <c r="Y595" s="99">
        <f t="shared" si="38"/>
        <v>0</v>
      </c>
      <c r="Z595" s="119">
        <f t="shared" si="38"/>
        <v>0</v>
      </c>
      <c r="AA595" s="118">
        <f t="shared" si="38"/>
        <v>0</v>
      </c>
      <c r="AB595" s="119">
        <f>SUM(AB154:AB162)</f>
        <v>0</v>
      </c>
      <c r="AC595" s="412">
        <f>SUM(AC154:AC162)</f>
        <v>0</v>
      </c>
      <c r="AD595" s="170">
        <f t="shared" si="38"/>
        <v>0</v>
      </c>
      <c r="AE595" s="99">
        <f t="shared" si="38"/>
        <v>0</v>
      </c>
      <c r="AF595" s="412">
        <f>SUM(AF154:AF162)</f>
        <v>0</v>
      </c>
      <c r="AG595" s="412">
        <f>SUM(AG154:AG162)</f>
        <v>0</v>
      </c>
      <c r="AH595" s="412">
        <f>SUM(AH154:AH162)</f>
        <v>0</v>
      </c>
      <c r="AI595" s="170">
        <f t="shared" si="38"/>
        <v>0</v>
      </c>
      <c r="AJ595" s="99">
        <f t="shared" si="38"/>
        <v>0</v>
      </c>
      <c r="AK595" s="412">
        <f>SUM(AK154:AK162)</f>
        <v>0</v>
      </c>
      <c r="AL595" s="170">
        <f t="shared" si="38"/>
        <v>0</v>
      </c>
      <c r="AM595" s="99">
        <f t="shared" si="38"/>
        <v>0</v>
      </c>
      <c r="AN595" s="412">
        <f>SUM(AN154:AN162)</f>
        <v>0</v>
      </c>
      <c r="AO595" s="406">
        <f>SUM(AO154:AO162)</f>
        <v>0</v>
      </c>
      <c r="AP595" s="99">
        <f>SUM(AP154:AP162)</f>
        <v>0</v>
      </c>
      <c r="AQ595" s="170">
        <f t="shared" si="38"/>
        <v>0</v>
      </c>
      <c r="AR595" s="99">
        <f t="shared" si="38"/>
        <v>0</v>
      </c>
      <c r="AS595" s="99">
        <f t="shared" si="38"/>
        <v>0</v>
      </c>
      <c r="AT595" s="100">
        <f t="shared" si="38"/>
        <v>0</v>
      </c>
      <c r="AU595" s="99">
        <f t="shared" si="38"/>
        <v>0</v>
      </c>
      <c r="AV595" s="100">
        <f t="shared" si="38"/>
        <v>0</v>
      </c>
      <c r="AW595" s="99">
        <f t="shared" si="38"/>
        <v>0</v>
      </c>
      <c r="AX595" s="406">
        <f t="shared" si="38"/>
        <v>0</v>
      </c>
      <c r="AY595" s="99">
        <f>SUM(AY154:AY162)</f>
        <v>0</v>
      </c>
      <c r="AZ595" s="170">
        <f t="shared" si="38"/>
        <v>0</v>
      </c>
      <c r="BA595" s="99">
        <f t="shared" si="38"/>
        <v>0</v>
      </c>
      <c r="BB595" s="412">
        <f>SUM(BB154:BB162)</f>
        <v>0</v>
      </c>
      <c r="BC595" s="170">
        <f t="shared" si="38"/>
        <v>0</v>
      </c>
      <c r="BD595" s="99">
        <f t="shared" si="38"/>
        <v>0</v>
      </c>
      <c r="BE595" s="170">
        <f t="shared" si="38"/>
        <v>0</v>
      </c>
      <c r="BF595" s="99">
        <f t="shared" si="38"/>
        <v>0</v>
      </c>
      <c r="BG595" s="100">
        <f t="shared" si="38"/>
        <v>0</v>
      </c>
      <c r="BH595" s="99">
        <f t="shared" si="38"/>
        <v>0</v>
      </c>
      <c r="BI595" s="100">
        <f t="shared" si="38"/>
        <v>0</v>
      </c>
      <c r="BJ595" s="99">
        <f t="shared" si="38"/>
        <v>0</v>
      </c>
      <c r="BK595" s="100">
        <f t="shared" si="38"/>
        <v>0</v>
      </c>
      <c r="BL595" s="99">
        <f t="shared" si="38"/>
        <v>0</v>
      </c>
      <c r="BM595" s="99">
        <f>SUM(BM154:BM162)</f>
        <v>0</v>
      </c>
      <c r="BN595" s="170">
        <f t="shared" si="38"/>
        <v>0</v>
      </c>
      <c r="BO595" s="99">
        <f t="shared" si="38"/>
        <v>0</v>
      </c>
      <c r="BP595" s="100">
        <f t="shared" si="38"/>
        <v>0</v>
      </c>
      <c r="BQ595" s="99">
        <f t="shared" si="38"/>
        <v>0</v>
      </c>
      <c r="BR595" s="119">
        <f>SUM(BR154:BR162)</f>
        <v>0</v>
      </c>
      <c r="BS595" s="412">
        <f>SUM(BS154:BS162)</f>
        <v>0</v>
      </c>
      <c r="BT595" s="412">
        <f>SUM(BT154:BT162)</f>
        <v>0</v>
      </c>
      <c r="BU595" s="170">
        <f t="shared" si="38"/>
        <v>0</v>
      </c>
      <c r="BV595" s="99">
        <f t="shared" si="38"/>
        <v>0</v>
      </c>
      <c r="BW595" s="100">
        <f t="shared" si="38"/>
        <v>0</v>
      </c>
      <c r="BX595" s="99">
        <f t="shared" si="38"/>
        <v>0</v>
      </c>
      <c r="BY595" s="99">
        <f>SUM(BY154:BY162)</f>
        <v>0</v>
      </c>
      <c r="BZ595" s="99">
        <f t="shared" si="38"/>
        <v>0</v>
      </c>
      <c r="CA595" s="100">
        <f t="shared" si="38"/>
        <v>0</v>
      </c>
      <c r="CB595" s="99">
        <f t="shared" si="38"/>
        <v>0</v>
      </c>
      <c r="CC595" s="412">
        <f>SUM(CC154:CC162)</f>
        <v>0</v>
      </c>
      <c r="CD595" s="412">
        <f>SUM(CD154:CD162)</f>
        <v>0</v>
      </c>
      <c r="CE595" s="170">
        <f t="shared" si="38"/>
        <v>0</v>
      </c>
    </row>
    <row r="596" spans="1:83">
      <c r="A596" s="40"/>
      <c r="B596" s="7" t="s">
        <v>776</v>
      </c>
      <c r="C596" s="22">
        <f>SUM(C163:C174)</f>
        <v>13608</v>
      </c>
      <c r="D596" s="22">
        <f>SUM(D163:D174)</f>
        <v>2274</v>
      </c>
      <c r="E596" s="68">
        <f t="shared" si="13"/>
        <v>0.16710758377425045</v>
      </c>
      <c r="F596" s="99">
        <f>SUM(F163:F174)</f>
        <v>1053</v>
      </c>
      <c r="G596" s="99">
        <f>SUM(G163:G174)</f>
        <v>448</v>
      </c>
      <c r="H596" s="99">
        <f>SUM(H163:H174)</f>
        <v>712</v>
      </c>
      <c r="I596" s="99">
        <f>SUM(I163:I174)</f>
        <v>423</v>
      </c>
      <c r="J596" s="99">
        <f t="shared" ref="J596:CE596" si="39">SUM(J163:J174)</f>
        <v>1009</v>
      </c>
      <c r="K596" s="407">
        <f t="shared" si="39"/>
        <v>844</v>
      </c>
      <c r="L596" s="99">
        <f>SUM(L163:L174)</f>
        <v>880</v>
      </c>
      <c r="M596" s="99">
        <f>SUM(M163:M174)</f>
        <v>694</v>
      </c>
      <c r="N596" s="100">
        <f t="shared" si="39"/>
        <v>351</v>
      </c>
      <c r="O596" s="99">
        <f t="shared" si="39"/>
        <v>0</v>
      </c>
      <c r="P596" s="100">
        <f t="shared" si="39"/>
        <v>0</v>
      </c>
      <c r="Q596" s="99">
        <f t="shared" si="39"/>
        <v>0</v>
      </c>
      <c r="R596" s="119">
        <f>SUM(R163:R174)</f>
        <v>0</v>
      </c>
      <c r="S596" s="119">
        <f>SUM(S163:S174)</f>
        <v>0</v>
      </c>
      <c r="T596" s="119">
        <f t="shared" si="39"/>
        <v>0</v>
      </c>
      <c r="U596" s="118">
        <f t="shared" si="39"/>
        <v>0</v>
      </c>
      <c r="V596" s="100">
        <f t="shared" si="39"/>
        <v>0</v>
      </c>
      <c r="W596" s="118">
        <f t="shared" si="39"/>
        <v>0</v>
      </c>
      <c r="X596" s="100">
        <f t="shared" si="39"/>
        <v>0</v>
      </c>
      <c r="Y596" s="99">
        <f t="shared" si="39"/>
        <v>0</v>
      </c>
      <c r="Z596" s="119">
        <f t="shared" si="39"/>
        <v>0</v>
      </c>
      <c r="AA596" s="118">
        <f t="shared" si="39"/>
        <v>0</v>
      </c>
      <c r="AB596" s="119">
        <f>SUM(AB163:AB174)</f>
        <v>0</v>
      </c>
      <c r="AC596" s="412">
        <f>SUM(AC163:AC174)</f>
        <v>0</v>
      </c>
      <c r="AD596" s="170">
        <f t="shared" si="39"/>
        <v>0</v>
      </c>
      <c r="AE596" s="99">
        <f t="shared" si="39"/>
        <v>0</v>
      </c>
      <c r="AF596" s="412">
        <f>SUM(AF163:AF174)</f>
        <v>0</v>
      </c>
      <c r="AG596" s="412">
        <f>SUM(AG163:AG174)</f>
        <v>0</v>
      </c>
      <c r="AH596" s="412">
        <f>SUM(AH163:AH174)</f>
        <v>0</v>
      </c>
      <c r="AI596" s="170">
        <f t="shared" si="39"/>
        <v>0</v>
      </c>
      <c r="AJ596" s="99">
        <f t="shared" si="39"/>
        <v>0</v>
      </c>
      <c r="AK596" s="412">
        <f>SUM(AK163:AK174)</f>
        <v>0</v>
      </c>
      <c r="AL596" s="170">
        <f t="shared" si="39"/>
        <v>0</v>
      </c>
      <c r="AM596" s="99">
        <f t="shared" si="39"/>
        <v>0</v>
      </c>
      <c r="AN596" s="412">
        <f>SUM(AN163:AN174)</f>
        <v>0</v>
      </c>
      <c r="AO596" s="406">
        <f>SUM(AO163:AO174)</f>
        <v>0</v>
      </c>
      <c r="AP596" s="99">
        <f>SUM(AP163:AP174)</f>
        <v>0</v>
      </c>
      <c r="AQ596" s="170">
        <f t="shared" si="39"/>
        <v>0</v>
      </c>
      <c r="AR596" s="99">
        <f t="shared" si="39"/>
        <v>0</v>
      </c>
      <c r="AS596" s="99">
        <f t="shared" si="39"/>
        <v>0</v>
      </c>
      <c r="AT596" s="100">
        <f t="shared" si="39"/>
        <v>0</v>
      </c>
      <c r="AU596" s="99">
        <f t="shared" si="39"/>
        <v>0</v>
      </c>
      <c r="AV596" s="100">
        <f t="shared" si="39"/>
        <v>0</v>
      </c>
      <c r="AW596" s="99">
        <f t="shared" si="39"/>
        <v>0</v>
      </c>
      <c r="AX596" s="406">
        <f t="shared" si="39"/>
        <v>0</v>
      </c>
      <c r="AY596" s="99">
        <f>SUM(AY163:AY174)</f>
        <v>0</v>
      </c>
      <c r="AZ596" s="170">
        <f t="shared" si="39"/>
        <v>0</v>
      </c>
      <c r="BA596" s="99">
        <f t="shared" si="39"/>
        <v>0</v>
      </c>
      <c r="BB596" s="412">
        <f>SUM(BB163:BB174)</f>
        <v>0</v>
      </c>
      <c r="BC596" s="170">
        <f t="shared" si="39"/>
        <v>0</v>
      </c>
      <c r="BD596" s="99">
        <f t="shared" si="39"/>
        <v>0</v>
      </c>
      <c r="BE596" s="170">
        <f t="shared" si="39"/>
        <v>0</v>
      </c>
      <c r="BF596" s="99">
        <f t="shared" si="39"/>
        <v>0</v>
      </c>
      <c r="BG596" s="100">
        <f t="shared" si="39"/>
        <v>0</v>
      </c>
      <c r="BH596" s="99">
        <f t="shared" si="39"/>
        <v>0</v>
      </c>
      <c r="BI596" s="100">
        <f t="shared" si="39"/>
        <v>0</v>
      </c>
      <c r="BJ596" s="99">
        <f t="shared" si="39"/>
        <v>0</v>
      </c>
      <c r="BK596" s="100">
        <f t="shared" si="39"/>
        <v>0</v>
      </c>
      <c r="BL596" s="99">
        <f t="shared" si="39"/>
        <v>0</v>
      </c>
      <c r="BM596" s="99">
        <f>SUM(BM163:BM174)</f>
        <v>0</v>
      </c>
      <c r="BN596" s="170">
        <f t="shared" si="39"/>
        <v>0</v>
      </c>
      <c r="BO596" s="99">
        <f t="shared" si="39"/>
        <v>0</v>
      </c>
      <c r="BP596" s="100">
        <f t="shared" si="39"/>
        <v>0</v>
      </c>
      <c r="BQ596" s="99">
        <f t="shared" si="39"/>
        <v>0</v>
      </c>
      <c r="BR596" s="119">
        <f>SUM(BR163:BR174)</f>
        <v>0</v>
      </c>
      <c r="BS596" s="412">
        <f>SUM(BS163:BS174)</f>
        <v>0</v>
      </c>
      <c r="BT596" s="412">
        <f>SUM(BT163:BT174)</f>
        <v>0</v>
      </c>
      <c r="BU596" s="170">
        <f t="shared" si="39"/>
        <v>0</v>
      </c>
      <c r="BV596" s="99">
        <f t="shared" si="39"/>
        <v>0</v>
      </c>
      <c r="BW596" s="100">
        <f t="shared" si="39"/>
        <v>0</v>
      </c>
      <c r="BX596" s="99">
        <f t="shared" si="39"/>
        <v>0</v>
      </c>
      <c r="BY596" s="99">
        <f>SUM(BY163:BY174)</f>
        <v>0</v>
      </c>
      <c r="BZ596" s="99">
        <f t="shared" si="39"/>
        <v>0</v>
      </c>
      <c r="CA596" s="100">
        <f t="shared" si="39"/>
        <v>0</v>
      </c>
      <c r="CB596" s="99">
        <f t="shared" si="39"/>
        <v>0</v>
      </c>
      <c r="CC596" s="412">
        <f>SUM(CC163:CC174)</f>
        <v>0</v>
      </c>
      <c r="CD596" s="412">
        <f>SUM(CD163:CD174)</f>
        <v>0</v>
      </c>
      <c r="CE596" s="170">
        <f t="shared" si="39"/>
        <v>0</v>
      </c>
    </row>
    <row r="597" spans="1:83">
      <c r="A597" s="40"/>
      <c r="B597" s="7" t="s">
        <v>768</v>
      </c>
      <c r="C597" s="22">
        <f>SUM(C175:C193)</f>
        <v>19640</v>
      </c>
      <c r="D597" s="22">
        <f>SUM(D175:D193)</f>
        <v>3530</v>
      </c>
      <c r="E597" s="68">
        <f t="shared" si="13"/>
        <v>0.17973523421588594</v>
      </c>
      <c r="F597" s="99">
        <f>SUM(F175:F193)</f>
        <v>1783</v>
      </c>
      <c r="G597" s="99">
        <f>SUM(G175:G193)</f>
        <v>746</v>
      </c>
      <c r="H597" s="99">
        <f>SUM(H175:H193)</f>
        <v>781</v>
      </c>
      <c r="I597" s="99">
        <f>SUM(I175:I193)</f>
        <v>741</v>
      </c>
      <c r="J597" s="99">
        <f t="shared" ref="J597:CE597" si="40">SUM(J175:J193)</f>
        <v>1717</v>
      </c>
      <c r="K597" s="407">
        <f t="shared" si="40"/>
        <v>1307</v>
      </c>
      <c r="L597" s="99">
        <f>SUM(L175:L193)</f>
        <v>1573</v>
      </c>
      <c r="M597" s="99">
        <f>SUM(M175:M193)</f>
        <v>1068</v>
      </c>
      <c r="N597" s="100">
        <f t="shared" si="40"/>
        <v>445</v>
      </c>
      <c r="O597" s="99">
        <f t="shared" si="40"/>
        <v>0</v>
      </c>
      <c r="P597" s="100">
        <f t="shared" si="40"/>
        <v>0</v>
      </c>
      <c r="Q597" s="99">
        <f t="shared" si="40"/>
        <v>0</v>
      </c>
      <c r="R597" s="119">
        <f>SUM(R175:R193)</f>
        <v>0</v>
      </c>
      <c r="S597" s="119">
        <f>SUM(S175:S193)</f>
        <v>0</v>
      </c>
      <c r="T597" s="119">
        <f t="shared" si="40"/>
        <v>0</v>
      </c>
      <c r="U597" s="118">
        <f t="shared" si="40"/>
        <v>0</v>
      </c>
      <c r="V597" s="100">
        <f t="shared" si="40"/>
        <v>0</v>
      </c>
      <c r="W597" s="118">
        <f t="shared" si="40"/>
        <v>0</v>
      </c>
      <c r="X597" s="100">
        <f t="shared" si="40"/>
        <v>0</v>
      </c>
      <c r="Y597" s="99">
        <f t="shared" si="40"/>
        <v>0</v>
      </c>
      <c r="Z597" s="119">
        <f t="shared" si="40"/>
        <v>0</v>
      </c>
      <c r="AA597" s="118">
        <f t="shared" si="40"/>
        <v>0</v>
      </c>
      <c r="AB597" s="119">
        <f>SUM(AB175:AB193)</f>
        <v>0</v>
      </c>
      <c r="AC597" s="412">
        <f>SUM(AC175:AC193)</f>
        <v>0</v>
      </c>
      <c r="AD597" s="170">
        <f t="shared" si="40"/>
        <v>0</v>
      </c>
      <c r="AE597" s="99">
        <f t="shared" si="40"/>
        <v>0</v>
      </c>
      <c r="AF597" s="412">
        <f>SUM(AF175:AF193)</f>
        <v>0</v>
      </c>
      <c r="AG597" s="412">
        <f>SUM(AG175:AG193)</f>
        <v>0</v>
      </c>
      <c r="AH597" s="412">
        <f>SUM(AH175:AH193)</f>
        <v>0</v>
      </c>
      <c r="AI597" s="170">
        <f t="shared" si="40"/>
        <v>0</v>
      </c>
      <c r="AJ597" s="99">
        <f t="shared" si="40"/>
        <v>0</v>
      </c>
      <c r="AK597" s="412">
        <f>SUM(AK175:AK193)</f>
        <v>0</v>
      </c>
      <c r="AL597" s="170">
        <f t="shared" si="40"/>
        <v>0</v>
      </c>
      <c r="AM597" s="99">
        <f t="shared" si="40"/>
        <v>0</v>
      </c>
      <c r="AN597" s="412">
        <f>SUM(AN175:AN193)</f>
        <v>0</v>
      </c>
      <c r="AO597" s="406">
        <f>SUM(AO175:AO193)</f>
        <v>0</v>
      </c>
      <c r="AP597" s="99">
        <f>SUM(AP175:AP193)</f>
        <v>0</v>
      </c>
      <c r="AQ597" s="170">
        <f t="shared" si="40"/>
        <v>0</v>
      </c>
      <c r="AR597" s="99">
        <f t="shared" si="40"/>
        <v>0</v>
      </c>
      <c r="AS597" s="99">
        <f t="shared" si="40"/>
        <v>0</v>
      </c>
      <c r="AT597" s="100">
        <f t="shared" si="40"/>
        <v>0</v>
      </c>
      <c r="AU597" s="99">
        <f t="shared" si="40"/>
        <v>0</v>
      </c>
      <c r="AV597" s="100">
        <f t="shared" si="40"/>
        <v>0</v>
      </c>
      <c r="AW597" s="99">
        <f t="shared" si="40"/>
        <v>0</v>
      </c>
      <c r="AX597" s="406">
        <f t="shared" si="40"/>
        <v>0</v>
      </c>
      <c r="AY597" s="99">
        <f>SUM(AY175:AY193)</f>
        <v>0</v>
      </c>
      <c r="AZ597" s="170">
        <f t="shared" si="40"/>
        <v>0</v>
      </c>
      <c r="BA597" s="99">
        <f t="shared" si="40"/>
        <v>0</v>
      </c>
      <c r="BB597" s="412">
        <f>SUM(BB175:BB193)</f>
        <v>0</v>
      </c>
      <c r="BC597" s="170">
        <f t="shared" si="40"/>
        <v>0</v>
      </c>
      <c r="BD597" s="99">
        <f t="shared" si="40"/>
        <v>0</v>
      </c>
      <c r="BE597" s="170">
        <f t="shared" si="40"/>
        <v>0</v>
      </c>
      <c r="BF597" s="99">
        <f t="shared" si="40"/>
        <v>0</v>
      </c>
      <c r="BG597" s="100">
        <f t="shared" si="40"/>
        <v>0</v>
      </c>
      <c r="BH597" s="99">
        <f t="shared" si="40"/>
        <v>0</v>
      </c>
      <c r="BI597" s="100">
        <f t="shared" si="40"/>
        <v>0</v>
      </c>
      <c r="BJ597" s="99">
        <f t="shared" si="40"/>
        <v>0</v>
      </c>
      <c r="BK597" s="100">
        <f t="shared" si="40"/>
        <v>0</v>
      </c>
      <c r="BL597" s="99">
        <f t="shared" si="40"/>
        <v>0</v>
      </c>
      <c r="BM597" s="99">
        <f>SUM(BM175:BM193)</f>
        <v>0</v>
      </c>
      <c r="BN597" s="170">
        <f t="shared" si="40"/>
        <v>0</v>
      </c>
      <c r="BO597" s="99">
        <f t="shared" si="40"/>
        <v>0</v>
      </c>
      <c r="BP597" s="100">
        <f t="shared" si="40"/>
        <v>0</v>
      </c>
      <c r="BQ597" s="99">
        <f t="shared" si="40"/>
        <v>0</v>
      </c>
      <c r="BR597" s="119">
        <f>SUM(BR175:BR193)</f>
        <v>0</v>
      </c>
      <c r="BS597" s="412">
        <f>SUM(BS175:BS193)</f>
        <v>0</v>
      </c>
      <c r="BT597" s="412">
        <f>SUM(BT175:BT193)</f>
        <v>0</v>
      </c>
      <c r="BU597" s="170">
        <f t="shared" si="40"/>
        <v>0</v>
      </c>
      <c r="BV597" s="99">
        <f t="shared" si="40"/>
        <v>0</v>
      </c>
      <c r="BW597" s="100">
        <f t="shared" si="40"/>
        <v>0</v>
      </c>
      <c r="BX597" s="99">
        <f t="shared" si="40"/>
        <v>0</v>
      </c>
      <c r="BY597" s="99">
        <f>SUM(BY175:BY193)</f>
        <v>0</v>
      </c>
      <c r="BZ597" s="99">
        <f t="shared" si="40"/>
        <v>0</v>
      </c>
      <c r="CA597" s="100">
        <f t="shared" si="40"/>
        <v>0</v>
      </c>
      <c r="CB597" s="99">
        <f t="shared" si="40"/>
        <v>0</v>
      </c>
      <c r="CC597" s="412">
        <f>SUM(CC175:CC193)</f>
        <v>0</v>
      </c>
      <c r="CD597" s="412">
        <f>SUM(CD175:CD193)</f>
        <v>0</v>
      </c>
      <c r="CE597" s="170">
        <f t="shared" si="40"/>
        <v>0</v>
      </c>
    </row>
    <row r="598" spans="1:83">
      <c r="A598" s="40"/>
      <c r="B598" s="28" t="s">
        <v>801</v>
      </c>
      <c r="C598" s="22">
        <f>SUM(C194:C204)</f>
        <v>9448</v>
      </c>
      <c r="D598" s="22">
        <f>SUM(D194:D204)</f>
        <v>3783</v>
      </c>
      <c r="E598" s="68">
        <f t="shared" si="13"/>
        <v>0.40040220152413208</v>
      </c>
      <c r="F598" s="99">
        <f>SUM(F194:F204)</f>
        <v>0</v>
      </c>
      <c r="G598" s="99">
        <f>SUM(G194:G204)</f>
        <v>0</v>
      </c>
      <c r="H598" s="99">
        <f>SUM(H194:H204)</f>
        <v>0</v>
      </c>
      <c r="I598" s="99">
        <f>SUM(I194:I204)</f>
        <v>0</v>
      </c>
      <c r="J598" s="99">
        <f t="shared" ref="J598:CE598" si="41">SUM(J194:J204)</f>
        <v>0</v>
      </c>
      <c r="K598" s="407">
        <f t="shared" si="41"/>
        <v>0</v>
      </c>
      <c r="L598" s="99">
        <f>SUM(L194:L204)</f>
        <v>0</v>
      </c>
      <c r="M598" s="99">
        <f>SUM(M194:M204)</f>
        <v>0</v>
      </c>
      <c r="N598" s="100">
        <f t="shared" si="41"/>
        <v>0</v>
      </c>
      <c r="O598" s="99">
        <f t="shared" si="41"/>
        <v>0</v>
      </c>
      <c r="P598" s="100">
        <f t="shared" si="41"/>
        <v>0</v>
      </c>
      <c r="Q598" s="99">
        <f t="shared" si="41"/>
        <v>0</v>
      </c>
      <c r="R598" s="119">
        <f>SUM(R194:R204)</f>
        <v>0</v>
      </c>
      <c r="S598" s="119">
        <f>SUM(S194:S204)</f>
        <v>0</v>
      </c>
      <c r="T598" s="119">
        <f t="shared" si="41"/>
        <v>0</v>
      </c>
      <c r="U598" s="118">
        <f t="shared" si="41"/>
        <v>0</v>
      </c>
      <c r="V598" s="100">
        <f t="shared" si="41"/>
        <v>0</v>
      </c>
      <c r="W598" s="118">
        <f t="shared" si="41"/>
        <v>0</v>
      </c>
      <c r="X598" s="100">
        <f t="shared" si="41"/>
        <v>0</v>
      </c>
      <c r="Y598" s="99">
        <f t="shared" si="41"/>
        <v>0</v>
      </c>
      <c r="Z598" s="119">
        <f t="shared" si="41"/>
        <v>0</v>
      </c>
      <c r="AA598" s="118">
        <f t="shared" si="41"/>
        <v>0</v>
      </c>
      <c r="AB598" s="119">
        <f>SUM(AB194:AB204)</f>
        <v>0</v>
      </c>
      <c r="AC598" s="412">
        <f>SUM(AC194:AC204)</f>
        <v>0</v>
      </c>
      <c r="AD598" s="170">
        <f t="shared" si="41"/>
        <v>0</v>
      </c>
      <c r="AE598" s="99">
        <f t="shared" si="41"/>
        <v>0</v>
      </c>
      <c r="AF598" s="412">
        <f>SUM(AF194:AF204)</f>
        <v>0</v>
      </c>
      <c r="AG598" s="412">
        <f>SUM(AG194:AG204)</f>
        <v>0</v>
      </c>
      <c r="AH598" s="412">
        <f>SUM(AH194:AH204)</f>
        <v>0</v>
      </c>
      <c r="AI598" s="170">
        <f t="shared" si="41"/>
        <v>0</v>
      </c>
      <c r="AJ598" s="99">
        <f t="shared" si="41"/>
        <v>0</v>
      </c>
      <c r="AK598" s="412">
        <f>SUM(AK194:AK204)</f>
        <v>0</v>
      </c>
      <c r="AL598" s="170">
        <f t="shared" si="41"/>
        <v>0</v>
      </c>
      <c r="AM598" s="99">
        <f t="shared" si="41"/>
        <v>0</v>
      </c>
      <c r="AN598" s="412">
        <f>SUM(AN194:AN204)</f>
        <v>0</v>
      </c>
      <c r="AO598" s="406">
        <f>SUM(AO194:AO204)</f>
        <v>0</v>
      </c>
      <c r="AP598" s="99">
        <f>SUM(AP194:AP204)</f>
        <v>0</v>
      </c>
      <c r="AQ598" s="170">
        <f t="shared" si="41"/>
        <v>0</v>
      </c>
      <c r="AR598" s="99">
        <f t="shared" si="41"/>
        <v>3</v>
      </c>
      <c r="AS598" s="99">
        <f t="shared" si="41"/>
        <v>6</v>
      </c>
      <c r="AT598" s="100">
        <f t="shared" si="41"/>
        <v>4</v>
      </c>
      <c r="AU598" s="99">
        <f t="shared" si="41"/>
        <v>0</v>
      </c>
      <c r="AV598" s="100">
        <f t="shared" si="41"/>
        <v>0</v>
      </c>
      <c r="AW598" s="99">
        <f t="shared" si="41"/>
        <v>0</v>
      </c>
      <c r="AX598" s="406">
        <f t="shared" si="41"/>
        <v>0</v>
      </c>
      <c r="AY598" s="99">
        <f>SUM(AY194:AY204)</f>
        <v>0</v>
      </c>
      <c r="AZ598" s="170">
        <f t="shared" si="41"/>
        <v>0</v>
      </c>
      <c r="BA598" s="99">
        <f t="shared" si="41"/>
        <v>1163</v>
      </c>
      <c r="BB598" s="412">
        <f>SUM(BB194:BB204)</f>
        <v>1651</v>
      </c>
      <c r="BC598" s="170">
        <f t="shared" si="41"/>
        <v>1885</v>
      </c>
      <c r="BD598" s="99">
        <f t="shared" si="41"/>
        <v>0</v>
      </c>
      <c r="BE598" s="170">
        <f t="shared" si="41"/>
        <v>0</v>
      </c>
      <c r="BF598" s="99">
        <f t="shared" si="41"/>
        <v>0</v>
      </c>
      <c r="BG598" s="100">
        <f t="shared" si="41"/>
        <v>0</v>
      </c>
      <c r="BH598" s="99">
        <f t="shared" si="41"/>
        <v>0</v>
      </c>
      <c r="BI598" s="100">
        <f t="shared" si="41"/>
        <v>0</v>
      </c>
      <c r="BJ598" s="99">
        <f t="shared" si="41"/>
        <v>0</v>
      </c>
      <c r="BK598" s="100">
        <f t="shared" si="41"/>
        <v>0</v>
      </c>
      <c r="BL598" s="99">
        <f t="shared" si="41"/>
        <v>0</v>
      </c>
      <c r="BM598" s="99">
        <f>SUM(BM194:BM204)</f>
        <v>0</v>
      </c>
      <c r="BN598" s="170">
        <f t="shared" si="41"/>
        <v>0</v>
      </c>
      <c r="BO598" s="99">
        <f t="shared" si="41"/>
        <v>0</v>
      </c>
      <c r="BP598" s="100">
        <f t="shared" si="41"/>
        <v>0</v>
      </c>
      <c r="BQ598" s="99">
        <f t="shared" si="41"/>
        <v>0</v>
      </c>
      <c r="BR598" s="119">
        <f>SUM(BR194:BR204)</f>
        <v>0</v>
      </c>
      <c r="BS598" s="412">
        <f>SUM(BS194:BS204)</f>
        <v>0</v>
      </c>
      <c r="BT598" s="412">
        <f>SUM(BT194:BT204)</f>
        <v>0</v>
      </c>
      <c r="BU598" s="170">
        <f t="shared" si="41"/>
        <v>0</v>
      </c>
      <c r="BV598" s="99">
        <f t="shared" si="41"/>
        <v>0</v>
      </c>
      <c r="BW598" s="100">
        <f t="shared" si="41"/>
        <v>0</v>
      </c>
      <c r="BX598" s="99">
        <f t="shared" si="41"/>
        <v>0</v>
      </c>
      <c r="BY598" s="99">
        <f>SUM(BY194:BY204)</f>
        <v>0</v>
      </c>
      <c r="BZ598" s="99">
        <f t="shared" si="41"/>
        <v>0</v>
      </c>
      <c r="CA598" s="100">
        <f t="shared" si="41"/>
        <v>0</v>
      </c>
      <c r="CB598" s="99">
        <f t="shared" si="41"/>
        <v>0</v>
      </c>
      <c r="CC598" s="412">
        <f>SUM(CC194:CC204)</f>
        <v>0</v>
      </c>
      <c r="CD598" s="412">
        <f>SUM(CD194:CD204)</f>
        <v>0</v>
      </c>
      <c r="CE598" s="170">
        <f t="shared" si="41"/>
        <v>0</v>
      </c>
    </row>
    <row r="599" spans="1:83">
      <c r="A599" s="40"/>
      <c r="B599" s="28" t="s">
        <v>713</v>
      </c>
      <c r="C599" s="22">
        <f>SUM(C205:C208)</f>
        <v>5517</v>
      </c>
      <c r="D599" s="22">
        <f>SUM(D205:D208)</f>
        <v>1285</v>
      </c>
      <c r="E599" s="68">
        <f t="shared" si="13"/>
        <v>0.23291644009425413</v>
      </c>
      <c r="F599" s="99">
        <f>SUM(F205:F208)</f>
        <v>537</v>
      </c>
      <c r="G599" s="99">
        <f>SUM(G205:G208)</f>
        <v>243</v>
      </c>
      <c r="H599" s="99">
        <f>SUM(H205:H208)</f>
        <v>487</v>
      </c>
      <c r="I599" s="99">
        <f>SUM(I205:I208)</f>
        <v>149</v>
      </c>
      <c r="J599" s="99">
        <f t="shared" ref="J599:CE599" si="42">SUM(J205:J208)</f>
        <v>427</v>
      </c>
      <c r="K599" s="407">
        <f t="shared" si="42"/>
        <v>480</v>
      </c>
      <c r="L599" s="99">
        <f>SUM(L205:L208)</f>
        <v>429</v>
      </c>
      <c r="M599" s="99">
        <f>SUM(M205:M208)</f>
        <v>361</v>
      </c>
      <c r="N599" s="100">
        <f t="shared" si="42"/>
        <v>252</v>
      </c>
      <c r="O599" s="99">
        <f t="shared" si="42"/>
        <v>0</v>
      </c>
      <c r="P599" s="100">
        <f t="shared" si="42"/>
        <v>0</v>
      </c>
      <c r="Q599" s="99">
        <f t="shared" si="42"/>
        <v>0</v>
      </c>
      <c r="R599" s="119">
        <f>SUM(R205:R208)</f>
        <v>0</v>
      </c>
      <c r="S599" s="119">
        <f>SUM(S205:S208)</f>
        <v>0</v>
      </c>
      <c r="T599" s="119">
        <f t="shared" si="42"/>
        <v>0</v>
      </c>
      <c r="U599" s="118">
        <f t="shared" si="42"/>
        <v>0</v>
      </c>
      <c r="V599" s="100">
        <f t="shared" si="42"/>
        <v>0</v>
      </c>
      <c r="W599" s="118">
        <f t="shared" si="42"/>
        <v>0</v>
      </c>
      <c r="X599" s="100">
        <f t="shared" si="42"/>
        <v>0</v>
      </c>
      <c r="Y599" s="99">
        <f t="shared" si="42"/>
        <v>0</v>
      </c>
      <c r="Z599" s="119">
        <f t="shared" si="42"/>
        <v>0</v>
      </c>
      <c r="AA599" s="118">
        <f t="shared" si="42"/>
        <v>0</v>
      </c>
      <c r="AB599" s="119">
        <f>SUM(AB205:AB208)</f>
        <v>0</v>
      </c>
      <c r="AC599" s="412">
        <f>SUM(AC205:AC208)</f>
        <v>0</v>
      </c>
      <c r="AD599" s="170">
        <f t="shared" si="42"/>
        <v>0</v>
      </c>
      <c r="AE599" s="99">
        <f t="shared" si="42"/>
        <v>0</v>
      </c>
      <c r="AF599" s="412">
        <f>SUM(AF205:AF208)</f>
        <v>0</v>
      </c>
      <c r="AG599" s="412">
        <f>SUM(AG205:AG208)</f>
        <v>0</v>
      </c>
      <c r="AH599" s="412">
        <f>SUM(AH205:AH208)</f>
        <v>0</v>
      </c>
      <c r="AI599" s="170">
        <f t="shared" si="42"/>
        <v>0</v>
      </c>
      <c r="AJ599" s="99">
        <f t="shared" si="42"/>
        <v>0</v>
      </c>
      <c r="AK599" s="412">
        <f>SUM(AK205:AK208)</f>
        <v>0</v>
      </c>
      <c r="AL599" s="170">
        <f t="shared" si="42"/>
        <v>0</v>
      </c>
      <c r="AM599" s="99">
        <f t="shared" si="42"/>
        <v>0</v>
      </c>
      <c r="AN599" s="412">
        <f>SUM(AN205:AN208)</f>
        <v>0</v>
      </c>
      <c r="AO599" s="406">
        <f>SUM(AO205:AO208)</f>
        <v>0</v>
      </c>
      <c r="AP599" s="99">
        <f>SUM(AP205:AP208)</f>
        <v>0</v>
      </c>
      <c r="AQ599" s="170">
        <f t="shared" si="42"/>
        <v>0</v>
      </c>
      <c r="AR599" s="99">
        <f t="shared" si="42"/>
        <v>0</v>
      </c>
      <c r="AS599" s="99">
        <f t="shared" si="42"/>
        <v>0</v>
      </c>
      <c r="AT599" s="100">
        <f t="shared" si="42"/>
        <v>0</v>
      </c>
      <c r="AU599" s="99">
        <f t="shared" si="42"/>
        <v>0</v>
      </c>
      <c r="AV599" s="100">
        <f t="shared" si="42"/>
        <v>0</v>
      </c>
      <c r="AW599" s="99">
        <f t="shared" si="42"/>
        <v>0</v>
      </c>
      <c r="AX599" s="406">
        <f t="shared" si="42"/>
        <v>0</v>
      </c>
      <c r="AY599" s="99">
        <f>SUM(AY205:AY208)</f>
        <v>0</v>
      </c>
      <c r="AZ599" s="170">
        <f t="shared" si="42"/>
        <v>0</v>
      </c>
      <c r="BA599" s="99">
        <f t="shared" si="42"/>
        <v>0</v>
      </c>
      <c r="BB599" s="412">
        <f>SUM(BB205:BB208)</f>
        <v>0</v>
      </c>
      <c r="BC599" s="170">
        <f t="shared" si="42"/>
        <v>0</v>
      </c>
      <c r="BD599" s="99">
        <f t="shared" si="42"/>
        <v>0</v>
      </c>
      <c r="BE599" s="170">
        <f t="shared" si="42"/>
        <v>0</v>
      </c>
      <c r="BF599" s="99">
        <f t="shared" si="42"/>
        <v>0</v>
      </c>
      <c r="BG599" s="100">
        <f t="shared" si="42"/>
        <v>0</v>
      </c>
      <c r="BH599" s="99">
        <f t="shared" si="42"/>
        <v>0</v>
      </c>
      <c r="BI599" s="100">
        <f t="shared" si="42"/>
        <v>0</v>
      </c>
      <c r="BJ599" s="99">
        <f t="shared" si="42"/>
        <v>0</v>
      </c>
      <c r="BK599" s="100">
        <f t="shared" si="42"/>
        <v>0</v>
      </c>
      <c r="BL599" s="99">
        <f t="shared" si="42"/>
        <v>0</v>
      </c>
      <c r="BM599" s="99">
        <f>SUM(BM205:BM208)</f>
        <v>0</v>
      </c>
      <c r="BN599" s="170">
        <f t="shared" si="42"/>
        <v>0</v>
      </c>
      <c r="BO599" s="99">
        <f t="shared" si="42"/>
        <v>0</v>
      </c>
      <c r="BP599" s="100">
        <f t="shared" si="42"/>
        <v>0</v>
      </c>
      <c r="BQ599" s="99">
        <f t="shared" si="42"/>
        <v>0</v>
      </c>
      <c r="BR599" s="119">
        <f>SUM(BR205:BR208)</f>
        <v>0</v>
      </c>
      <c r="BS599" s="412">
        <f>SUM(BS205:BS208)</f>
        <v>0</v>
      </c>
      <c r="BT599" s="412">
        <f>SUM(BT205:BT208)</f>
        <v>0</v>
      </c>
      <c r="BU599" s="170">
        <f t="shared" si="42"/>
        <v>0</v>
      </c>
      <c r="BV599" s="99">
        <f t="shared" si="42"/>
        <v>0</v>
      </c>
      <c r="BW599" s="100">
        <f t="shared" si="42"/>
        <v>0</v>
      </c>
      <c r="BX599" s="99">
        <f t="shared" si="42"/>
        <v>0</v>
      </c>
      <c r="BY599" s="99">
        <f>SUM(BY205:BY208)</f>
        <v>0</v>
      </c>
      <c r="BZ599" s="99">
        <f t="shared" si="42"/>
        <v>0</v>
      </c>
      <c r="CA599" s="100">
        <f t="shared" si="42"/>
        <v>0</v>
      </c>
      <c r="CB599" s="99">
        <f t="shared" si="42"/>
        <v>0</v>
      </c>
      <c r="CC599" s="412">
        <f>SUM(CC205:CC208)</f>
        <v>0</v>
      </c>
      <c r="CD599" s="412">
        <f>SUM(CD205:CD208)</f>
        <v>0</v>
      </c>
      <c r="CE599" s="170">
        <f t="shared" si="42"/>
        <v>0</v>
      </c>
    </row>
    <row r="600" spans="1:83">
      <c r="A600" s="40"/>
      <c r="B600" s="28" t="s">
        <v>8</v>
      </c>
      <c r="C600" s="22">
        <f>SUM(C209:C212)</f>
        <v>3937</v>
      </c>
      <c r="D600" s="22">
        <f>SUM(D209:D212)</f>
        <v>1151</v>
      </c>
      <c r="E600" s="68">
        <f t="shared" si="13"/>
        <v>0.29235458470916942</v>
      </c>
      <c r="F600" s="99">
        <f>SUM(F209:F212)</f>
        <v>0</v>
      </c>
      <c r="G600" s="99">
        <f>SUM(G209:G212)</f>
        <v>0</v>
      </c>
      <c r="H600" s="99">
        <f>SUM(H209:H212)</f>
        <v>0</v>
      </c>
      <c r="I600" s="99">
        <f>SUM(I209:I212)</f>
        <v>0</v>
      </c>
      <c r="J600" s="99">
        <f t="shared" ref="J600:CE600" si="43">SUM(J209:J212)</f>
        <v>0</v>
      </c>
      <c r="K600" s="407">
        <f t="shared" si="43"/>
        <v>0</v>
      </c>
      <c r="L600" s="99">
        <f>SUM(L209:L212)</f>
        <v>0</v>
      </c>
      <c r="M600" s="99">
        <f>SUM(M209:M212)</f>
        <v>0</v>
      </c>
      <c r="N600" s="100">
        <f t="shared" si="43"/>
        <v>0</v>
      </c>
      <c r="O600" s="99">
        <f t="shared" si="43"/>
        <v>598</v>
      </c>
      <c r="P600" s="100">
        <f t="shared" si="43"/>
        <v>630</v>
      </c>
      <c r="Q600" s="99">
        <f t="shared" si="43"/>
        <v>0</v>
      </c>
      <c r="R600" s="119">
        <f>SUM(R209:R212)</f>
        <v>0</v>
      </c>
      <c r="S600" s="119">
        <f>SUM(S209:S212)</f>
        <v>0</v>
      </c>
      <c r="T600" s="119">
        <f t="shared" si="43"/>
        <v>0</v>
      </c>
      <c r="U600" s="118">
        <f t="shared" si="43"/>
        <v>0</v>
      </c>
      <c r="V600" s="100">
        <f t="shared" si="43"/>
        <v>0</v>
      </c>
      <c r="W600" s="118">
        <f t="shared" si="43"/>
        <v>0</v>
      </c>
      <c r="X600" s="100">
        <f t="shared" si="43"/>
        <v>0</v>
      </c>
      <c r="Y600" s="99">
        <f t="shared" si="43"/>
        <v>0</v>
      </c>
      <c r="Z600" s="119">
        <f t="shared" si="43"/>
        <v>0</v>
      </c>
      <c r="AA600" s="118">
        <f t="shared" si="43"/>
        <v>0</v>
      </c>
      <c r="AB600" s="119">
        <f>SUM(AB209:AB212)</f>
        <v>0</v>
      </c>
      <c r="AC600" s="412">
        <f>SUM(AC209:AC212)</f>
        <v>0</v>
      </c>
      <c r="AD600" s="170">
        <f t="shared" si="43"/>
        <v>0</v>
      </c>
      <c r="AE600" s="99">
        <f t="shared" si="43"/>
        <v>0</v>
      </c>
      <c r="AF600" s="412">
        <f>SUM(AF209:AF212)</f>
        <v>0</v>
      </c>
      <c r="AG600" s="412">
        <f>SUM(AG209:AG212)</f>
        <v>0</v>
      </c>
      <c r="AH600" s="412">
        <f>SUM(AH209:AH212)</f>
        <v>0</v>
      </c>
      <c r="AI600" s="170">
        <f t="shared" si="43"/>
        <v>0</v>
      </c>
      <c r="AJ600" s="99">
        <f t="shared" si="43"/>
        <v>0</v>
      </c>
      <c r="AK600" s="412">
        <f>SUM(AK209:AK212)</f>
        <v>0</v>
      </c>
      <c r="AL600" s="170">
        <f t="shared" si="43"/>
        <v>0</v>
      </c>
      <c r="AM600" s="99">
        <f t="shared" si="43"/>
        <v>0</v>
      </c>
      <c r="AN600" s="412">
        <f>SUM(AN209:AN212)</f>
        <v>0</v>
      </c>
      <c r="AO600" s="406">
        <f>SUM(AO209:AO212)</f>
        <v>0</v>
      </c>
      <c r="AP600" s="99">
        <f>SUM(AP209:AP212)</f>
        <v>0</v>
      </c>
      <c r="AQ600" s="170">
        <f t="shared" si="43"/>
        <v>0</v>
      </c>
      <c r="AR600" s="99">
        <f t="shared" si="43"/>
        <v>0</v>
      </c>
      <c r="AS600" s="99">
        <f t="shared" si="43"/>
        <v>0</v>
      </c>
      <c r="AT600" s="100">
        <f t="shared" si="43"/>
        <v>0</v>
      </c>
      <c r="AU600" s="99">
        <f t="shared" si="43"/>
        <v>0</v>
      </c>
      <c r="AV600" s="100">
        <f t="shared" si="43"/>
        <v>0</v>
      </c>
      <c r="AW600" s="99">
        <f t="shared" si="43"/>
        <v>0</v>
      </c>
      <c r="AX600" s="406">
        <f t="shared" si="43"/>
        <v>0</v>
      </c>
      <c r="AY600" s="99">
        <f>SUM(AY209:AY212)</f>
        <v>0</v>
      </c>
      <c r="AZ600" s="170">
        <f t="shared" si="43"/>
        <v>0</v>
      </c>
      <c r="BA600" s="99">
        <f t="shared" si="43"/>
        <v>0</v>
      </c>
      <c r="BB600" s="412">
        <f>SUM(BB209:BB212)</f>
        <v>0</v>
      </c>
      <c r="BC600" s="170">
        <f t="shared" si="43"/>
        <v>0</v>
      </c>
      <c r="BD600" s="99">
        <f t="shared" si="43"/>
        <v>0</v>
      </c>
      <c r="BE600" s="170">
        <f t="shared" si="43"/>
        <v>0</v>
      </c>
      <c r="BF600" s="99">
        <f t="shared" si="43"/>
        <v>0</v>
      </c>
      <c r="BG600" s="100">
        <f t="shared" si="43"/>
        <v>0</v>
      </c>
      <c r="BH600" s="99">
        <f t="shared" si="43"/>
        <v>0</v>
      </c>
      <c r="BI600" s="100">
        <f t="shared" si="43"/>
        <v>0</v>
      </c>
      <c r="BJ600" s="99">
        <f t="shared" si="43"/>
        <v>0</v>
      </c>
      <c r="BK600" s="100">
        <f t="shared" si="43"/>
        <v>0</v>
      </c>
      <c r="BL600" s="99">
        <f t="shared" si="43"/>
        <v>0</v>
      </c>
      <c r="BM600" s="99">
        <f>SUM(BM209:BM212)</f>
        <v>0</v>
      </c>
      <c r="BN600" s="170">
        <f t="shared" si="43"/>
        <v>0</v>
      </c>
      <c r="BO600" s="99">
        <f t="shared" si="43"/>
        <v>0</v>
      </c>
      <c r="BP600" s="100">
        <f t="shared" si="43"/>
        <v>0</v>
      </c>
      <c r="BQ600" s="99">
        <f t="shared" si="43"/>
        <v>0</v>
      </c>
      <c r="BR600" s="119">
        <f>SUM(BR209:BR212)</f>
        <v>0</v>
      </c>
      <c r="BS600" s="412">
        <f>SUM(BS209:BS212)</f>
        <v>0</v>
      </c>
      <c r="BT600" s="412">
        <f>SUM(BT209:BT212)</f>
        <v>0</v>
      </c>
      <c r="BU600" s="170">
        <f t="shared" si="43"/>
        <v>0</v>
      </c>
      <c r="BV600" s="99">
        <f t="shared" si="43"/>
        <v>0</v>
      </c>
      <c r="BW600" s="100">
        <f t="shared" si="43"/>
        <v>0</v>
      </c>
      <c r="BX600" s="99">
        <f t="shared" si="43"/>
        <v>0</v>
      </c>
      <c r="BY600" s="99">
        <f>SUM(BY209:BY212)</f>
        <v>0</v>
      </c>
      <c r="BZ600" s="99">
        <f t="shared" si="43"/>
        <v>0</v>
      </c>
      <c r="CA600" s="100">
        <f t="shared" si="43"/>
        <v>0</v>
      </c>
      <c r="CB600" s="99">
        <f t="shared" si="43"/>
        <v>0</v>
      </c>
      <c r="CC600" s="412">
        <f>SUM(CC209:CC212)</f>
        <v>0</v>
      </c>
      <c r="CD600" s="412">
        <f>SUM(CD209:CD212)</f>
        <v>0</v>
      </c>
      <c r="CE600" s="170">
        <f t="shared" si="43"/>
        <v>0</v>
      </c>
    </row>
    <row r="601" spans="1:83">
      <c r="A601" s="40"/>
      <c r="B601" s="28" t="s">
        <v>17</v>
      </c>
      <c r="C601" s="22">
        <f>SUM(C213:C225)</f>
        <v>12442</v>
      </c>
      <c r="D601" s="22">
        <f>SUM(D213:D225)</f>
        <v>2553</v>
      </c>
      <c r="E601" s="68">
        <f t="shared" si="13"/>
        <v>0.20519209130364893</v>
      </c>
      <c r="F601" s="99">
        <f>SUM(F213:F225)</f>
        <v>0</v>
      </c>
      <c r="G601" s="99">
        <f>SUM(G213:G225)</f>
        <v>0</v>
      </c>
      <c r="H601" s="99">
        <f>SUM(H213:H225)</f>
        <v>0</v>
      </c>
      <c r="I601" s="99">
        <f>SUM(I213:I225)</f>
        <v>0</v>
      </c>
      <c r="J601" s="99">
        <f t="shared" ref="J601:CE601" si="44">SUM(J213:J225)</f>
        <v>0</v>
      </c>
      <c r="K601" s="407">
        <f t="shared" si="44"/>
        <v>0</v>
      </c>
      <c r="L601" s="99">
        <f>SUM(L213:L225)</f>
        <v>0</v>
      </c>
      <c r="M601" s="99">
        <f>SUM(M213:M225)</f>
        <v>0</v>
      </c>
      <c r="N601" s="100">
        <f t="shared" si="44"/>
        <v>0</v>
      </c>
      <c r="O601" s="99">
        <f t="shared" si="44"/>
        <v>0</v>
      </c>
      <c r="P601" s="100">
        <f t="shared" si="44"/>
        <v>0</v>
      </c>
      <c r="Q601" s="99">
        <f t="shared" si="44"/>
        <v>0</v>
      </c>
      <c r="R601" s="119">
        <f>SUM(R213:R225)</f>
        <v>0</v>
      </c>
      <c r="S601" s="119">
        <f>SUM(S213:S225)</f>
        <v>0</v>
      </c>
      <c r="T601" s="119">
        <f t="shared" si="44"/>
        <v>0</v>
      </c>
      <c r="U601" s="118">
        <f t="shared" si="44"/>
        <v>0</v>
      </c>
      <c r="V601" s="100">
        <f t="shared" si="44"/>
        <v>0</v>
      </c>
      <c r="W601" s="118">
        <f t="shared" si="44"/>
        <v>0</v>
      </c>
      <c r="X601" s="100">
        <f t="shared" si="44"/>
        <v>0</v>
      </c>
      <c r="Y601" s="99">
        <f t="shared" si="44"/>
        <v>0</v>
      </c>
      <c r="Z601" s="119">
        <f t="shared" si="44"/>
        <v>0</v>
      </c>
      <c r="AA601" s="118">
        <f t="shared" si="44"/>
        <v>0</v>
      </c>
      <c r="AB601" s="119">
        <f>SUM(AB213:AB225)</f>
        <v>0</v>
      </c>
      <c r="AC601" s="412">
        <f>SUM(AC213:AC225)</f>
        <v>0</v>
      </c>
      <c r="AD601" s="170">
        <f t="shared" si="44"/>
        <v>0</v>
      </c>
      <c r="AE601" s="99">
        <f t="shared" si="44"/>
        <v>0</v>
      </c>
      <c r="AF601" s="412">
        <f>SUM(AF213:AF225)</f>
        <v>0</v>
      </c>
      <c r="AG601" s="412">
        <f>SUM(AG213:AG225)</f>
        <v>0</v>
      </c>
      <c r="AH601" s="412">
        <f>SUM(AH213:AH225)</f>
        <v>0</v>
      </c>
      <c r="AI601" s="170">
        <f t="shared" si="44"/>
        <v>0</v>
      </c>
      <c r="AJ601" s="99">
        <f t="shared" si="44"/>
        <v>0</v>
      </c>
      <c r="AK601" s="412">
        <f>SUM(AK213:AK225)</f>
        <v>0</v>
      </c>
      <c r="AL601" s="170">
        <f t="shared" si="44"/>
        <v>0</v>
      </c>
      <c r="AM601" s="99">
        <f t="shared" si="44"/>
        <v>0</v>
      </c>
      <c r="AN601" s="412">
        <f>SUM(AN213:AN225)</f>
        <v>0</v>
      </c>
      <c r="AO601" s="406">
        <f>SUM(AO213:AO225)</f>
        <v>0</v>
      </c>
      <c r="AP601" s="99">
        <f>SUM(AP213:AP225)</f>
        <v>0</v>
      </c>
      <c r="AQ601" s="170">
        <f t="shared" si="44"/>
        <v>0</v>
      </c>
      <c r="AR601" s="99">
        <f t="shared" si="44"/>
        <v>0</v>
      </c>
      <c r="AS601" s="99">
        <f t="shared" si="44"/>
        <v>0</v>
      </c>
      <c r="AT601" s="100">
        <f t="shared" si="44"/>
        <v>0</v>
      </c>
      <c r="AU601" s="99">
        <f t="shared" si="44"/>
        <v>0</v>
      </c>
      <c r="AV601" s="100">
        <f t="shared" si="44"/>
        <v>0</v>
      </c>
      <c r="AW601" s="99">
        <f t="shared" si="44"/>
        <v>0</v>
      </c>
      <c r="AX601" s="406">
        <f t="shared" si="44"/>
        <v>0</v>
      </c>
      <c r="AY601" s="99">
        <f>SUM(AY213:AY225)</f>
        <v>0</v>
      </c>
      <c r="AZ601" s="170">
        <f t="shared" si="44"/>
        <v>0</v>
      </c>
      <c r="BA601" s="99">
        <f t="shared" si="44"/>
        <v>0</v>
      </c>
      <c r="BB601" s="412">
        <f>SUM(BB213:BB225)</f>
        <v>0</v>
      </c>
      <c r="BC601" s="170">
        <f t="shared" si="44"/>
        <v>0</v>
      </c>
      <c r="BD601" s="99">
        <f t="shared" si="44"/>
        <v>1939</v>
      </c>
      <c r="BE601" s="170">
        <f t="shared" si="44"/>
        <v>1694</v>
      </c>
      <c r="BF601" s="99">
        <f t="shared" si="44"/>
        <v>0</v>
      </c>
      <c r="BG601" s="100">
        <f t="shared" si="44"/>
        <v>0</v>
      </c>
      <c r="BH601" s="99">
        <f t="shared" si="44"/>
        <v>68</v>
      </c>
      <c r="BI601" s="100">
        <f t="shared" si="44"/>
        <v>66</v>
      </c>
      <c r="BJ601" s="99">
        <f t="shared" si="44"/>
        <v>0</v>
      </c>
      <c r="BK601" s="100">
        <f t="shared" si="44"/>
        <v>0</v>
      </c>
      <c r="BL601" s="99">
        <f t="shared" si="44"/>
        <v>0</v>
      </c>
      <c r="BM601" s="99">
        <f>SUM(BM213:BM225)</f>
        <v>0</v>
      </c>
      <c r="BN601" s="170">
        <f t="shared" si="44"/>
        <v>0</v>
      </c>
      <c r="BO601" s="99">
        <f t="shared" si="44"/>
        <v>0</v>
      </c>
      <c r="BP601" s="100">
        <f t="shared" si="44"/>
        <v>0</v>
      </c>
      <c r="BQ601" s="99">
        <f t="shared" si="44"/>
        <v>98</v>
      </c>
      <c r="BR601" s="119">
        <f>SUM(BR213:BR225)</f>
        <v>64</v>
      </c>
      <c r="BS601" s="412">
        <f>SUM(BS213:BS225)</f>
        <v>22</v>
      </c>
      <c r="BT601" s="412">
        <f>SUM(BT213:BT225)</f>
        <v>20</v>
      </c>
      <c r="BU601" s="170">
        <f t="shared" si="44"/>
        <v>19</v>
      </c>
      <c r="BV601" s="99">
        <f t="shared" si="44"/>
        <v>0</v>
      </c>
      <c r="BW601" s="100">
        <f t="shared" si="44"/>
        <v>0</v>
      </c>
      <c r="BX601" s="99">
        <f t="shared" si="44"/>
        <v>0</v>
      </c>
      <c r="BY601" s="99">
        <f>SUM(BY213:BY225)</f>
        <v>0</v>
      </c>
      <c r="BZ601" s="99">
        <f t="shared" si="44"/>
        <v>0</v>
      </c>
      <c r="CA601" s="100">
        <f t="shared" si="44"/>
        <v>0</v>
      </c>
      <c r="CB601" s="99">
        <f t="shared" si="44"/>
        <v>0</v>
      </c>
      <c r="CC601" s="412">
        <f>SUM(CC213:CC225)</f>
        <v>0</v>
      </c>
      <c r="CD601" s="412">
        <f>SUM(CD213:CD225)</f>
        <v>0</v>
      </c>
      <c r="CE601" s="170">
        <f t="shared" si="44"/>
        <v>0</v>
      </c>
    </row>
    <row r="602" spans="1:83">
      <c r="A602" s="40"/>
      <c r="B602" s="28" t="s">
        <v>767</v>
      </c>
      <c r="C602" s="22">
        <f>SUM(C226:C231)</f>
        <v>7947</v>
      </c>
      <c r="D602" s="22">
        <f>SUM(D226:D231)</f>
        <v>2223</v>
      </c>
      <c r="E602" s="68">
        <f t="shared" si="13"/>
        <v>0.27972819932049831</v>
      </c>
      <c r="F602" s="99">
        <f>SUM(F226:F231)</f>
        <v>0</v>
      </c>
      <c r="G602" s="99">
        <f>SUM(G226:G231)</f>
        <v>0</v>
      </c>
      <c r="H602" s="99">
        <f>SUM(H226:H231)</f>
        <v>0</v>
      </c>
      <c r="I602" s="99">
        <f>SUM(I226:I231)</f>
        <v>0</v>
      </c>
      <c r="J602" s="99">
        <f t="shared" ref="J602:CE602" si="45">SUM(J226:J231)</f>
        <v>0</v>
      </c>
      <c r="K602" s="407">
        <f t="shared" si="45"/>
        <v>0</v>
      </c>
      <c r="L602" s="99">
        <f>SUM(L226:L231)</f>
        <v>0</v>
      </c>
      <c r="M602" s="99">
        <f>SUM(M226:M231)</f>
        <v>0</v>
      </c>
      <c r="N602" s="100">
        <f t="shared" si="45"/>
        <v>0</v>
      </c>
      <c r="O602" s="99">
        <f t="shared" si="45"/>
        <v>0</v>
      </c>
      <c r="P602" s="100">
        <f t="shared" si="45"/>
        <v>0</v>
      </c>
      <c r="Q602" s="99">
        <f t="shared" si="45"/>
        <v>0</v>
      </c>
      <c r="R602" s="119">
        <f>SUM(R226:R231)</f>
        <v>0</v>
      </c>
      <c r="S602" s="119">
        <f>SUM(S226:S231)</f>
        <v>0</v>
      </c>
      <c r="T602" s="119">
        <f t="shared" si="45"/>
        <v>0</v>
      </c>
      <c r="U602" s="118">
        <f t="shared" si="45"/>
        <v>0</v>
      </c>
      <c r="V602" s="100">
        <f t="shared" si="45"/>
        <v>0</v>
      </c>
      <c r="W602" s="118">
        <f t="shared" si="45"/>
        <v>0</v>
      </c>
      <c r="X602" s="100">
        <f t="shared" si="45"/>
        <v>0</v>
      </c>
      <c r="Y602" s="99">
        <f t="shared" si="45"/>
        <v>0</v>
      </c>
      <c r="Z602" s="119">
        <f t="shared" si="45"/>
        <v>0</v>
      </c>
      <c r="AA602" s="118">
        <f t="shared" si="45"/>
        <v>0</v>
      </c>
      <c r="AB602" s="119">
        <f>SUM(AB226:AB231)</f>
        <v>0</v>
      </c>
      <c r="AC602" s="412">
        <f>SUM(AC226:AC231)</f>
        <v>0</v>
      </c>
      <c r="AD602" s="170">
        <f t="shared" si="45"/>
        <v>0</v>
      </c>
      <c r="AE602" s="99">
        <f t="shared" si="45"/>
        <v>0</v>
      </c>
      <c r="AF602" s="412">
        <f>SUM(AF226:AF231)</f>
        <v>0</v>
      </c>
      <c r="AG602" s="412">
        <f>SUM(AG226:AG231)</f>
        <v>0</v>
      </c>
      <c r="AH602" s="412">
        <f>SUM(AH226:AH231)</f>
        <v>0</v>
      </c>
      <c r="AI602" s="170">
        <f t="shared" si="45"/>
        <v>0</v>
      </c>
      <c r="AJ602" s="99">
        <f t="shared" si="45"/>
        <v>0</v>
      </c>
      <c r="AK602" s="412">
        <f>SUM(AK226:AK231)</f>
        <v>0</v>
      </c>
      <c r="AL602" s="170">
        <f t="shared" si="45"/>
        <v>0</v>
      </c>
      <c r="AM602" s="99">
        <f t="shared" si="45"/>
        <v>0</v>
      </c>
      <c r="AN602" s="412">
        <f>SUM(AN226:AN231)</f>
        <v>0</v>
      </c>
      <c r="AO602" s="406">
        <f>SUM(AO226:AO231)</f>
        <v>0</v>
      </c>
      <c r="AP602" s="99">
        <f>SUM(AP226:AP231)</f>
        <v>0</v>
      </c>
      <c r="AQ602" s="170">
        <f t="shared" si="45"/>
        <v>0</v>
      </c>
      <c r="AR602" s="99">
        <f t="shared" si="45"/>
        <v>0</v>
      </c>
      <c r="AS602" s="99">
        <f t="shared" si="45"/>
        <v>0</v>
      </c>
      <c r="AT602" s="100">
        <f t="shared" si="45"/>
        <v>0</v>
      </c>
      <c r="AU602" s="99">
        <f t="shared" si="45"/>
        <v>0</v>
      </c>
      <c r="AV602" s="100">
        <f t="shared" si="45"/>
        <v>0</v>
      </c>
      <c r="AW602" s="99">
        <f t="shared" si="45"/>
        <v>0</v>
      </c>
      <c r="AX602" s="406">
        <f t="shared" si="45"/>
        <v>0</v>
      </c>
      <c r="AY602" s="99">
        <f>SUM(AY226:AY231)</f>
        <v>0</v>
      </c>
      <c r="AZ602" s="170">
        <f t="shared" si="45"/>
        <v>0</v>
      </c>
      <c r="BA602" s="99">
        <f t="shared" si="45"/>
        <v>0</v>
      </c>
      <c r="BB602" s="412">
        <f>SUM(BB226:BB231)</f>
        <v>0</v>
      </c>
      <c r="BC602" s="170">
        <f t="shared" si="45"/>
        <v>0</v>
      </c>
      <c r="BD602" s="99">
        <f t="shared" si="45"/>
        <v>0</v>
      </c>
      <c r="BE602" s="170">
        <f t="shared" si="45"/>
        <v>0</v>
      </c>
      <c r="BF602" s="99">
        <f t="shared" si="45"/>
        <v>0</v>
      </c>
      <c r="BG602" s="100">
        <f t="shared" si="45"/>
        <v>0</v>
      </c>
      <c r="BH602" s="99">
        <f t="shared" si="45"/>
        <v>1041</v>
      </c>
      <c r="BI602" s="100">
        <f t="shared" si="45"/>
        <v>1097</v>
      </c>
      <c r="BJ602" s="99">
        <f t="shared" si="45"/>
        <v>0</v>
      </c>
      <c r="BK602" s="100">
        <f t="shared" si="45"/>
        <v>0</v>
      </c>
      <c r="BL602" s="99">
        <f t="shared" si="45"/>
        <v>0</v>
      </c>
      <c r="BM602" s="99">
        <f>SUM(BM226:BM231)</f>
        <v>0</v>
      </c>
      <c r="BN602" s="170">
        <f t="shared" si="45"/>
        <v>0</v>
      </c>
      <c r="BO602" s="99">
        <f t="shared" si="45"/>
        <v>0</v>
      </c>
      <c r="BP602" s="100">
        <f t="shared" si="45"/>
        <v>0</v>
      </c>
      <c r="BQ602" s="99">
        <f t="shared" si="45"/>
        <v>0</v>
      </c>
      <c r="BR602" s="119">
        <f>SUM(BR226:BR231)</f>
        <v>0</v>
      </c>
      <c r="BS602" s="412">
        <f>SUM(BS226:BS231)</f>
        <v>0</v>
      </c>
      <c r="BT602" s="412">
        <f>SUM(BT226:BT231)</f>
        <v>0</v>
      </c>
      <c r="BU602" s="170">
        <f t="shared" si="45"/>
        <v>0</v>
      </c>
      <c r="BV602" s="99">
        <f t="shared" si="45"/>
        <v>0</v>
      </c>
      <c r="BW602" s="100">
        <f t="shared" si="45"/>
        <v>0</v>
      </c>
      <c r="BX602" s="99">
        <f t="shared" si="45"/>
        <v>1324</v>
      </c>
      <c r="BY602" s="99">
        <f>SUM(BY226:BY231)</f>
        <v>883</v>
      </c>
      <c r="BZ602" s="99">
        <f t="shared" si="45"/>
        <v>1193</v>
      </c>
      <c r="CA602" s="100">
        <f t="shared" si="45"/>
        <v>882</v>
      </c>
      <c r="CB602" s="99">
        <f t="shared" si="45"/>
        <v>0</v>
      </c>
      <c r="CC602" s="412">
        <f>SUM(CC226:CC231)</f>
        <v>0</v>
      </c>
      <c r="CD602" s="412">
        <f>SUM(CD226:CD231)</f>
        <v>0</v>
      </c>
      <c r="CE602" s="170">
        <f t="shared" si="45"/>
        <v>0</v>
      </c>
    </row>
    <row r="603" spans="1:83">
      <c r="A603" s="40"/>
      <c r="B603" s="28" t="s">
        <v>18</v>
      </c>
      <c r="C603" s="22">
        <f>SUM(C232:C237)</f>
        <v>5014</v>
      </c>
      <c r="D603" s="22">
        <f>SUM(D232:D237)</f>
        <v>1385</v>
      </c>
      <c r="E603" s="68">
        <f t="shared" si="13"/>
        <v>0.27622656561627446</v>
      </c>
      <c r="F603" s="99">
        <f>SUM(F232:F237)</f>
        <v>0</v>
      </c>
      <c r="G603" s="99">
        <f>SUM(G232:G237)</f>
        <v>0</v>
      </c>
      <c r="H603" s="99">
        <f>SUM(H232:H237)</f>
        <v>0</v>
      </c>
      <c r="I603" s="99">
        <f>SUM(I232:I237)</f>
        <v>0</v>
      </c>
      <c r="J603" s="99">
        <f t="shared" ref="J603:CE603" si="46">SUM(J232:J237)</f>
        <v>0</v>
      </c>
      <c r="K603" s="407">
        <f t="shared" si="46"/>
        <v>0</v>
      </c>
      <c r="L603" s="99">
        <f>SUM(L232:L237)</f>
        <v>0</v>
      </c>
      <c r="M603" s="99">
        <f>SUM(M232:M237)</f>
        <v>0</v>
      </c>
      <c r="N603" s="100">
        <f t="shared" si="46"/>
        <v>0</v>
      </c>
      <c r="O603" s="99">
        <f t="shared" si="46"/>
        <v>0</v>
      </c>
      <c r="P603" s="100">
        <f t="shared" si="46"/>
        <v>0</v>
      </c>
      <c r="Q603" s="99">
        <f t="shared" si="46"/>
        <v>768</v>
      </c>
      <c r="R603" s="119">
        <f>SUM(R232:R237)</f>
        <v>470</v>
      </c>
      <c r="S603" s="119">
        <f>SUM(S232:S237)</f>
        <v>646</v>
      </c>
      <c r="T603" s="119">
        <f t="shared" si="46"/>
        <v>383</v>
      </c>
      <c r="U603" s="118">
        <f t="shared" si="46"/>
        <v>0</v>
      </c>
      <c r="V603" s="100">
        <f t="shared" si="46"/>
        <v>0</v>
      </c>
      <c r="W603" s="118">
        <f t="shared" si="46"/>
        <v>5</v>
      </c>
      <c r="X603" s="100">
        <f t="shared" si="46"/>
        <v>4</v>
      </c>
      <c r="Y603" s="99">
        <f t="shared" si="46"/>
        <v>0</v>
      </c>
      <c r="Z603" s="119">
        <f t="shared" si="46"/>
        <v>0</v>
      </c>
      <c r="AA603" s="118">
        <f t="shared" si="46"/>
        <v>0</v>
      </c>
      <c r="AB603" s="119">
        <f>SUM(AB232:AB237)</f>
        <v>0</v>
      </c>
      <c r="AC603" s="412">
        <f>SUM(AC232:AC237)</f>
        <v>0</v>
      </c>
      <c r="AD603" s="170">
        <f t="shared" si="46"/>
        <v>0</v>
      </c>
      <c r="AE603" s="99">
        <f t="shared" si="46"/>
        <v>0</v>
      </c>
      <c r="AF603" s="412">
        <f>SUM(AF232:AF237)</f>
        <v>0</v>
      </c>
      <c r="AG603" s="412">
        <f>SUM(AG232:AG237)</f>
        <v>0</v>
      </c>
      <c r="AH603" s="412">
        <f>SUM(AH232:AH237)</f>
        <v>0</v>
      </c>
      <c r="AI603" s="170">
        <f t="shared" si="46"/>
        <v>0</v>
      </c>
      <c r="AJ603" s="99">
        <f t="shared" si="46"/>
        <v>0</v>
      </c>
      <c r="AK603" s="412">
        <f>SUM(AK232:AK237)</f>
        <v>0</v>
      </c>
      <c r="AL603" s="170">
        <f t="shared" si="46"/>
        <v>0</v>
      </c>
      <c r="AM603" s="99">
        <f t="shared" si="46"/>
        <v>0</v>
      </c>
      <c r="AN603" s="412">
        <f>SUM(AN232:AN237)</f>
        <v>0</v>
      </c>
      <c r="AO603" s="406">
        <f>SUM(AO232:AO237)</f>
        <v>0</v>
      </c>
      <c r="AP603" s="99">
        <f>SUM(AP232:AP237)</f>
        <v>0</v>
      </c>
      <c r="AQ603" s="170">
        <f t="shared" si="46"/>
        <v>0</v>
      </c>
      <c r="AR603" s="99">
        <f t="shared" si="46"/>
        <v>0</v>
      </c>
      <c r="AS603" s="99">
        <f t="shared" si="46"/>
        <v>0</v>
      </c>
      <c r="AT603" s="100">
        <f t="shared" si="46"/>
        <v>0</v>
      </c>
      <c r="AU603" s="99">
        <f t="shared" si="46"/>
        <v>0</v>
      </c>
      <c r="AV603" s="100">
        <f t="shared" si="46"/>
        <v>0</v>
      </c>
      <c r="AW603" s="99">
        <f t="shared" si="46"/>
        <v>0</v>
      </c>
      <c r="AX603" s="406">
        <f t="shared" si="46"/>
        <v>0</v>
      </c>
      <c r="AY603" s="99">
        <f>SUM(AY232:AY237)</f>
        <v>0</v>
      </c>
      <c r="AZ603" s="170">
        <f t="shared" si="46"/>
        <v>0</v>
      </c>
      <c r="BA603" s="99">
        <f t="shared" si="46"/>
        <v>0</v>
      </c>
      <c r="BB603" s="412">
        <f>SUM(BB232:BB237)</f>
        <v>0</v>
      </c>
      <c r="BC603" s="170">
        <f t="shared" si="46"/>
        <v>0</v>
      </c>
      <c r="BD603" s="99">
        <f t="shared" si="46"/>
        <v>0</v>
      </c>
      <c r="BE603" s="170">
        <f t="shared" si="46"/>
        <v>0</v>
      </c>
      <c r="BF603" s="99">
        <f t="shared" si="46"/>
        <v>0</v>
      </c>
      <c r="BG603" s="100">
        <f t="shared" si="46"/>
        <v>0</v>
      </c>
      <c r="BH603" s="99">
        <f t="shared" si="46"/>
        <v>0</v>
      </c>
      <c r="BI603" s="100">
        <f t="shared" si="46"/>
        <v>0</v>
      </c>
      <c r="BJ603" s="99">
        <f t="shared" si="46"/>
        <v>0</v>
      </c>
      <c r="BK603" s="100">
        <f t="shared" si="46"/>
        <v>0</v>
      </c>
      <c r="BL603" s="99">
        <f t="shared" si="46"/>
        <v>0</v>
      </c>
      <c r="BM603" s="99">
        <f>SUM(BM232:BM237)</f>
        <v>0</v>
      </c>
      <c r="BN603" s="170">
        <f t="shared" si="46"/>
        <v>0</v>
      </c>
      <c r="BO603" s="99">
        <f t="shared" si="46"/>
        <v>0</v>
      </c>
      <c r="BP603" s="100">
        <f t="shared" si="46"/>
        <v>0</v>
      </c>
      <c r="BQ603" s="99">
        <f t="shared" si="46"/>
        <v>0</v>
      </c>
      <c r="BR603" s="119">
        <f>SUM(BR232:BR237)</f>
        <v>0</v>
      </c>
      <c r="BS603" s="412">
        <f>SUM(BS232:BS237)</f>
        <v>0</v>
      </c>
      <c r="BT603" s="412">
        <f>SUM(BT232:BT237)</f>
        <v>0</v>
      </c>
      <c r="BU603" s="170">
        <f t="shared" si="46"/>
        <v>0</v>
      </c>
      <c r="BV603" s="99">
        <f t="shared" si="46"/>
        <v>0</v>
      </c>
      <c r="BW603" s="100">
        <f t="shared" si="46"/>
        <v>0</v>
      </c>
      <c r="BX603" s="99">
        <f t="shared" si="46"/>
        <v>0</v>
      </c>
      <c r="BY603" s="99">
        <f>SUM(BY232:BY237)</f>
        <v>0</v>
      </c>
      <c r="BZ603" s="99">
        <f t="shared" si="46"/>
        <v>0</v>
      </c>
      <c r="CA603" s="100">
        <f t="shared" si="46"/>
        <v>0</v>
      </c>
      <c r="CB603" s="99">
        <f t="shared" si="46"/>
        <v>0</v>
      </c>
      <c r="CC603" s="412">
        <f>SUM(CC232:CC237)</f>
        <v>0</v>
      </c>
      <c r="CD603" s="412">
        <f>SUM(CD232:CD237)</f>
        <v>0</v>
      </c>
      <c r="CE603" s="170">
        <f t="shared" si="46"/>
        <v>0</v>
      </c>
    </row>
    <row r="604" spans="1:83">
      <c r="A604" s="40"/>
      <c r="B604" s="28" t="s">
        <v>714</v>
      </c>
      <c r="C604" s="22">
        <f>SUM(C238:C244)</f>
        <v>6427</v>
      </c>
      <c r="D604" s="22">
        <f>SUM(D238:D244)</f>
        <v>3345</v>
      </c>
      <c r="E604" s="68">
        <f t="shared" si="13"/>
        <v>0.52046055702505056</v>
      </c>
      <c r="F604" s="99">
        <f>SUM(F238:F244)</f>
        <v>0</v>
      </c>
      <c r="G604" s="99">
        <f>SUM(G238:G244)</f>
        <v>0</v>
      </c>
      <c r="H604" s="99">
        <f>SUM(H238:H244)</f>
        <v>0</v>
      </c>
      <c r="I604" s="99">
        <f>SUM(I238:I244)</f>
        <v>0</v>
      </c>
      <c r="J604" s="99">
        <f t="shared" ref="J604:CE604" si="47">SUM(J238:J244)</f>
        <v>0</v>
      </c>
      <c r="K604" s="407">
        <f t="shared" si="47"/>
        <v>0</v>
      </c>
      <c r="L604" s="99">
        <f>SUM(L238:L244)</f>
        <v>0</v>
      </c>
      <c r="M604" s="99">
        <f>SUM(M238:M244)</f>
        <v>0</v>
      </c>
      <c r="N604" s="100">
        <f t="shared" si="47"/>
        <v>0</v>
      </c>
      <c r="O604" s="99">
        <f t="shared" si="47"/>
        <v>0</v>
      </c>
      <c r="P604" s="100">
        <f t="shared" si="47"/>
        <v>0</v>
      </c>
      <c r="Q604" s="99">
        <f t="shared" si="47"/>
        <v>0</v>
      </c>
      <c r="R604" s="119">
        <f>SUM(R238:R244)</f>
        <v>0</v>
      </c>
      <c r="S604" s="119">
        <f>SUM(S238:S244)</f>
        <v>0</v>
      </c>
      <c r="T604" s="119">
        <f t="shared" si="47"/>
        <v>0</v>
      </c>
      <c r="U604" s="118">
        <f t="shared" si="47"/>
        <v>1166</v>
      </c>
      <c r="V604" s="100">
        <f t="shared" si="47"/>
        <v>1383</v>
      </c>
      <c r="W604" s="118">
        <f t="shared" si="47"/>
        <v>0</v>
      </c>
      <c r="X604" s="100">
        <f t="shared" si="47"/>
        <v>0</v>
      </c>
      <c r="Y604" s="99">
        <f t="shared" si="47"/>
        <v>0</v>
      </c>
      <c r="Z604" s="119">
        <f t="shared" si="47"/>
        <v>0</v>
      </c>
      <c r="AA604" s="118">
        <f t="shared" si="47"/>
        <v>0</v>
      </c>
      <c r="AB604" s="119">
        <f>SUM(AB238:AB244)</f>
        <v>0</v>
      </c>
      <c r="AC604" s="412">
        <f>SUM(AC238:AC244)</f>
        <v>0</v>
      </c>
      <c r="AD604" s="170">
        <f t="shared" si="47"/>
        <v>0</v>
      </c>
      <c r="AE604" s="99">
        <f t="shared" si="47"/>
        <v>0</v>
      </c>
      <c r="AF604" s="412">
        <f>SUM(AF238:AF244)</f>
        <v>0</v>
      </c>
      <c r="AG604" s="412">
        <f>SUM(AG238:AG244)</f>
        <v>0</v>
      </c>
      <c r="AH604" s="412">
        <f>SUM(AH238:AH244)</f>
        <v>0</v>
      </c>
      <c r="AI604" s="170">
        <f t="shared" si="47"/>
        <v>0</v>
      </c>
      <c r="AJ604" s="99">
        <f t="shared" si="47"/>
        <v>0</v>
      </c>
      <c r="AK604" s="412">
        <f>SUM(AK238:AK244)</f>
        <v>0</v>
      </c>
      <c r="AL604" s="170">
        <f t="shared" si="47"/>
        <v>0</v>
      </c>
      <c r="AM604" s="99">
        <f t="shared" si="47"/>
        <v>0</v>
      </c>
      <c r="AN604" s="412">
        <f>SUM(AN238:AN244)</f>
        <v>0</v>
      </c>
      <c r="AO604" s="406">
        <f>SUM(AO238:AO244)</f>
        <v>0</v>
      </c>
      <c r="AP604" s="99">
        <f>SUM(AP238:AP244)</f>
        <v>0</v>
      </c>
      <c r="AQ604" s="170">
        <f t="shared" si="47"/>
        <v>0</v>
      </c>
      <c r="AR604" s="99">
        <f t="shared" si="47"/>
        <v>0</v>
      </c>
      <c r="AS604" s="99">
        <f t="shared" si="47"/>
        <v>0</v>
      </c>
      <c r="AT604" s="100">
        <f t="shared" si="47"/>
        <v>0</v>
      </c>
      <c r="AU604" s="99">
        <f t="shared" si="47"/>
        <v>0</v>
      </c>
      <c r="AV604" s="100">
        <f t="shared" si="47"/>
        <v>0</v>
      </c>
      <c r="AW604" s="99">
        <f t="shared" si="47"/>
        <v>0</v>
      </c>
      <c r="AX604" s="406">
        <f t="shared" si="47"/>
        <v>0</v>
      </c>
      <c r="AY604" s="99">
        <f>SUM(AY238:AY244)</f>
        <v>0</v>
      </c>
      <c r="AZ604" s="170">
        <f t="shared" si="47"/>
        <v>0</v>
      </c>
      <c r="BA604" s="99">
        <f t="shared" si="47"/>
        <v>62</v>
      </c>
      <c r="BB604" s="412">
        <f>SUM(BB238:BB244)</f>
        <v>53</v>
      </c>
      <c r="BC604" s="170">
        <f t="shared" si="47"/>
        <v>86</v>
      </c>
      <c r="BD604" s="99">
        <f t="shared" si="47"/>
        <v>0</v>
      </c>
      <c r="BE604" s="170">
        <f t="shared" si="47"/>
        <v>0</v>
      </c>
      <c r="BF604" s="99">
        <f t="shared" si="47"/>
        <v>0</v>
      </c>
      <c r="BG604" s="100">
        <f t="shared" si="47"/>
        <v>0</v>
      </c>
      <c r="BH604" s="99">
        <f t="shared" si="47"/>
        <v>0</v>
      </c>
      <c r="BI604" s="100">
        <f t="shared" si="47"/>
        <v>0</v>
      </c>
      <c r="BJ604" s="99">
        <f t="shared" si="47"/>
        <v>0</v>
      </c>
      <c r="BK604" s="100">
        <f t="shared" si="47"/>
        <v>0</v>
      </c>
      <c r="BL604" s="99">
        <f t="shared" si="47"/>
        <v>0</v>
      </c>
      <c r="BM604" s="99">
        <f>SUM(BM238:BM244)</f>
        <v>0</v>
      </c>
      <c r="BN604" s="170">
        <f t="shared" si="47"/>
        <v>0</v>
      </c>
      <c r="BO604" s="99">
        <f t="shared" si="47"/>
        <v>0</v>
      </c>
      <c r="BP604" s="100">
        <f t="shared" si="47"/>
        <v>0</v>
      </c>
      <c r="BQ604" s="99">
        <f t="shared" si="47"/>
        <v>0</v>
      </c>
      <c r="BR604" s="119">
        <f>SUM(BR238:BR244)</f>
        <v>0</v>
      </c>
      <c r="BS604" s="412">
        <f>SUM(BS238:BS244)</f>
        <v>0</v>
      </c>
      <c r="BT604" s="412">
        <f>SUM(BT238:BT244)</f>
        <v>0</v>
      </c>
      <c r="BU604" s="170">
        <f t="shared" si="47"/>
        <v>0</v>
      </c>
      <c r="BV604" s="99">
        <f t="shared" si="47"/>
        <v>0</v>
      </c>
      <c r="BW604" s="100">
        <f t="shared" si="47"/>
        <v>0</v>
      </c>
      <c r="BX604" s="99">
        <f t="shared" si="47"/>
        <v>0</v>
      </c>
      <c r="BY604" s="99">
        <f>SUM(BY238:BY244)</f>
        <v>0</v>
      </c>
      <c r="BZ604" s="99">
        <f t="shared" si="47"/>
        <v>0</v>
      </c>
      <c r="CA604" s="100">
        <f t="shared" si="47"/>
        <v>0</v>
      </c>
      <c r="CB604" s="99">
        <f t="shared" si="47"/>
        <v>0</v>
      </c>
      <c r="CC604" s="412">
        <f>SUM(CC238:CC244)</f>
        <v>0</v>
      </c>
      <c r="CD604" s="412">
        <f>SUM(CD238:CD244)</f>
        <v>0</v>
      </c>
      <c r="CE604" s="170">
        <f t="shared" si="47"/>
        <v>0</v>
      </c>
    </row>
    <row r="605" spans="1:83">
      <c r="A605" s="40"/>
      <c r="B605" s="28" t="s">
        <v>715</v>
      </c>
      <c r="C605" s="22">
        <f>SUM(C245:C252)</f>
        <v>6847</v>
      </c>
      <c r="D605" s="22">
        <f>SUM(D245:D252)</f>
        <v>2408</v>
      </c>
      <c r="E605" s="68">
        <f t="shared" si="13"/>
        <v>0.35168687016211481</v>
      </c>
      <c r="F605" s="99">
        <f>SUM(F245:F252)</f>
        <v>1</v>
      </c>
      <c r="G605" s="99">
        <f>SUM(G245:G252)</f>
        <v>1</v>
      </c>
      <c r="H605" s="99">
        <f>SUM(H245:H252)</f>
        <v>2</v>
      </c>
      <c r="I605" s="99">
        <f>SUM(I245:I252)</f>
        <v>0</v>
      </c>
      <c r="J605" s="99">
        <f t="shared" ref="J605:CE605" si="48">SUM(J245:J252)</f>
        <v>0</v>
      </c>
      <c r="K605" s="407">
        <f t="shared" si="48"/>
        <v>2</v>
      </c>
      <c r="L605" s="99">
        <f>SUM(L245:L252)</f>
        <v>2</v>
      </c>
      <c r="M605" s="99">
        <f>SUM(M245:M252)</f>
        <v>0</v>
      </c>
      <c r="N605" s="100">
        <f t="shared" si="48"/>
        <v>1</v>
      </c>
      <c r="O605" s="99">
        <f t="shared" si="48"/>
        <v>0</v>
      </c>
      <c r="P605" s="100">
        <f t="shared" si="48"/>
        <v>0</v>
      </c>
      <c r="Q605" s="99">
        <f t="shared" si="48"/>
        <v>10</v>
      </c>
      <c r="R605" s="119">
        <f>SUM(R245:R252)</f>
        <v>6</v>
      </c>
      <c r="S605" s="119">
        <f>SUM(S245:S252)</f>
        <v>17</v>
      </c>
      <c r="T605" s="119">
        <f t="shared" si="48"/>
        <v>8</v>
      </c>
      <c r="U605" s="118">
        <f t="shared" si="48"/>
        <v>0</v>
      </c>
      <c r="V605" s="100">
        <f t="shared" si="48"/>
        <v>0</v>
      </c>
      <c r="W605" s="118">
        <f t="shared" si="48"/>
        <v>1369</v>
      </c>
      <c r="X605" s="100">
        <f t="shared" si="48"/>
        <v>1299</v>
      </c>
      <c r="Y605" s="99">
        <f t="shared" si="48"/>
        <v>0</v>
      </c>
      <c r="Z605" s="119">
        <f t="shared" si="48"/>
        <v>0</v>
      </c>
      <c r="AA605" s="118">
        <f t="shared" si="48"/>
        <v>0</v>
      </c>
      <c r="AB605" s="119">
        <f>SUM(AB245:AB252)</f>
        <v>0</v>
      </c>
      <c r="AC605" s="412">
        <f>SUM(AC245:AC252)</f>
        <v>0</v>
      </c>
      <c r="AD605" s="170">
        <f t="shared" si="48"/>
        <v>0</v>
      </c>
      <c r="AE605" s="99">
        <f t="shared" si="48"/>
        <v>0</v>
      </c>
      <c r="AF605" s="412">
        <f>SUM(AF245:AF252)</f>
        <v>0</v>
      </c>
      <c r="AG605" s="412">
        <f>SUM(AG245:AG252)</f>
        <v>0</v>
      </c>
      <c r="AH605" s="412">
        <f>SUM(AH245:AH252)</f>
        <v>0</v>
      </c>
      <c r="AI605" s="170">
        <f t="shared" si="48"/>
        <v>0</v>
      </c>
      <c r="AJ605" s="99">
        <f t="shared" si="48"/>
        <v>0</v>
      </c>
      <c r="AK605" s="412">
        <f>SUM(AK245:AK252)</f>
        <v>0</v>
      </c>
      <c r="AL605" s="170">
        <f t="shared" si="48"/>
        <v>0</v>
      </c>
      <c r="AM605" s="99">
        <f t="shared" si="48"/>
        <v>0</v>
      </c>
      <c r="AN605" s="412">
        <f>SUM(AN245:AN252)</f>
        <v>0</v>
      </c>
      <c r="AO605" s="406">
        <f>SUM(AO245:AO252)</f>
        <v>0</v>
      </c>
      <c r="AP605" s="99">
        <f>SUM(AP245:AP252)</f>
        <v>0</v>
      </c>
      <c r="AQ605" s="170">
        <f t="shared" si="48"/>
        <v>0</v>
      </c>
      <c r="AR605" s="99">
        <f t="shared" si="48"/>
        <v>0</v>
      </c>
      <c r="AS605" s="99">
        <f t="shared" si="48"/>
        <v>0</v>
      </c>
      <c r="AT605" s="100">
        <f t="shared" si="48"/>
        <v>0</v>
      </c>
      <c r="AU605" s="99">
        <f t="shared" si="48"/>
        <v>0</v>
      </c>
      <c r="AV605" s="100">
        <f t="shared" si="48"/>
        <v>0</v>
      </c>
      <c r="AW605" s="99">
        <f t="shared" si="48"/>
        <v>0</v>
      </c>
      <c r="AX605" s="406">
        <f t="shared" si="48"/>
        <v>0</v>
      </c>
      <c r="AY605" s="99">
        <f>SUM(AY245:AY252)</f>
        <v>0</v>
      </c>
      <c r="AZ605" s="170">
        <f t="shared" si="48"/>
        <v>0</v>
      </c>
      <c r="BA605" s="99">
        <f t="shared" si="48"/>
        <v>0</v>
      </c>
      <c r="BB605" s="412">
        <f>SUM(BB245:BB252)</f>
        <v>0</v>
      </c>
      <c r="BC605" s="170">
        <f t="shared" si="48"/>
        <v>0</v>
      </c>
      <c r="BD605" s="99">
        <f t="shared" si="48"/>
        <v>0</v>
      </c>
      <c r="BE605" s="170">
        <f t="shared" si="48"/>
        <v>0</v>
      </c>
      <c r="BF605" s="99">
        <f t="shared" si="48"/>
        <v>0</v>
      </c>
      <c r="BG605" s="100">
        <f t="shared" si="48"/>
        <v>0</v>
      </c>
      <c r="BH605" s="99">
        <f t="shared" si="48"/>
        <v>0</v>
      </c>
      <c r="BI605" s="100">
        <f t="shared" si="48"/>
        <v>0</v>
      </c>
      <c r="BJ605" s="99">
        <f t="shared" si="48"/>
        <v>0</v>
      </c>
      <c r="BK605" s="100">
        <f t="shared" si="48"/>
        <v>0</v>
      </c>
      <c r="BL605" s="99">
        <f t="shared" si="48"/>
        <v>0</v>
      </c>
      <c r="BM605" s="99">
        <f>SUM(BM245:BM252)</f>
        <v>0</v>
      </c>
      <c r="BN605" s="170">
        <f t="shared" si="48"/>
        <v>0</v>
      </c>
      <c r="BO605" s="99">
        <f t="shared" si="48"/>
        <v>0</v>
      </c>
      <c r="BP605" s="100">
        <f t="shared" si="48"/>
        <v>0</v>
      </c>
      <c r="BQ605" s="99">
        <f t="shared" si="48"/>
        <v>0</v>
      </c>
      <c r="BR605" s="119">
        <f>SUM(BR245:BR252)</f>
        <v>0</v>
      </c>
      <c r="BS605" s="412">
        <f>SUM(BS245:BS252)</f>
        <v>0</v>
      </c>
      <c r="BT605" s="412">
        <f>SUM(BT245:BT252)</f>
        <v>0</v>
      </c>
      <c r="BU605" s="170">
        <f t="shared" si="48"/>
        <v>0</v>
      </c>
      <c r="BV605" s="99">
        <f t="shared" si="48"/>
        <v>0</v>
      </c>
      <c r="BW605" s="100">
        <f t="shared" si="48"/>
        <v>0</v>
      </c>
      <c r="BX605" s="99">
        <f t="shared" si="48"/>
        <v>0</v>
      </c>
      <c r="BY605" s="99">
        <f>SUM(BY245:BY252)</f>
        <v>0</v>
      </c>
      <c r="BZ605" s="99">
        <f t="shared" si="48"/>
        <v>0</v>
      </c>
      <c r="CA605" s="100">
        <f t="shared" si="48"/>
        <v>0</v>
      </c>
      <c r="CB605" s="99">
        <f t="shared" si="48"/>
        <v>0</v>
      </c>
      <c r="CC605" s="412">
        <f>SUM(CC245:CC252)</f>
        <v>0</v>
      </c>
      <c r="CD605" s="412">
        <f>SUM(CD245:CD252)</f>
        <v>0</v>
      </c>
      <c r="CE605" s="170">
        <f t="shared" si="48"/>
        <v>0</v>
      </c>
    </row>
    <row r="606" spans="1:83">
      <c r="A606" s="40"/>
      <c r="B606" s="28" t="s">
        <v>9</v>
      </c>
      <c r="C606" s="12">
        <f>SUM(C396:C398)</f>
        <v>24</v>
      </c>
      <c r="D606" s="12">
        <f>SUM(D396:D398)</f>
        <v>5</v>
      </c>
      <c r="E606" s="68">
        <f t="shared" si="13"/>
        <v>0.20833333333333334</v>
      </c>
      <c r="F606" s="99">
        <f>SUM(F396:F398)</f>
        <v>0</v>
      </c>
      <c r="G606" s="99">
        <f>SUM(G396:G398)</f>
        <v>0</v>
      </c>
      <c r="H606" s="99">
        <f>SUM(H396:H398)</f>
        <v>0</v>
      </c>
      <c r="I606" s="99">
        <f>SUM(I396:I398)</f>
        <v>0</v>
      </c>
      <c r="J606" s="99">
        <f t="shared" ref="J606:CE606" si="49">SUM(J396:J398)</f>
        <v>0</v>
      </c>
      <c r="K606" s="407">
        <f t="shared" si="49"/>
        <v>0</v>
      </c>
      <c r="L606" s="99">
        <f>SUM(L396:L398)</f>
        <v>0</v>
      </c>
      <c r="M606" s="99">
        <f>SUM(M396:M398)</f>
        <v>0</v>
      </c>
      <c r="N606" s="100">
        <f t="shared" si="49"/>
        <v>0</v>
      </c>
      <c r="O606" s="99">
        <f t="shared" si="49"/>
        <v>0</v>
      </c>
      <c r="P606" s="100">
        <f t="shared" si="49"/>
        <v>0</v>
      </c>
      <c r="Q606" s="99">
        <f t="shared" si="49"/>
        <v>2</v>
      </c>
      <c r="R606" s="119">
        <f>SUM(R396:R398)</f>
        <v>3</v>
      </c>
      <c r="S606" s="119">
        <f>SUM(S396:S398)</f>
        <v>2</v>
      </c>
      <c r="T606" s="119">
        <f t="shared" si="49"/>
        <v>2</v>
      </c>
      <c r="U606" s="118">
        <f t="shared" si="49"/>
        <v>0</v>
      </c>
      <c r="V606" s="100">
        <f t="shared" si="49"/>
        <v>0</v>
      </c>
      <c r="W606" s="118">
        <f t="shared" si="49"/>
        <v>0</v>
      </c>
      <c r="X606" s="100">
        <f t="shared" si="49"/>
        <v>0</v>
      </c>
      <c r="Y606" s="99">
        <f t="shared" si="49"/>
        <v>0</v>
      </c>
      <c r="Z606" s="119">
        <f t="shared" si="49"/>
        <v>0</v>
      </c>
      <c r="AA606" s="118">
        <f t="shared" si="49"/>
        <v>0</v>
      </c>
      <c r="AB606" s="119">
        <f>SUM(AB396:AB398)</f>
        <v>0</v>
      </c>
      <c r="AC606" s="412">
        <f>SUM(AC396:AC398)</f>
        <v>0</v>
      </c>
      <c r="AD606" s="170">
        <f t="shared" si="49"/>
        <v>0</v>
      </c>
      <c r="AE606" s="99">
        <f t="shared" si="49"/>
        <v>0</v>
      </c>
      <c r="AF606" s="412">
        <f>SUM(AF396:AF398)</f>
        <v>0</v>
      </c>
      <c r="AG606" s="412">
        <f>SUM(AG396:AG398)</f>
        <v>0</v>
      </c>
      <c r="AH606" s="412">
        <f>SUM(AH396:AH398)</f>
        <v>0</v>
      </c>
      <c r="AI606" s="170">
        <f t="shared" si="49"/>
        <v>0</v>
      </c>
      <c r="AJ606" s="99">
        <f t="shared" si="49"/>
        <v>0</v>
      </c>
      <c r="AK606" s="412">
        <f>SUM(AK396:AK398)</f>
        <v>0</v>
      </c>
      <c r="AL606" s="170">
        <f t="shared" si="49"/>
        <v>0</v>
      </c>
      <c r="AM606" s="99">
        <f t="shared" si="49"/>
        <v>0</v>
      </c>
      <c r="AN606" s="412">
        <f>SUM(AN396:AN398)</f>
        <v>0</v>
      </c>
      <c r="AO606" s="406">
        <f>SUM(AO396:AO398)</f>
        <v>0</v>
      </c>
      <c r="AP606" s="99">
        <f>SUM(AP396:AP398)</f>
        <v>0</v>
      </c>
      <c r="AQ606" s="170">
        <f t="shared" si="49"/>
        <v>0</v>
      </c>
      <c r="AR606" s="99">
        <f t="shared" si="49"/>
        <v>0</v>
      </c>
      <c r="AS606" s="99">
        <f t="shared" si="49"/>
        <v>0</v>
      </c>
      <c r="AT606" s="100">
        <f t="shared" si="49"/>
        <v>0</v>
      </c>
      <c r="AU606" s="99">
        <f t="shared" si="49"/>
        <v>0</v>
      </c>
      <c r="AV606" s="100">
        <f t="shared" si="49"/>
        <v>0</v>
      </c>
      <c r="AW606" s="99">
        <f t="shared" si="49"/>
        <v>0</v>
      </c>
      <c r="AX606" s="406">
        <f t="shared" si="49"/>
        <v>0</v>
      </c>
      <c r="AY606" s="99">
        <f>SUM(AY396:AY398)</f>
        <v>0</v>
      </c>
      <c r="AZ606" s="170">
        <f t="shared" si="49"/>
        <v>0</v>
      </c>
      <c r="BA606" s="99">
        <f t="shared" si="49"/>
        <v>0</v>
      </c>
      <c r="BB606" s="412">
        <f>SUM(BB396:BB398)</f>
        <v>0</v>
      </c>
      <c r="BC606" s="170">
        <f t="shared" si="49"/>
        <v>0</v>
      </c>
      <c r="BD606" s="99">
        <f t="shared" si="49"/>
        <v>0</v>
      </c>
      <c r="BE606" s="170">
        <f t="shared" si="49"/>
        <v>0</v>
      </c>
      <c r="BF606" s="99">
        <f t="shared" si="49"/>
        <v>0</v>
      </c>
      <c r="BG606" s="100">
        <f t="shared" si="49"/>
        <v>0</v>
      </c>
      <c r="BH606" s="99">
        <f t="shared" si="49"/>
        <v>0</v>
      </c>
      <c r="BI606" s="100">
        <f t="shared" si="49"/>
        <v>0</v>
      </c>
      <c r="BJ606" s="99">
        <f t="shared" si="49"/>
        <v>0</v>
      </c>
      <c r="BK606" s="100">
        <f t="shared" si="49"/>
        <v>0</v>
      </c>
      <c r="BL606" s="99">
        <f t="shared" si="49"/>
        <v>0</v>
      </c>
      <c r="BM606" s="99">
        <f>SUM(BM396:BM398)</f>
        <v>0</v>
      </c>
      <c r="BN606" s="170">
        <f t="shared" si="49"/>
        <v>0</v>
      </c>
      <c r="BO606" s="99">
        <f t="shared" si="49"/>
        <v>0</v>
      </c>
      <c r="BP606" s="100">
        <f t="shared" si="49"/>
        <v>0</v>
      </c>
      <c r="BQ606" s="99">
        <f t="shared" si="49"/>
        <v>0</v>
      </c>
      <c r="BR606" s="119">
        <f>SUM(BR396:BR398)</f>
        <v>0</v>
      </c>
      <c r="BS606" s="412">
        <f>SUM(BS396:BS398)</f>
        <v>0</v>
      </c>
      <c r="BT606" s="412">
        <f>SUM(BT396:BT398)</f>
        <v>0</v>
      </c>
      <c r="BU606" s="170">
        <f t="shared" si="49"/>
        <v>0</v>
      </c>
      <c r="BV606" s="99">
        <f t="shared" si="49"/>
        <v>0</v>
      </c>
      <c r="BW606" s="100">
        <f t="shared" si="49"/>
        <v>0</v>
      </c>
      <c r="BX606" s="99">
        <f t="shared" si="49"/>
        <v>0</v>
      </c>
      <c r="BY606" s="99">
        <f>SUM(BY396:BY398)</f>
        <v>0</v>
      </c>
      <c r="BZ606" s="99">
        <f t="shared" si="49"/>
        <v>0</v>
      </c>
      <c r="CA606" s="100">
        <f t="shared" si="49"/>
        <v>0</v>
      </c>
      <c r="CB606" s="99">
        <f t="shared" si="49"/>
        <v>0</v>
      </c>
      <c r="CC606" s="412">
        <f>SUM(CC396:CC398)</f>
        <v>0</v>
      </c>
      <c r="CD606" s="412">
        <f>SUM(CD396:CD398)</f>
        <v>0</v>
      </c>
      <c r="CE606" s="170">
        <f t="shared" si="49"/>
        <v>0</v>
      </c>
    </row>
    <row r="607" spans="1:83">
      <c r="A607" s="40"/>
      <c r="B607" s="28" t="s">
        <v>716</v>
      </c>
      <c r="C607" s="22">
        <f>SUM(C253:C261)</f>
        <v>8610</v>
      </c>
      <c r="D607" s="22">
        <f>SUM(D253:D261)</f>
        <v>4205</v>
      </c>
      <c r="E607" s="68">
        <f t="shared" si="13"/>
        <v>0.48838559814169569</v>
      </c>
      <c r="F607" s="99">
        <f>SUM(F253:F261)</f>
        <v>0</v>
      </c>
      <c r="G607" s="99">
        <f>SUM(G253:G261)</f>
        <v>0</v>
      </c>
      <c r="H607" s="99">
        <f>SUM(H253:H261)</f>
        <v>0</v>
      </c>
      <c r="I607" s="99">
        <f>SUM(I253:I261)</f>
        <v>0</v>
      </c>
      <c r="J607" s="99">
        <f t="shared" ref="J607:CE607" si="50">SUM(J253:J261)</f>
        <v>0</v>
      </c>
      <c r="K607" s="407">
        <f t="shared" si="50"/>
        <v>0</v>
      </c>
      <c r="L607" s="99">
        <f>SUM(L253:L261)</f>
        <v>0</v>
      </c>
      <c r="M607" s="99">
        <f>SUM(M253:M261)</f>
        <v>0</v>
      </c>
      <c r="N607" s="100">
        <f t="shared" si="50"/>
        <v>0</v>
      </c>
      <c r="O607" s="99">
        <f t="shared" si="50"/>
        <v>0</v>
      </c>
      <c r="P607" s="100">
        <f t="shared" si="50"/>
        <v>0</v>
      </c>
      <c r="Q607" s="99">
        <f t="shared" si="50"/>
        <v>0</v>
      </c>
      <c r="R607" s="119">
        <f>SUM(R253:R261)</f>
        <v>0</v>
      </c>
      <c r="S607" s="119">
        <f>SUM(S253:S261)</f>
        <v>0</v>
      </c>
      <c r="T607" s="119">
        <f t="shared" si="50"/>
        <v>0</v>
      </c>
      <c r="U607" s="118">
        <f t="shared" si="50"/>
        <v>0</v>
      </c>
      <c r="V607" s="100">
        <f t="shared" si="50"/>
        <v>0</v>
      </c>
      <c r="W607" s="118">
        <f t="shared" si="50"/>
        <v>0</v>
      </c>
      <c r="X607" s="100">
        <f t="shared" si="50"/>
        <v>0</v>
      </c>
      <c r="Y607" s="99">
        <f t="shared" si="50"/>
        <v>0</v>
      </c>
      <c r="Z607" s="119">
        <f t="shared" si="50"/>
        <v>0</v>
      </c>
      <c r="AA607" s="118">
        <f t="shared" si="50"/>
        <v>0</v>
      </c>
      <c r="AB607" s="119">
        <f>SUM(AB253:AB261)</f>
        <v>0</v>
      </c>
      <c r="AC607" s="412">
        <f>SUM(AC253:AC261)</f>
        <v>0</v>
      </c>
      <c r="AD607" s="170">
        <f t="shared" si="50"/>
        <v>0</v>
      </c>
      <c r="AE607" s="99">
        <f t="shared" si="50"/>
        <v>0</v>
      </c>
      <c r="AF607" s="412">
        <f>SUM(AF253:AF261)</f>
        <v>0</v>
      </c>
      <c r="AG607" s="412">
        <f>SUM(AG253:AG261)</f>
        <v>0</v>
      </c>
      <c r="AH607" s="412">
        <f>SUM(AH253:AH261)</f>
        <v>0</v>
      </c>
      <c r="AI607" s="170">
        <f t="shared" si="50"/>
        <v>0</v>
      </c>
      <c r="AJ607" s="99">
        <f t="shared" si="50"/>
        <v>0</v>
      </c>
      <c r="AK607" s="412">
        <f>SUM(AK253:AK261)</f>
        <v>0</v>
      </c>
      <c r="AL607" s="170">
        <f t="shared" si="50"/>
        <v>0</v>
      </c>
      <c r="AM607" s="99">
        <f t="shared" si="50"/>
        <v>0</v>
      </c>
      <c r="AN607" s="412">
        <f>SUM(AN253:AN261)</f>
        <v>0</v>
      </c>
      <c r="AO607" s="406">
        <f>SUM(AO253:AO261)</f>
        <v>0</v>
      </c>
      <c r="AP607" s="99">
        <f>SUM(AP253:AP261)</f>
        <v>0</v>
      </c>
      <c r="AQ607" s="170">
        <f t="shared" si="50"/>
        <v>0</v>
      </c>
      <c r="AR607" s="99">
        <f t="shared" si="50"/>
        <v>0</v>
      </c>
      <c r="AS607" s="99">
        <f t="shared" si="50"/>
        <v>0</v>
      </c>
      <c r="AT607" s="100">
        <f t="shared" si="50"/>
        <v>0</v>
      </c>
      <c r="AU607" s="99">
        <f t="shared" si="50"/>
        <v>0</v>
      </c>
      <c r="AV607" s="100">
        <f t="shared" si="50"/>
        <v>0</v>
      </c>
      <c r="AW607" s="99">
        <f t="shared" si="50"/>
        <v>0</v>
      </c>
      <c r="AX607" s="406">
        <f t="shared" si="50"/>
        <v>0</v>
      </c>
      <c r="AY607" s="99">
        <f>SUM(AY253:AY261)</f>
        <v>0</v>
      </c>
      <c r="AZ607" s="170">
        <f t="shared" si="50"/>
        <v>0</v>
      </c>
      <c r="BA607" s="99">
        <f t="shared" si="50"/>
        <v>1495</v>
      </c>
      <c r="BB607" s="412">
        <f>SUM(BB253:BB261)</f>
        <v>2010</v>
      </c>
      <c r="BC607" s="170">
        <f t="shared" si="50"/>
        <v>1898</v>
      </c>
      <c r="BD607" s="99">
        <f t="shared" si="50"/>
        <v>0</v>
      </c>
      <c r="BE607" s="170">
        <f t="shared" si="50"/>
        <v>0</v>
      </c>
      <c r="BF607" s="99">
        <f t="shared" si="50"/>
        <v>0</v>
      </c>
      <c r="BG607" s="100">
        <f t="shared" si="50"/>
        <v>0</v>
      </c>
      <c r="BH607" s="99">
        <f t="shared" si="50"/>
        <v>0</v>
      </c>
      <c r="BI607" s="100">
        <f t="shared" si="50"/>
        <v>0</v>
      </c>
      <c r="BJ607" s="99">
        <f t="shared" si="50"/>
        <v>0</v>
      </c>
      <c r="BK607" s="100">
        <f t="shared" si="50"/>
        <v>0</v>
      </c>
      <c r="BL607" s="99">
        <f t="shared" si="50"/>
        <v>0</v>
      </c>
      <c r="BM607" s="99">
        <f>SUM(BM253:BM261)</f>
        <v>0</v>
      </c>
      <c r="BN607" s="170">
        <f t="shared" si="50"/>
        <v>0</v>
      </c>
      <c r="BO607" s="99">
        <f t="shared" si="50"/>
        <v>0</v>
      </c>
      <c r="BP607" s="100">
        <f t="shared" si="50"/>
        <v>0</v>
      </c>
      <c r="BQ607" s="99">
        <f t="shared" si="50"/>
        <v>0</v>
      </c>
      <c r="BR607" s="119">
        <f>SUM(BR253:BR261)</f>
        <v>0</v>
      </c>
      <c r="BS607" s="412">
        <f>SUM(BS253:BS261)</f>
        <v>0</v>
      </c>
      <c r="BT607" s="412">
        <f>SUM(BT253:BT261)</f>
        <v>0</v>
      </c>
      <c r="BU607" s="170">
        <f t="shared" si="50"/>
        <v>0</v>
      </c>
      <c r="BV607" s="99">
        <f t="shared" si="50"/>
        <v>0</v>
      </c>
      <c r="BW607" s="100">
        <f t="shared" si="50"/>
        <v>0</v>
      </c>
      <c r="BX607" s="99">
        <f t="shared" si="50"/>
        <v>0</v>
      </c>
      <c r="BY607" s="99">
        <f>SUM(BY253:BY261)</f>
        <v>0</v>
      </c>
      <c r="BZ607" s="99">
        <f t="shared" si="50"/>
        <v>0</v>
      </c>
      <c r="CA607" s="100">
        <f t="shared" si="50"/>
        <v>0</v>
      </c>
      <c r="CB607" s="99">
        <f t="shared" si="50"/>
        <v>0</v>
      </c>
      <c r="CC607" s="412">
        <f>SUM(CC253:CC261)</f>
        <v>0</v>
      </c>
      <c r="CD607" s="412">
        <f>SUM(CD253:CD261)</f>
        <v>0</v>
      </c>
      <c r="CE607" s="170">
        <f t="shared" si="50"/>
        <v>0</v>
      </c>
    </row>
    <row r="608" spans="1:83">
      <c r="A608" s="40"/>
      <c r="B608" s="28" t="s">
        <v>717</v>
      </c>
      <c r="C608" s="22">
        <f>SUM(C262:C265)</f>
        <v>4477</v>
      </c>
      <c r="D608" s="22">
        <f>SUM(D262:D265)</f>
        <v>945</v>
      </c>
      <c r="E608" s="68">
        <f t="shared" si="13"/>
        <v>0.21107884744248381</v>
      </c>
      <c r="F608" s="99">
        <f>SUM(F262:F265)</f>
        <v>0</v>
      </c>
      <c r="G608" s="99">
        <f>SUM(G262:G265)</f>
        <v>0</v>
      </c>
      <c r="H608" s="99">
        <f>SUM(H262:H265)</f>
        <v>0</v>
      </c>
      <c r="I608" s="99">
        <f>SUM(I262:I265)</f>
        <v>0</v>
      </c>
      <c r="J608" s="99">
        <f t="shared" ref="J608:CE608" si="51">SUM(J262:J265)</f>
        <v>0</v>
      </c>
      <c r="K608" s="407">
        <f t="shared" si="51"/>
        <v>0</v>
      </c>
      <c r="L608" s="99">
        <f>SUM(L262:L265)</f>
        <v>0</v>
      </c>
      <c r="M608" s="99">
        <f>SUM(M262:M265)</f>
        <v>0</v>
      </c>
      <c r="N608" s="100">
        <f t="shared" si="51"/>
        <v>0</v>
      </c>
      <c r="O608" s="99">
        <f t="shared" si="51"/>
        <v>0</v>
      </c>
      <c r="P608" s="100">
        <f t="shared" si="51"/>
        <v>0</v>
      </c>
      <c r="Q608" s="99">
        <f t="shared" si="51"/>
        <v>0</v>
      </c>
      <c r="R608" s="119">
        <f>SUM(R262:R265)</f>
        <v>0</v>
      </c>
      <c r="S608" s="119">
        <f>SUM(S262:S265)</f>
        <v>0</v>
      </c>
      <c r="T608" s="119">
        <f t="shared" si="51"/>
        <v>0</v>
      </c>
      <c r="U608" s="118">
        <f t="shared" si="51"/>
        <v>0</v>
      </c>
      <c r="V608" s="100">
        <f t="shared" si="51"/>
        <v>0</v>
      </c>
      <c r="W608" s="118">
        <f t="shared" si="51"/>
        <v>0</v>
      </c>
      <c r="X608" s="100">
        <f t="shared" si="51"/>
        <v>0</v>
      </c>
      <c r="Y608" s="99">
        <f t="shared" si="51"/>
        <v>0</v>
      </c>
      <c r="Z608" s="119">
        <f t="shared" si="51"/>
        <v>0</v>
      </c>
      <c r="AA608" s="118">
        <f t="shared" si="51"/>
        <v>0</v>
      </c>
      <c r="AB608" s="119">
        <f>SUM(AB262:AB265)</f>
        <v>0</v>
      </c>
      <c r="AC608" s="412">
        <f>SUM(AC262:AC265)</f>
        <v>0</v>
      </c>
      <c r="AD608" s="170">
        <f t="shared" si="51"/>
        <v>0</v>
      </c>
      <c r="AE608" s="99">
        <f t="shared" si="51"/>
        <v>287</v>
      </c>
      <c r="AF608" s="412">
        <f>SUM(AF262:AF265)</f>
        <v>255</v>
      </c>
      <c r="AG608" s="412">
        <f>SUM(AG262:AG265)</f>
        <v>251</v>
      </c>
      <c r="AH608" s="412">
        <f>SUM(AH262:AH265)</f>
        <v>201</v>
      </c>
      <c r="AI608" s="170">
        <f t="shared" si="51"/>
        <v>393</v>
      </c>
      <c r="AJ608" s="99">
        <f t="shared" si="51"/>
        <v>0</v>
      </c>
      <c r="AK608" s="412">
        <f>SUM(AK262:AK265)</f>
        <v>0</v>
      </c>
      <c r="AL608" s="170">
        <f t="shared" si="51"/>
        <v>0</v>
      </c>
      <c r="AM608" s="99">
        <f t="shared" si="51"/>
        <v>0</v>
      </c>
      <c r="AN608" s="412">
        <f>SUM(AN262:AN265)</f>
        <v>0</v>
      </c>
      <c r="AO608" s="406">
        <f>SUM(AO262:AO265)</f>
        <v>0</v>
      </c>
      <c r="AP608" s="99">
        <f>SUM(AP262:AP265)</f>
        <v>0</v>
      </c>
      <c r="AQ608" s="170">
        <f t="shared" si="51"/>
        <v>0</v>
      </c>
      <c r="AR608" s="99">
        <f t="shared" si="51"/>
        <v>0</v>
      </c>
      <c r="AS608" s="99">
        <f t="shared" si="51"/>
        <v>0</v>
      </c>
      <c r="AT608" s="100">
        <f t="shared" si="51"/>
        <v>0</v>
      </c>
      <c r="AU608" s="99">
        <f t="shared" si="51"/>
        <v>0</v>
      </c>
      <c r="AV608" s="100">
        <f t="shared" si="51"/>
        <v>0</v>
      </c>
      <c r="AW608" s="99">
        <f t="shared" si="51"/>
        <v>0</v>
      </c>
      <c r="AX608" s="406">
        <f t="shared" si="51"/>
        <v>0</v>
      </c>
      <c r="AY608" s="99">
        <f>SUM(AY262:AY265)</f>
        <v>0</v>
      </c>
      <c r="AZ608" s="170">
        <f t="shared" si="51"/>
        <v>0</v>
      </c>
      <c r="BA608" s="99">
        <f t="shared" si="51"/>
        <v>0</v>
      </c>
      <c r="BB608" s="412">
        <f>SUM(BB262:BB265)</f>
        <v>0</v>
      </c>
      <c r="BC608" s="170">
        <f t="shared" si="51"/>
        <v>0</v>
      </c>
      <c r="BD608" s="99">
        <f t="shared" si="51"/>
        <v>0</v>
      </c>
      <c r="BE608" s="170">
        <f t="shared" si="51"/>
        <v>0</v>
      </c>
      <c r="BF608" s="99">
        <f t="shared" si="51"/>
        <v>0</v>
      </c>
      <c r="BG608" s="100">
        <f t="shared" si="51"/>
        <v>0</v>
      </c>
      <c r="BH608" s="99">
        <f t="shared" si="51"/>
        <v>0</v>
      </c>
      <c r="BI608" s="100">
        <f t="shared" si="51"/>
        <v>0</v>
      </c>
      <c r="BJ608" s="99">
        <f t="shared" si="51"/>
        <v>0</v>
      </c>
      <c r="BK608" s="100">
        <f t="shared" si="51"/>
        <v>0</v>
      </c>
      <c r="BL608" s="99">
        <f t="shared" si="51"/>
        <v>0</v>
      </c>
      <c r="BM608" s="99">
        <f>SUM(BM262:BM265)</f>
        <v>0</v>
      </c>
      <c r="BN608" s="170">
        <f t="shared" si="51"/>
        <v>0</v>
      </c>
      <c r="BO608" s="99">
        <f t="shared" si="51"/>
        <v>0</v>
      </c>
      <c r="BP608" s="100">
        <f t="shared" si="51"/>
        <v>0</v>
      </c>
      <c r="BQ608" s="99">
        <f t="shared" si="51"/>
        <v>0</v>
      </c>
      <c r="BR608" s="119">
        <f>SUM(BR262:BR265)</f>
        <v>0</v>
      </c>
      <c r="BS608" s="412">
        <f>SUM(BS262:BS265)</f>
        <v>0</v>
      </c>
      <c r="BT608" s="412">
        <f>SUM(BT262:BT265)</f>
        <v>0</v>
      </c>
      <c r="BU608" s="170">
        <f t="shared" si="51"/>
        <v>0</v>
      </c>
      <c r="BV608" s="99">
        <f t="shared" si="51"/>
        <v>0</v>
      </c>
      <c r="BW608" s="100">
        <f t="shared" si="51"/>
        <v>0</v>
      </c>
      <c r="BX608" s="99">
        <f t="shared" si="51"/>
        <v>0</v>
      </c>
      <c r="BY608" s="99">
        <f>SUM(BY262:BY265)</f>
        <v>0</v>
      </c>
      <c r="BZ608" s="99">
        <f t="shared" si="51"/>
        <v>0</v>
      </c>
      <c r="CA608" s="100">
        <f t="shared" si="51"/>
        <v>0</v>
      </c>
      <c r="CB608" s="99">
        <f t="shared" si="51"/>
        <v>0</v>
      </c>
      <c r="CC608" s="412">
        <f>SUM(CC262:CC265)</f>
        <v>0</v>
      </c>
      <c r="CD608" s="412">
        <f>SUM(CD262:CD265)</f>
        <v>0</v>
      </c>
      <c r="CE608" s="170">
        <f t="shared" si="51"/>
        <v>0</v>
      </c>
    </row>
    <row r="609" spans="1:83">
      <c r="A609" s="40"/>
      <c r="B609" s="28" t="s">
        <v>19</v>
      </c>
      <c r="C609" s="22">
        <f>SUM(C266:C272)</f>
        <v>6259</v>
      </c>
      <c r="D609" s="22">
        <f>SUM(D266:D272)</f>
        <v>1624</v>
      </c>
      <c r="E609" s="68">
        <f t="shared" si="13"/>
        <v>0.25946636842946158</v>
      </c>
      <c r="F609" s="99">
        <f>SUM(F266:F272)</f>
        <v>0</v>
      </c>
      <c r="G609" s="99">
        <f>SUM(G266:G272)</f>
        <v>0</v>
      </c>
      <c r="H609" s="99">
        <f>SUM(H266:H272)</f>
        <v>0</v>
      </c>
      <c r="I609" s="99">
        <f>SUM(I266:I272)</f>
        <v>0</v>
      </c>
      <c r="J609" s="99">
        <f t="shared" ref="J609:CE609" si="52">SUM(J266:J272)</f>
        <v>0</v>
      </c>
      <c r="K609" s="407">
        <f t="shared" si="52"/>
        <v>0</v>
      </c>
      <c r="L609" s="99">
        <f>SUM(L266:L272)</f>
        <v>0</v>
      </c>
      <c r="M609" s="99">
        <f>SUM(M266:M272)</f>
        <v>0</v>
      </c>
      <c r="N609" s="100">
        <f t="shared" si="52"/>
        <v>0</v>
      </c>
      <c r="O609" s="99">
        <f t="shared" si="52"/>
        <v>0</v>
      </c>
      <c r="P609" s="100">
        <f t="shared" si="52"/>
        <v>0</v>
      </c>
      <c r="Q609" s="99">
        <f t="shared" si="52"/>
        <v>0</v>
      </c>
      <c r="R609" s="119">
        <f>SUM(R266:R272)</f>
        <v>0</v>
      </c>
      <c r="S609" s="119">
        <f>SUM(S266:S272)</f>
        <v>0</v>
      </c>
      <c r="T609" s="119">
        <f t="shared" si="52"/>
        <v>0</v>
      </c>
      <c r="U609" s="118">
        <f t="shared" si="52"/>
        <v>0</v>
      </c>
      <c r="V609" s="100">
        <f t="shared" si="52"/>
        <v>0</v>
      </c>
      <c r="W609" s="118">
        <f t="shared" si="52"/>
        <v>0</v>
      </c>
      <c r="X609" s="100">
        <f t="shared" si="52"/>
        <v>0</v>
      </c>
      <c r="Y609" s="99">
        <f t="shared" si="52"/>
        <v>0</v>
      </c>
      <c r="Z609" s="119">
        <f t="shared" si="52"/>
        <v>0</v>
      </c>
      <c r="AA609" s="118">
        <f t="shared" si="52"/>
        <v>0</v>
      </c>
      <c r="AB609" s="119">
        <f>SUM(AB266:AB272)</f>
        <v>0</v>
      </c>
      <c r="AC609" s="412">
        <f>SUM(AC266:AC272)</f>
        <v>0</v>
      </c>
      <c r="AD609" s="170">
        <f t="shared" si="52"/>
        <v>0</v>
      </c>
      <c r="AE609" s="99">
        <f t="shared" si="52"/>
        <v>0</v>
      </c>
      <c r="AF609" s="412">
        <f>SUM(AF266:AF272)</f>
        <v>0</v>
      </c>
      <c r="AG609" s="412">
        <f>SUM(AG266:AG272)</f>
        <v>0</v>
      </c>
      <c r="AH609" s="412">
        <f>SUM(AH266:AH272)</f>
        <v>0</v>
      </c>
      <c r="AI609" s="170">
        <f t="shared" si="52"/>
        <v>0</v>
      </c>
      <c r="AJ609" s="99">
        <f t="shared" si="52"/>
        <v>505</v>
      </c>
      <c r="AK609" s="412">
        <f>SUM(AK266:AK272)</f>
        <v>716</v>
      </c>
      <c r="AL609" s="170">
        <f t="shared" si="52"/>
        <v>792</v>
      </c>
      <c r="AM609" s="99">
        <f t="shared" si="52"/>
        <v>0</v>
      </c>
      <c r="AN609" s="412">
        <f>SUM(AN266:AN272)</f>
        <v>0</v>
      </c>
      <c r="AO609" s="406">
        <f>SUM(AO266:AO272)</f>
        <v>0</v>
      </c>
      <c r="AP609" s="99">
        <f>SUM(AP266:AP272)</f>
        <v>0</v>
      </c>
      <c r="AQ609" s="170">
        <f t="shared" si="52"/>
        <v>0</v>
      </c>
      <c r="AR609" s="99">
        <f t="shared" si="52"/>
        <v>0</v>
      </c>
      <c r="AS609" s="99">
        <f t="shared" si="52"/>
        <v>0</v>
      </c>
      <c r="AT609" s="100">
        <f t="shared" si="52"/>
        <v>0</v>
      </c>
      <c r="AU609" s="99">
        <f t="shared" si="52"/>
        <v>0</v>
      </c>
      <c r="AV609" s="100">
        <f t="shared" si="52"/>
        <v>0</v>
      </c>
      <c r="AW609" s="99">
        <f t="shared" si="52"/>
        <v>0</v>
      </c>
      <c r="AX609" s="406">
        <f t="shared" si="52"/>
        <v>0</v>
      </c>
      <c r="AY609" s="99">
        <f>SUM(AY266:AY272)</f>
        <v>0</v>
      </c>
      <c r="AZ609" s="170">
        <f t="shared" si="52"/>
        <v>0</v>
      </c>
      <c r="BA609" s="99">
        <f t="shared" si="52"/>
        <v>0</v>
      </c>
      <c r="BB609" s="412">
        <f>SUM(BB266:BB272)</f>
        <v>0</v>
      </c>
      <c r="BC609" s="170">
        <f t="shared" si="52"/>
        <v>0</v>
      </c>
      <c r="BD609" s="99">
        <f t="shared" si="52"/>
        <v>0</v>
      </c>
      <c r="BE609" s="170">
        <f t="shared" si="52"/>
        <v>0</v>
      </c>
      <c r="BF609" s="99">
        <f t="shared" si="52"/>
        <v>0</v>
      </c>
      <c r="BG609" s="100">
        <f t="shared" si="52"/>
        <v>0</v>
      </c>
      <c r="BH609" s="99">
        <f t="shared" si="52"/>
        <v>15</v>
      </c>
      <c r="BI609" s="100">
        <f t="shared" si="52"/>
        <v>10</v>
      </c>
      <c r="BJ609" s="99">
        <f t="shared" si="52"/>
        <v>0</v>
      </c>
      <c r="BK609" s="100">
        <f t="shared" si="52"/>
        <v>0</v>
      </c>
      <c r="BL609" s="99">
        <f t="shared" si="52"/>
        <v>0</v>
      </c>
      <c r="BM609" s="99">
        <f>SUM(BM266:BM272)</f>
        <v>0</v>
      </c>
      <c r="BN609" s="170">
        <f t="shared" si="52"/>
        <v>0</v>
      </c>
      <c r="BO609" s="99">
        <f t="shared" si="52"/>
        <v>0</v>
      </c>
      <c r="BP609" s="100">
        <f t="shared" si="52"/>
        <v>0</v>
      </c>
      <c r="BQ609" s="99">
        <f t="shared" si="52"/>
        <v>10</v>
      </c>
      <c r="BR609" s="119">
        <f>SUM(BR266:BR272)</f>
        <v>12</v>
      </c>
      <c r="BS609" s="412">
        <f>SUM(BS266:BS272)</f>
        <v>1</v>
      </c>
      <c r="BT609" s="412">
        <f>SUM(BT266:BT272)</f>
        <v>4</v>
      </c>
      <c r="BU609" s="170">
        <f t="shared" si="52"/>
        <v>2</v>
      </c>
      <c r="BV609" s="99">
        <f t="shared" si="52"/>
        <v>0</v>
      </c>
      <c r="BW609" s="100">
        <f t="shared" si="52"/>
        <v>0</v>
      </c>
      <c r="BX609" s="99">
        <f t="shared" si="52"/>
        <v>0</v>
      </c>
      <c r="BY609" s="99">
        <f>SUM(BY266:BY272)</f>
        <v>0</v>
      </c>
      <c r="BZ609" s="99">
        <f t="shared" si="52"/>
        <v>0</v>
      </c>
      <c r="CA609" s="100">
        <f t="shared" si="52"/>
        <v>0</v>
      </c>
      <c r="CB609" s="99">
        <f t="shared" si="52"/>
        <v>0</v>
      </c>
      <c r="CC609" s="412">
        <f>SUM(CC266:CC272)</f>
        <v>0</v>
      </c>
      <c r="CD609" s="412">
        <f>SUM(CD266:CD272)</f>
        <v>0</v>
      </c>
      <c r="CE609" s="170">
        <f t="shared" si="52"/>
        <v>0</v>
      </c>
    </row>
    <row r="610" spans="1:83">
      <c r="A610" s="40"/>
      <c r="B610" s="28" t="s">
        <v>802</v>
      </c>
      <c r="C610" s="22">
        <f>SUM(C273:C284)</f>
        <v>12540</v>
      </c>
      <c r="D610" s="22">
        <f>SUM(D273:D284)</f>
        <v>3741</v>
      </c>
      <c r="E610" s="68">
        <f t="shared" si="13"/>
        <v>0.29832535885167466</v>
      </c>
      <c r="F610" s="99">
        <f>SUM(F273:F284)</f>
        <v>0</v>
      </c>
      <c r="G610" s="99">
        <f>SUM(G273:G284)</f>
        <v>0</v>
      </c>
      <c r="H610" s="99">
        <f>SUM(H273:H284)</f>
        <v>0</v>
      </c>
      <c r="I610" s="99">
        <f>SUM(I273:I284)</f>
        <v>0</v>
      </c>
      <c r="J610" s="99">
        <f t="shared" ref="J610:CE610" si="53">SUM(J273:J284)</f>
        <v>0</v>
      </c>
      <c r="K610" s="407">
        <f t="shared" si="53"/>
        <v>0</v>
      </c>
      <c r="L610" s="99">
        <f>SUM(L273:L284)</f>
        <v>0</v>
      </c>
      <c r="M610" s="99">
        <f>SUM(M273:M284)</f>
        <v>0</v>
      </c>
      <c r="N610" s="100">
        <f t="shared" si="53"/>
        <v>0</v>
      </c>
      <c r="O610" s="99">
        <f t="shared" si="53"/>
        <v>0</v>
      </c>
      <c r="P610" s="100">
        <f t="shared" si="53"/>
        <v>0</v>
      </c>
      <c r="Q610" s="99">
        <f t="shared" si="53"/>
        <v>0</v>
      </c>
      <c r="R610" s="119">
        <f>SUM(R273:R284)</f>
        <v>0</v>
      </c>
      <c r="S610" s="119">
        <f>SUM(S273:S284)</f>
        <v>0</v>
      </c>
      <c r="T610" s="119">
        <f t="shared" si="53"/>
        <v>0</v>
      </c>
      <c r="U610" s="118">
        <f t="shared" si="53"/>
        <v>0</v>
      </c>
      <c r="V610" s="100">
        <f t="shared" si="53"/>
        <v>0</v>
      </c>
      <c r="W610" s="118">
        <f t="shared" si="53"/>
        <v>0</v>
      </c>
      <c r="X610" s="100">
        <f t="shared" si="53"/>
        <v>0</v>
      </c>
      <c r="Y610" s="99">
        <f t="shared" si="53"/>
        <v>0</v>
      </c>
      <c r="Z610" s="119">
        <f t="shared" si="53"/>
        <v>0</v>
      </c>
      <c r="AA610" s="118">
        <f t="shared" si="53"/>
        <v>0</v>
      </c>
      <c r="AB610" s="119">
        <f>SUM(AB273:AB284)</f>
        <v>0</v>
      </c>
      <c r="AC610" s="412">
        <f>SUM(AC273:AC284)</f>
        <v>0</v>
      </c>
      <c r="AD610" s="170">
        <f t="shared" si="53"/>
        <v>0</v>
      </c>
      <c r="AE610" s="99">
        <f t="shared" si="53"/>
        <v>0</v>
      </c>
      <c r="AF610" s="412">
        <f>SUM(AF273:AF284)</f>
        <v>0</v>
      </c>
      <c r="AG610" s="412">
        <f>SUM(AG273:AG284)</f>
        <v>0</v>
      </c>
      <c r="AH610" s="412">
        <f>SUM(AH273:AH284)</f>
        <v>0</v>
      </c>
      <c r="AI610" s="170">
        <f t="shared" si="53"/>
        <v>0</v>
      </c>
      <c r="AJ610" s="99">
        <f t="shared" si="53"/>
        <v>0</v>
      </c>
      <c r="AK610" s="412">
        <f>SUM(AK273:AK284)</f>
        <v>0</v>
      </c>
      <c r="AL610" s="170">
        <f t="shared" si="53"/>
        <v>0</v>
      </c>
      <c r="AM610" s="99">
        <f t="shared" si="53"/>
        <v>1911</v>
      </c>
      <c r="AN610" s="412">
        <f>SUM(AN273:AN284)</f>
        <v>1384</v>
      </c>
      <c r="AO610" s="406">
        <f>SUM(AO273:AO284)</f>
        <v>1515</v>
      </c>
      <c r="AP610" s="99">
        <f>SUM(AP273:AP284)</f>
        <v>1020</v>
      </c>
      <c r="AQ610" s="170">
        <f t="shared" si="53"/>
        <v>1852</v>
      </c>
      <c r="AR610" s="99">
        <f t="shared" si="53"/>
        <v>0</v>
      </c>
      <c r="AS610" s="99">
        <f t="shared" si="53"/>
        <v>0</v>
      </c>
      <c r="AT610" s="100">
        <f t="shared" si="53"/>
        <v>0</v>
      </c>
      <c r="AU610" s="99">
        <f t="shared" si="53"/>
        <v>0</v>
      </c>
      <c r="AV610" s="100">
        <f t="shared" si="53"/>
        <v>0</v>
      </c>
      <c r="AW610" s="99">
        <f t="shared" si="53"/>
        <v>0</v>
      </c>
      <c r="AX610" s="406">
        <f t="shared" si="53"/>
        <v>0</v>
      </c>
      <c r="AY610" s="99">
        <f>SUM(AY273:AY284)</f>
        <v>0</v>
      </c>
      <c r="AZ610" s="170">
        <f t="shared" si="53"/>
        <v>0</v>
      </c>
      <c r="BA610" s="99">
        <f t="shared" si="53"/>
        <v>0</v>
      </c>
      <c r="BB610" s="412">
        <f>SUM(BB273:BB284)</f>
        <v>0</v>
      </c>
      <c r="BC610" s="170">
        <f t="shared" si="53"/>
        <v>0</v>
      </c>
      <c r="BD610" s="99">
        <f t="shared" si="53"/>
        <v>0</v>
      </c>
      <c r="BE610" s="170">
        <f t="shared" si="53"/>
        <v>0</v>
      </c>
      <c r="BF610" s="99">
        <f t="shared" si="53"/>
        <v>0</v>
      </c>
      <c r="BG610" s="100">
        <f t="shared" si="53"/>
        <v>0</v>
      </c>
      <c r="BH610" s="99">
        <f t="shared" si="53"/>
        <v>0</v>
      </c>
      <c r="BI610" s="100">
        <f t="shared" si="53"/>
        <v>0</v>
      </c>
      <c r="BJ610" s="99">
        <f t="shared" si="53"/>
        <v>0</v>
      </c>
      <c r="BK610" s="100">
        <f t="shared" si="53"/>
        <v>0</v>
      </c>
      <c r="BL610" s="99">
        <f t="shared" si="53"/>
        <v>0</v>
      </c>
      <c r="BM610" s="99">
        <f>SUM(BM273:BM284)</f>
        <v>0</v>
      </c>
      <c r="BN610" s="170">
        <f t="shared" si="53"/>
        <v>0</v>
      </c>
      <c r="BO610" s="99">
        <f t="shared" si="53"/>
        <v>0</v>
      </c>
      <c r="BP610" s="100">
        <f t="shared" si="53"/>
        <v>0</v>
      </c>
      <c r="BQ610" s="99">
        <f t="shared" si="53"/>
        <v>0</v>
      </c>
      <c r="BR610" s="119">
        <f>SUM(BR273:BR284)</f>
        <v>0</v>
      </c>
      <c r="BS610" s="412">
        <f>SUM(BS273:BS284)</f>
        <v>0</v>
      </c>
      <c r="BT610" s="412">
        <f>SUM(BT273:BT284)</f>
        <v>0</v>
      </c>
      <c r="BU610" s="170">
        <f t="shared" si="53"/>
        <v>0</v>
      </c>
      <c r="BV610" s="99">
        <f t="shared" si="53"/>
        <v>0</v>
      </c>
      <c r="BW610" s="100">
        <f t="shared" si="53"/>
        <v>0</v>
      </c>
      <c r="BX610" s="99">
        <f t="shared" si="53"/>
        <v>0</v>
      </c>
      <c r="BY610" s="99">
        <f>SUM(BY273:BY284)</f>
        <v>0</v>
      </c>
      <c r="BZ610" s="99">
        <f t="shared" si="53"/>
        <v>0</v>
      </c>
      <c r="CA610" s="100">
        <f t="shared" si="53"/>
        <v>0</v>
      </c>
      <c r="CB610" s="99">
        <f t="shared" si="53"/>
        <v>0</v>
      </c>
      <c r="CC610" s="412">
        <f>SUM(CC273:CC284)</f>
        <v>0</v>
      </c>
      <c r="CD610" s="412">
        <f>SUM(CD273:CD284)</f>
        <v>0</v>
      </c>
      <c r="CE610" s="170">
        <f t="shared" si="53"/>
        <v>0</v>
      </c>
    </row>
    <row r="611" spans="1:83">
      <c r="A611" s="40"/>
      <c r="B611" s="28" t="s">
        <v>718</v>
      </c>
      <c r="C611" s="22">
        <f>SUM(C285:C292)</f>
        <v>7057</v>
      </c>
      <c r="D611" s="22">
        <f>SUM(D285:D292)</f>
        <v>1837</v>
      </c>
      <c r="E611" s="68">
        <f t="shared" si="13"/>
        <v>0.26030891313589344</v>
      </c>
      <c r="F611" s="99">
        <f>SUM(F285:F292)</f>
        <v>0</v>
      </c>
      <c r="G611" s="99">
        <f>SUM(G285:G292)</f>
        <v>0</v>
      </c>
      <c r="H611" s="99">
        <f>SUM(H285:H292)</f>
        <v>0</v>
      </c>
      <c r="I611" s="99">
        <f>SUM(I285:I292)</f>
        <v>0</v>
      </c>
      <c r="J611" s="99">
        <f t="shared" ref="J611:CE611" si="54">SUM(J285:J292)</f>
        <v>0</v>
      </c>
      <c r="K611" s="407">
        <f t="shared" si="54"/>
        <v>0</v>
      </c>
      <c r="L611" s="99">
        <f>SUM(L285:L292)</f>
        <v>0</v>
      </c>
      <c r="M611" s="99">
        <f>SUM(M285:M292)</f>
        <v>0</v>
      </c>
      <c r="N611" s="100">
        <f t="shared" si="54"/>
        <v>0</v>
      </c>
      <c r="O611" s="99">
        <f t="shared" si="54"/>
        <v>0</v>
      </c>
      <c r="P611" s="100">
        <f t="shared" si="54"/>
        <v>0</v>
      </c>
      <c r="Q611" s="99">
        <f t="shared" si="54"/>
        <v>0</v>
      </c>
      <c r="R611" s="119">
        <f>SUM(R285:R292)</f>
        <v>0</v>
      </c>
      <c r="S611" s="119">
        <f>SUM(S285:S292)</f>
        <v>0</v>
      </c>
      <c r="T611" s="119">
        <f t="shared" si="54"/>
        <v>0</v>
      </c>
      <c r="U611" s="118">
        <f t="shared" si="54"/>
        <v>0</v>
      </c>
      <c r="V611" s="100">
        <f t="shared" si="54"/>
        <v>0</v>
      </c>
      <c r="W611" s="118">
        <f t="shared" si="54"/>
        <v>0</v>
      </c>
      <c r="X611" s="100">
        <f t="shared" si="54"/>
        <v>0</v>
      </c>
      <c r="Y611" s="99">
        <f t="shared" si="54"/>
        <v>0</v>
      </c>
      <c r="Z611" s="119">
        <f t="shared" si="54"/>
        <v>0</v>
      </c>
      <c r="AA611" s="118">
        <f t="shared" si="54"/>
        <v>0</v>
      </c>
      <c r="AB611" s="119">
        <f>SUM(AB285:AB292)</f>
        <v>0</v>
      </c>
      <c r="AC611" s="412">
        <f>SUM(AC285:AC292)</f>
        <v>0</v>
      </c>
      <c r="AD611" s="170">
        <f t="shared" si="54"/>
        <v>0</v>
      </c>
      <c r="AE611" s="99">
        <f t="shared" si="54"/>
        <v>0</v>
      </c>
      <c r="AF611" s="412">
        <f>SUM(AF285:AF292)</f>
        <v>0</v>
      </c>
      <c r="AG611" s="412">
        <f>SUM(AG285:AG292)</f>
        <v>0</v>
      </c>
      <c r="AH611" s="412">
        <f>SUM(AH285:AH292)</f>
        <v>0</v>
      </c>
      <c r="AI611" s="170">
        <f t="shared" si="54"/>
        <v>0</v>
      </c>
      <c r="AJ611" s="99">
        <f t="shared" si="54"/>
        <v>0</v>
      </c>
      <c r="AK611" s="412">
        <f>SUM(AK285:AK292)</f>
        <v>0</v>
      </c>
      <c r="AL611" s="170">
        <f t="shared" si="54"/>
        <v>0</v>
      </c>
      <c r="AM611" s="99">
        <f t="shared" si="54"/>
        <v>0</v>
      </c>
      <c r="AN611" s="412">
        <f>SUM(AN285:AN292)</f>
        <v>0</v>
      </c>
      <c r="AO611" s="406">
        <f>SUM(AO285:AO292)</f>
        <v>0</v>
      </c>
      <c r="AP611" s="99">
        <f>SUM(AP285:AP292)</f>
        <v>0</v>
      </c>
      <c r="AQ611" s="170">
        <f t="shared" si="54"/>
        <v>0</v>
      </c>
      <c r="AR611" s="99">
        <f t="shared" si="54"/>
        <v>0</v>
      </c>
      <c r="AS611" s="99">
        <f t="shared" si="54"/>
        <v>0</v>
      </c>
      <c r="AT611" s="100">
        <f t="shared" si="54"/>
        <v>0</v>
      </c>
      <c r="AU611" s="99">
        <f t="shared" si="54"/>
        <v>1095</v>
      </c>
      <c r="AV611" s="100">
        <f t="shared" si="54"/>
        <v>977</v>
      </c>
      <c r="AW611" s="99">
        <f t="shared" si="54"/>
        <v>0</v>
      </c>
      <c r="AX611" s="406">
        <f t="shared" si="54"/>
        <v>0</v>
      </c>
      <c r="AY611" s="99">
        <f>SUM(AY285:AY292)</f>
        <v>0</v>
      </c>
      <c r="AZ611" s="170">
        <f t="shared" si="54"/>
        <v>0</v>
      </c>
      <c r="BA611" s="99">
        <f t="shared" si="54"/>
        <v>0</v>
      </c>
      <c r="BB611" s="412">
        <f>SUM(BB285:BB292)</f>
        <v>0</v>
      </c>
      <c r="BC611" s="170">
        <f t="shared" si="54"/>
        <v>0</v>
      </c>
      <c r="BD611" s="99">
        <f t="shared" si="54"/>
        <v>0</v>
      </c>
      <c r="BE611" s="170">
        <f t="shared" si="54"/>
        <v>0</v>
      </c>
      <c r="BF611" s="99">
        <f t="shared" si="54"/>
        <v>0</v>
      </c>
      <c r="BG611" s="100">
        <f t="shared" si="54"/>
        <v>0</v>
      </c>
      <c r="BH611" s="99">
        <f t="shared" si="54"/>
        <v>0</v>
      </c>
      <c r="BI611" s="100">
        <f t="shared" si="54"/>
        <v>0</v>
      </c>
      <c r="BJ611" s="99">
        <f t="shared" si="54"/>
        <v>0</v>
      </c>
      <c r="BK611" s="100">
        <f t="shared" si="54"/>
        <v>0</v>
      </c>
      <c r="BL611" s="99">
        <f t="shared" si="54"/>
        <v>0</v>
      </c>
      <c r="BM611" s="99">
        <f>SUM(BM285:BM292)</f>
        <v>0</v>
      </c>
      <c r="BN611" s="170">
        <f t="shared" si="54"/>
        <v>0</v>
      </c>
      <c r="BO611" s="99">
        <f t="shared" si="54"/>
        <v>0</v>
      </c>
      <c r="BP611" s="100">
        <f t="shared" si="54"/>
        <v>0</v>
      </c>
      <c r="BQ611" s="99">
        <f t="shared" si="54"/>
        <v>0</v>
      </c>
      <c r="BR611" s="119">
        <f>SUM(BR285:BR292)</f>
        <v>0</v>
      </c>
      <c r="BS611" s="412">
        <f>SUM(BS285:BS292)</f>
        <v>0</v>
      </c>
      <c r="BT611" s="412">
        <f>SUM(BT285:BT292)</f>
        <v>0</v>
      </c>
      <c r="BU611" s="170">
        <f t="shared" si="54"/>
        <v>0</v>
      </c>
      <c r="BV611" s="99">
        <f t="shared" si="54"/>
        <v>0</v>
      </c>
      <c r="BW611" s="100">
        <f t="shared" si="54"/>
        <v>0</v>
      </c>
      <c r="BX611" s="99">
        <f t="shared" si="54"/>
        <v>0</v>
      </c>
      <c r="BY611" s="99">
        <f>SUM(BY285:BY292)</f>
        <v>0</v>
      </c>
      <c r="BZ611" s="99">
        <f t="shared" si="54"/>
        <v>0</v>
      </c>
      <c r="CA611" s="100">
        <f t="shared" si="54"/>
        <v>0</v>
      </c>
      <c r="CB611" s="99">
        <f t="shared" si="54"/>
        <v>0</v>
      </c>
      <c r="CC611" s="412">
        <f>SUM(CC285:CC292)</f>
        <v>0</v>
      </c>
      <c r="CD611" s="412">
        <f>SUM(CD285:CD292)</f>
        <v>0</v>
      </c>
      <c r="CE611" s="170">
        <f t="shared" si="54"/>
        <v>0</v>
      </c>
    </row>
    <row r="612" spans="1:83">
      <c r="A612" s="40"/>
      <c r="B612" s="28" t="s">
        <v>719</v>
      </c>
      <c r="C612" s="22">
        <f>SUM(C293:C299)</f>
        <v>7597</v>
      </c>
      <c r="D612" s="22">
        <f>SUM(D293:D299)</f>
        <v>2396</v>
      </c>
      <c r="E612" s="68">
        <f t="shared" si="13"/>
        <v>0.3153876530209293</v>
      </c>
      <c r="F612" s="99">
        <f>SUM(F293:F299)</f>
        <v>0</v>
      </c>
      <c r="G612" s="99">
        <f>SUM(G293:G299)</f>
        <v>0</v>
      </c>
      <c r="H612" s="99">
        <f>SUM(H293:H299)</f>
        <v>0</v>
      </c>
      <c r="I612" s="99">
        <f>SUM(I293:I299)</f>
        <v>0</v>
      </c>
      <c r="J612" s="99">
        <f t="shared" ref="J612:CE612" si="55">SUM(J293:J299)</f>
        <v>0</v>
      </c>
      <c r="K612" s="407">
        <f t="shared" si="55"/>
        <v>0</v>
      </c>
      <c r="L612" s="99">
        <f>SUM(L293:L299)</f>
        <v>0</v>
      </c>
      <c r="M612" s="99">
        <f>SUM(M293:M299)</f>
        <v>0</v>
      </c>
      <c r="N612" s="100">
        <f t="shared" si="55"/>
        <v>0</v>
      </c>
      <c r="O612" s="99">
        <f t="shared" si="55"/>
        <v>0</v>
      </c>
      <c r="P612" s="100">
        <f t="shared" si="55"/>
        <v>0</v>
      </c>
      <c r="Q612" s="99">
        <f t="shared" si="55"/>
        <v>0</v>
      </c>
      <c r="R612" s="119">
        <f>SUM(R293:R299)</f>
        <v>0</v>
      </c>
      <c r="S612" s="119">
        <f>SUM(S293:S299)</f>
        <v>0</v>
      </c>
      <c r="T612" s="119">
        <f t="shared" si="55"/>
        <v>0</v>
      </c>
      <c r="U612" s="118">
        <f t="shared" si="55"/>
        <v>0</v>
      </c>
      <c r="V612" s="100">
        <f t="shared" si="55"/>
        <v>0</v>
      </c>
      <c r="W612" s="118">
        <f t="shared" si="55"/>
        <v>0</v>
      </c>
      <c r="X612" s="100">
        <f t="shared" si="55"/>
        <v>0</v>
      </c>
      <c r="Y612" s="99">
        <f t="shared" si="55"/>
        <v>0</v>
      </c>
      <c r="Z612" s="119">
        <f t="shared" si="55"/>
        <v>0</v>
      </c>
      <c r="AA612" s="118">
        <f t="shared" si="55"/>
        <v>0</v>
      </c>
      <c r="AB612" s="119">
        <f>SUM(AB293:AB299)</f>
        <v>0</v>
      </c>
      <c r="AC612" s="412">
        <f>SUM(AC293:AC299)</f>
        <v>0</v>
      </c>
      <c r="AD612" s="170">
        <f t="shared" si="55"/>
        <v>0</v>
      </c>
      <c r="AE612" s="99">
        <f t="shared" si="55"/>
        <v>0</v>
      </c>
      <c r="AF612" s="412">
        <f>SUM(AF293:AF299)</f>
        <v>0</v>
      </c>
      <c r="AG612" s="412">
        <f>SUM(AG293:AG299)</f>
        <v>0</v>
      </c>
      <c r="AH612" s="412">
        <f>SUM(AH293:AH299)</f>
        <v>0</v>
      </c>
      <c r="AI612" s="170">
        <f t="shared" si="55"/>
        <v>0</v>
      </c>
      <c r="AJ612" s="99">
        <f t="shared" si="55"/>
        <v>0</v>
      </c>
      <c r="AK612" s="412">
        <f>SUM(AK293:AK299)</f>
        <v>0</v>
      </c>
      <c r="AL612" s="170">
        <f t="shared" si="55"/>
        <v>0</v>
      </c>
      <c r="AM612" s="99">
        <f t="shared" si="55"/>
        <v>0</v>
      </c>
      <c r="AN612" s="412">
        <f>SUM(AN293:AN299)</f>
        <v>0</v>
      </c>
      <c r="AO612" s="406">
        <f>SUM(AO293:AO299)</f>
        <v>0</v>
      </c>
      <c r="AP612" s="99">
        <f>SUM(AP293:AP299)</f>
        <v>0</v>
      </c>
      <c r="AQ612" s="170">
        <f t="shared" si="55"/>
        <v>0</v>
      </c>
      <c r="AR612" s="99">
        <f t="shared" si="55"/>
        <v>1113</v>
      </c>
      <c r="AS612" s="99">
        <f t="shared" si="55"/>
        <v>1060</v>
      </c>
      <c r="AT612" s="100">
        <f t="shared" si="55"/>
        <v>1319</v>
      </c>
      <c r="AU612" s="99">
        <f t="shared" si="55"/>
        <v>0</v>
      </c>
      <c r="AV612" s="100">
        <f t="shared" si="55"/>
        <v>0</v>
      </c>
      <c r="AW612" s="99">
        <f t="shared" si="55"/>
        <v>0</v>
      </c>
      <c r="AX612" s="406">
        <f t="shared" si="55"/>
        <v>0</v>
      </c>
      <c r="AY612" s="99">
        <f>SUM(AY293:AY299)</f>
        <v>0</v>
      </c>
      <c r="AZ612" s="170">
        <f t="shared" si="55"/>
        <v>0</v>
      </c>
      <c r="BA612" s="99">
        <f t="shared" si="55"/>
        <v>0</v>
      </c>
      <c r="BB612" s="412">
        <f>SUM(BB293:BB299)</f>
        <v>0</v>
      </c>
      <c r="BC612" s="170">
        <f t="shared" si="55"/>
        <v>0</v>
      </c>
      <c r="BD612" s="99">
        <f t="shared" si="55"/>
        <v>0</v>
      </c>
      <c r="BE612" s="170">
        <f t="shared" si="55"/>
        <v>0</v>
      </c>
      <c r="BF612" s="99">
        <f t="shared" si="55"/>
        <v>0</v>
      </c>
      <c r="BG612" s="100">
        <f t="shared" si="55"/>
        <v>0</v>
      </c>
      <c r="BH612" s="99">
        <f t="shared" si="55"/>
        <v>0</v>
      </c>
      <c r="BI612" s="100">
        <f t="shared" si="55"/>
        <v>0</v>
      </c>
      <c r="BJ612" s="99">
        <f t="shared" si="55"/>
        <v>0</v>
      </c>
      <c r="BK612" s="100">
        <f t="shared" si="55"/>
        <v>0</v>
      </c>
      <c r="BL612" s="99">
        <f t="shared" si="55"/>
        <v>0</v>
      </c>
      <c r="BM612" s="99">
        <f>SUM(BM293:BM299)</f>
        <v>0</v>
      </c>
      <c r="BN612" s="170">
        <f t="shared" si="55"/>
        <v>0</v>
      </c>
      <c r="BO612" s="99">
        <f t="shared" si="55"/>
        <v>0</v>
      </c>
      <c r="BP612" s="100">
        <f t="shared" si="55"/>
        <v>0</v>
      </c>
      <c r="BQ612" s="99">
        <f t="shared" si="55"/>
        <v>0</v>
      </c>
      <c r="BR612" s="119">
        <f>SUM(BR293:BR299)</f>
        <v>0</v>
      </c>
      <c r="BS612" s="412">
        <f>SUM(BS293:BS299)</f>
        <v>0</v>
      </c>
      <c r="BT612" s="412">
        <f>SUM(BT293:BT299)</f>
        <v>0</v>
      </c>
      <c r="BU612" s="170">
        <f t="shared" si="55"/>
        <v>0</v>
      </c>
      <c r="BV612" s="99">
        <f t="shared" si="55"/>
        <v>0</v>
      </c>
      <c r="BW612" s="100">
        <f t="shared" si="55"/>
        <v>0</v>
      </c>
      <c r="BX612" s="99">
        <f t="shared" si="55"/>
        <v>0</v>
      </c>
      <c r="BY612" s="99">
        <f>SUM(BY293:BY299)</f>
        <v>0</v>
      </c>
      <c r="BZ612" s="99">
        <f t="shared" si="55"/>
        <v>0</v>
      </c>
      <c r="CA612" s="100">
        <f t="shared" si="55"/>
        <v>0</v>
      </c>
      <c r="CB612" s="99">
        <f t="shared" si="55"/>
        <v>0</v>
      </c>
      <c r="CC612" s="412">
        <f>SUM(CC293:CC299)</f>
        <v>0</v>
      </c>
      <c r="CD612" s="412">
        <f>SUM(CD293:CD299)</f>
        <v>0</v>
      </c>
      <c r="CE612" s="170">
        <f t="shared" si="55"/>
        <v>0</v>
      </c>
    </row>
    <row r="613" spans="1:83">
      <c r="A613" s="40"/>
      <c r="B613" s="28" t="s">
        <v>746</v>
      </c>
      <c r="C613" s="22">
        <f>SUM(C300:C307)</f>
        <v>6622</v>
      </c>
      <c r="D613" s="22">
        <f>SUM(D300:D307)</f>
        <v>2361</v>
      </c>
      <c r="E613" s="68">
        <f t="shared" si="13"/>
        <v>0.35653881002718213</v>
      </c>
      <c r="F613" s="99">
        <f>SUM(F300:F307)</f>
        <v>0</v>
      </c>
      <c r="G613" s="99">
        <f>SUM(G300:G307)</f>
        <v>0</v>
      </c>
      <c r="H613" s="99">
        <f>SUM(H300:H307)</f>
        <v>0</v>
      </c>
      <c r="I613" s="99">
        <f>SUM(I300:I307)</f>
        <v>0</v>
      </c>
      <c r="J613" s="99">
        <f t="shared" ref="J613:CE613" si="56">SUM(J300:J307)</f>
        <v>0</v>
      </c>
      <c r="K613" s="407">
        <f t="shared" si="56"/>
        <v>0</v>
      </c>
      <c r="L613" s="99">
        <f>SUM(L300:L307)</f>
        <v>0</v>
      </c>
      <c r="M613" s="99">
        <f>SUM(M300:M307)</f>
        <v>0</v>
      </c>
      <c r="N613" s="100">
        <f t="shared" si="56"/>
        <v>0</v>
      </c>
      <c r="O613" s="99">
        <f t="shared" si="56"/>
        <v>0</v>
      </c>
      <c r="P613" s="100">
        <f t="shared" si="56"/>
        <v>0</v>
      </c>
      <c r="Q613" s="99">
        <f t="shared" si="56"/>
        <v>0</v>
      </c>
      <c r="R613" s="119">
        <f>SUM(R300:R307)</f>
        <v>0</v>
      </c>
      <c r="S613" s="119">
        <f>SUM(S300:S307)</f>
        <v>0</v>
      </c>
      <c r="T613" s="119">
        <f t="shared" si="56"/>
        <v>0</v>
      </c>
      <c r="U613" s="118">
        <f t="shared" si="56"/>
        <v>0</v>
      </c>
      <c r="V613" s="100">
        <f t="shared" si="56"/>
        <v>0</v>
      </c>
      <c r="W613" s="118">
        <f t="shared" si="56"/>
        <v>0</v>
      </c>
      <c r="X613" s="100">
        <f t="shared" si="56"/>
        <v>0</v>
      </c>
      <c r="Y613" s="99">
        <f t="shared" si="56"/>
        <v>0</v>
      </c>
      <c r="Z613" s="119">
        <f t="shared" si="56"/>
        <v>0</v>
      </c>
      <c r="AA613" s="118">
        <f t="shared" si="56"/>
        <v>0</v>
      </c>
      <c r="AB613" s="119">
        <f>SUM(AB300:AB307)</f>
        <v>0</v>
      </c>
      <c r="AC613" s="412">
        <f>SUM(AC300:AC307)</f>
        <v>0</v>
      </c>
      <c r="AD613" s="170">
        <f t="shared" si="56"/>
        <v>0</v>
      </c>
      <c r="AE613" s="99">
        <f t="shared" si="56"/>
        <v>0</v>
      </c>
      <c r="AF613" s="412">
        <f>SUM(AF300:AF307)</f>
        <v>0</v>
      </c>
      <c r="AG613" s="412">
        <f>SUM(AG300:AG307)</f>
        <v>0</v>
      </c>
      <c r="AH613" s="412">
        <f>SUM(AH300:AH307)</f>
        <v>0</v>
      </c>
      <c r="AI613" s="170">
        <f t="shared" si="56"/>
        <v>0</v>
      </c>
      <c r="AJ613" s="99">
        <f t="shared" si="56"/>
        <v>0</v>
      </c>
      <c r="AK613" s="412">
        <f>SUM(AK300:AK307)</f>
        <v>0</v>
      </c>
      <c r="AL613" s="170">
        <f t="shared" si="56"/>
        <v>0</v>
      </c>
      <c r="AM613" s="99">
        <f t="shared" si="56"/>
        <v>0</v>
      </c>
      <c r="AN613" s="412">
        <f>SUM(AN300:AN307)</f>
        <v>0</v>
      </c>
      <c r="AO613" s="406">
        <f>SUM(AO300:AO307)</f>
        <v>0</v>
      </c>
      <c r="AP613" s="99">
        <f>SUM(AP300:AP307)</f>
        <v>0</v>
      </c>
      <c r="AQ613" s="170">
        <f t="shared" si="56"/>
        <v>0</v>
      </c>
      <c r="AR613" s="99">
        <f t="shared" si="56"/>
        <v>1268</v>
      </c>
      <c r="AS613" s="99">
        <f t="shared" si="56"/>
        <v>1041</v>
      </c>
      <c r="AT613" s="100">
        <f t="shared" si="56"/>
        <v>1277</v>
      </c>
      <c r="AU613" s="99">
        <f t="shared" si="56"/>
        <v>0</v>
      </c>
      <c r="AV613" s="100">
        <f t="shared" si="56"/>
        <v>0</v>
      </c>
      <c r="AW613" s="99">
        <f t="shared" si="56"/>
        <v>0</v>
      </c>
      <c r="AX613" s="406">
        <f t="shared" si="56"/>
        <v>0</v>
      </c>
      <c r="AY613" s="99">
        <f>SUM(AY300:AY307)</f>
        <v>0</v>
      </c>
      <c r="AZ613" s="170">
        <f t="shared" si="56"/>
        <v>0</v>
      </c>
      <c r="BA613" s="99">
        <f t="shared" si="56"/>
        <v>0</v>
      </c>
      <c r="BB613" s="412">
        <f>SUM(BB300:BB307)</f>
        <v>0</v>
      </c>
      <c r="BC613" s="170">
        <f t="shared" si="56"/>
        <v>0</v>
      </c>
      <c r="BD613" s="99">
        <f t="shared" si="56"/>
        <v>0</v>
      </c>
      <c r="BE613" s="170">
        <f t="shared" si="56"/>
        <v>0</v>
      </c>
      <c r="BF613" s="99">
        <f t="shared" si="56"/>
        <v>0</v>
      </c>
      <c r="BG613" s="100">
        <f t="shared" si="56"/>
        <v>0</v>
      </c>
      <c r="BH613" s="99">
        <f t="shared" si="56"/>
        <v>0</v>
      </c>
      <c r="BI613" s="100">
        <f t="shared" si="56"/>
        <v>0</v>
      </c>
      <c r="BJ613" s="99">
        <f t="shared" si="56"/>
        <v>0</v>
      </c>
      <c r="BK613" s="100">
        <f t="shared" si="56"/>
        <v>0</v>
      </c>
      <c r="BL613" s="99">
        <f t="shared" si="56"/>
        <v>0</v>
      </c>
      <c r="BM613" s="99">
        <f>SUM(BM300:BM307)</f>
        <v>0</v>
      </c>
      <c r="BN613" s="170">
        <f t="shared" si="56"/>
        <v>0</v>
      </c>
      <c r="BO613" s="99">
        <f t="shared" si="56"/>
        <v>0</v>
      </c>
      <c r="BP613" s="100">
        <f t="shared" si="56"/>
        <v>0</v>
      </c>
      <c r="BQ613" s="99">
        <f t="shared" si="56"/>
        <v>0</v>
      </c>
      <c r="BR613" s="119">
        <f>SUM(BR300:BR307)</f>
        <v>0</v>
      </c>
      <c r="BS613" s="412">
        <f>SUM(BS300:BS307)</f>
        <v>0</v>
      </c>
      <c r="BT613" s="412">
        <f>SUM(BT300:BT307)</f>
        <v>0</v>
      </c>
      <c r="BU613" s="170">
        <f t="shared" si="56"/>
        <v>0</v>
      </c>
      <c r="BV613" s="99">
        <f t="shared" si="56"/>
        <v>0</v>
      </c>
      <c r="BW613" s="100">
        <f t="shared" si="56"/>
        <v>0</v>
      </c>
      <c r="BX613" s="99">
        <f t="shared" si="56"/>
        <v>0</v>
      </c>
      <c r="BY613" s="99">
        <f>SUM(BY300:BY307)</f>
        <v>0</v>
      </c>
      <c r="BZ613" s="99">
        <f t="shared" si="56"/>
        <v>0</v>
      </c>
      <c r="CA613" s="100">
        <f t="shared" si="56"/>
        <v>0</v>
      </c>
      <c r="CB613" s="99">
        <f t="shared" si="56"/>
        <v>0</v>
      </c>
      <c r="CC613" s="412">
        <f>SUM(CC300:CC307)</f>
        <v>0</v>
      </c>
      <c r="CD613" s="412">
        <f>SUM(CD300:CD307)</f>
        <v>0</v>
      </c>
      <c r="CE613" s="170">
        <f t="shared" si="56"/>
        <v>0</v>
      </c>
    </row>
    <row r="614" spans="1:83">
      <c r="A614" s="40"/>
      <c r="B614" s="28" t="s">
        <v>20</v>
      </c>
      <c r="C614" s="22">
        <f>SUM(C308:C312)</f>
        <v>6813</v>
      </c>
      <c r="D614" s="22">
        <f>SUM(D308:D312)</f>
        <v>2680</v>
      </c>
      <c r="E614" s="68">
        <f t="shared" si="13"/>
        <v>0.39336562454131807</v>
      </c>
      <c r="F614" s="99">
        <f>SUM(F308:F312)</f>
        <v>0</v>
      </c>
      <c r="G614" s="99">
        <f>SUM(G308:G312)</f>
        <v>0</v>
      </c>
      <c r="H614" s="99">
        <f>SUM(H308:H312)</f>
        <v>0</v>
      </c>
      <c r="I614" s="99">
        <f>SUM(I308:I312)</f>
        <v>0</v>
      </c>
      <c r="J614" s="99">
        <f t="shared" ref="J614:CE614" si="57">SUM(J308:J312)</f>
        <v>0</v>
      </c>
      <c r="K614" s="407">
        <f t="shared" si="57"/>
        <v>0</v>
      </c>
      <c r="L614" s="99">
        <f>SUM(L308:L312)</f>
        <v>0</v>
      </c>
      <c r="M614" s="99">
        <f>SUM(M308:M312)</f>
        <v>0</v>
      </c>
      <c r="N614" s="100">
        <f t="shared" si="57"/>
        <v>0</v>
      </c>
      <c r="O614" s="99">
        <f t="shared" si="57"/>
        <v>0</v>
      </c>
      <c r="P614" s="100">
        <f t="shared" si="57"/>
        <v>0</v>
      </c>
      <c r="Q614" s="99">
        <f t="shared" si="57"/>
        <v>0</v>
      </c>
      <c r="R614" s="119">
        <f>SUM(R308:R312)</f>
        <v>0</v>
      </c>
      <c r="S614" s="119">
        <f>SUM(S308:S312)</f>
        <v>0</v>
      </c>
      <c r="T614" s="119">
        <f t="shared" si="57"/>
        <v>0</v>
      </c>
      <c r="U614" s="118">
        <f t="shared" si="57"/>
        <v>0</v>
      </c>
      <c r="V614" s="100">
        <f t="shared" si="57"/>
        <v>0</v>
      </c>
      <c r="W614" s="118">
        <f t="shared" si="57"/>
        <v>0</v>
      </c>
      <c r="X614" s="100">
        <f t="shared" si="57"/>
        <v>0</v>
      </c>
      <c r="Y614" s="99">
        <f t="shared" si="57"/>
        <v>0</v>
      </c>
      <c r="Z614" s="119">
        <f t="shared" si="57"/>
        <v>0</v>
      </c>
      <c r="AA614" s="118">
        <f t="shared" si="57"/>
        <v>0</v>
      </c>
      <c r="AB614" s="119">
        <f>SUM(AB308:AB312)</f>
        <v>0</v>
      </c>
      <c r="AC614" s="412">
        <f>SUM(AC308:AC312)</f>
        <v>0</v>
      </c>
      <c r="AD614" s="170">
        <f t="shared" si="57"/>
        <v>0</v>
      </c>
      <c r="AE614" s="99">
        <f t="shared" si="57"/>
        <v>0</v>
      </c>
      <c r="AF614" s="412">
        <f>SUM(AF308:AF312)</f>
        <v>0</v>
      </c>
      <c r="AG614" s="412">
        <f>SUM(AG308:AG312)</f>
        <v>0</v>
      </c>
      <c r="AH614" s="412">
        <f>SUM(AH308:AH312)</f>
        <v>0</v>
      </c>
      <c r="AI614" s="170">
        <f t="shared" si="57"/>
        <v>0</v>
      </c>
      <c r="AJ614" s="99">
        <f t="shared" si="57"/>
        <v>0</v>
      </c>
      <c r="AK614" s="412">
        <f>SUM(AK308:AK312)</f>
        <v>0</v>
      </c>
      <c r="AL614" s="170">
        <f t="shared" si="57"/>
        <v>0</v>
      </c>
      <c r="AM614" s="99">
        <f t="shared" si="57"/>
        <v>0</v>
      </c>
      <c r="AN614" s="412">
        <f>SUM(AN308:AN312)</f>
        <v>0</v>
      </c>
      <c r="AO614" s="406">
        <f>SUM(AO308:AO312)</f>
        <v>0</v>
      </c>
      <c r="AP614" s="99">
        <f>SUM(AP308:AP312)</f>
        <v>0</v>
      </c>
      <c r="AQ614" s="170">
        <f t="shared" si="57"/>
        <v>0</v>
      </c>
      <c r="AR614" s="99">
        <f t="shared" si="57"/>
        <v>0</v>
      </c>
      <c r="AS614" s="99">
        <f t="shared" si="57"/>
        <v>0</v>
      </c>
      <c r="AT614" s="100">
        <f t="shared" si="57"/>
        <v>0</v>
      </c>
      <c r="AU614" s="99">
        <f t="shared" si="57"/>
        <v>0</v>
      </c>
      <c r="AV614" s="100">
        <f t="shared" si="57"/>
        <v>0</v>
      </c>
      <c r="AW614" s="99">
        <f t="shared" si="57"/>
        <v>0</v>
      </c>
      <c r="AX614" s="406">
        <f t="shared" si="57"/>
        <v>0</v>
      </c>
      <c r="AY614" s="99">
        <f>SUM(AY308:AY312)</f>
        <v>0</v>
      </c>
      <c r="AZ614" s="170">
        <f t="shared" si="57"/>
        <v>0</v>
      </c>
      <c r="BA614" s="99">
        <f t="shared" si="57"/>
        <v>0</v>
      </c>
      <c r="BB614" s="412">
        <f>SUM(BB308:BB312)</f>
        <v>0</v>
      </c>
      <c r="BC614" s="170">
        <f t="shared" si="57"/>
        <v>0</v>
      </c>
      <c r="BD614" s="99">
        <f t="shared" si="57"/>
        <v>27</v>
      </c>
      <c r="BE614" s="170">
        <f t="shared" si="57"/>
        <v>24</v>
      </c>
      <c r="BF614" s="99">
        <f t="shared" si="57"/>
        <v>1545</v>
      </c>
      <c r="BG614" s="100">
        <f t="shared" si="57"/>
        <v>1585</v>
      </c>
      <c r="BH614" s="99">
        <f t="shared" si="57"/>
        <v>0</v>
      </c>
      <c r="BI614" s="100">
        <f t="shared" si="57"/>
        <v>0</v>
      </c>
      <c r="BJ614" s="99">
        <f t="shared" si="57"/>
        <v>0</v>
      </c>
      <c r="BK614" s="100">
        <f t="shared" si="57"/>
        <v>0</v>
      </c>
      <c r="BL614" s="99">
        <f t="shared" si="57"/>
        <v>0</v>
      </c>
      <c r="BM614" s="99">
        <f>SUM(BM308:BM312)</f>
        <v>0</v>
      </c>
      <c r="BN614" s="170">
        <f t="shared" si="57"/>
        <v>0</v>
      </c>
      <c r="BO614" s="99">
        <f t="shared" si="57"/>
        <v>0</v>
      </c>
      <c r="BP614" s="100">
        <f t="shared" si="57"/>
        <v>0</v>
      </c>
      <c r="BQ614" s="99">
        <f t="shared" si="57"/>
        <v>0</v>
      </c>
      <c r="BR614" s="119">
        <f>SUM(BR308:BR312)</f>
        <v>0</v>
      </c>
      <c r="BS614" s="412">
        <f>SUM(BS308:BS312)</f>
        <v>0</v>
      </c>
      <c r="BT614" s="412">
        <f>SUM(BT308:BT312)</f>
        <v>0</v>
      </c>
      <c r="BU614" s="170">
        <f t="shared" si="57"/>
        <v>0</v>
      </c>
      <c r="BV614" s="99">
        <f t="shared" si="57"/>
        <v>0</v>
      </c>
      <c r="BW614" s="100">
        <f t="shared" si="57"/>
        <v>0</v>
      </c>
      <c r="BX614" s="99">
        <f t="shared" si="57"/>
        <v>0</v>
      </c>
      <c r="BY614" s="99">
        <f>SUM(BY308:BY312)</f>
        <v>0</v>
      </c>
      <c r="BZ614" s="99">
        <f t="shared" si="57"/>
        <v>0</v>
      </c>
      <c r="CA614" s="100">
        <f t="shared" si="57"/>
        <v>0</v>
      </c>
      <c r="CB614" s="99">
        <f t="shared" si="57"/>
        <v>0</v>
      </c>
      <c r="CC614" s="412">
        <f>SUM(CC308:CC312)</f>
        <v>0</v>
      </c>
      <c r="CD614" s="412">
        <f>SUM(CD308:CD312)</f>
        <v>0</v>
      </c>
      <c r="CE614" s="170">
        <f t="shared" si="57"/>
        <v>0</v>
      </c>
    </row>
    <row r="615" spans="1:83">
      <c r="A615" s="40"/>
      <c r="B615" s="28" t="s">
        <v>720</v>
      </c>
      <c r="C615" s="22">
        <f>SUM(C317:C348)</f>
        <v>32604</v>
      </c>
      <c r="D615" s="22">
        <f>SUM(D317:D348)</f>
        <v>15008</v>
      </c>
      <c r="E615" s="68">
        <f t="shared" si="13"/>
        <v>0.46031161820635502</v>
      </c>
      <c r="F615" s="99">
        <f>SUM(F317:F348)</f>
        <v>0</v>
      </c>
      <c r="G615" s="99">
        <f>SUM(G317:G348)</f>
        <v>0</v>
      </c>
      <c r="H615" s="99">
        <f>SUM(H317:H348)</f>
        <v>0</v>
      </c>
      <c r="I615" s="99">
        <f>SUM(I317:I348)</f>
        <v>0</v>
      </c>
      <c r="J615" s="99">
        <f t="shared" ref="J615:CE615" si="58">SUM(J317:J348)</f>
        <v>0</v>
      </c>
      <c r="K615" s="407">
        <f t="shared" si="58"/>
        <v>0</v>
      </c>
      <c r="L615" s="99">
        <f>SUM(L317:L348)</f>
        <v>0</v>
      </c>
      <c r="M615" s="99">
        <f>SUM(M317:M348)</f>
        <v>0</v>
      </c>
      <c r="N615" s="100">
        <f t="shared" si="58"/>
        <v>0</v>
      </c>
      <c r="O615" s="99">
        <f t="shared" si="58"/>
        <v>0</v>
      </c>
      <c r="P615" s="100">
        <f t="shared" si="58"/>
        <v>0</v>
      </c>
      <c r="Q615" s="99">
        <f t="shared" si="58"/>
        <v>0</v>
      </c>
      <c r="R615" s="119">
        <f>SUM(R317:R348)</f>
        <v>0</v>
      </c>
      <c r="S615" s="119">
        <f>SUM(S317:S348)</f>
        <v>0</v>
      </c>
      <c r="T615" s="119">
        <f t="shared" si="58"/>
        <v>0</v>
      </c>
      <c r="U615" s="118">
        <f t="shared" si="58"/>
        <v>0</v>
      </c>
      <c r="V615" s="100">
        <f t="shared" si="58"/>
        <v>0</v>
      </c>
      <c r="W615" s="118">
        <f t="shared" si="58"/>
        <v>0</v>
      </c>
      <c r="X615" s="100">
        <f t="shared" si="58"/>
        <v>0</v>
      </c>
      <c r="Y615" s="99">
        <f t="shared" si="58"/>
        <v>0</v>
      </c>
      <c r="Z615" s="119">
        <f t="shared" si="58"/>
        <v>0</v>
      </c>
      <c r="AA615" s="118">
        <f t="shared" si="58"/>
        <v>0</v>
      </c>
      <c r="AB615" s="119">
        <f>SUM(AB317:AB348)</f>
        <v>0</v>
      </c>
      <c r="AC615" s="412">
        <f>SUM(AC317:AC348)</f>
        <v>0</v>
      </c>
      <c r="AD615" s="170">
        <f t="shared" si="58"/>
        <v>0</v>
      </c>
      <c r="AE615" s="99">
        <f t="shared" si="58"/>
        <v>0</v>
      </c>
      <c r="AF615" s="412">
        <f>SUM(AF317:AF348)</f>
        <v>0</v>
      </c>
      <c r="AG615" s="412">
        <f>SUM(AG317:AG348)</f>
        <v>0</v>
      </c>
      <c r="AH615" s="412">
        <f>SUM(AH317:AH348)</f>
        <v>0</v>
      </c>
      <c r="AI615" s="170">
        <f t="shared" si="58"/>
        <v>0</v>
      </c>
      <c r="AJ615" s="99">
        <f t="shared" si="58"/>
        <v>0</v>
      </c>
      <c r="AK615" s="412">
        <f>SUM(AK317:AK348)</f>
        <v>0</v>
      </c>
      <c r="AL615" s="170">
        <f t="shared" si="58"/>
        <v>0</v>
      </c>
      <c r="AM615" s="99">
        <f t="shared" si="58"/>
        <v>0</v>
      </c>
      <c r="AN615" s="412">
        <f>SUM(AN317:AN348)</f>
        <v>0</v>
      </c>
      <c r="AO615" s="406">
        <f>SUM(AO317:AO348)</f>
        <v>0</v>
      </c>
      <c r="AP615" s="99">
        <f>SUM(AP317:AP348)</f>
        <v>0</v>
      </c>
      <c r="AQ615" s="170">
        <f t="shared" si="58"/>
        <v>0</v>
      </c>
      <c r="AR615" s="99">
        <f t="shared" si="58"/>
        <v>0</v>
      </c>
      <c r="AS615" s="99">
        <f t="shared" si="58"/>
        <v>0</v>
      </c>
      <c r="AT615" s="100">
        <f t="shared" si="58"/>
        <v>0</v>
      </c>
      <c r="AU615" s="99">
        <f t="shared" si="58"/>
        <v>0</v>
      </c>
      <c r="AV615" s="100">
        <f t="shared" si="58"/>
        <v>0</v>
      </c>
      <c r="AW615" s="99">
        <f t="shared" si="58"/>
        <v>0</v>
      </c>
      <c r="AX615" s="406">
        <f t="shared" si="58"/>
        <v>0</v>
      </c>
      <c r="AY615" s="99">
        <f>SUM(AY317:AY348)</f>
        <v>0</v>
      </c>
      <c r="AZ615" s="170">
        <f t="shared" si="58"/>
        <v>0</v>
      </c>
      <c r="BA615" s="99">
        <f t="shared" si="58"/>
        <v>0</v>
      </c>
      <c r="BB615" s="412">
        <f>SUM(BB317:BB348)</f>
        <v>0</v>
      </c>
      <c r="BC615" s="170">
        <f t="shared" si="58"/>
        <v>0</v>
      </c>
      <c r="BD615" s="99">
        <f t="shared" si="58"/>
        <v>0</v>
      </c>
      <c r="BE615" s="170">
        <f t="shared" si="58"/>
        <v>0</v>
      </c>
      <c r="BF615" s="99">
        <f t="shared" si="58"/>
        <v>0</v>
      </c>
      <c r="BG615" s="100">
        <f t="shared" si="58"/>
        <v>0</v>
      </c>
      <c r="BH615" s="99">
        <f t="shared" si="58"/>
        <v>5966</v>
      </c>
      <c r="BI615" s="100">
        <f t="shared" si="58"/>
        <v>6684</v>
      </c>
      <c r="BJ615" s="99">
        <f t="shared" si="58"/>
        <v>0</v>
      </c>
      <c r="BK615" s="100">
        <f t="shared" si="58"/>
        <v>0</v>
      </c>
      <c r="BL615" s="99">
        <f t="shared" si="58"/>
        <v>7143</v>
      </c>
      <c r="BM615" s="99">
        <f>SUM(BM317:BM348)</f>
        <v>7256</v>
      </c>
      <c r="BN615" s="170">
        <f t="shared" si="58"/>
        <v>6453</v>
      </c>
      <c r="BO615" s="99">
        <f t="shared" si="58"/>
        <v>0</v>
      </c>
      <c r="BP615" s="100">
        <f t="shared" si="58"/>
        <v>0</v>
      </c>
      <c r="BQ615" s="99">
        <f t="shared" si="58"/>
        <v>0</v>
      </c>
      <c r="BR615" s="119">
        <f>SUM(BR317:BR348)</f>
        <v>0</v>
      </c>
      <c r="BS615" s="412">
        <f>SUM(BS317:BS348)</f>
        <v>0</v>
      </c>
      <c r="BT615" s="412">
        <f>SUM(BT317:BT348)</f>
        <v>0</v>
      </c>
      <c r="BU615" s="170">
        <f t="shared" si="58"/>
        <v>0</v>
      </c>
      <c r="BV615" s="99">
        <f t="shared" si="58"/>
        <v>0</v>
      </c>
      <c r="BW615" s="100">
        <f t="shared" si="58"/>
        <v>0</v>
      </c>
      <c r="BX615" s="99">
        <f t="shared" si="58"/>
        <v>0</v>
      </c>
      <c r="BY615" s="99">
        <f>SUM(BY317:BY348)</f>
        <v>0</v>
      </c>
      <c r="BZ615" s="99">
        <f t="shared" si="58"/>
        <v>0</v>
      </c>
      <c r="CA615" s="100">
        <f t="shared" si="58"/>
        <v>0</v>
      </c>
      <c r="CB615" s="99">
        <f t="shared" si="58"/>
        <v>0</v>
      </c>
      <c r="CC615" s="412">
        <f>SUM(CC317:CC348)</f>
        <v>0</v>
      </c>
      <c r="CD615" s="412">
        <f>SUM(CD317:CD348)</f>
        <v>0</v>
      </c>
      <c r="CE615" s="170">
        <f t="shared" si="58"/>
        <v>0</v>
      </c>
    </row>
    <row r="616" spans="1:83">
      <c r="A616" s="40"/>
      <c r="B616" s="28" t="s">
        <v>721</v>
      </c>
      <c r="C616" s="22">
        <f>SUM(C350:C387)</f>
        <v>40043</v>
      </c>
      <c r="D616" s="22">
        <f>SUM(D350:D387)</f>
        <v>14137</v>
      </c>
      <c r="E616" s="68">
        <f t="shared" si="13"/>
        <v>0.35304547611317832</v>
      </c>
      <c r="F616" s="99">
        <f>SUM(F350:F387)</f>
        <v>0</v>
      </c>
      <c r="G616" s="99">
        <f>SUM(G350:G387)</f>
        <v>0</v>
      </c>
      <c r="H616" s="99">
        <f>SUM(H350:H387)</f>
        <v>0</v>
      </c>
      <c r="I616" s="99">
        <f>SUM(I350:I387)</f>
        <v>0</v>
      </c>
      <c r="J616" s="99">
        <f t="shared" ref="J616:CE616" si="59">SUM(J350:J387)</f>
        <v>0</v>
      </c>
      <c r="K616" s="407">
        <f t="shared" si="59"/>
        <v>0</v>
      </c>
      <c r="L616" s="99">
        <f>SUM(L350:L387)</f>
        <v>0</v>
      </c>
      <c r="M616" s="99">
        <f>SUM(M350:M387)</f>
        <v>0</v>
      </c>
      <c r="N616" s="100">
        <f t="shared" si="59"/>
        <v>0</v>
      </c>
      <c r="O616" s="99">
        <f t="shared" si="59"/>
        <v>0</v>
      </c>
      <c r="P616" s="100">
        <f t="shared" si="59"/>
        <v>0</v>
      </c>
      <c r="Q616" s="99">
        <f t="shared" si="59"/>
        <v>0</v>
      </c>
      <c r="R616" s="119">
        <f>SUM(R350:R387)</f>
        <v>0</v>
      </c>
      <c r="S616" s="119">
        <f>SUM(S350:S387)</f>
        <v>0</v>
      </c>
      <c r="T616" s="119">
        <f t="shared" si="59"/>
        <v>0</v>
      </c>
      <c r="U616" s="118">
        <f t="shared" si="59"/>
        <v>0</v>
      </c>
      <c r="V616" s="100">
        <f t="shared" si="59"/>
        <v>0</v>
      </c>
      <c r="W616" s="118">
        <f t="shared" si="59"/>
        <v>0</v>
      </c>
      <c r="X616" s="100">
        <f t="shared" si="59"/>
        <v>0</v>
      </c>
      <c r="Y616" s="99">
        <f t="shared" si="59"/>
        <v>0</v>
      </c>
      <c r="Z616" s="119">
        <f t="shared" si="59"/>
        <v>0</v>
      </c>
      <c r="AA616" s="118">
        <f t="shared" si="59"/>
        <v>0</v>
      </c>
      <c r="AB616" s="119">
        <f>SUM(AB350:AB387)</f>
        <v>0</v>
      </c>
      <c r="AC616" s="412">
        <f>SUM(AC350:AC387)</f>
        <v>0</v>
      </c>
      <c r="AD616" s="170">
        <f t="shared" si="59"/>
        <v>0</v>
      </c>
      <c r="AE616" s="99">
        <f t="shared" si="59"/>
        <v>318</v>
      </c>
      <c r="AF616" s="412">
        <f>SUM(AF350:AF387)</f>
        <v>195</v>
      </c>
      <c r="AG616" s="412">
        <f>SUM(AG350:AG387)</f>
        <v>181</v>
      </c>
      <c r="AH616" s="412">
        <f>SUM(AH350:AH387)</f>
        <v>180</v>
      </c>
      <c r="AI616" s="170">
        <f t="shared" si="59"/>
        <v>326</v>
      </c>
      <c r="AJ616" s="99">
        <f t="shared" si="59"/>
        <v>0</v>
      </c>
      <c r="AK616" s="412">
        <f>SUM(AK350:AK387)</f>
        <v>0</v>
      </c>
      <c r="AL616" s="170">
        <f t="shared" si="59"/>
        <v>0</v>
      </c>
      <c r="AM616" s="99">
        <f t="shared" si="59"/>
        <v>0</v>
      </c>
      <c r="AN616" s="412">
        <f>SUM(AN350:AN387)</f>
        <v>0</v>
      </c>
      <c r="AO616" s="406">
        <f>SUM(AO350:AO387)</f>
        <v>0</v>
      </c>
      <c r="AP616" s="99">
        <f>SUM(AP350:AP387)</f>
        <v>0</v>
      </c>
      <c r="AQ616" s="170">
        <f t="shared" si="59"/>
        <v>0</v>
      </c>
      <c r="AR616" s="99">
        <f t="shared" si="59"/>
        <v>0</v>
      </c>
      <c r="AS616" s="99">
        <f t="shared" si="59"/>
        <v>0</v>
      </c>
      <c r="AT616" s="100">
        <f t="shared" si="59"/>
        <v>0</v>
      </c>
      <c r="AU616" s="99">
        <f t="shared" si="59"/>
        <v>0</v>
      </c>
      <c r="AV616" s="100">
        <f t="shared" si="59"/>
        <v>0</v>
      </c>
      <c r="AW616" s="99">
        <f t="shared" si="59"/>
        <v>0</v>
      </c>
      <c r="AX616" s="406">
        <f t="shared" si="59"/>
        <v>0</v>
      </c>
      <c r="AY616" s="99">
        <f>SUM(AY350:AY387)</f>
        <v>0</v>
      </c>
      <c r="AZ616" s="170">
        <f t="shared" si="59"/>
        <v>0</v>
      </c>
      <c r="BA616" s="99">
        <f t="shared" si="59"/>
        <v>0</v>
      </c>
      <c r="BB616" s="412">
        <f>SUM(BB350:BB387)</f>
        <v>0</v>
      </c>
      <c r="BC616" s="170">
        <f t="shared" si="59"/>
        <v>0</v>
      </c>
      <c r="BD616" s="99">
        <f t="shared" si="59"/>
        <v>0</v>
      </c>
      <c r="BE616" s="170">
        <f t="shared" si="59"/>
        <v>0</v>
      </c>
      <c r="BF616" s="99">
        <f t="shared" si="59"/>
        <v>0</v>
      </c>
      <c r="BG616" s="100">
        <f t="shared" si="59"/>
        <v>0</v>
      </c>
      <c r="BH616" s="99">
        <f t="shared" si="59"/>
        <v>5473</v>
      </c>
      <c r="BI616" s="100">
        <f t="shared" si="59"/>
        <v>6054</v>
      </c>
      <c r="BJ616" s="99">
        <f t="shared" si="59"/>
        <v>0</v>
      </c>
      <c r="BK616" s="100">
        <f t="shared" si="59"/>
        <v>0</v>
      </c>
      <c r="BL616" s="99">
        <f t="shared" si="59"/>
        <v>0</v>
      </c>
      <c r="BM616" s="99">
        <f>SUM(BM350:BM387)</f>
        <v>0</v>
      </c>
      <c r="BN616" s="170">
        <f t="shared" si="59"/>
        <v>0</v>
      </c>
      <c r="BO616" s="99">
        <f t="shared" si="59"/>
        <v>0</v>
      </c>
      <c r="BP616" s="100">
        <f t="shared" si="59"/>
        <v>0</v>
      </c>
      <c r="BQ616" s="99">
        <f t="shared" si="59"/>
        <v>3641</v>
      </c>
      <c r="BR616" s="119">
        <f>SUM(BR350:BR387)</f>
        <v>2909</v>
      </c>
      <c r="BS616" s="412">
        <f>SUM(BS350:BS387)</f>
        <v>4257</v>
      </c>
      <c r="BT616" s="412">
        <f>SUM(BT350:BT387)</f>
        <v>2199</v>
      </c>
      <c r="BU616" s="170">
        <f t="shared" si="59"/>
        <v>5190</v>
      </c>
      <c r="BV616" s="99">
        <f t="shared" si="59"/>
        <v>0</v>
      </c>
      <c r="BW616" s="100">
        <f t="shared" si="59"/>
        <v>0</v>
      </c>
      <c r="BX616" s="99">
        <f t="shared" si="59"/>
        <v>0</v>
      </c>
      <c r="BY616" s="99">
        <f>SUM(BY350:BY387)</f>
        <v>0</v>
      </c>
      <c r="BZ616" s="99">
        <f t="shared" si="59"/>
        <v>0</v>
      </c>
      <c r="CA616" s="100">
        <f t="shared" si="59"/>
        <v>0</v>
      </c>
      <c r="CB616" s="99">
        <f t="shared" si="59"/>
        <v>0</v>
      </c>
      <c r="CC616" s="412">
        <f>SUM(CC350:CC387)</f>
        <v>0</v>
      </c>
      <c r="CD616" s="412">
        <f>SUM(CD350:CD387)</f>
        <v>0</v>
      </c>
      <c r="CE616" s="170">
        <f t="shared" si="59"/>
        <v>0</v>
      </c>
    </row>
    <row r="617" spans="1:83">
      <c r="A617" s="40"/>
      <c r="B617" s="28" t="s">
        <v>722</v>
      </c>
      <c r="C617" s="22">
        <f>SUM(C388:C395)+C399</f>
        <v>3301</v>
      </c>
      <c r="D617" s="22">
        <f>SUM(D388:D395)+D399</f>
        <v>852</v>
      </c>
      <c r="E617" s="68">
        <f t="shared" si="13"/>
        <v>0.25810360496819146</v>
      </c>
      <c r="F617" s="99">
        <f>SUM(F388:F395)+SUM(F399)</f>
        <v>351</v>
      </c>
      <c r="G617" s="99">
        <f>SUM(G388:G395)+SUM(G399)</f>
        <v>138</v>
      </c>
      <c r="H617" s="99">
        <f>SUM(H388:H395)+SUM(H399)</f>
        <v>159</v>
      </c>
      <c r="I617" s="99">
        <f>SUM(I388:I395)+SUM(I399)</f>
        <v>122</v>
      </c>
      <c r="J617" s="99">
        <f t="shared" ref="J617:CE617" si="60">SUM(J388:J395)+SUM(J399)</f>
        <v>367</v>
      </c>
      <c r="K617" s="407">
        <f t="shared" si="60"/>
        <v>271</v>
      </c>
      <c r="L617" s="99">
        <f>SUM(L388:L395)+SUM(L399)</f>
        <v>303</v>
      </c>
      <c r="M617" s="99">
        <f>SUM(M388:M395)+SUM(M399)</f>
        <v>190</v>
      </c>
      <c r="N617" s="100">
        <f t="shared" si="60"/>
        <v>75</v>
      </c>
      <c r="O617" s="99">
        <f t="shared" si="60"/>
        <v>0</v>
      </c>
      <c r="P617" s="100">
        <f t="shared" si="60"/>
        <v>0</v>
      </c>
      <c r="Q617" s="99">
        <f t="shared" si="60"/>
        <v>1</v>
      </c>
      <c r="R617" s="119">
        <f>SUM(R388:R395)+SUM(R399)</f>
        <v>0</v>
      </c>
      <c r="S617" s="119">
        <f>SUM(S388:S395)+SUM(S399)</f>
        <v>1</v>
      </c>
      <c r="T617" s="119">
        <f t="shared" si="60"/>
        <v>0</v>
      </c>
      <c r="U617" s="118">
        <f t="shared" si="60"/>
        <v>0</v>
      </c>
      <c r="V617" s="100">
        <f t="shared" si="60"/>
        <v>0</v>
      </c>
      <c r="W617" s="118">
        <f t="shared" si="60"/>
        <v>0</v>
      </c>
      <c r="X617" s="100">
        <f t="shared" si="60"/>
        <v>0</v>
      </c>
      <c r="Y617" s="99">
        <f t="shared" si="60"/>
        <v>84</v>
      </c>
      <c r="Z617" s="119">
        <f t="shared" si="60"/>
        <v>85</v>
      </c>
      <c r="AA617" s="118">
        <f t="shared" si="60"/>
        <v>0</v>
      </c>
      <c r="AB617" s="119">
        <f>SUM(AB388:AB395)+SUM(AB399)</f>
        <v>0</v>
      </c>
      <c r="AC617" s="412">
        <f>SUM(AC388:AC395)+SUM(AC399)</f>
        <v>0</v>
      </c>
      <c r="AD617" s="170">
        <f t="shared" si="60"/>
        <v>0</v>
      </c>
      <c r="AE617" s="99">
        <f t="shared" si="60"/>
        <v>0</v>
      </c>
      <c r="AF617" s="412">
        <f>SUM(AF388:AF395)+SUM(AF399)</f>
        <v>0</v>
      </c>
      <c r="AG617" s="412">
        <f>SUM(AG388:AG395)+SUM(AG399)</f>
        <v>0</v>
      </c>
      <c r="AH617" s="412">
        <f>SUM(AH388:AH395)+SUM(AH399)</f>
        <v>0</v>
      </c>
      <c r="AI617" s="170">
        <f t="shared" si="60"/>
        <v>0</v>
      </c>
      <c r="AJ617" s="99">
        <f t="shared" si="60"/>
        <v>0</v>
      </c>
      <c r="AK617" s="412">
        <f>SUM(AK388:AK395)+SUM(AK399)</f>
        <v>0</v>
      </c>
      <c r="AL617" s="170">
        <f t="shared" si="60"/>
        <v>0</v>
      </c>
      <c r="AM617" s="99">
        <f t="shared" si="60"/>
        <v>0</v>
      </c>
      <c r="AN617" s="412">
        <f>SUM(AN388:AN395)+SUM(AN399)</f>
        <v>0</v>
      </c>
      <c r="AO617" s="406">
        <f>SUM(AO388:AO395)+SUM(AO399)</f>
        <v>0</v>
      </c>
      <c r="AP617" s="99">
        <f>SUM(AP388:AP395)+SUM(AP399)</f>
        <v>0</v>
      </c>
      <c r="AQ617" s="170">
        <f t="shared" si="60"/>
        <v>0</v>
      </c>
      <c r="AR617" s="99">
        <f t="shared" si="60"/>
        <v>0</v>
      </c>
      <c r="AS617" s="99">
        <f t="shared" si="60"/>
        <v>0</v>
      </c>
      <c r="AT617" s="100">
        <f t="shared" si="60"/>
        <v>0</v>
      </c>
      <c r="AU617" s="99">
        <f t="shared" si="60"/>
        <v>0</v>
      </c>
      <c r="AV617" s="100">
        <f t="shared" si="60"/>
        <v>0</v>
      </c>
      <c r="AW617" s="99">
        <f t="shared" si="60"/>
        <v>0</v>
      </c>
      <c r="AX617" s="406">
        <f t="shared" si="60"/>
        <v>0</v>
      </c>
      <c r="AY617" s="99">
        <f>SUM(AY388:AY395)+SUM(AY399)</f>
        <v>0</v>
      </c>
      <c r="AZ617" s="170">
        <f t="shared" si="60"/>
        <v>0</v>
      </c>
      <c r="BA617" s="99">
        <f t="shared" si="60"/>
        <v>0</v>
      </c>
      <c r="BB617" s="412">
        <f>SUM(BB388:BB395)+SUM(BB399)</f>
        <v>0</v>
      </c>
      <c r="BC617" s="170">
        <f t="shared" si="60"/>
        <v>0</v>
      </c>
      <c r="BD617" s="99">
        <f t="shared" si="60"/>
        <v>0</v>
      </c>
      <c r="BE617" s="170">
        <f t="shared" si="60"/>
        <v>0</v>
      </c>
      <c r="BF617" s="99">
        <f t="shared" si="60"/>
        <v>0</v>
      </c>
      <c r="BG617" s="100">
        <f t="shared" si="60"/>
        <v>0</v>
      </c>
      <c r="BH617" s="99">
        <f t="shared" si="60"/>
        <v>0</v>
      </c>
      <c r="BI617" s="100">
        <f t="shared" si="60"/>
        <v>0</v>
      </c>
      <c r="BJ617" s="99">
        <f t="shared" si="60"/>
        <v>0</v>
      </c>
      <c r="BK617" s="100">
        <f t="shared" si="60"/>
        <v>0</v>
      </c>
      <c r="BL617" s="99">
        <f t="shared" si="60"/>
        <v>0</v>
      </c>
      <c r="BM617" s="99">
        <f>SUM(BM388:BM395)+SUM(BM399)</f>
        <v>0</v>
      </c>
      <c r="BN617" s="170">
        <f t="shared" si="60"/>
        <v>0</v>
      </c>
      <c r="BO617" s="99">
        <f t="shared" si="60"/>
        <v>0</v>
      </c>
      <c r="BP617" s="100">
        <f t="shared" si="60"/>
        <v>0</v>
      </c>
      <c r="BQ617" s="99">
        <f t="shared" si="60"/>
        <v>0</v>
      </c>
      <c r="BR617" s="119">
        <f>SUM(BR388:BR395)+SUM(BR399)</f>
        <v>0</v>
      </c>
      <c r="BS617" s="412">
        <f>SUM(BS388:BS395)+SUM(BS399)</f>
        <v>0</v>
      </c>
      <c r="BT617" s="412">
        <f>SUM(BT388:BT395)+SUM(BT399)</f>
        <v>0</v>
      </c>
      <c r="BU617" s="170">
        <f t="shared" si="60"/>
        <v>0</v>
      </c>
      <c r="BV617" s="99">
        <f t="shared" si="60"/>
        <v>0</v>
      </c>
      <c r="BW617" s="100">
        <f t="shared" si="60"/>
        <v>0</v>
      </c>
      <c r="BX617" s="99">
        <f t="shared" si="60"/>
        <v>0</v>
      </c>
      <c r="BY617" s="99">
        <f>SUM(BY388:BY395)+SUM(BY399)</f>
        <v>0</v>
      </c>
      <c r="BZ617" s="99">
        <f t="shared" si="60"/>
        <v>0</v>
      </c>
      <c r="CA617" s="100">
        <f t="shared" si="60"/>
        <v>0</v>
      </c>
      <c r="CB617" s="99">
        <f t="shared" si="60"/>
        <v>0</v>
      </c>
      <c r="CC617" s="412">
        <f>SUM(CC388:CC395)+SUM(CC399)</f>
        <v>0</v>
      </c>
      <c r="CD617" s="412">
        <f>SUM(CD388:CD395)+SUM(CD399)</f>
        <v>0</v>
      </c>
      <c r="CE617" s="170">
        <f t="shared" si="60"/>
        <v>0</v>
      </c>
    </row>
    <row r="618" spans="1:83">
      <c r="A618" s="40"/>
      <c r="B618" s="28" t="s">
        <v>748</v>
      </c>
      <c r="C618" s="32">
        <f>SUM(C400:C401)+C231</f>
        <v>3345</v>
      </c>
      <c r="D618" s="32">
        <f>SUM(D400:D401)+D231</f>
        <v>1007</v>
      </c>
      <c r="E618" s="68">
        <f t="shared" si="13"/>
        <v>0.30104633781763829</v>
      </c>
      <c r="F618" s="122">
        <f>SUM(F231)+SUM(F400:F401)</f>
        <v>0</v>
      </c>
      <c r="G618" s="122">
        <f>SUM(G231)+SUM(G400:G401)</f>
        <v>0</v>
      </c>
      <c r="H618" s="122">
        <f>SUM(H231)+SUM(H400:H401)</f>
        <v>0</v>
      </c>
      <c r="I618" s="122">
        <f>SUM(I231)+SUM(I400:I401)</f>
        <v>0</v>
      </c>
      <c r="J618" s="122">
        <f t="shared" ref="J618:CE618" si="61">SUM(J231)+SUM(J400:J401)</f>
        <v>0</v>
      </c>
      <c r="K618" s="467">
        <f t="shared" si="61"/>
        <v>0</v>
      </c>
      <c r="L618" s="122">
        <f>SUM(L231)+SUM(L400:L401)</f>
        <v>0</v>
      </c>
      <c r="M618" s="122">
        <f>SUM(M231)+SUM(M400:M401)</f>
        <v>0</v>
      </c>
      <c r="N618" s="121">
        <f t="shared" si="61"/>
        <v>0</v>
      </c>
      <c r="O618" s="122">
        <f t="shared" si="61"/>
        <v>0</v>
      </c>
      <c r="P618" s="121">
        <f t="shared" si="61"/>
        <v>0</v>
      </c>
      <c r="Q618" s="122">
        <f t="shared" si="61"/>
        <v>0</v>
      </c>
      <c r="R618" s="123">
        <f>SUM(R231)+SUM(R400:R401)</f>
        <v>0</v>
      </c>
      <c r="S618" s="123">
        <f>SUM(S231)+SUM(S400:S401)</f>
        <v>0</v>
      </c>
      <c r="T618" s="123">
        <f t="shared" si="61"/>
        <v>0</v>
      </c>
      <c r="U618" s="120">
        <f t="shared" si="61"/>
        <v>0</v>
      </c>
      <c r="V618" s="121">
        <f t="shared" si="61"/>
        <v>0</v>
      </c>
      <c r="W618" s="120">
        <f t="shared" si="61"/>
        <v>0</v>
      </c>
      <c r="X618" s="121">
        <f t="shared" si="61"/>
        <v>0</v>
      </c>
      <c r="Y618" s="122">
        <f t="shared" si="61"/>
        <v>0</v>
      </c>
      <c r="Z618" s="123">
        <f t="shared" si="61"/>
        <v>0</v>
      </c>
      <c r="AA618" s="120">
        <f t="shared" si="61"/>
        <v>0</v>
      </c>
      <c r="AB618" s="123">
        <f>SUM(AB231)+SUM(AB400:AB401)</f>
        <v>0</v>
      </c>
      <c r="AC618" s="465">
        <f>SUM(AC231)+SUM(AC400:AC401)</f>
        <v>0</v>
      </c>
      <c r="AD618" s="174">
        <f t="shared" si="61"/>
        <v>0</v>
      </c>
      <c r="AE618" s="122">
        <f t="shared" si="61"/>
        <v>0</v>
      </c>
      <c r="AF618" s="465">
        <f>SUM(AF231)+SUM(AF400:AF401)</f>
        <v>0</v>
      </c>
      <c r="AG618" s="465">
        <f>SUM(AG231)+SUM(AG400:AG401)</f>
        <v>0</v>
      </c>
      <c r="AH618" s="465">
        <f>SUM(AH231)+SUM(AH400:AH401)</f>
        <v>0</v>
      </c>
      <c r="AI618" s="174">
        <f t="shared" si="61"/>
        <v>0</v>
      </c>
      <c r="AJ618" s="122">
        <f t="shared" si="61"/>
        <v>0</v>
      </c>
      <c r="AK618" s="465">
        <f>SUM(AK231)+SUM(AK400:AK401)</f>
        <v>0</v>
      </c>
      <c r="AL618" s="174">
        <f t="shared" si="61"/>
        <v>0</v>
      </c>
      <c r="AM618" s="122">
        <f t="shared" si="61"/>
        <v>0</v>
      </c>
      <c r="AN618" s="465">
        <f>SUM(AN231)+SUM(AN400:AN401)</f>
        <v>0</v>
      </c>
      <c r="AO618" s="466">
        <f>SUM(AO231)+SUM(AO400:AO401)</f>
        <v>0</v>
      </c>
      <c r="AP618" s="122">
        <f>SUM(AP231)+SUM(AP400:AP401)</f>
        <v>0</v>
      </c>
      <c r="AQ618" s="174">
        <f t="shared" si="61"/>
        <v>0</v>
      </c>
      <c r="AR618" s="122">
        <f t="shared" si="61"/>
        <v>0</v>
      </c>
      <c r="AS618" s="122">
        <f t="shared" si="61"/>
        <v>0</v>
      </c>
      <c r="AT618" s="121">
        <f t="shared" si="61"/>
        <v>0</v>
      </c>
      <c r="AU618" s="122">
        <f t="shared" si="61"/>
        <v>0</v>
      </c>
      <c r="AV618" s="121">
        <f t="shared" si="61"/>
        <v>0</v>
      </c>
      <c r="AW618" s="122">
        <f t="shared" si="61"/>
        <v>0</v>
      </c>
      <c r="AX618" s="466">
        <f t="shared" si="61"/>
        <v>0</v>
      </c>
      <c r="AY618" s="122">
        <f>SUM(AY231)+SUM(AY400:AY401)</f>
        <v>0</v>
      </c>
      <c r="AZ618" s="174">
        <f t="shared" si="61"/>
        <v>0</v>
      </c>
      <c r="BA618" s="122">
        <f t="shared" si="61"/>
        <v>0</v>
      </c>
      <c r="BB618" s="465">
        <f>SUM(BB231)+SUM(BB400:BB401)</f>
        <v>0</v>
      </c>
      <c r="BC618" s="174">
        <f t="shared" si="61"/>
        <v>0</v>
      </c>
      <c r="BD618" s="122">
        <f t="shared" si="61"/>
        <v>0</v>
      </c>
      <c r="BE618" s="174">
        <f t="shared" si="61"/>
        <v>0</v>
      </c>
      <c r="BF618" s="122">
        <f t="shared" si="61"/>
        <v>0</v>
      </c>
      <c r="BG618" s="121">
        <f t="shared" si="61"/>
        <v>0</v>
      </c>
      <c r="BH618" s="122">
        <f t="shared" si="61"/>
        <v>493</v>
      </c>
      <c r="BI618" s="121">
        <f t="shared" si="61"/>
        <v>538</v>
      </c>
      <c r="BJ618" s="122">
        <f t="shared" si="61"/>
        <v>0</v>
      </c>
      <c r="BK618" s="121">
        <f t="shared" si="61"/>
        <v>0</v>
      </c>
      <c r="BL618" s="122">
        <f t="shared" si="61"/>
        <v>0</v>
      </c>
      <c r="BM618" s="122">
        <f>SUM(BM231)+SUM(BM400:BM401)</f>
        <v>0</v>
      </c>
      <c r="BN618" s="174">
        <f t="shared" si="61"/>
        <v>0</v>
      </c>
      <c r="BO618" s="122">
        <f t="shared" si="61"/>
        <v>0</v>
      </c>
      <c r="BP618" s="121">
        <f t="shared" si="61"/>
        <v>0</v>
      </c>
      <c r="BQ618" s="122">
        <f t="shared" si="61"/>
        <v>0</v>
      </c>
      <c r="BR618" s="123">
        <f>SUM(BR231)+SUM(BR400:BR401)</f>
        <v>0</v>
      </c>
      <c r="BS618" s="465">
        <f>SUM(BS231)+SUM(BS400:BS401)</f>
        <v>0</v>
      </c>
      <c r="BT618" s="465">
        <f>SUM(BT231)+SUM(BT400:BT401)</f>
        <v>0</v>
      </c>
      <c r="BU618" s="174">
        <f t="shared" si="61"/>
        <v>0</v>
      </c>
      <c r="BV618" s="122">
        <f t="shared" si="61"/>
        <v>0</v>
      </c>
      <c r="BW618" s="121">
        <f t="shared" si="61"/>
        <v>0</v>
      </c>
      <c r="BX618" s="122">
        <f t="shared" si="61"/>
        <v>582</v>
      </c>
      <c r="BY618" s="122">
        <f>SUM(BY231)+SUM(BY400:BY401)</f>
        <v>391</v>
      </c>
      <c r="BZ618" s="122">
        <f t="shared" si="61"/>
        <v>514</v>
      </c>
      <c r="CA618" s="121">
        <f t="shared" si="61"/>
        <v>441</v>
      </c>
      <c r="CB618" s="122">
        <f t="shared" si="61"/>
        <v>0</v>
      </c>
      <c r="CC618" s="465">
        <f>SUM(CC231)+SUM(CC400:CC401)</f>
        <v>0</v>
      </c>
      <c r="CD618" s="465">
        <f>SUM(CD231)+SUM(CD400:CD401)</f>
        <v>0</v>
      </c>
      <c r="CE618" s="174">
        <f t="shared" si="61"/>
        <v>0</v>
      </c>
    </row>
    <row r="619" spans="1:83">
      <c r="A619" s="40"/>
      <c r="B619" s="28" t="s">
        <v>21</v>
      </c>
      <c r="C619" s="22">
        <f>SUM(C402:C420)</f>
        <v>19440</v>
      </c>
      <c r="D619" s="22">
        <f>SUM(D402:D420)</f>
        <v>5401</v>
      </c>
      <c r="E619" s="68">
        <f t="shared" si="13"/>
        <v>0.2778292181069959</v>
      </c>
      <c r="F619" s="122">
        <f>SUM(F402:F420)</f>
        <v>24</v>
      </c>
      <c r="G619" s="122">
        <f>SUM(G402:G420)</f>
        <v>11</v>
      </c>
      <c r="H619" s="122">
        <f>SUM(H402:H420)</f>
        <v>22</v>
      </c>
      <c r="I619" s="122">
        <f>SUM(I402:I420)</f>
        <v>6</v>
      </c>
      <c r="J619" s="122">
        <f t="shared" ref="J619:CE619" si="62">SUM(J402:J420)</f>
        <v>22</v>
      </c>
      <c r="K619" s="467">
        <f t="shared" si="62"/>
        <v>24</v>
      </c>
      <c r="L619" s="122">
        <f>SUM(L402:L420)</f>
        <v>20</v>
      </c>
      <c r="M619" s="122">
        <f>SUM(M402:M420)</f>
        <v>15</v>
      </c>
      <c r="N619" s="121">
        <f t="shared" si="62"/>
        <v>14</v>
      </c>
      <c r="O619" s="122">
        <f t="shared" si="62"/>
        <v>0</v>
      </c>
      <c r="P619" s="121">
        <f t="shared" si="62"/>
        <v>0</v>
      </c>
      <c r="Q619" s="122">
        <f t="shared" si="62"/>
        <v>0</v>
      </c>
      <c r="R619" s="123">
        <f>SUM(R402:R420)</f>
        <v>0</v>
      </c>
      <c r="S619" s="123">
        <f>SUM(S402:S420)</f>
        <v>0</v>
      </c>
      <c r="T619" s="123">
        <f t="shared" si="62"/>
        <v>0</v>
      </c>
      <c r="U619" s="120">
        <f t="shared" si="62"/>
        <v>0</v>
      </c>
      <c r="V619" s="121">
        <f t="shared" si="62"/>
        <v>0</v>
      </c>
      <c r="W619" s="120">
        <f t="shared" si="62"/>
        <v>0</v>
      </c>
      <c r="X619" s="121">
        <f t="shared" si="62"/>
        <v>0</v>
      </c>
      <c r="Y619" s="122">
        <f t="shared" si="62"/>
        <v>0</v>
      </c>
      <c r="Z619" s="123">
        <f t="shared" si="62"/>
        <v>0</v>
      </c>
      <c r="AA619" s="120">
        <f t="shared" si="62"/>
        <v>0</v>
      </c>
      <c r="AB619" s="123">
        <f>SUM(AB402:AB420)</f>
        <v>0</v>
      </c>
      <c r="AC619" s="465">
        <f>SUM(AC402:AC420)</f>
        <v>0</v>
      </c>
      <c r="AD619" s="174">
        <f t="shared" si="62"/>
        <v>0</v>
      </c>
      <c r="AE619" s="122">
        <f t="shared" si="62"/>
        <v>0</v>
      </c>
      <c r="AF619" s="465">
        <f>SUM(AF402:AF420)</f>
        <v>0</v>
      </c>
      <c r="AG619" s="465">
        <f>SUM(AG402:AG420)</f>
        <v>0</v>
      </c>
      <c r="AH619" s="465">
        <f>SUM(AH402:AH420)</f>
        <v>0</v>
      </c>
      <c r="AI619" s="174">
        <f t="shared" si="62"/>
        <v>0</v>
      </c>
      <c r="AJ619" s="122">
        <f t="shared" si="62"/>
        <v>0</v>
      </c>
      <c r="AK619" s="465">
        <f>SUM(AK402:AK420)</f>
        <v>0</v>
      </c>
      <c r="AL619" s="174">
        <f t="shared" si="62"/>
        <v>0</v>
      </c>
      <c r="AM619" s="122">
        <f t="shared" si="62"/>
        <v>0</v>
      </c>
      <c r="AN619" s="465">
        <f>SUM(AN402:AN420)</f>
        <v>0</v>
      </c>
      <c r="AO619" s="466">
        <f>SUM(AO402:AO420)</f>
        <v>0</v>
      </c>
      <c r="AP619" s="122">
        <f>SUM(AP402:AP420)</f>
        <v>0</v>
      </c>
      <c r="AQ619" s="174">
        <f t="shared" si="62"/>
        <v>0</v>
      </c>
      <c r="AR619" s="122">
        <f t="shared" si="62"/>
        <v>0</v>
      </c>
      <c r="AS619" s="122">
        <f t="shared" si="62"/>
        <v>0</v>
      </c>
      <c r="AT619" s="121">
        <f t="shared" si="62"/>
        <v>0</v>
      </c>
      <c r="AU619" s="122">
        <f t="shared" si="62"/>
        <v>0</v>
      </c>
      <c r="AV619" s="121">
        <f t="shared" si="62"/>
        <v>0</v>
      </c>
      <c r="AW619" s="122">
        <f t="shared" si="62"/>
        <v>0</v>
      </c>
      <c r="AX619" s="466">
        <f t="shared" si="62"/>
        <v>0</v>
      </c>
      <c r="AY619" s="122">
        <f>SUM(AY402:AY420)</f>
        <v>0</v>
      </c>
      <c r="AZ619" s="174">
        <f t="shared" si="62"/>
        <v>0</v>
      </c>
      <c r="BA619" s="122">
        <f t="shared" si="62"/>
        <v>0</v>
      </c>
      <c r="BB619" s="465">
        <f>SUM(BB402:BB420)</f>
        <v>0</v>
      </c>
      <c r="BC619" s="174">
        <f t="shared" si="62"/>
        <v>0</v>
      </c>
      <c r="BD619" s="122">
        <f t="shared" si="62"/>
        <v>0</v>
      </c>
      <c r="BE619" s="174">
        <f t="shared" si="62"/>
        <v>0</v>
      </c>
      <c r="BF619" s="122">
        <f t="shared" si="62"/>
        <v>0</v>
      </c>
      <c r="BG619" s="121">
        <f t="shared" si="62"/>
        <v>0</v>
      </c>
      <c r="BH619" s="122">
        <f t="shared" si="62"/>
        <v>2571</v>
      </c>
      <c r="BI619" s="121">
        <f t="shared" si="62"/>
        <v>2901</v>
      </c>
      <c r="BJ619" s="122">
        <f t="shared" si="62"/>
        <v>0</v>
      </c>
      <c r="BK619" s="121">
        <f t="shared" si="62"/>
        <v>0</v>
      </c>
      <c r="BL619" s="122">
        <f t="shared" si="62"/>
        <v>0</v>
      </c>
      <c r="BM619" s="122">
        <f>SUM(BM402:BM420)</f>
        <v>0</v>
      </c>
      <c r="BN619" s="174">
        <f t="shared" si="62"/>
        <v>0</v>
      </c>
      <c r="BO619" s="122">
        <f t="shared" si="62"/>
        <v>0</v>
      </c>
      <c r="BP619" s="121">
        <f t="shared" si="62"/>
        <v>0</v>
      </c>
      <c r="BQ619" s="122">
        <f t="shared" si="62"/>
        <v>0</v>
      </c>
      <c r="BR619" s="123">
        <f>SUM(BR402:BR420)</f>
        <v>0</v>
      </c>
      <c r="BS619" s="465">
        <f>SUM(BS402:BS420)</f>
        <v>0</v>
      </c>
      <c r="BT619" s="465">
        <f>SUM(BT402:BT420)</f>
        <v>0</v>
      </c>
      <c r="BU619" s="174">
        <f t="shared" si="62"/>
        <v>0</v>
      </c>
      <c r="BV619" s="122">
        <f t="shared" si="62"/>
        <v>2714</v>
      </c>
      <c r="BW619" s="121">
        <f t="shared" si="62"/>
        <v>2987</v>
      </c>
      <c r="BX619" s="122">
        <f t="shared" si="62"/>
        <v>0</v>
      </c>
      <c r="BY619" s="122">
        <f>SUM(BY402:BY420)</f>
        <v>0</v>
      </c>
      <c r="BZ619" s="122">
        <f t="shared" si="62"/>
        <v>0</v>
      </c>
      <c r="CA619" s="121">
        <f t="shared" si="62"/>
        <v>0</v>
      </c>
      <c r="CB619" s="122">
        <f t="shared" si="62"/>
        <v>0</v>
      </c>
      <c r="CC619" s="465">
        <f>SUM(CC402:CC420)</f>
        <v>0</v>
      </c>
      <c r="CD619" s="465">
        <f>SUM(CD402:CD420)</f>
        <v>0</v>
      </c>
      <c r="CE619" s="174">
        <f t="shared" si="62"/>
        <v>0</v>
      </c>
    </row>
    <row r="620" spans="1:83">
      <c r="A620" s="40"/>
      <c r="B620" s="28" t="s">
        <v>22</v>
      </c>
      <c r="C620" s="22">
        <f>SUM(C430:C472)</f>
        <v>43556</v>
      </c>
      <c r="D620" s="22">
        <f>SUM(D430:D472)</f>
        <v>13606</v>
      </c>
      <c r="E620" s="68">
        <f t="shared" si="13"/>
        <v>0.31237946551565798</v>
      </c>
      <c r="F620" s="122">
        <f>SUM(F430:F472)</f>
        <v>586</v>
      </c>
      <c r="G620" s="122">
        <f>SUM(G430:G472)</f>
        <v>268</v>
      </c>
      <c r="H620" s="122">
        <f>SUM(H430:H472)</f>
        <v>618</v>
      </c>
      <c r="I620" s="122">
        <f>SUM(I430:I472)</f>
        <v>108</v>
      </c>
      <c r="J620" s="122">
        <f t="shared" ref="J620:CE620" si="63">SUM(J430:J472)</f>
        <v>434</v>
      </c>
      <c r="K620" s="467">
        <f t="shared" si="63"/>
        <v>644</v>
      </c>
      <c r="L620" s="122">
        <f>SUM(L430:L472)</f>
        <v>348</v>
      </c>
      <c r="M620" s="122">
        <f>SUM(M430:M472)</f>
        <v>407</v>
      </c>
      <c r="N620" s="121">
        <f t="shared" si="63"/>
        <v>518</v>
      </c>
      <c r="O620" s="122">
        <f t="shared" si="63"/>
        <v>0</v>
      </c>
      <c r="P620" s="121">
        <f t="shared" si="63"/>
        <v>0</v>
      </c>
      <c r="Q620" s="122">
        <f t="shared" si="63"/>
        <v>0</v>
      </c>
      <c r="R620" s="123">
        <f>SUM(R430:R472)</f>
        <v>0</v>
      </c>
      <c r="S620" s="123">
        <f>SUM(S430:S472)</f>
        <v>0</v>
      </c>
      <c r="T620" s="123">
        <f t="shared" si="63"/>
        <v>0</v>
      </c>
      <c r="U620" s="120">
        <f t="shared" si="63"/>
        <v>0</v>
      </c>
      <c r="V620" s="121">
        <f t="shared" si="63"/>
        <v>0</v>
      </c>
      <c r="W620" s="120">
        <f t="shared" si="63"/>
        <v>0</v>
      </c>
      <c r="X620" s="121">
        <f t="shared" si="63"/>
        <v>0</v>
      </c>
      <c r="Y620" s="122">
        <f t="shared" si="63"/>
        <v>0</v>
      </c>
      <c r="Z620" s="123">
        <f t="shared" si="63"/>
        <v>0</v>
      </c>
      <c r="AA620" s="120">
        <f t="shared" si="63"/>
        <v>0</v>
      </c>
      <c r="AB620" s="123">
        <f>SUM(AB430:AB472)</f>
        <v>0</v>
      </c>
      <c r="AC620" s="465">
        <f>SUM(AC430:AC472)</f>
        <v>0</v>
      </c>
      <c r="AD620" s="174">
        <f t="shared" si="63"/>
        <v>0</v>
      </c>
      <c r="AE620" s="122">
        <f t="shared" si="63"/>
        <v>0</v>
      </c>
      <c r="AF620" s="465">
        <f>SUM(AF430:AF472)</f>
        <v>0</v>
      </c>
      <c r="AG620" s="465">
        <f>SUM(AG430:AG472)</f>
        <v>0</v>
      </c>
      <c r="AH620" s="465">
        <f>SUM(AH430:AH472)</f>
        <v>0</v>
      </c>
      <c r="AI620" s="174">
        <f t="shared" si="63"/>
        <v>0</v>
      </c>
      <c r="AJ620" s="122">
        <f t="shared" si="63"/>
        <v>0</v>
      </c>
      <c r="AK620" s="465">
        <f>SUM(AK430:AK472)</f>
        <v>0</v>
      </c>
      <c r="AL620" s="174">
        <f t="shared" si="63"/>
        <v>0</v>
      </c>
      <c r="AM620" s="122">
        <f t="shared" si="63"/>
        <v>0</v>
      </c>
      <c r="AN620" s="465">
        <f>SUM(AN430:AN472)</f>
        <v>0</v>
      </c>
      <c r="AO620" s="466">
        <f>SUM(AO430:AO472)</f>
        <v>0</v>
      </c>
      <c r="AP620" s="122">
        <f>SUM(AP430:AP472)</f>
        <v>0</v>
      </c>
      <c r="AQ620" s="174">
        <f t="shared" si="63"/>
        <v>0</v>
      </c>
      <c r="AR620" s="122">
        <f t="shared" si="63"/>
        <v>0</v>
      </c>
      <c r="AS620" s="122">
        <f t="shared" si="63"/>
        <v>0</v>
      </c>
      <c r="AT620" s="121">
        <f t="shared" si="63"/>
        <v>0</v>
      </c>
      <c r="AU620" s="122">
        <f t="shared" si="63"/>
        <v>0</v>
      </c>
      <c r="AV620" s="121">
        <f t="shared" si="63"/>
        <v>0</v>
      </c>
      <c r="AW620" s="122">
        <f t="shared" si="63"/>
        <v>0</v>
      </c>
      <c r="AX620" s="466">
        <f t="shared" si="63"/>
        <v>0</v>
      </c>
      <c r="AY620" s="122">
        <f>SUM(AY430:AY472)</f>
        <v>0</v>
      </c>
      <c r="AZ620" s="174">
        <f t="shared" si="63"/>
        <v>0</v>
      </c>
      <c r="BA620" s="122">
        <f t="shared" si="63"/>
        <v>0</v>
      </c>
      <c r="BB620" s="465">
        <f>SUM(BB430:BB472)</f>
        <v>0</v>
      </c>
      <c r="BC620" s="174">
        <f t="shared" si="63"/>
        <v>0</v>
      </c>
      <c r="BD620" s="122">
        <f t="shared" si="63"/>
        <v>0</v>
      </c>
      <c r="BE620" s="174">
        <f t="shared" si="63"/>
        <v>0</v>
      </c>
      <c r="BF620" s="122">
        <f t="shared" si="63"/>
        <v>0</v>
      </c>
      <c r="BG620" s="121">
        <f t="shared" si="63"/>
        <v>0</v>
      </c>
      <c r="BH620" s="122">
        <f t="shared" si="63"/>
        <v>5146</v>
      </c>
      <c r="BI620" s="121">
        <f t="shared" si="63"/>
        <v>5989</v>
      </c>
      <c r="BJ620" s="122">
        <f t="shared" si="63"/>
        <v>0</v>
      </c>
      <c r="BK620" s="121">
        <f t="shared" si="63"/>
        <v>0</v>
      </c>
      <c r="BL620" s="122">
        <f t="shared" si="63"/>
        <v>0</v>
      </c>
      <c r="BM620" s="122">
        <f>SUM(BM430:BM472)</f>
        <v>0</v>
      </c>
      <c r="BN620" s="174">
        <f t="shared" si="63"/>
        <v>0</v>
      </c>
      <c r="BO620" s="122">
        <f t="shared" si="63"/>
        <v>0</v>
      </c>
      <c r="BP620" s="121">
        <f t="shared" si="63"/>
        <v>0</v>
      </c>
      <c r="BQ620" s="122">
        <f t="shared" si="63"/>
        <v>1121</v>
      </c>
      <c r="BR620" s="123">
        <f>SUM(BR430:BR472)</f>
        <v>1122</v>
      </c>
      <c r="BS620" s="465">
        <f>SUM(BS430:BS472)</f>
        <v>2056</v>
      </c>
      <c r="BT620" s="465">
        <f>SUM(BT430:BT472)</f>
        <v>887</v>
      </c>
      <c r="BU620" s="174">
        <f t="shared" si="63"/>
        <v>1265</v>
      </c>
      <c r="BV620" s="122">
        <f t="shared" si="63"/>
        <v>3475</v>
      </c>
      <c r="BW620" s="121">
        <f t="shared" si="63"/>
        <v>3673</v>
      </c>
      <c r="BX620" s="122">
        <f t="shared" si="63"/>
        <v>0</v>
      </c>
      <c r="BY620" s="122">
        <f>SUM(BY430:BY472)</f>
        <v>0</v>
      </c>
      <c r="BZ620" s="122">
        <f t="shared" si="63"/>
        <v>0</v>
      </c>
      <c r="CA620" s="121">
        <f t="shared" si="63"/>
        <v>0</v>
      </c>
      <c r="CB620" s="122">
        <f t="shared" si="63"/>
        <v>0</v>
      </c>
      <c r="CC620" s="465">
        <f>SUM(CC430:CC472)</f>
        <v>0</v>
      </c>
      <c r="CD620" s="465">
        <f>SUM(CD430:CD472)</f>
        <v>0</v>
      </c>
      <c r="CE620" s="174">
        <f t="shared" si="63"/>
        <v>0</v>
      </c>
    </row>
    <row r="621" spans="1:83">
      <c r="A621" s="40"/>
      <c r="B621" s="28" t="s">
        <v>23</v>
      </c>
      <c r="C621" s="32">
        <f>SUM(C226:C230)+SUM(C476:C478)</f>
        <v>9615</v>
      </c>
      <c r="D621" s="32">
        <f>SUM(D226:D230)+SUM(D476:D478)</f>
        <v>2662</v>
      </c>
      <c r="E621" s="68">
        <f t="shared" si="13"/>
        <v>0.27685907436297452</v>
      </c>
      <c r="F621" s="122">
        <f>SUM(F226:F230)+SUM(F476:F478)</f>
        <v>0</v>
      </c>
      <c r="G621" s="122">
        <f>SUM(G226:G230)+SUM(G476:G478)</f>
        <v>0</v>
      </c>
      <c r="H621" s="122">
        <f>SUM(H226:H230)+SUM(H476:H478)</f>
        <v>0</v>
      </c>
      <c r="I621" s="122">
        <f>SUM(I226:I230)+SUM(I476:I478)</f>
        <v>0</v>
      </c>
      <c r="J621" s="122">
        <f t="shared" ref="J621:CE621" si="64">SUM(J226:J230)+SUM(J476:J478)</f>
        <v>0</v>
      </c>
      <c r="K621" s="467">
        <f t="shared" si="64"/>
        <v>0</v>
      </c>
      <c r="L621" s="122">
        <f>SUM(L226:L230)+SUM(L476:L478)</f>
        <v>0</v>
      </c>
      <c r="M621" s="122">
        <f>SUM(M226:M230)+SUM(M476:M478)</f>
        <v>0</v>
      </c>
      <c r="N621" s="121">
        <f t="shared" si="64"/>
        <v>0</v>
      </c>
      <c r="O621" s="122">
        <f t="shared" si="64"/>
        <v>0</v>
      </c>
      <c r="P621" s="121">
        <f t="shared" si="64"/>
        <v>0</v>
      </c>
      <c r="Q621" s="122">
        <f t="shared" si="64"/>
        <v>0</v>
      </c>
      <c r="R621" s="123">
        <f>SUM(R226:R230)+SUM(R476:R478)</f>
        <v>0</v>
      </c>
      <c r="S621" s="123">
        <f>SUM(S226:S230)+SUM(S476:S478)</f>
        <v>0</v>
      </c>
      <c r="T621" s="123">
        <f t="shared" si="64"/>
        <v>0</v>
      </c>
      <c r="U621" s="120">
        <f t="shared" si="64"/>
        <v>0</v>
      </c>
      <c r="V621" s="121">
        <f t="shared" si="64"/>
        <v>0</v>
      </c>
      <c r="W621" s="120">
        <f t="shared" si="64"/>
        <v>0</v>
      </c>
      <c r="X621" s="121">
        <f t="shared" si="64"/>
        <v>0</v>
      </c>
      <c r="Y621" s="122">
        <f t="shared" si="64"/>
        <v>0</v>
      </c>
      <c r="Z621" s="123">
        <f t="shared" si="64"/>
        <v>0</v>
      </c>
      <c r="AA621" s="120">
        <f t="shared" si="64"/>
        <v>0</v>
      </c>
      <c r="AB621" s="123">
        <f>SUM(AB226:AB230)+SUM(AB476:AB478)</f>
        <v>0</v>
      </c>
      <c r="AC621" s="465">
        <f>SUM(AC226:AC230)+SUM(AC476:AC478)</f>
        <v>0</v>
      </c>
      <c r="AD621" s="174">
        <f t="shared" si="64"/>
        <v>0</v>
      </c>
      <c r="AE621" s="122">
        <f t="shared" si="64"/>
        <v>0</v>
      </c>
      <c r="AF621" s="465">
        <f>SUM(AF226:AF230)+SUM(AF476:AF478)</f>
        <v>0</v>
      </c>
      <c r="AG621" s="465">
        <f>SUM(AG226:AG230)+SUM(AG476:AG478)</f>
        <v>0</v>
      </c>
      <c r="AH621" s="465">
        <f>SUM(AH226:AH230)+SUM(AH476:AH478)</f>
        <v>0</v>
      </c>
      <c r="AI621" s="174">
        <f t="shared" si="64"/>
        <v>0</v>
      </c>
      <c r="AJ621" s="122">
        <f t="shared" si="64"/>
        <v>0</v>
      </c>
      <c r="AK621" s="465">
        <f>SUM(AK226:AK230)+SUM(AK476:AK478)</f>
        <v>0</v>
      </c>
      <c r="AL621" s="174">
        <f t="shared" si="64"/>
        <v>0</v>
      </c>
      <c r="AM621" s="122">
        <f t="shared" si="64"/>
        <v>0</v>
      </c>
      <c r="AN621" s="465">
        <f>SUM(AN226:AN230)+SUM(AN476:AN478)</f>
        <v>0</v>
      </c>
      <c r="AO621" s="466">
        <f>SUM(AO226:AO230)+SUM(AO476:AO478)</f>
        <v>0</v>
      </c>
      <c r="AP621" s="122">
        <f>SUM(AP226:AP230)+SUM(AP476:AP478)</f>
        <v>0</v>
      </c>
      <c r="AQ621" s="174">
        <f t="shared" si="64"/>
        <v>0</v>
      </c>
      <c r="AR621" s="122">
        <f t="shared" si="64"/>
        <v>0</v>
      </c>
      <c r="AS621" s="122">
        <f t="shared" si="64"/>
        <v>0</v>
      </c>
      <c r="AT621" s="121">
        <f t="shared" si="64"/>
        <v>0</v>
      </c>
      <c r="AU621" s="122">
        <f t="shared" si="64"/>
        <v>0</v>
      </c>
      <c r="AV621" s="121">
        <f t="shared" si="64"/>
        <v>0</v>
      </c>
      <c r="AW621" s="122">
        <f t="shared" si="64"/>
        <v>0</v>
      </c>
      <c r="AX621" s="466">
        <f t="shared" si="64"/>
        <v>0</v>
      </c>
      <c r="AY621" s="122">
        <f>SUM(AY226:AY230)+SUM(AY476:AY478)</f>
        <v>0</v>
      </c>
      <c r="AZ621" s="174">
        <f t="shared" si="64"/>
        <v>0</v>
      </c>
      <c r="BA621" s="122">
        <f t="shared" si="64"/>
        <v>0</v>
      </c>
      <c r="BB621" s="465">
        <f>SUM(BB226:BB230)+SUM(BB476:BB478)</f>
        <v>0</v>
      </c>
      <c r="BC621" s="174">
        <f t="shared" si="64"/>
        <v>0</v>
      </c>
      <c r="BD621" s="122">
        <f t="shared" si="64"/>
        <v>0</v>
      </c>
      <c r="BE621" s="174">
        <f t="shared" si="64"/>
        <v>0</v>
      </c>
      <c r="BF621" s="122">
        <f t="shared" si="64"/>
        <v>0</v>
      </c>
      <c r="BG621" s="121">
        <f t="shared" si="64"/>
        <v>0</v>
      </c>
      <c r="BH621" s="122">
        <f t="shared" si="64"/>
        <v>1221</v>
      </c>
      <c r="BI621" s="121">
        <f t="shared" si="64"/>
        <v>1331</v>
      </c>
      <c r="BJ621" s="122">
        <f t="shared" si="64"/>
        <v>0</v>
      </c>
      <c r="BK621" s="121">
        <f t="shared" si="64"/>
        <v>0</v>
      </c>
      <c r="BL621" s="122">
        <f t="shared" si="64"/>
        <v>0</v>
      </c>
      <c r="BM621" s="122">
        <f>SUM(BM226:BM230)+SUM(BM476:BM478)</f>
        <v>0</v>
      </c>
      <c r="BN621" s="174">
        <f t="shared" si="64"/>
        <v>0</v>
      </c>
      <c r="BO621" s="122">
        <f t="shared" si="64"/>
        <v>0</v>
      </c>
      <c r="BP621" s="121">
        <f t="shared" si="64"/>
        <v>0</v>
      </c>
      <c r="BQ621" s="122">
        <f t="shared" si="64"/>
        <v>0</v>
      </c>
      <c r="BR621" s="123">
        <f>SUM(BR226:BR230)+SUM(BR476:BR478)</f>
        <v>0</v>
      </c>
      <c r="BS621" s="465">
        <f>SUM(BS226:BS230)+SUM(BS476:BS478)</f>
        <v>0</v>
      </c>
      <c r="BT621" s="465">
        <f>SUM(BT226:BT230)+SUM(BT476:BT478)</f>
        <v>0</v>
      </c>
      <c r="BU621" s="174">
        <f t="shared" si="64"/>
        <v>0</v>
      </c>
      <c r="BV621" s="122">
        <f t="shared" si="64"/>
        <v>0</v>
      </c>
      <c r="BW621" s="121">
        <f t="shared" si="64"/>
        <v>0</v>
      </c>
      <c r="BX621" s="122">
        <f t="shared" si="64"/>
        <v>1701</v>
      </c>
      <c r="BY621" s="122">
        <f>SUM(BY226:BY230)+SUM(BY476:BY478)</f>
        <v>1044</v>
      </c>
      <c r="BZ621" s="122">
        <f t="shared" si="64"/>
        <v>1484</v>
      </c>
      <c r="CA621" s="121">
        <f t="shared" si="64"/>
        <v>972</v>
      </c>
      <c r="CB621" s="122">
        <f t="shared" si="64"/>
        <v>0</v>
      </c>
      <c r="CC621" s="465">
        <f>SUM(CC226:CC230)+SUM(CC476:CC478)</f>
        <v>0</v>
      </c>
      <c r="CD621" s="465">
        <f>SUM(CD226:CD230)+SUM(CD476:CD478)</f>
        <v>0</v>
      </c>
      <c r="CE621" s="174">
        <f t="shared" si="64"/>
        <v>0</v>
      </c>
    </row>
    <row r="622" spans="1:83">
      <c r="A622" s="40"/>
      <c r="B622" s="28" t="s">
        <v>24</v>
      </c>
      <c r="C622" s="22">
        <f>SUM(C485:C496)</f>
        <v>11464</v>
      </c>
      <c r="D622" s="22">
        <f>SUM(D485:D496)</f>
        <v>3950</v>
      </c>
      <c r="E622" s="68">
        <f t="shared" si="13"/>
        <v>0.34455687369155619</v>
      </c>
      <c r="F622" s="122">
        <f>SUM(F485:F496)</f>
        <v>0</v>
      </c>
      <c r="G622" s="122">
        <f>SUM(G485:G496)</f>
        <v>0</v>
      </c>
      <c r="H622" s="122">
        <f>SUM(H485:H496)</f>
        <v>0</v>
      </c>
      <c r="I622" s="122">
        <f>SUM(I485:I496)</f>
        <v>0</v>
      </c>
      <c r="J622" s="122">
        <f t="shared" ref="J622:CE622" si="65">SUM(J485:J496)</f>
        <v>0</v>
      </c>
      <c r="K622" s="467">
        <f t="shared" si="65"/>
        <v>0</v>
      </c>
      <c r="L622" s="122">
        <f>SUM(L485:L496)</f>
        <v>0</v>
      </c>
      <c r="M622" s="122">
        <f>SUM(M485:M496)</f>
        <v>0</v>
      </c>
      <c r="N622" s="121">
        <f t="shared" si="65"/>
        <v>0</v>
      </c>
      <c r="O622" s="122">
        <f t="shared" si="65"/>
        <v>0</v>
      </c>
      <c r="P622" s="121">
        <f t="shared" si="65"/>
        <v>0</v>
      </c>
      <c r="Q622" s="122">
        <f t="shared" si="65"/>
        <v>0</v>
      </c>
      <c r="R622" s="123">
        <f>SUM(R485:R496)</f>
        <v>0</v>
      </c>
      <c r="S622" s="123">
        <f>SUM(S485:S496)</f>
        <v>0</v>
      </c>
      <c r="T622" s="123">
        <f t="shared" si="65"/>
        <v>0</v>
      </c>
      <c r="U622" s="120">
        <f t="shared" si="65"/>
        <v>0</v>
      </c>
      <c r="V622" s="121">
        <f t="shared" si="65"/>
        <v>0</v>
      </c>
      <c r="W622" s="120">
        <f t="shared" si="65"/>
        <v>0</v>
      </c>
      <c r="X622" s="121">
        <f t="shared" si="65"/>
        <v>0</v>
      </c>
      <c r="Y622" s="122">
        <f t="shared" si="65"/>
        <v>0</v>
      </c>
      <c r="Z622" s="123">
        <f t="shared" si="65"/>
        <v>0</v>
      </c>
      <c r="AA622" s="120">
        <f t="shared" si="65"/>
        <v>0</v>
      </c>
      <c r="AB622" s="123">
        <f>SUM(AB485:AB496)</f>
        <v>0</v>
      </c>
      <c r="AC622" s="465">
        <f>SUM(AC485:AC496)</f>
        <v>0</v>
      </c>
      <c r="AD622" s="174">
        <f t="shared" si="65"/>
        <v>0</v>
      </c>
      <c r="AE622" s="122">
        <f t="shared" si="65"/>
        <v>0</v>
      </c>
      <c r="AF622" s="465">
        <f>SUM(AF485:AF496)</f>
        <v>0</v>
      </c>
      <c r="AG622" s="465">
        <f>SUM(AG485:AG496)</f>
        <v>0</v>
      </c>
      <c r="AH622" s="465">
        <f>SUM(AH485:AH496)</f>
        <v>0</v>
      </c>
      <c r="AI622" s="174">
        <f t="shared" si="65"/>
        <v>0</v>
      </c>
      <c r="AJ622" s="122">
        <f t="shared" si="65"/>
        <v>0</v>
      </c>
      <c r="AK622" s="465">
        <f>SUM(AK485:AK496)</f>
        <v>0</v>
      </c>
      <c r="AL622" s="174">
        <f t="shared" si="65"/>
        <v>0</v>
      </c>
      <c r="AM622" s="122">
        <f t="shared" si="65"/>
        <v>0</v>
      </c>
      <c r="AN622" s="465">
        <f>SUM(AN485:AN496)</f>
        <v>0</v>
      </c>
      <c r="AO622" s="466">
        <f>SUM(AO485:AO496)</f>
        <v>0</v>
      </c>
      <c r="AP622" s="122">
        <f>SUM(AP485:AP496)</f>
        <v>0</v>
      </c>
      <c r="AQ622" s="174">
        <f t="shared" si="65"/>
        <v>0</v>
      </c>
      <c r="AR622" s="122">
        <f t="shared" si="65"/>
        <v>0</v>
      </c>
      <c r="AS622" s="122">
        <f t="shared" si="65"/>
        <v>0</v>
      </c>
      <c r="AT622" s="121">
        <f t="shared" si="65"/>
        <v>0</v>
      </c>
      <c r="AU622" s="122">
        <f t="shared" si="65"/>
        <v>0</v>
      </c>
      <c r="AV622" s="121">
        <f t="shared" si="65"/>
        <v>0</v>
      </c>
      <c r="AW622" s="122">
        <f t="shared" si="65"/>
        <v>0</v>
      </c>
      <c r="AX622" s="466">
        <f t="shared" si="65"/>
        <v>0</v>
      </c>
      <c r="AY622" s="122">
        <f>SUM(AY485:AY496)</f>
        <v>0</v>
      </c>
      <c r="AZ622" s="174">
        <f t="shared" si="65"/>
        <v>0</v>
      </c>
      <c r="BA622" s="122">
        <f t="shared" si="65"/>
        <v>0</v>
      </c>
      <c r="BB622" s="465">
        <f>SUM(BB485:BB496)</f>
        <v>0</v>
      </c>
      <c r="BC622" s="174">
        <f t="shared" si="65"/>
        <v>0</v>
      </c>
      <c r="BD622" s="122">
        <f t="shared" si="65"/>
        <v>0</v>
      </c>
      <c r="BE622" s="174">
        <f t="shared" si="65"/>
        <v>0</v>
      </c>
      <c r="BF622" s="122">
        <f t="shared" si="65"/>
        <v>0</v>
      </c>
      <c r="BG622" s="121">
        <f t="shared" si="65"/>
        <v>0</v>
      </c>
      <c r="BH622" s="122">
        <f t="shared" si="65"/>
        <v>1554</v>
      </c>
      <c r="BI622" s="121">
        <f t="shared" si="65"/>
        <v>1974</v>
      </c>
      <c r="BJ622" s="122">
        <f t="shared" si="65"/>
        <v>0</v>
      </c>
      <c r="BK622" s="121">
        <f t="shared" si="65"/>
        <v>0</v>
      </c>
      <c r="BL622" s="122">
        <f t="shared" si="65"/>
        <v>0</v>
      </c>
      <c r="BM622" s="122">
        <f>SUM(BM485:BM496)</f>
        <v>0</v>
      </c>
      <c r="BN622" s="174">
        <f t="shared" si="65"/>
        <v>0</v>
      </c>
      <c r="BO622" s="122">
        <f t="shared" si="65"/>
        <v>0</v>
      </c>
      <c r="BP622" s="121">
        <f t="shared" si="65"/>
        <v>0</v>
      </c>
      <c r="BQ622" s="122">
        <f t="shared" si="65"/>
        <v>0</v>
      </c>
      <c r="BR622" s="123">
        <f>SUM(BR485:BR496)</f>
        <v>0</v>
      </c>
      <c r="BS622" s="465">
        <f>SUM(BS485:BS496)</f>
        <v>0</v>
      </c>
      <c r="BT622" s="465">
        <f>SUM(BT485:BT496)</f>
        <v>0</v>
      </c>
      <c r="BU622" s="174">
        <f t="shared" si="65"/>
        <v>0</v>
      </c>
      <c r="BV622" s="122">
        <f t="shared" si="65"/>
        <v>0</v>
      </c>
      <c r="BW622" s="121">
        <f t="shared" si="65"/>
        <v>0</v>
      </c>
      <c r="BX622" s="122">
        <f t="shared" si="65"/>
        <v>0</v>
      </c>
      <c r="BY622" s="122">
        <f>SUM(BY485:BY496)</f>
        <v>0</v>
      </c>
      <c r="BZ622" s="122">
        <f t="shared" si="65"/>
        <v>0</v>
      </c>
      <c r="CA622" s="121">
        <f t="shared" si="65"/>
        <v>0</v>
      </c>
      <c r="CB622" s="122">
        <f t="shared" si="65"/>
        <v>1331</v>
      </c>
      <c r="CC622" s="465">
        <f>SUM(CC485:CC496)</f>
        <v>1469</v>
      </c>
      <c r="CD622" s="465">
        <f>SUM(CD485:CD496)</f>
        <v>1339</v>
      </c>
      <c r="CE622" s="174">
        <f t="shared" si="65"/>
        <v>1925</v>
      </c>
    </row>
    <row r="623" spans="1:83">
      <c r="A623" s="40"/>
      <c r="B623" s="28" t="s">
        <v>25</v>
      </c>
      <c r="C623" s="22">
        <f>SUM(C506:C533)</f>
        <v>26144</v>
      </c>
      <c r="D623" s="22">
        <f>SUM(D506:D533)</f>
        <v>8557</v>
      </c>
      <c r="E623" s="68">
        <f t="shared" si="13"/>
        <v>0.32730263157894735</v>
      </c>
      <c r="F623" s="122">
        <f>SUM(F506:F533)</f>
        <v>183</v>
      </c>
      <c r="G623" s="122">
        <f>SUM(G506:G533)</f>
        <v>76</v>
      </c>
      <c r="H623" s="122">
        <f>SUM(H506:H533)</f>
        <v>101</v>
      </c>
      <c r="I623" s="122">
        <f>SUM(I506:I533)</f>
        <v>50</v>
      </c>
      <c r="J623" s="122">
        <f t="shared" ref="J623:CE623" si="66">SUM(J506:J533)</f>
        <v>166</v>
      </c>
      <c r="K623" s="467">
        <f t="shared" si="66"/>
        <v>113</v>
      </c>
      <c r="L623" s="122">
        <f>SUM(L506:L533)</f>
        <v>148</v>
      </c>
      <c r="M623" s="122">
        <f>SUM(M506:M533)</f>
        <v>94</v>
      </c>
      <c r="N623" s="121">
        <f t="shared" si="66"/>
        <v>38</v>
      </c>
      <c r="O623" s="122">
        <f t="shared" si="66"/>
        <v>0</v>
      </c>
      <c r="P623" s="121">
        <f t="shared" si="66"/>
        <v>0</v>
      </c>
      <c r="Q623" s="122">
        <f t="shared" si="66"/>
        <v>0</v>
      </c>
      <c r="R623" s="123">
        <f>SUM(R506:R533)</f>
        <v>0</v>
      </c>
      <c r="S623" s="123">
        <f>SUM(S506:S533)</f>
        <v>0</v>
      </c>
      <c r="T623" s="123">
        <f t="shared" si="66"/>
        <v>0</v>
      </c>
      <c r="U623" s="120">
        <f t="shared" si="66"/>
        <v>0</v>
      </c>
      <c r="V623" s="121">
        <f t="shared" si="66"/>
        <v>0</v>
      </c>
      <c r="W623" s="120">
        <f t="shared" si="66"/>
        <v>0</v>
      </c>
      <c r="X623" s="121">
        <f t="shared" si="66"/>
        <v>0</v>
      </c>
      <c r="Y623" s="122">
        <f t="shared" si="66"/>
        <v>0</v>
      </c>
      <c r="Z623" s="123">
        <f t="shared" si="66"/>
        <v>0</v>
      </c>
      <c r="AA623" s="120">
        <f t="shared" si="66"/>
        <v>0</v>
      </c>
      <c r="AB623" s="123">
        <f>SUM(AB506:AB533)</f>
        <v>0</v>
      </c>
      <c r="AC623" s="465">
        <f>SUM(AC506:AC533)</f>
        <v>0</v>
      </c>
      <c r="AD623" s="174">
        <f t="shared" si="66"/>
        <v>0</v>
      </c>
      <c r="AE623" s="122">
        <f t="shared" si="66"/>
        <v>709</v>
      </c>
      <c r="AF623" s="465">
        <f>SUM(AF506:AF533)</f>
        <v>567</v>
      </c>
      <c r="AG623" s="465">
        <f>SUM(AG506:AG533)</f>
        <v>396</v>
      </c>
      <c r="AH623" s="465">
        <f>SUM(AH506:AH533)</f>
        <v>359</v>
      </c>
      <c r="AI623" s="174">
        <f t="shared" si="66"/>
        <v>682</v>
      </c>
      <c r="AJ623" s="122">
        <f t="shared" si="66"/>
        <v>58</v>
      </c>
      <c r="AK623" s="465">
        <f>SUM(AK506:AK533)</f>
        <v>113</v>
      </c>
      <c r="AL623" s="174">
        <f t="shared" si="66"/>
        <v>44</v>
      </c>
      <c r="AM623" s="122">
        <f t="shared" si="66"/>
        <v>0</v>
      </c>
      <c r="AN623" s="465">
        <f>SUM(AN506:AN533)</f>
        <v>0</v>
      </c>
      <c r="AO623" s="466">
        <f>SUM(AO506:AO533)</f>
        <v>0</v>
      </c>
      <c r="AP623" s="122">
        <f>SUM(AP506:AP533)</f>
        <v>0</v>
      </c>
      <c r="AQ623" s="174">
        <f t="shared" si="66"/>
        <v>0</v>
      </c>
      <c r="AR623" s="122">
        <f t="shared" si="66"/>
        <v>92</v>
      </c>
      <c r="AS623" s="122">
        <f t="shared" si="66"/>
        <v>59</v>
      </c>
      <c r="AT623" s="121">
        <f t="shared" si="66"/>
        <v>46</v>
      </c>
      <c r="AU623" s="122">
        <f t="shared" si="66"/>
        <v>0</v>
      </c>
      <c r="AV623" s="121">
        <f t="shared" si="66"/>
        <v>0</v>
      </c>
      <c r="AW623" s="122">
        <f t="shared" si="66"/>
        <v>0</v>
      </c>
      <c r="AX623" s="466">
        <f t="shared" si="66"/>
        <v>0</v>
      </c>
      <c r="AY623" s="122">
        <f>SUM(AY506:AY533)</f>
        <v>0</v>
      </c>
      <c r="AZ623" s="174">
        <f t="shared" si="66"/>
        <v>0</v>
      </c>
      <c r="BA623" s="122">
        <f t="shared" si="66"/>
        <v>0</v>
      </c>
      <c r="BB623" s="465">
        <f>SUM(BB506:BB533)</f>
        <v>0</v>
      </c>
      <c r="BC623" s="174">
        <f t="shared" si="66"/>
        <v>0</v>
      </c>
      <c r="BD623" s="122">
        <f t="shared" si="66"/>
        <v>856</v>
      </c>
      <c r="BE623" s="174">
        <f t="shared" si="66"/>
        <v>814</v>
      </c>
      <c r="BF623" s="122">
        <f t="shared" si="66"/>
        <v>0</v>
      </c>
      <c r="BG623" s="121">
        <f t="shared" si="66"/>
        <v>0</v>
      </c>
      <c r="BH623" s="122">
        <f t="shared" si="66"/>
        <v>2204</v>
      </c>
      <c r="BI623" s="121">
        <f t="shared" si="66"/>
        <v>2293</v>
      </c>
      <c r="BJ623" s="122">
        <f t="shared" si="66"/>
        <v>2024</v>
      </c>
      <c r="BK623" s="121">
        <f t="shared" si="66"/>
        <v>1862</v>
      </c>
      <c r="BL623" s="122">
        <f t="shared" si="66"/>
        <v>0</v>
      </c>
      <c r="BM623" s="122">
        <f>SUM(BM506:BM533)</f>
        <v>0</v>
      </c>
      <c r="BN623" s="174">
        <f t="shared" si="66"/>
        <v>0</v>
      </c>
      <c r="BO623" s="122">
        <f t="shared" si="66"/>
        <v>0</v>
      </c>
      <c r="BP623" s="121">
        <f t="shared" si="66"/>
        <v>0</v>
      </c>
      <c r="BQ623" s="122">
        <f t="shared" si="66"/>
        <v>830</v>
      </c>
      <c r="BR623" s="123">
        <f>SUM(BR506:BR533)</f>
        <v>525</v>
      </c>
      <c r="BS623" s="465">
        <f>SUM(BS506:BS533)</f>
        <v>288</v>
      </c>
      <c r="BT623" s="465">
        <f>SUM(BT506:BT533)</f>
        <v>109</v>
      </c>
      <c r="BU623" s="174">
        <f t="shared" si="66"/>
        <v>173</v>
      </c>
      <c r="BV623" s="122">
        <f t="shared" si="66"/>
        <v>0</v>
      </c>
      <c r="BW623" s="121">
        <f t="shared" si="66"/>
        <v>0</v>
      </c>
      <c r="BX623" s="122">
        <f t="shared" si="66"/>
        <v>0</v>
      </c>
      <c r="BY623" s="122">
        <f>SUM(BY506:BY533)</f>
        <v>0</v>
      </c>
      <c r="BZ623" s="122">
        <f t="shared" si="66"/>
        <v>0</v>
      </c>
      <c r="CA623" s="121">
        <f t="shared" si="66"/>
        <v>0</v>
      </c>
      <c r="CB623" s="122">
        <f t="shared" si="66"/>
        <v>0</v>
      </c>
      <c r="CC623" s="465">
        <f>SUM(CC506:CC533)</f>
        <v>0</v>
      </c>
      <c r="CD623" s="465">
        <f>SUM(CD506:CD533)</f>
        <v>0</v>
      </c>
      <c r="CE623" s="174">
        <f t="shared" si="66"/>
        <v>0</v>
      </c>
    </row>
    <row r="624" spans="1:83">
      <c r="A624" s="40"/>
      <c r="B624" s="28" t="s">
        <v>723</v>
      </c>
      <c r="C624" s="22">
        <f>SUM(C534:C547)</f>
        <v>13891</v>
      </c>
      <c r="D624" s="22">
        <f>SUM(D534:D547)</f>
        <v>4645</v>
      </c>
      <c r="E624" s="68">
        <f t="shared" si="13"/>
        <v>0.33438917284572744</v>
      </c>
      <c r="F624" s="122">
        <f>SUM(F534:F547)</f>
        <v>63</v>
      </c>
      <c r="G624" s="122">
        <f>SUM(G534:G547)</f>
        <v>32</v>
      </c>
      <c r="H624" s="122">
        <f>SUM(H534:H547)</f>
        <v>41</v>
      </c>
      <c r="I624" s="122">
        <f>SUM(I534:I547)</f>
        <v>15</v>
      </c>
      <c r="J624" s="122">
        <f t="shared" ref="J624:CE624" si="67">SUM(J534:J547)</f>
        <v>57</v>
      </c>
      <c r="K624" s="467">
        <f t="shared" si="67"/>
        <v>66</v>
      </c>
      <c r="L624" s="122">
        <f>SUM(L534:L547)</f>
        <v>44</v>
      </c>
      <c r="M624" s="122">
        <f>SUM(M534:M547)</f>
        <v>40</v>
      </c>
      <c r="N624" s="121">
        <f t="shared" si="67"/>
        <v>25</v>
      </c>
      <c r="O624" s="122">
        <f t="shared" si="67"/>
        <v>579</v>
      </c>
      <c r="P624" s="121">
        <f t="shared" si="67"/>
        <v>694</v>
      </c>
      <c r="Q624" s="122">
        <f t="shared" si="67"/>
        <v>811</v>
      </c>
      <c r="R624" s="123">
        <f>SUM(R534:R547)</f>
        <v>494</v>
      </c>
      <c r="S624" s="123">
        <f>SUM(S534:S547)</f>
        <v>929</v>
      </c>
      <c r="T624" s="123">
        <f t="shared" si="67"/>
        <v>611</v>
      </c>
      <c r="U624" s="120">
        <f t="shared" si="67"/>
        <v>0</v>
      </c>
      <c r="V624" s="121">
        <f t="shared" si="67"/>
        <v>0</v>
      </c>
      <c r="W624" s="120">
        <f t="shared" si="67"/>
        <v>0</v>
      </c>
      <c r="X624" s="121">
        <f t="shared" si="67"/>
        <v>0</v>
      </c>
      <c r="Y624" s="122">
        <f t="shared" si="67"/>
        <v>0</v>
      </c>
      <c r="Z624" s="123">
        <f t="shared" si="67"/>
        <v>0</v>
      </c>
      <c r="AA624" s="120">
        <f t="shared" si="67"/>
        <v>0</v>
      </c>
      <c r="AB624" s="123">
        <f>SUM(AB534:AB547)</f>
        <v>0</v>
      </c>
      <c r="AC624" s="465">
        <f>SUM(AC534:AC547)</f>
        <v>0</v>
      </c>
      <c r="AD624" s="174">
        <f t="shared" si="67"/>
        <v>0</v>
      </c>
      <c r="AE624" s="122">
        <f t="shared" si="67"/>
        <v>0</v>
      </c>
      <c r="AF624" s="465">
        <f>SUM(AF534:AF547)</f>
        <v>0</v>
      </c>
      <c r="AG624" s="465">
        <f>SUM(AG534:AG547)</f>
        <v>0</v>
      </c>
      <c r="AH624" s="465">
        <f>SUM(AH534:AH547)</f>
        <v>0</v>
      </c>
      <c r="AI624" s="174">
        <f t="shared" si="67"/>
        <v>0</v>
      </c>
      <c r="AJ624" s="122">
        <f t="shared" si="67"/>
        <v>0</v>
      </c>
      <c r="AK624" s="465">
        <f>SUM(AK534:AK547)</f>
        <v>0</v>
      </c>
      <c r="AL624" s="174">
        <f t="shared" si="67"/>
        <v>0</v>
      </c>
      <c r="AM624" s="122">
        <f t="shared" si="67"/>
        <v>0</v>
      </c>
      <c r="AN624" s="465">
        <f>SUM(AN534:AN547)</f>
        <v>0</v>
      </c>
      <c r="AO624" s="466">
        <f>SUM(AO534:AO547)</f>
        <v>0</v>
      </c>
      <c r="AP624" s="122">
        <f>SUM(AP534:AP547)</f>
        <v>0</v>
      </c>
      <c r="AQ624" s="174">
        <f t="shared" si="67"/>
        <v>0</v>
      </c>
      <c r="AR624" s="122">
        <f t="shared" si="67"/>
        <v>407</v>
      </c>
      <c r="AS624" s="122">
        <f t="shared" si="67"/>
        <v>388</v>
      </c>
      <c r="AT624" s="121">
        <f t="shared" si="67"/>
        <v>478</v>
      </c>
      <c r="AU624" s="122">
        <f t="shared" si="67"/>
        <v>24</v>
      </c>
      <c r="AV624" s="121">
        <f t="shared" si="67"/>
        <v>10</v>
      </c>
      <c r="AW624" s="122">
        <f t="shared" si="67"/>
        <v>0</v>
      </c>
      <c r="AX624" s="466">
        <f t="shared" si="67"/>
        <v>0</v>
      </c>
      <c r="AY624" s="122">
        <f>SUM(AY534:AY547)</f>
        <v>0</v>
      </c>
      <c r="AZ624" s="174">
        <f t="shared" si="67"/>
        <v>0</v>
      </c>
      <c r="BA624" s="122">
        <f t="shared" si="67"/>
        <v>138</v>
      </c>
      <c r="BB624" s="465">
        <f>SUM(BB534:BB547)</f>
        <v>242</v>
      </c>
      <c r="BC624" s="174">
        <f t="shared" si="67"/>
        <v>266</v>
      </c>
      <c r="BD624" s="122">
        <f t="shared" si="67"/>
        <v>0</v>
      </c>
      <c r="BE624" s="174">
        <f t="shared" si="67"/>
        <v>0</v>
      </c>
      <c r="BF624" s="122">
        <f t="shared" si="67"/>
        <v>0</v>
      </c>
      <c r="BG624" s="121">
        <f t="shared" si="67"/>
        <v>0</v>
      </c>
      <c r="BH624" s="122">
        <f t="shared" si="67"/>
        <v>0</v>
      </c>
      <c r="BI624" s="121">
        <f t="shared" si="67"/>
        <v>0</v>
      </c>
      <c r="BJ624" s="122">
        <f t="shared" si="67"/>
        <v>0</v>
      </c>
      <c r="BK624" s="121">
        <f t="shared" si="67"/>
        <v>0</v>
      </c>
      <c r="BL624" s="122">
        <f t="shared" si="67"/>
        <v>0</v>
      </c>
      <c r="BM624" s="122">
        <f>SUM(BM534:BM547)</f>
        <v>0</v>
      </c>
      <c r="BN624" s="174">
        <f t="shared" si="67"/>
        <v>0</v>
      </c>
      <c r="BO624" s="122">
        <f t="shared" si="67"/>
        <v>0</v>
      </c>
      <c r="BP624" s="121">
        <f t="shared" si="67"/>
        <v>0</v>
      </c>
      <c r="BQ624" s="122">
        <f t="shared" si="67"/>
        <v>0</v>
      </c>
      <c r="BR624" s="123">
        <f>SUM(BR534:BR547)</f>
        <v>0</v>
      </c>
      <c r="BS624" s="465">
        <f>SUM(BS534:BS547)</f>
        <v>0</v>
      </c>
      <c r="BT624" s="465">
        <f>SUM(BT534:BT547)</f>
        <v>0</v>
      </c>
      <c r="BU624" s="174">
        <f t="shared" si="67"/>
        <v>0</v>
      </c>
      <c r="BV624" s="122">
        <f t="shared" si="67"/>
        <v>0</v>
      </c>
      <c r="BW624" s="121">
        <f t="shared" si="67"/>
        <v>0</v>
      </c>
      <c r="BX624" s="122">
        <f t="shared" si="67"/>
        <v>0</v>
      </c>
      <c r="BY624" s="122">
        <f>SUM(BY534:BY547)</f>
        <v>0</v>
      </c>
      <c r="BZ624" s="122">
        <f t="shared" si="67"/>
        <v>0</v>
      </c>
      <c r="CA624" s="121">
        <f t="shared" si="67"/>
        <v>0</v>
      </c>
      <c r="CB624" s="122">
        <f t="shared" si="67"/>
        <v>0</v>
      </c>
      <c r="CC624" s="465">
        <f>SUM(CC534:CC547)</f>
        <v>0</v>
      </c>
      <c r="CD624" s="465">
        <f>SUM(CD534:CD547)</f>
        <v>0</v>
      </c>
      <c r="CE624" s="174">
        <f t="shared" si="67"/>
        <v>0</v>
      </c>
    </row>
    <row r="625" spans="1:83">
      <c r="A625" s="40"/>
      <c r="B625" s="28" t="s">
        <v>724</v>
      </c>
      <c r="C625" s="22">
        <f>SUM(C548:C559)</f>
        <v>10765</v>
      </c>
      <c r="D625" s="22">
        <f>SUM(D548:D559)</f>
        <v>4822</v>
      </c>
      <c r="E625" s="68">
        <f t="shared" si="13"/>
        <v>0.44793311658151419</v>
      </c>
      <c r="F625" s="122">
        <f>SUM(F548:F559)</f>
        <v>0</v>
      </c>
      <c r="G625" s="122">
        <f>SUM(G548:G559)</f>
        <v>0</v>
      </c>
      <c r="H625" s="122">
        <f>SUM(H548:H559)</f>
        <v>0</v>
      </c>
      <c r="I625" s="122">
        <f>SUM(I548:I559)</f>
        <v>0</v>
      </c>
      <c r="J625" s="122">
        <f t="shared" ref="J625:CE625" si="68">SUM(J548:J559)</f>
        <v>0</v>
      </c>
      <c r="K625" s="467">
        <f t="shared" si="68"/>
        <v>0</v>
      </c>
      <c r="L625" s="122">
        <f>SUM(L548:L559)</f>
        <v>0</v>
      </c>
      <c r="M625" s="122">
        <f>SUM(M548:M559)</f>
        <v>0</v>
      </c>
      <c r="N625" s="121">
        <f t="shared" si="68"/>
        <v>0</v>
      </c>
      <c r="O625" s="122">
        <f t="shared" si="68"/>
        <v>0</v>
      </c>
      <c r="P625" s="121">
        <f t="shared" si="68"/>
        <v>0</v>
      </c>
      <c r="Q625" s="122">
        <f t="shared" si="68"/>
        <v>156</v>
      </c>
      <c r="R625" s="123">
        <f>SUM(R548:R559)</f>
        <v>72</v>
      </c>
      <c r="S625" s="123">
        <f>SUM(S548:S559)</f>
        <v>185</v>
      </c>
      <c r="T625" s="123">
        <f t="shared" si="68"/>
        <v>67</v>
      </c>
      <c r="U625" s="120">
        <f t="shared" si="68"/>
        <v>1122</v>
      </c>
      <c r="V625" s="121">
        <f t="shared" si="68"/>
        <v>1269</v>
      </c>
      <c r="W625" s="120">
        <f t="shared" si="68"/>
        <v>0</v>
      </c>
      <c r="X625" s="121">
        <f t="shared" si="68"/>
        <v>0</v>
      </c>
      <c r="Y625" s="122">
        <f t="shared" si="68"/>
        <v>0</v>
      </c>
      <c r="Z625" s="123">
        <f t="shared" si="68"/>
        <v>0</v>
      </c>
      <c r="AA625" s="120">
        <f t="shared" si="68"/>
        <v>0</v>
      </c>
      <c r="AB625" s="123">
        <f>SUM(AB548:AB559)</f>
        <v>0</v>
      </c>
      <c r="AC625" s="465">
        <f>SUM(AC548:AC559)</f>
        <v>0</v>
      </c>
      <c r="AD625" s="174">
        <f t="shared" si="68"/>
        <v>0</v>
      </c>
      <c r="AE625" s="122">
        <f t="shared" si="68"/>
        <v>0</v>
      </c>
      <c r="AF625" s="465">
        <f>SUM(AF548:AF559)</f>
        <v>0</v>
      </c>
      <c r="AG625" s="465">
        <f>SUM(AG548:AG559)</f>
        <v>0</v>
      </c>
      <c r="AH625" s="465">
        <f>SUM(AH548:AH559)</f>
        <v>0</v>
      </c>
      <c r="AI625" s="174">
        <f t="shared" si="68"/>
        <v>0</v>
      </c>
      <c r="AJ625" s="122">
        <f t="shared" si="68"/>
        <v>0</v>
      </c>
      <c r="AK625" s="465">
        <f>SUM(AK548:AK559)</f>
        <v>0</v>
      </c>
      <c r="AL625" s="174">
        <f t="shared" si="68"/>
        <v>0</v>
      </c>
      <c r="AM625" s="122">
        <f t="shared" si="68"/>
        <v>0</v>
      </c>
      <c r="AN625" s="465">
        <f>SUM(AN548:AN559)</f>
        <v>0</v>
      </c>
      <c r="AO625" s="466">
        <f>SUM(AO548:AO559)</f>
        <v>0</v>
      </c>
      <c r="AP625" s="122">
        <f>SUM(AP548:AP559)</f>
        <v>0</v>
      </c>
      <c r="AQ625" s="174">
        <f t="shared" si="68"/>
        <v>0</v>
      </c>
      <c r="AR625" s="122">
        <f t="shared" si="68"/>
        <v>0</v>
      </c>
      <c r="AS625" s="122">
        <f t="shared" si="68"/>
        <v>0</v>
      </c>
      <c r="AT625" s="121">
        <f t="shared" si="68"/>
        <v>0</v>
      </c>
      <c r="AU625" s="122">
        <f t="shared" si="68"/>
        <v>0</v>
      </c>
      <c r="AV625" s="121">
        <f t="shared" si="68"/>
        <v>0</v>
      </c>
      <c r="AW625" s="122">
        <f t="shared" si="68"/>
        <v>0</v>
      </c>
      <c r="AX625" s="466">
        <f t="shared" si="68"/>
        <v>0</v>
      </c>
      <c r="AY625" s="122">
        <f>SUM(AY548:AY559)</f>
        <v>0</v>
      </c>
      <c r="AZ625" s="174">
        <f t="shared" si="68"/>
        <v>0</v>
      </c>
      <c r="BA625" s="122">
        <f t="shared" si="68"/>
        <v>699</v>
      </c>
      <c r="BB625" s="465">
        <f>SUM(BB548:BB559)</f>
        <v>1010</v>
      </c>
      <c r="BC625" s="174">
        <f t="shared" si="68"/>
        <v>1075</v>
      </c>
      <c r="BD625" s="122">
        <f t="shared" si="68"/>
        <v>0</v>
      </c>
      <c r="BE625" s="174">
        <f t="shared" si="68"/>
        <v>0</v>
      </c>
      <c r="BF625" s="122">
        <f t="shared" si="68"/>
        <v>0</v>
      </c>
      <c r="BG625" s="121">
        <f t="shared" si="68"/>
        <v>0</v>
      </c>
      <c r="BH625" s="122">
        <f t="shared" si="68"/>
        <v>0</v>
      </c>
      <c r="BI625" s="121">
        <f t="shared" si="68"/>
        <v>0</v>
      </c>
      <c r="BJ625" s="122">
        <f t="shared" si="68"/>
        <v>0</v>
      </c>
      <c r="BK625" s="121">
        <f t="shared" si="68"/>
        <v>0</v>
      </c>
      <c r="BL625" s="122">
        <f t="shared" si="68"/>
        <v>0</v>
      </c>
      <c r="BM625" s="122">
        <f>SUM(BM548:BM559)</f>
        <v>0</v>
      </c>
      <c r="BN625" s="174">
        <f t="shared" si="68"/>
        <v>0</v>
      </c>
      <c r="BO625" s="122">
        <f t="shared" si="68"/>
        <v>0</v>
      </c>
      <c r="BP625" s="121">
        <f t="shared" si="68"/>
        <v>0</v>
      </c>
      <c r="BQ625" s="122">
        <f t="shared" si="68"/>
        <v>0</v>
      </c>
      <c r="BR625" s="123">
        <f>SUM(BR548:BR559)</f>
        <v>0</v>
      </c>
      <c r="BS625" s="465">
        <f>SUM(BS548:BS559)</f>
        <v>0</v>
      </c>
      <c r="BT625" s="465">
        <f>SUM(BT548:BT559)</f>
        <v>0</v>
      </c>
      <c r="BU625" s="174">
        <f t="shared" si="68"/>
        <v>0</v>
      </c>
      <c r="BV625" s="122">
        <f t="shared" si="68"/>
        <v>0</v>
      </c>
      <c r="BW625" s="121">
        <f t="shared" si="68"/>
        <v>0</v>
      </c>
      <c r="BX625" s="122">
        <f t="shared" si="68"/>
        <v>0</v>
      </c>
      <c r="BY625" s="122">
        <f>SUM(BY548:BY559)</f>
        <v>0</v>
      </c>
      <c r="BZ625" s="122">
        <f t="shared" si="68"/>
        <v>0</v>
      </c>
      <c r="CA625" s="121">
        <f t="shared" si="68"/>
        <v>0</v>
      </c>
      <c r="CB625" s="122">
        <f t="shared" si="68"/>
        <v>0</v>
      </c>
      <c r="CC625" s="465">
        <f>SUM(CC548:CC559)</f>
        <v>0</v>
      </c>
      <c r="CD625" s="465">
        <f>SUM(CD548:CD559)</f>
        <v>0</v>
      </c>
      <c r="CE625" s="174">
        <f t="shared" si="68"/>
        <v>0</v>
      </c>
    </row>
    <row r="626" spans="1:83">
      <c r="A626" s="40"/>
      <c r="B626" s="28" t="s">
        <v>725</v>
      </c>
      <c r="C626" s="22">
        <f>SUM(C562:C564)</f>
        <v>3674</v>
      </c>
      <c r="D626" s="22">
        <f>SUM(D562:D564)</f>
        <v>706</v>
      </c>
      <c r="E626" s="68">
        <f t="shared" si="13"/>
        <v>0.19216113228089277</v>
      </c>
      <c r="F626" s="122">
        <f>SUM(F562:F564)</f>
        <v>0</v>
      </c>
      <c r="G626" s="122">
        <f>SUM(G562:G564)</f>
        <v>0</v>
      </c>
      <c r="H626" s="122">
        <f>SUM(H562:H564)</f>
        <v>0</v>
      </c>
      <c r="I626" s="122">
        <f>SUM(I562:I564)</f>
        <v>0</v>
      </c>
      <c r="J626" s="122">
        <f t="shared" ref="J626:CE626" si="69">SUM(J562:J564)</f>
        <v>0</v>
      </c>
      <c r="K626" s="467">
        <f t="shared" si="69"/>
        <v>0</v>
      </c>
      <c r="L626" s="122">
        <f>SUM(L562:L564)</f>
        <v>0</v>
      </c>
      <c r="M626" s="122">
        <f>SUM(M562:M564)</f>
        <v>0</v>
      </c>
      <c r="N626" s="121">
        <f t="shared" si="69"/>
        <v>0</v>
      </c>
      <c r="O626" s="122">
        <f t="shared" si="69"/>
        <v>0</v>
      </c>
      <c r="P626" s="121">
        <f t="shared" si="69"/>
        <v>0</v>
      </c>
      <c r="Q626" s="122">
        <f t="shared" si="69"/>
        <v>0</v>
      </c>
      <c r="R626" s="123">
        <f>SUM(R562:R564)</f>
        <v>0</v>
      </c>
      <c r="S626" s="123">
        <f>SUM(S562:S564)</f>
        <v>0</v>
      </c>
      <c r="T626" s="123">
        <f t="shared" si="69"/>
        <v>0</v>
      </c>
      <c r="U626" s="120">
        <f t="shared" si="69"/>
        <v>0</v>
      </c>
      <c r="V626" s="121">
        <f t="shared" si="69"/>
        <v>0</v>
      </c>
      <c r="W626" s="120">
        <f t="shared" si="69"/>
        <v>0</v>
      </c>
      <c r="X626" s="121">
        <f t="shared" si="69"/>
        <v>0</v>
      </c>
      <c r="Y626" s="122">
        <f t="shared" si="69"/>
        <v>0</v>
      </c>
      <c r="Z626" s="123">
        <f t="shared" si="69"/>
        <v>0</v>
      </c>
      <c r="AA626" s="120">
        <f t="shared" si="69"/>
        <v>0</v>
      </c>
      <c r="AB626" s="123">
        <f>SUM(AB562:AB564)</f>
        <v>0</v>
      </c>
      <c r="AC626" s="465">
        <f>SUM(AC562:AC564)</f>
        <v>0</v>
      </c>
      <c r="AD626" s="174">
        <f t="shared" si="69"/>
        <v>0</v>
      </c>
      <c r="AE626" s="122">
        <f t="shared" si="69"/>
        <v>0</v>
      </c>
      <c r="AF626" s="465">
        <f>SUM(AF562:AF564)</f>
        <v>0</v>
      </c>
      <c r="AG626" s="465">
        <f>SUM(AG562:AG564)</f>
        <v>0</v>
      </c>
      <c r="AH626" s="465">
        <f>SUM(AH562:AH564)</f>
        <v>0</v>
      </c>
      <c r="AI626" s="174">
        <f t="shared" si="69"/>
        <v>0</v>
      </c>
      <c r="AJ626" s="122">
        <f t="shared" si="69"/>
        <v>0</v>
      </c>
      <c r="AK626" s="465">
        <f>SUM(AK562:AK564)</f>
        <v>0</v>
      </c>
      <c r="AL626" s="174">
        <f t="shared" si="69"/>
        <v>0</v>
      </c>
      <c r="AM626" s="122">
        <f t="shared" si="69"/>
        <v>0</v>
      </c>
      <c r="AN626" s="465">
        <f>SUM(AN562:AN564)</f>
        <v>0</v>
      </c>
      <c r="AO626" s="466">
        <f>SUM(AO562:AO564)</f>
        <v>0</v>
      </c>
      <c r="AP626" s="122">
        <f>SUM(AP562:AP564)</f>
        <v>0</v>
      </c>
      <c r="AQ626" s="174">
        <f t="shared" si="69"/>
        <v>0</v>
      </c>
      <c r="AR626" s="122">
        <f t="shared" si="69"/>
        <v>0</v>
      </c>
      <c r="AS626" s="122">
        <f t="shared" si="69"/>
        <v>0</v>
      </c>
      <c r="AT626" s="121">
        <f t="shared" si="69"/>
        <v>0</v>
      </c>
      <c r="AU626" s="122">
        <f t="shared" si="69"/>
        <v>0</v>
      </c>
      <c r="AV626" s="121">
        <f t="shared" si="69"/>
        <v>0</v>
      </c>
      <c r="AW626" s="122">
        <f t="shared" si="69"/>
        <v>0</v>
      </c>
      <c r="AX626" s="466">
        <f t="shared" si="69"/>
        <v>0</v>
      </c>
      <c r="AY626" s="122">
        <f>SUM(AY562:AY564)</f>
        <v>0</v>
      </c>
      <c r="AZ626" s="174">
        <f t="shared" si="69"/>
        <v>0</v>
      </c>
      <c r="BA626" s="122">
        <f t="shared" si="69"/>
        <v>0</v>
      </c>
      <c r="BB626" s="465">
        <f>SUM(BB562:BB564)</f>
        <v>0</v>
      </c>
      <c r="BC626" s="174">
        <f t="shared" si="69"/>
        <v>0</v>
      </c>
      <c r="BD626" s="122">
        <f t="shared" si="69"/>
        <v>0</v>
      </c>
      <c r="BE626" s="174">
        <f t="shared" si="69"/>
        <v>0</v>
      </c>
      <c r="BF626" s="122">
        <f t="shared" si="69"/>
        <v>0</v>
      </c>
      <c r="BG626" s="121">
        <f t="shared" si="69"/>
        <v>0</v>
      </c>
      <c r="BH626" s="122">
        <f t="shared" si="69"/>
        <v>324</v>
      </c>
      <c r="BI626" s="121">
        <f t="shared" si="69"/>
        <v>388</v>
      </c>
      <c r="BJ626" s="122">
        <f t="shared" si="69"/>
        <v>0</v>
      </c>
      <c r="BK626" s="121">
        <f t="shared" si="69"/>
        <v>0</v>
      </c>
      <c r="BL626" s="122">
        <f t="shared" si="69"/>
        <v>0</v>
      </c>
      <c r="BM626" s="122">
        <f>SUM(BM562:BM564)</f>
        <v>0</v>
      </c>
      <c r="BN626" s="174">
        <f t="shared" si="69"/>
        <v>0</v>
      </c>
      <c r="BO626" s="122">
        <f t="shared" si="69"/>
        <v>0</v>
      </c>
      <c r="BP626" s="121">
        <f t="shared" si="69"/>
        <v>0</v>
      </c>
      <c r="BQ626" s="122">
        <f t="shared" si="69"/>
        <v>0</v>
      </c>
      <c r="BR626" s="123">
        <f>SUM(BR562:BR564)</f>
        <v>0</v>
      </c>
      <c r="BS626" s="465">
        <f>SUM(BS562:BS564)</f>
        <v>0</v>
      </c>
      <c r="BT626" s="465">
        <f>SUM(BT562:BT564)</f>
        <v>0</v>
      </c>
      <c r="BU626" s="174">
        <f t="shared" si="69"/>
        <v>0</v>
      </c>
      <c r="BV626" s="122">
        <f t="shared" si="69"/>
        <v>0</v>
      </c>
      <c r="BW626" s="121">
        <f t="shared" si="69"/>
        <v>0</v>
      </c>
      <c r="BX626" s="122">
        <f t="shared" si="69"/>
        <v>412</v>
      </c>
      <c r="BY626" s="122">
        <f>SUM(BY562:BY564)</f>
        <v>296</v>
      </c>
      <c r="BZ626" s="122">
        <f t="shared" si="69"/>
        <v>384</v>
      </c>
      <c r="CA626" s="121">
        <f t="shared" si="69"/>
        <v>242</v>
      </c>
      <c r="CB626" s="122">
        <f t="shared" si="69"/>
        <v>0</v>
      </c>
      <c r="CC626" s="465">
        <f>SUM(CC562:CC564)</f>
        <v>0</v>
      </c>
      <c r="CD626" s="465">
        <f>SUM(CD562:CD564)</f>
        <v>0</v>
      </c>
      <c r="CE626" s="174">
        <f t="shared" si="69"/>
        <v>0</v>
      </c>
    </row>
    <row r="627" spans="1:83">
      <c r="A627" s="40"/>
      <c r="B627" s="28" t="s">
        <v>10</v>
      </c>
      <c r="C627" s="22">
        <f>SUM(C485)</f>
        <v>545</v>
      </c>
      <c r="D627" s="22">
        <f>SUM(D485)</f>
        <v>133</v>
      </c>
      <c r="E627" s="68">
        <f t="shared" si="13"/>
        <v>0.24403669724770644</v>
      </c>
      <c r="F627" s="122">
        <f>SUM(F485)</f>
        <v>0</v>
      </c>
      <c r="G627" s="122">
        <f>SUM(G485)</f>
        <v>0</v>
      </c>
      <c r="H627" s="122">
        <f>SUM(H485)</f>
        <v>0</v>
      </c>
      <c r="I627" s="122">
        <f>SUM(I485)</f>
        <v>0</v>
      </c>
      <c r="J627" s="122">
        <f t="shared" ref="J627:CE627" si="70">SUM(J485)</f>
        <v>0</v>
      </c>
      <c r="K627" s="467">
        <f t="shared" si="70"/>
        <v>0</v>
      </c>
      <c r="L627" s="122">
        <f>SUM(L485)</f>
        <v>0</v>
      </c>
      <c r="M627" s="122">
        <f>SUM(M485)</f>
        <v>0</v>
      </c>
      <c r="N627" s="121">
        <f t="shared" si="70"/>
        <v>0</v>
      </c>
      <c r="O627" s="122">
        <f t="shared" si="70"/>
        <v>0</v>
      </c>
      <c r="P627" s="121">
        <f t="shared" si="70"/>
        <v>0</v>
      </c>
      <c r="Q627" s="122">
        <f t="shared" si="70"/>
        <v>0</v>
      </c>
      <c r="R627" s="123">
        <f>SUM(R485)</f>
        <v>0</v>
      </c>
      <c r="S627" s="123">
        <f>SUM(S485)</f>
        <v>0</v>
      </c>
      <c r="T627" s="123">
        <f t="shared" si="70"/>
        <v>0</v>
      </c>
      <c r="U627" s="120">
        <f t="shared" si="70"/>
        <v>0</v>
      </c>
      <c r="V627" s="121">
        <f t="shared" si="70"/>
        <v>0</v>
      </c>
      <c r="W627" s="120">
        <f t="shared" si="70"/>
        <v>0</v>
      </c>
      <c r="X627" s="121">
        <f t="shared" si="70"/>
        <v>0</v>
      </c>
      <c r="Y627" s="122">
        <f t="shared" si="70"/>
        <v>0</v>
      </c>
      <c r="Z627" s="123">
        <f t="shared" si="70"/>
        <v>0</v>
      </c>
      <c r="AA627" s="120">
        <f t="shared" si="70"/>
        <v>0</v>
      </c>
      <c r="AB627" s="123">
        <f>SUM(AB485)</f>
        <v>0</v>
      </c>
      <c r="AC627" s="465">
        <f>SUM(AC485)</f>
        <v>0</v>
      </c>
      <c r="AD627" s="174">
        <f t="shared" si="70"/>
        <v>0</v>
      </c>
      <c r="AE627" s="122">
        <f t="shared" si="70"/>
        <v>0</v>
      </c>
      <c r="AF627" s="465">
        <f>SUM(AF485)</f>
        <v>0</v>
      </c>
      <c r="AG627" s="465">
        <f>SUM(AG485)</f>
        <v>0</v>
      </c>
      <c r="AH627" s="465">
        <f>SUM(AH485)</f>
        <v>0</v>
      </c>
      <c r="AI627" s="174">
        <f t="shared" si="70"/>
        <v>0</v>
      </c>
      <c r="AJ627" s="122">
        <f t="shared" si="70"/>
        <v>0</v>
      </c>
      <c r="AK627" s="465">
        <f>SUM(AK485)</f>
        <v>0</v>
      </c>
      <c r="AL627" s="174">
        <f t="shared" si="70"/>
        <v>0</v>
      </c>
      <c r="AM627" s="122">
        <f t="shared" si="70"/>
        <v>0</v>
      </c>
      <c r="AN627" s="465">
        <f>SUM(AN485)</f>
        <v>0</v>
      </c>
      <c r="AO627" s="466">
        <f>SUM(AO485)</f>
        <v>0</v>
      </c>
      <c r="AP627" s="122">
        <f>SUM(AP485)</f>
        <v>0</v>
      </c>
      <c r="AQ627" s="174">
        <f t="shared" si="70"/>
        <v>0</v>
      </c>
      <c r="AR627" s="122">
        <f t="shared" si="70"/>
        <v>0</v>
      </c>
      <c r="AS627" s="122">
        <f t="shared" si="70"/>
        <v>0</v>
      </c>
      <c r="AT627" s="121">
        <f t="shared" si="70"/>
        <v>0</v>
      </c>
      <c r="AU627" s="122">
        <f t="shared" si="70"/>
        <v>0</v>
      </c>
      <c r="AV627" s="121">
        <f t="shared" si="70"/>
        <v>0</v>
      </c>
      <c r="AW627" s="122">
        <f t="shared" si="70"/>
        <v>0</v>
      </c>
      <c r="AX627" s="466">
        <f t="shared" si="70"/>
        <v>0</v>
      </c>
      <c r="AY627" s="122">
        <f>SUM(AY485)</f>
        <v>0</v>
      </c>
      <c r="AZ627" s="174">
        <f t="shared" si="70"/>
        <v>0</v>
      </c>
      <c r="BA627" s="122">
        <f t="shared" si="70"/>
        <v>0</v>
      </c>
      <c r="BB627" s="465">
        <f>SUM(BB485)</f>
        <v>0</v>
      </c>
      <c r="BC627" s="174">
        <f t="shared" si="70"/>
        <v>0</v>
      </c>
      <c r="BD627" s="122">
        <f t="shared" si="70"/>
        <v>0</v>
      </c>
      <c r="BE627" s="174">
        <f t="shared" si="70"/>
        <v>0</v>
      </c>
      <c r="BF627" s="122">
        <f t="shared" si="70"/>
        <v>0</v>
      </c>
      <c r="BG627" s="121">
        <f t="shared" si="70"/>
        <v>0</v>
      </c>
      <c r="BH627" s="122">
        <f t="shared" si="70"/>
        <v>51</v>
      </c>
      <c r="BI627" s="121">
        <f t="shared" si="70"/>
        <v>67</v>
      </c>
      <c r="BJ627" s="122">
        <f t="shared" si="70"/>
        <v>0</v>
      </c>
      <c r="BK627" s="121">
        <f t="shared" si="70"/>
        <v>0</v>
      </c>
      <c r="BL627" s="122">
        <f t="shared" si="70"/>
        <v>0</v>
      </c>
      <c r="BM627" s="122">
        <f>SUM(BM485)</f>
        <v>0</v>
      </c>
      <c r="BN627" s="174">
        <f t="shared" si="70"/>
        <v>0</v>
      </c>
      <c r="BO627" s="122">
        <f t="shared" si="70"/>
        <v>0</v>
      </c>
      <c r="BP627" s="121">
        <f t="shared" si="70"/>
        <v>0</v>
      </c>
      <c r="BQ627" s="122">
        <f t="shared" si="70"/>
        <v>0</v>
      </c>
      <c r="BR627" s="123">
        <f>SUM(BR485)</f>
        <v>0</v>
      </c>
      <c r="BS627" s="465">
        <f>SUM(BS485)</f>
        <v>0</v>
      </c>
      <c r="BT627" s="465">
        <f>SUM(BT485)</f>
        <v>0</v>
      </c>
      <c r="BU627" s="174">
        <f t="shared" si="70"/>
        <v>0</v>
      </c>
      <c r="BV627" s="122">
        <f t="shared" si="70"/>
        <v>0</v>
      </c>
      <c r="BW627" s="121">
        <f t="shared" si="70"/>
        <v>0</v>
      </c>
      <c r="BX627" s="122">
        <f t="shared" si="70"/>
        <v>0</v>
      </c>
      <c r="BY627" s="122">
        <f>SUM(BY485)</f>
        <v>0</v>
      </c>
      <c r="BZ627" s="122">
        <f t="shared" si="70"/>
        <v>0</v>
      </c>
      <c r="CA627" s="121">
        <f t="shared" si="70"/>
        <v>0</v>
      </c>
      <c r="CB627" s="122">
        <f t="shared" si="70"/>
        <v>22</v>
      </c>
      <c r="CC627" s="465">
        <f>SUM(CC485)</f>
        <v>47</v>
      </c>
      <c r="CD627" s="465">
        <f>SUM(CD485)</f>
        <v>61</v>
      </c>
      <c r="CE627" s="174">
        <f t="shared" si="70"/>
        <v>61</v>
      </c>
    </row>
    <row r="628" spans="1:83">
      <c r="A628" s="40"/>
      <c r="B628" s="28" t="s">
        <v>11</v>
      </c>
      <c r="C628" s="22">
        <f>SUM(C313:C316)</f>
        <v>3017</v>
      </c>
      <c r="D628" s="22">
        <f>SUM(D313:D316)</f>
        <v>1414</v>
      </c>
      <c r="E628" s="68">
        <f t="shared" si="13"/>
        <v>0.46867749419953597</v>
      </c>
      <c r="F628" s="122">
        <f>SUM(F313:F316)</f>
        <v>684</v>
      </c>
      <c r="G628" s="122">
        <f>SUM(G313:G316)</f>
        <v>205</v>
      </c>
      <c r="H628" s="122">
        <f>SUM(H313:H316)</f>
        <v>332</v>
      </c>
      <c r="I628" s="122">
        <f>SUM(I313:I316)</f>
        <v>198</v>
      </c>
      <c r="J628" s="122">
        <f t="shared" ref="J628:CE628" si="71">SUM(J313:J316)</f>
        <v>535</v>
      </c>
      <c r="K628" s="467">
        <f t="shared" si="71"/>
        <v>685</v>
      </c>
      <c r="L628" s="122">
        <f>SUM(L313:L316)</f>
        <v>516</v>
      </c>
      <c r="M628" s="122">
        <f>SUM(M313:M316)</f>
        <v>328</v>
      </c>
      <c r="N628" s="121">
        <f t="shared" si="71"/>
        <v>193</v>
      </c>
      <c r="O628" s="122">
        <f t="shared" si="71"/>
        <v>0</v>
      </c>
      <c r="P628" s="121">
        <f t="shared" si="71"/>
        <v>0</v>
      </c>
      <c r="Q628" s="122">
        <f t="shared" si="71"/>
        <v>0</v>
      </c>
      <c r="R628" s="123">
        <f>SUM(R313:R316)</f>
        <v>0</v>
      </c>
      <c r="S628" s="123">
        <f>SUM(S313:S316)</f>
        <v>0</v>
      </c>
      <c r="T628" s="123">
        <f t="shared" si="71"/>
        <v>0</v>
      </c>
      <c r="U628" s="120">
        <f t="shared" si="71"/>
        <v>0</v>
      </c>
      <c r="V628" s="121">
        <f t="shared" si="71"/>
        <v>0</v>
      </c>
      <c r="W628" s="120">
        <f t="shared" si="71"/>
        <v>0</v>
      </c>
      <c r="X628" s="121">
        <f t="shared" si="71"/>
        <v>0</v>
      </c>
      <c r="Y628" s="122">
        <f t="shared" si="71"/>
        <v>0</v>
      </c>
      <c r="Z628" s="123">
        <f t="shared" si="71"/>
        <v>0</v>
      </c>
      <c r="AA628" s="120">
        <f t="shared" si="71"/>
        <v>0</v>
      </c>
      <c r="AB628" s="123">
        <f>SUM(AB313:AB316)</f>
        <v>0</v>
      </c>
      <c r="AC628" s="465">
        <f>SUM(AC313:AC316)</f>
        <v>0</v>
      </c>
      <c r="AD628" s="174">
        <f t="shared" si="71"/>
        <v>0</v>
      </c>
      <c r="AE628" s="122">
        <f t="shared" si="71"/>
        <v>0</v>
      </c>
      <c r="AF628" s="465">
        <f>SUM(AF313:AF316)</f>
        <v>0</v>
      </c>
      <c r="AG628" s="465">
        <f>SUM(AG313:AG316)</f>
        <v>0</v>
      </c>
      <c r="AH628" s="465">
        <f>SUM(AH313:AH316)</f>
        <v>0</v>
      </c>
      <c r="AI628" s="174">
        <f t="shared" si="71"/>
        <v>0</v>
      </c>
      <c r="AJ628" s="122">
        <f t="shared" si="71"/>
        <v>0</v>
      </c>
      <c r="AK628" s="465">
        <f>SUM(AK313:AK316)</f>
        <v>0</v>
      </c>
      <c r="AL628" s="174">
        <f t="shared" si="71"/>
        <v>0</v>
      </c>
      <c r="AM628" s="122">
        <f t="shared" si="71"/>
        <v>0</v>
      </c>
      <c r="AN628" s="465">
        <f>SUM(AN313:AN316)</f>
        <v>0</v>
      </c>
      <c r="AO628" s="466">
        <f>SUM(AO313:AO316)</f>
        <v>0</v>
      </c>
      <c r="AP628" s="122">
        <f>SUM(AP313:AP316)</f>
        <v>0</v>
      </c>
      <c r="AQ628" s="174">
        <f t="shared" si="71"/>
        <v>0</v>
      </c>
      <c r="AR628" s="122">
        <f t="shared" si="71"/>
        <v>0</v>
      </c>
      <c r="AS628" s="122">
        <f t="shared" si="71"/>
        <v>0</v>
      </c>
      <c r="AT628" s="121">
        <f t="shared" si="71"/>
        <v>0</v>
      </c>
      <c r="AU628" s="122">
        <f t="shared" si="71"/>
        <v>0</v>
      </c>
      <c r="AV628" s="121">
        <f t="shared" si="71"/>
        <v>0</v>
      </c>
      <c r="AW628" s="122">
        <f t="shared" si="71"/>
        <v>0</v>
      </c>
      <c r="AX628" s="466">
        <f t="shared" si="71"/>
        <v>0</v>
      </c>
      <c r="AY628" s="122">
        <f>SUM(AY313:AY316)</f>
        <v>0</v>
      </c>
      <c r="AZ628" s="174">
        <f t="shared" si="71"/>
        <v>0</v>
      </c>
      <c r="BA628" s="122">
        <f t="shared" si="71"/>
        <v>0</v>
      </c>
      <c r="BB628" s="465">
        <f>SUM(BB313:BB316)</f>
        <v>0</v>
      </c>
      <c r="BC628" s="174">
        <f t="shared" si="71"/>
        <v>0</v>
      </c>
      <c r="BD628" s="122">
        <f t="shared" si="71"/>
        <v>0</v>
      </c>
      <c r="BE628" s="174">
        <f t="shared" si="71"/>
        <v>0</v>
      </c>
      <c r="BF628" s="122">
        <f t="shared" si="71"/>
        <v>0</v>
      </c>
      <c r="BG628" s="121">
        <f t="shared" si="71"/>
        <v>0</v>
      </c>
      <c r="BH628" s="122">
        <f t="shared" si="71"/>
        <v>0</v>
      </c>
      <c r="BI628" s="121">
        <f t="shared" si="71"/>
        <v>0</v>
      </c>
      <c r="BJ628" s="122">
        <f t="shared" si="71"/>
        <v>0</v>
      </c>
      <c r="BK628" s="121">
        <f t="shared" si="71"/>
        <v>0</v>
      </c>
      <c r="BL628" s="122">
        <f t="shared" si="71"/>
        <v>0</v>
      </c>
      <c r="BM628" s="122">
        <f>SUM(BM313:BM316)</f>
        <v>0</v>
      </c>
      <c r="BN628" s="174">
        <f t="shared" si="71"/>
        <v>0</v>
      </c>
      <c r="BO628" s="122">
        <f t="shared" si="71"/>
        <v>0</v>
      </c>
      <c r="BP628" s="121">
        <f t="shared" si="71"/>
        <v>0</v>
      </c>
      <c r="BQ628" s="122">
        <f t="shared" si="71"/>
        <v>0</v>
      </c>
      <c r="BR628" s="123">
        <f>SUM(BR313:BR316)</f>
        <v>0</v>
      </c>
      <c r="BS628" s="465">
        <f>SUM(BS313:BS316)</f>
        <v>0</v>
      </c>
      <c r="BT628" s="465">
        <f>SUM(BT313:BT316)</f>
        <v>0</v>
      </c>
      <c r="BU628" s="174">
        <f t="shared" si="71"/>
        <v>0</v>
      </c>
      <c r="BV628" s="122">
        <f t="shared" si="71"/>
        <v>0</v>
      </c>
      <c r="BW628" s="121">
        <f t="shared" si="71"/>
        <v>0</v>
      </c>
      <c r="BX628" s="122">
        <f t="shared" si="71"/>
        <v>0</v>
      </c>
      <c r="BY628" s="122">
        <f>SUM(BY313:BY316)</f>
        <v>0</v>
      </c>
      <c r="BZ628" s="122">
        <f t="shared" si="71"/>
        <v>0</v>
      </c>
      <c r="CA628" s="121">
        <f t="shared" si="71"/>
        <v>0</v>
      </c>
      <c r="CB628" s="122">
        <f t="shared" si="71"/>
        <v>0</v>
      </c>
      <c r="CC628" s="465">
        <f>SUM(CC313:CC316)</f>
        <v>0</v>
      </c>
      <c r="CD628" s="465">
        <f>SUM(CD313:CD316)</f>
        <v>0</v>
      </c>
      <c r="CE628" s="174">
        <f t="shared" si="71"/>
        <v>0</v>
      </c>
    </row>
    <row r="629" spans="1:83">
      <c r="A629" s="40"/>
      <c r="B629" s="28" t="s">
        <v>12</v>
      </c>
      <c r="C629" s="22">
        <f>SUM(C349)</f>
        <v>487</v>
      </c>
      <c r="D629" s="22">
        <f>SUM(D349)</f>
        <v>115</v>
      </c>
      <c r="E629" s="68">
        <f t="shared" si="13"/>
        <v>0.23613963039014374</v>
      </c>
      <c r="F629" s="122">
        <f>SUM(F349)</f>
        <v>0</v>
      </c>
      <c r="G629" s="122">
        <f>SUM(G349)</f>
        <v>0</v>
      </c>
      <c r="H629" s="122">
        <f>SUM(H349)</f>
        <v>0</v>
      </c>
      <c r="I629" s="122">
        <f>SUM(I349)</f>
        <v>0</v>
      </c>
      <c r="J629" s="122">
        <f t="shared" ref="J629:CE629" si="72">SUM(J349)</f>
        <v>0</v>
      </c>
      <c r="K629" s="467">
        <f t="shared" si="72"/>
        <v>0</v>
      </c>
      <c r="L629" s="122">
        <f>SUM(L349)</f>
        <v>0</v>
      </c>
      <c r="M629" s="122">
        <f>SUM(M349)</f>
        <v>0</v>
      </c>
      <c r="N629" s="121">
        <f t="shared" si="72"/>
        <v>0</v>
      </c>
      <c r="O629" s="122">
        <f t="shared" si="72"/>
        <v>0</v>
      </c>
      <c r="P629" s="121">
        <f t="shared" si="72"/>
        <v>0</v>
      </c>
      <c r="Q629" s="122">
        <f t="shared" si="72"/>
        <v>0</v>
      </c>
      <c r="R629" s="123">
        <f>SUM(R349)</f>
        <v>0</v>
      </c>
      <c r="S629" s="123">
        <f>SUM(S349)</f>
        <v>0</v>
      </c>
      <c r="T629" s="123">
        <f t="shared" si="72"/>
        <v>0</v>
      </c>
      <c r="U629" s="120">
        <f t="shared" si="72"/>
        <v>0</v>
      </c>
      <c r="V629" s="121">
        <f t="shared" si="72"/>
        <v>0</v>
      </c>
      <c r="W629" s="120">
        <f t="shared" si="72"/>
        <v>0</v>
      </c>
      <c r="X629" s="121">
        <f t="shared" si="72"/>
        <v>0</v>
      </c>
      <c r="Y629" s="122">
        <f t="shared" si="72"/>
        <v>0</v>
      </c>
      <c r="Z629" s="123">
        <f t="shared" si="72"/>
        <v>0</v>
      </c>
      <c r="AA629" s="120">
        <f t="shared" si="72"/>
        <v>0</v>
      </c>
      <c r="AB629" s="123">
        <f>SUM(AB349)</f>
        <v>0</v>
      </c>
      <c r="AC629" s="465">
        <f>SUM(AC349)</f>
        <v>0</v>
      </c>
      <c r="AD629" s="174">
        <f t="shared" si="72"/>
        <v>0</v>
      </c>
      <c r="AE629" s="122">
        <f t="shared" si="72"/>
        <v>0</v>
      </c>
      <c r="AF629" s="465">
        <f>SUM(AF349)</f>
        <v>0</v>
      </c>
      <c r="AG629" s="465">
        <f>SUM(AG349)</f>
        <v>0</v>
      </c>
      <c r="AH629" s="465">
        <f>SUM(AH349)</f>
        <v>0</v>
      </c>
      <c r="AI629" s="174">
        <f t="shared" si="72"/>
        <v>0</v>
      </c>
      <c r="AJ629" s="122">
        <f t="shared" si="72"/>
        <v>0</v>
      </c>
      <c r="AK629" s="465">
        <f>SUM(AK349)</f>
        <v>0</v>
      </c>
      <c r="AL629" s="174">
        <f t="shared" si="72"/>
        <v>0</v>
      </c>
      <c r="AM629" s="122">
        <f t="shared" si="72"/>
        <v>0</v>
      </c>
      <c r="AN629" s="465">
        <f>SUM(AN349)</f>
        <v>0</v>
      </c>
      <c r="AO629" s="466">
        <f>SUM(AO349)</f>
        <v>0</v>
      </c>
      <c r="AP629" s="122">
        <f>SUM(AP349)</f>
        <v>0</v>
      </c>
      <c r="AQ629" s="174">
        <f t="shared" si="72"/>
        <v>0</v>
      </c>
      <c r="AR629" s="122">
        <f t="shared" si="72"/>
        <v>0</v>
      </c>
      <c r="AS629" s="122">
        <f t="shared" si="72"/>
        <v>0</v>
      </c>
      <c r="AT629" s="121">
        <f t="shared" si="72"/>
        <v>0</v>
      </c>
      <c r="AU629" s="122">
        <f t="shared" si="72"/>
        <v>0</v>
      </c>
      <c r="AV629" s="121">
        <f t="shared" si="72"/>
        <v>0</v>
      </c>
      <c r="AW629" s="122">
        <f t="shared" si="72"/>
        <v>0</v>
      </c>
      <c r="AX629" s="466">
        <f t="shared" si="72"/>
        <v>0</v>
      </c>
      <c r="AY629" s="122">
        <f>SUM(AY349)</f>
        <v>0</v>
      </c>
      <c r="AZ629" s="174">
        <f t="shared" si="72"/>
        <v>0</v>
      </c>
      <c r="BA629" s="122">
        <f t="shared" si="72"/>
        <v>0</v>
      </c>
      <c r="BB629" s="465">
        <f>SUM(BB349)</f>
        <v>0</v>
      </c>
      <c r="BC629" s="174">
        <f t="shared" si="72"/>
        <v>0</v>
      </c>
      <c r="BD629" s="122">
        <f t="shared" si="72"/>
        <v>0</v>
      </c>
      <c r="BE629" s="174">
        <f t="shared" si="72"/>
        <v>0</v>
      </c>
      <c r="BF629" s="122">
        <f t="shared" si="72"/>
        <v>0</v>
      </c>
      <c r="BG629" s="121">
        <f t="shared" si="72"/>
        <v>0</v>
      </c>
      <c r="BH629" s="122">
        <f t="shared" si="72"/>
        <v>46</v>
      </c>
      <c r="BI629" s="121">
        <f t="shared" si="72"/>
        <v>64</v>
      </c>
      <c r="BJ629" s="122">
        <f t="shared" si="72"/>
        <v>0</v>
      </c>
      <c r="BK629" s="121">
        <f t="shared" si="72"/>
        <v>0</v>
      </c>
      <c r="BL629" s="122">
        <f t="shared" si="72"/>
        <v>0</v>
      </c>
      <c r="BM629" s="122">
        <f>SUM(BM349)</f>
        <v>0</v>
      </c>
      <c r="BN629" s="174">
        <f t="shared" si="72"/>
        <v>0</v>
      </c>
      <c r="BO629" s="122">
        <f t="shared" si="72"/>
        <v>65</v>
      </c>
      <c r="BP629" s="121">
        <f t="shared" si="72"/>
        <v>53</v>
      </c>
      <c r="BQ629" s="122">
        <f t="shared" si="72"/>
        <v>0</v>
      </c>
      <c r="BR629" s="123">
        <f>SUM(BR349)</f>
        <v>0</v>
      </c>
      <c r="BS629" s="465">
        <f>SUM(BS349)</f>
        <v>0</v>
      </c>
      <c r="BT629" s="465">
        <f>SUM(BT349)</f>
        <v>0</v>
      </c>
      <c r="BU629" s="174">
        <f t="shared" si="72"/>
        <v>0</v>
      </c>
      <c r="BV629" s="122">
        <f t="shared" si="72"/>
        <v>0</v>
      </c>
      <c r="BW629" s="121">
        <f t="shared" si="72"/>
        <v>0</v>
      </c>
      <c r="BX629" s="122">
        <f t="shared" si="72"/>
        <v>0</v>
      </c>
      <c r="BY629" s="122">
        <f>SUM(BY349)</f>
        <v>0</v>
      </c>
      <c r="BZ629" s="122">
        <f t="shared" si="72"/>
        <v>0</v>
      </c>
      <c r="CA629" s="121">
        <f t="shared" si="72"/>
        <v>0</v>
      </c>
      <c r="CB629" s="122">
        <f t="shared" si="72"/>
        <v>0</v>
      </c>
      <c r="CC629" s="465">
        <f>SUM(CC349)</f>
        <v>0</v>
      </c>
      <c r="CD629" s="465">
        <f>SUM(CD349)</f>
        <v>0</v>
      </c>
      <c r="CE629" s="174">
        <f t="shared" si="72"/>
        <v>0</v>
      </c>
    </row>
    <row r="630" spans="1:83">
      <c r="A630" s="40"/>
      <c r="B630" s="28" t="s">
        <v>13</v>
      </c>
      <c r="C630" s="22">
        <f>SUM(C486:C487)</f>
        <v>2105</v>
      </c>
      <c r="D630" s="22">
        <f>SUM(D486:D487)</f>
        <v>583</v>
      </c>
      <c r="E630" s="68">
        <f t="shared" si="13"/>
        <v>0.27695961995249407</v>
      </c>
      <c r="F630" s="122">
        <f>SUM(F486:F487)</f>
        <v>0</v>
      </c>
      <c r="G630" s="122">
        <f>SUM(G486:G487)</f>
        <v>0</v>
      </c>
      <c r="H630" s="122">
        <f>SUM(H486:H487)</f>
        <v>0</v>
      </c>
      <c r="I630" s="122">
        <f>SUM(I486:I487)</f>
        <v>0</v>
      </c>
      <c r="J630" s="122">
        <f t="shared" ref="J630:CE630" si="73">SUM(J486:J487)</f>
        <v>0</v>
      </c>
      <c r="K630" s="467">
        <f t="shared" si="73"/>
        <v>0</v>
      </c>
      <c r="L630" s="122">
        <f>SUM(L486:L487)</f>
        <v>0</v>
      </c>
      <c r="M630" s="122">
        <f>SUM(M486:M487)</f>
        <v>0</v>
      </c>
      <c r="N630" s="121">
        <f t="shared" si="73"/>
        <v>0</v>
      </c>
      <c r="O630" s="122">
        <f t="shared" si="73"/>
        <v>0</v>
      </c>
      <c r="P630" s="121">
        <f t="shared" si="73"/>
        <v>0</v>
      </c>
      <c r="Q630" s="122">
        <f t="shared" si="73"/>
        <v>0</v>
      </c>
      <c r="R630" s="123">
        <f>SUM(R486:R487)</f>
        <v>0</v>
      </c>
      <c r="S630" s="123">
        <f>SUM(S486:S487)</f>
        <v>0</v>
      </c>
      <c r="T630" s="123">
        <f t="shared" si="73"/>
        <v>0</v>
      </c>
      <c r="U630" s="120">
        <f t="shared" si="73"/>
        <v>0</v>
      </c>
      <c r="V630" s="121">
        <f t="shared" si="73"/>
        <v>0</v>
      </c>
      <c r="W630" s="120">
        <f t="shared" si="73"/>
        <v>0</v>
      </c>
      <c r="X630" s="121">
        <f t="shared" si="73"/>
        <v>0</v>
      </c>
      <c r="Y630" s="122">
        <f t="shared" si="73"/>
        <v>0</v>
      </c>
      <c r="Z630" s="123">
        <f t="shared" si="73"/>
        <v>0</v>
      </c>
      <c r="AA630" s="120">
        <f t="shared" si="73"/>
        <v>0</v>
      </c>
      <c r="AB630" s="123">
        <f>SUM(AB486:AB487)</f>
        <v>0</v>
      </c>
      <c r="AC630" s="465">
        <f>SUM(AC486:AC487)</f>
        <v>0</v>
      </c>
      <c r="AD630" s="174">
        <f t="shared" si="73"/>
        <v>0</v>
      </c>
      <c r="AE630" s="122">
        <f t="shared" si="73"/>
        <v>0</v>
      </c>
      <c r="AF630" s="465">
        <f>SUM(AF486:AF487)</f>
        <v>0</v>
      </c>
      <c r="AG630" s="465">
        <f>SUM(AG486:AG487)</f>
        <v>0</v>
      </c>
      <c r="AH630" s="465">
        <f>SUM(AH486:AH487)</f>
        <v>0</v>
      </c>
      <c r="AI630" s="174">
        <f t="shared" si="73"/>
        <v>0</v>
      </c>
      <c r="AJ630" s="122">
        <f t="shared" si="73"/>
        <v>0</v>
      </c>
      <c r="AK630" s="465">
        <f>SUM(AK486:AK487)</f>
        <v>0</v>
      </c>
      <c r="AL630" s="174">
        <f t="shared" si="73"/>
        <v>0</v>
      </c>
      <c r="AM630" s="122">
        <f t="shared" si="73"/>
        <v>0</v>
      </c>
      <c r="AN630" s="465">
        <f>SUM(AN486:AN487)</f>
        <v>0</v>
      </c>
      <c r="AO630" s="466">
        <f>SUM(AO486:AO487)</f>
        <v>0</v>
      </c>
      <c r="AP630" s="122">
        <f>SUM(AP486:AP487)</f>
        <v>0</v>
      </c>
      <c r="AQ630" s="174">
        <f t="shared" si="73"/>
        <v>0</v>
      </c>
      <c r="AR630" s="122">
        <f t="shared" si="73"/>
        <v>0</v>
      </c>
      <c r="AS630" s="122">
        <f t="shared" si="73"/>
        <v>0</v>
      </c>
      <c r="AT630" s="121">
        <f t="shared" si="73"/>
        <v>0</v>
      </c>
      <c r="AU630" s="122">
        <f t="shared" si="73"/>
        <v>0</v>
      </c>
      <c r="AV630" s="121">
        <f t="shared" si="73"/>
        <v>0</v>
      </c>
      <c r="AW630" s="122">
        <f t="shared" si="73"/>
        <v>0</v>
      </c>
      <c r="AX630" s="466">
        <f t="shared" si="73"/>
        <v>0</v>
      </c>
      <c r="AY630" s="122">
        <f>SUM(AY486:AY487)</f>
        <v>0</v>
      </c>
      <c r="AZ630" s="174">
        <f t="shared" si="73"/>
        <v>0</v>
      </c>
      <c r="BA630" s="122">
        <f t="shared" si="73"/>
        <v>0</v>
      </c>
      <c r="BB630" s="465">
        <f>SUM(BB486:BB487)</f>
        <v>0</v>
      </c>
      <c r="BC630" s="174">
        <f t="shared" si="73"/>
        <v>0</v>
      </c>
      <c r="BD630" s="122">
        <f t="shared" si="73"/>
        <v>0</v>
      </c>
      <c r="BE630" s="174">
        <f t="shared" si="73"/>
        <v>0</v>
      </c>
      <c r="BF630" s="122">
        <f t="shared" si="73"/>
        <v>0</v>
      </c>
      <c r="BG630" s="121">
        <f t="shared" si="73"/>
        <v>0</v>
      </c>
      <c r="BH630" s="122">
        <f t="shared" si="73"/>
        <v>247</v>
      </c>
      <c r="BI630" s="121">
        <f t="shared" si="73"/>
        <v>312</v>
      </c>
      <c r="BJ630" s="122">
        <f t="shared" si="73"/>
        <v>0</v>
      </c>
      <c r="BK630" s="121">
        <f t="shared" si="73"/>
        <v>0</v>
      </c>
      <c r="BL630" s="122">
        <f t="shared" si="73"/>
        <v>0</v>
      </c>
      <c r="BM630" s="122">
        <f>SUM(BM486:BM487)</f>
        <v>0</v>
      </c>
      <c r="BN630" s="174">
        <f t="shared" si="73"/>
        <v>0</v>
      </c>
      <c r="BO630" s="122">
        <f t="shared" si="73"/>
        <v>0</v>
      </c>
      <c r="BP630" s="121">
        <f t="shared" si="73"/>
        <v>0</v>
      </c>
      <c r="BQ630" s="122">
        <f t="shared" si="73"/>
        <v>0</v>
      </c>
      <c r="BR630" s="123">
        <f>SUM(BR486:BR487)</f>
        <v>0</v>
      </c>
      <c r="BS630" s="465">
        <f>SUM(BS486:BS487)</f>
        <v>0</v>
      </c>
      <c r="BT630" s="465">
        <f>SUM(BT486:BT487)</f>
        <v>0</v>
      </c>
      <c r="BU630" s="174">
        <f t="shared" si="73"/>
        <v>0</v>
      </c>
      <c r="BV630" s="122">
        <f t="shared" si="73"/>
        <v>0</v>
      </c>
      <c r="BW630" s="121">
        <f t="shared" si="73"/>
        <v>0</v>
      </c>
      <c r="BX630" s="122">
        <f t="shared" si="73"/>
        <v>0</v>
      </c>
      <c r="BY630" s="122">
        <f>SUM(BY486:BY487)</f>
        <v>0</v>
      </c>
      <c r="BZ630" s="122">
        <f t="shared" si="73"/>
        <v>0</v>
      </c>
      <c r="CA630" s="121">
        <f t="shared" si="73"/>
        <v>0</v>
      </c>
      <c r="CB630" s="122">
        <f t="shared" si="73"/>
        <v>194</v>
      </c>
      <c r="CC630" s="465">
        <f>SUM(CC486:CC487)</f>
        <v>231</v>
      </c>
      <c r="CD630" s="465">
        <f>SUM(CD486:CD487)</f>
        <v>264</v>
      </c>
      <c r="CE630" s="174">
        <f t="shared" si="73"/>
        <v>292</v>
      </c>
    </row>
    <row r="631" spans="1:83">
      <c r="A631" s="40"/>
      <c r="B631" s="28" t="s">
        <v>726</v>
      </c>
      <c r="C631" s="12">
        <f>SUM(C421)</f>
        <v>1181</v>
      </c>
      <c r="D631" s="12">
        <f>SUM(D421)</f>
        <v>246</v>
      </c>
      <c r="E631" s="68">
        <f t="shared" si="13"/>
        <v>0.20829805249788316</v>
      </c>
      <c r="F631" s="122">
        <f>SUM(F421)</f>
        <v>0</v>
      </c>
      <c r="G631" s="122">
        <f>SUM(G421)</f>
        <v>0</v>
      </c>
      <c r="H631" s="122">
        <f>SUM(H421)</f>
        <v>0</v>
      </c>
      <c r="I631" s="122">
        <f>SUM(I421)</f>
        <v>0</v>
      </c>
      <c r="J631" s="122">
        <f t="shared" ref="J631:CE631" si="74">SUM(J421)</f>
        <v>0</v>
      </c>
      <c r="K631" s="467">
        <f t="shared" si="74"/>
        <v>0</v>
      </c>
      <c r="L631" s="122">
        <f>SUM(L421)</f>
        <v>0</v>
      </c>
      <c r="M631" s="122">
        <f>SUM(M421)</f>
        <v>0</v>
      </c>
      <c r="N631" s="121">
        <f t="shared" si="74"/>
        <v>0</v>
      </c>
      <c r="O631" s="122">
        <f t="shared" si="74"/>
        <v>0</v>
      </c>
      <c r="P631" s="121">
        <f t="shared" si="74"/>
        <v>0</v>
      </c>
      <c r="Q631" s="122">
        <f t="shared" si="74"/>
        <v>0</v>
      </c>
      <c r="R631" s="123">
        <f>SUM(R421)</f>
        <v>0</v>
      </c>
      <c r="S631" s="123">
        <f>SUM(S421)</f>
        <v>0</v>
      </c>
      <c r="T631" s="123">
        <f t="shared" si="74"/>
        <v>0</v>
      </c>
      <c r="U631" s="120">
        <f t="shared" si="74"/>
        <v>0</v>
      </c>
      <c r="V631" s="121">
        <f t="shared" si="74"/>
        <v>0</v>
      </c>
      <c r="W631" s="120">
        <f t="shared" si="74"/>
        <v>0</v>
      </c>
      <c r="X631" s="121">
        <f t="shared" si="74"/>
        <v>0</v>
      </c>
      <c r="Y631" s="122">
        <f t="shared" si="74"/>
        <v>0</v>
      </c>
      <c r="Z631" s="123">
        <f t="shared" si="74"/>
        <v>0</v>
      </c>
      <c r="AA631" s="120">
        <f t="shared" si="74"/>
        <v>0</v>
      </c>
      <c r="AB631" s="123">
        <f>SUM(AB421)</f>
        <v>0</v>
      </c>
      <c r="AC631" s="465">
        <f>SUM(AC421)</f>
        <v>0</v>
      </c>
      <c r="AD631" s="174">
        <f t="shared" si="74"/>
        <v>0</v>
      </c>
      <c r="AE631" s="122">
        <f t="shared" si="74"/>
        <v>0</v>
      </c>
      <c r="AF631" s="465">
        <f>SUM(AF421)</f>
        <v>0</v>
      </c>
      <c r="AG631" s="465">
        <f>SUM(AG421)</f>
        <v>0</v>
      </c>
      <c r="AH631" s="465">
        <f>SUM(AH421)</f>
        <v>0</v>
      </c>
      <c r="AI631" s="174">
        <f t="shared" si="74"/>
        <v>0</v>
      </c>
      <c r="AJ631" s="122">
        <f t="shared" si="74"/>
        <v>0</v>
      </c>
      <c r="AK631" s="465">
        <f>SUM(AK421)</f>
        <v>0</v>
      </c>
      <c r="AL631" s="174">
        <f t="shared" si="74"/>
        <v>0</v>
      </c>
      <c r="AM631" s="122">
        <f t="shared" si="74"/>
        <v>0</v>
      </c>
      <c r="AN631" s="465">
        <f>SUM(AN421)</f>
        <v>0</v>
      </c>
      <c r="AO631" s="466">
        <f>SUM(AO421)</f>
        <v>0</v>
      </c>
      <c r="AP631" s="122">
        <f>SUM(AP421)</f>
        <v>0</v>
      </c>
      <c r="AQ631" s="174">
        <f t="shared" si="74"/>
        <v>0</v>
      </c>
      <c r="AR631" s="122">
        <f t="shared" si="74"/>
        <v>0</v>
      </c>
      <c r="AS631" s="122">
        <f t="shared" si="74"/>
        <v>0</v>
      </c>
      <c r="AT631" s="121">
        <f t="shared" si="74"/>
        <v>0</v>
      </c>
      <c r="AU631" s="122">
        <f t="shared" si="74"/>
        <v>0</v>
      </c>
      <c r="AV631" s="121">
        <f t="shared" si="74"/>
        <v>0</v>
      </c>
      <c r="AW631" s="122">
        <f t="shared" si="74"/>
        <v>139</v>
      </c>
      <c r="AX631" s="466">
        <f t="shared" si="74"/>
        <v>107</v>
      </c>
      <c r="AY631" s="122">
        <f>SUM(AY421)</f>
        <v>114</v>
      </c>
      <c r="AZ631" s="174">
        <f t="shared" si="74"/>
        <v>106</v>
      </c>
      <c r="BA631" s="122">
        <f t="shared" si="74"/>
        <v>0</v>
      </c>
      <c r="BB631" s="465">
        <f>SUM(BB421)</f>
        <v>0</v>
      </c>
      <c r="BC631" s="174">
        <f t="shared" si="74"/>
        <v>0</v>
      </c>
      <c r="BD631" s="122">
        <f t="shared" si="74"/>
        <v>0</v>
      </c>
      <c r="BE631" s="174">
        <f t="shared" si="74"/>
        <v>0</v>
      </c>
      <c r="BF631" s="122">
        <f t="shared" si="74"/>
        <v>0</v>
      </c>
      <c r="BG631" s="121">
        <f t="shared" si="74"/>
        <v>0</v>
      </c>
      <c r="BH631" s="122">
        <f t="shared" si="74"/>
        <v>0</v>
      </c>
      <c r="BI631" s="121">
        <f t="shared" si="74"/>
        <v>0</v>
      </c>
      <c r="BJ631" s="122">
        <f t="shared" si="74"/>
        <v>0</v>
      </c>
      <c r="BK631" s="121">
        <f t="shared" si="74"/>
        <v>0</v>
      </c>
      <c r="BL631" s="122">
        <f t="shared" si="74"/>
        <v>0</v>
      </c>
      <c r="BM631" s="122">
        <f>SUM(BM421)</f>
        <v>0</v>
      </c>
      <c r="BN631" s="174">
        <f t="shared" si="74"/>
        <v>0</v>
      </c>
      <c r="BO631" s="122">
        <f t="shared" si="74"/>
        <v>0</v>
      </c>
      <c r="BP631" s="121">
        <f t="shared" si="74"/>
        <v>0</v>
      </c>
      <c r="BQ631" s="122">
        <f t="shared" si="74"/>
        <v>0</v>
      </c>
      <c r="BR631" s="123">
        <f>SUM(BR421)</f>
        <v>0</v>
      </c>
      <c r="BS631" s="465">
        <f>SUM(BS421)</f>
        <v>0</v>
      </c>
      <c r="BT631" s="465">
        <f>SUM(BT421)</f>
        <v>0</v>
      </c>
      <c r="BU631" s="174">
        <f t="shared" si="74"/>
        <v>0</v>
      </c>
      <c r="BV631" s="122">
        <f t="shared" si="74"/>
        <v>0</v>
      </c>
      <c r="BW631" s="121">
        <f t="shared" si="74"/>
        <v>0</v>
      </c>
      <c r="BX631" s="122">
        <f t="shared" si="74"/>
        <v>0</v>
      </c>
      <c r="BY631" s="122">
        <f>SUM(BY421)</f>
        <v>0</v>
      </c>
      <c r="BZ631" s="122">
        <f t="shared" si="74"/>
        <v>0</v>
      </c>
      <c r="CA631" s="121">
        <f t="shared" si="74"/>
        <v>0</v>
      </c>
      <c r="CB631" s="122">
        <f t="shared" si="74"/>
        <v>0</v>
      </c>
      <c r="CC631" s="465">
        <f>SUM(CC421)</f>
        <v>0</v>
      </c>
      <c r="CD631" s="465">
        <f>SUM(CD421)</f>
        <v>0</v>
      </c>
      <c r="CE631" s="174">
        <f t="shared" si="74"/>
        <v>0</v>
      </c>
    </row>
    <row r="632" spans="1:83">
      <c r="A632" s="40"/>
      <c r="B632" s="28" t="s">
        <v>26</v>
      </c>
      <c r="C632" s="24">
        <f>SUM(C422:C424)</f>
        <v>2230</v>
      </c>
      <c r="D632" s="24">
        <f>SUM(D422:D424)</f>
        <v>1303</v>
      </c>
      <c r="E632" s="68">
        <f t="shared" si="13"/>
        <v>0.58430493273542605</v>
      </c>
      <c r="F632" s="99">
        <f>SUM(F422:F424)</f>
        <v>0</v>
      </c>
      <c r="G632" s="99">
        <f>SUM(G422:G424)</f>
        <v>0</v>
      </c>
      <c r="H632" s="99">
        <f>SUM(H422:H424)</f>
        <v>0</v>
      </c>
      <c r="I632" s="99">
        <f>SUM(I422:I424)</f>
        <v>0</v>
      </c>
      <c r="J632" s="99">
        <f t="shared" ref="J632:CE632" si="75">SUM(J422:J424)</f>
        <v>0</v>
      </c>
      <c r="K632" s="407">
        <f t="shared" si="75"/>
        <v>0</v>
      </c>
      <c r="L632" s="99">
        <f>SUM(L422:L424)</f>
        <v>0</v>
      </c>
      <c r="M632" s="99">
        <f>SUM(M422:M424)</f>
        <v>0</v>
      </c>
      <c r="N632" s="100">
        <f t="shared" si="75"/>
        <v>0</v>
      </c>
      <c r="O632" s="99">
        <f t="shared" si="75"/>
        <v>0</v>
      </c>
      <c r="P632" s="100">
        <f t="shared" si="75"/>
        <v>0</v>
      </c>
      <c r="Q632" s="99">
        <f t="shared" si="75"/>
        <v>0</v>
      </c>
      <c r="R632" s="119">
        <f>SUM(R422:R424)</f>
        <v>0</v>
      </c>
      <c r="S632" s="119">
        <f>SUM(S422:S424)</f>
        <v>0</v>
      </c>
      <c r="T632" s="119">
        <f t="shared" si="75"/>
        <v>0</v>
      </c>
      <c r="U632" s="118">
        <f t="shared" si="75"/>
        <v>0</v>
      </c>
      <c r="V632" s="100">
        <f t="shared" si="75"/>
        <v>0</v>
      </c>
      <c r="W632" s="118">
        <f t="shared" si="75"/>
        <v>0</v>
      </c>
      <c r="X632" s="100">
        <f t="shared" si="75"/>
        <v>0</v>
      </c>
      <c r="Y632" s="99">
        <f t="shared" si="75"/>
        <v>0</v>
      </c>
      <c r="Z632" s="119">
        <f t="shared" si="75"/>
        <v>0</v>
      </c>
      <c r="AA632" s="118">
        <f t="shared" si="75"/>
        <v>0</v>
      </c>
      <c r="AB632" s="119">
        <f>SUM(AB422:AB424)</f>
        <v>0</v>
      </c>
      <c r="AC632" s="412">
        <f>SUM(AC422:AC424)</f>
        <v>0</v>
      </c>
      <c r="AD632" s="170">
        <f t="shared" si="75"/>
        <v>0</v>
      </c>
      <c r="AE632" s="99">
        <f t="shared" si="75"/>
        <v>0</v>
      </c>
      <c r="AF632" s="412">
        <f>SUM(AF422:AF424)</f>
        <v>0</v>
      </c>
      <c r="AG632" s="412">
        <f>SUM(AG422:AG424)</f>
        <v>0</v>
      </c>
      <c r="AH632" s="412">
        <f>SUM(AH422:AH424)</f>
        <v>0</v>
      </c>
      <c r="AI632" s="170">
        <f t="shared" si="75"/>
        <v>0</v>
      </c>
      <c r="AJ632" s="99">
        <f t="shared" si="75"/>
        <v>0</v>
      </c>
      <c r="AK632" s="412">
        <f>SUM(AK422:AK424)</f>
        <v>0</v>
      </c>
      <c r="AL632" s="170">
        <f t="shared" si="75"/>
        <v>0</v>
      </c>
      <c r="AM632" s="99">
        <f t="shared" si="75"/>
        <v>0</v>
      </c>
      <c r="AN632" s="412">
        <f>SUM(AN422:AN424)</f>
        <v>0</v>
      </c>
      <c r="AO632" s="406">
        <f>SUM(AO422:AO424)</f>
        <v>0</v>
      </c>
      <c r="AP632" s="99">
        <f>SUM(AP422:AP424)</f>
        <v>0</v>
      </c>
      <c r="AQ632" s="170">
        <f t="shared" si="75"/>
        <v>0</v>
      </c>
      <c r="AR632" s="99">
        <f t="shared" si="75"/>
        <v>492</v>
      </c>
      <c r="AS632" s="99">
        <f t="shared" si="75"/>
        <v>489</v>
      </c>
      <c r="AT632" s="100">
        <f t="shared" si="75"/>
        <v>522</v>
      </c>
      <c r="AU632" s="99">
        <f t="shared" si="75"/>
        <v>0</v>
      </c>
      <c r="AV632" s="100">
        <f t="shared" si="75"/>
        <v>0</v>
      </c>
      <c r="AW632" s="99">
        <f t="shared" si="75"/>
        <v>0</v>
      </c>
      <c r="AX632" s="406">
        <f t="shared" si="75"/>
        <v>0</v>
      </c>
      <c r="AY632" s="99">
        <f>SUM(AY422:AY424)</f>
        <v>0</v>
      </c>
      <c r="AZ632" s="170">
        <f t="shared" si="75"/>
        <v>0</v>
      </c>
      <c r="BA632" s="99">
        <f t="shared" si="75"/>
        <v>36</v>
      </c>
      <c r="BB632" s="412">
        <f>SUM(BB422:BB424)</f>
        <v>73</v>
      </c>
      <c r="BC632" s="170">
        <f t="shared" si="75"/>
        <v>62</v>
      </c>
      <c r="BD632" s="99">
        <f t="shared" si="75"/>
        <v>0</v>
      </c>
      <c r="BE632" s="170">
        <f t="shared" si="75"/>
        <v>0</v>
      </c>
      <c r="BF632" s="99">
        <f t="shared" si="75"/>
        <v>0</v>
      </c>
      <c r="BG632" s="100">
        <f t="shared" si="75"/>
        <v>0</v>
      </c>
      <c r="BH632" s="99">
        <f t="shared" si="75"/>
        <v>0</v>
      </c>
      <c r="BI632" s="100">
        <f t="shared" si="75"/>
        <v>0</v>
      </c>
      <c r="BJ632" s="99">
        <f t="shared" si="75"/>
        <v>0</v>
      </c>
      <c r="BK632" s="100">
        <f t="shared" si="75"/>
        <v>0</v>
      </c>
      <c r="BL632" s="99">
        <f t="shared" si="75"/>
        <v>0</v>
      </c>
      <c r="BM632" s="99">
        <f>SUM(BM422:BM424)</f>
        <v>0</v>
      </c>
      <c r="BN632" s="170">
        <f t="shared" si="75"/>
        <v>0</v>
      </c>
      <c r="BO632" s="99">
        <f t="shared" si="75"/>
        <v>0</v>
      </c>
      <c r="BP632" s="100">
        <f t="shared" si="75"/>
        <v>0</v>
      </c>
      <c r="BQ632" s="99">
        <f t="shared" si="75"/>
        <v>0</v>
      </c>
      <c r="BR632" s="119">
        <f>SUM(BR422:BR424)</f>
        <v>0</v>
      </c>
      <c r="BS632" s="412">
        <f>SUM(BS422:BS424)</f>
        <v>0</v>
      </c>
      <c r="BT632" s="412">
        <f>SUM(BT422:BT424)</f>
        <v>0</v>
      </c>
      <c r="BU632" s="170">
        <f t="shared" si="75"/>
        <v>0</v>
      </c>
      <c r="BV632" s="99">
        <f t="shared" si="75"/>
        <v>0</v>
      </c>
      <c r="BW632" s="100">
        <f t="shared" si="75"/>
        <v>0</v>
      </c>
      <c r="BX632" s="99">
        <f t="shared" si="75"/>
        <v>0</v>
      </c>
      <c r="BY632" s="99">
        <f>SUM(BY422:BY424)</f>
        <v>0</v>
      </c>
      <c r="BZ632" s="99">
        <f t="shared" si="75"/>
        <v>0</v>
      </c>
      <c r="CA632" s="100">
        <f t="shared" si="75"/>
        <v>0</v>
      </c>
      <c r="CB632" s="99">
        <f t="shared" si="75"/>
        <v>0</v>
      </c>
      <c r="CC632" s="412">
        <f>SUM(CC422:CC424)</f>
        <v>0</v>
      </c>
      <c r="CD632" s="412">
        <f>SUM(CD422:CD424)</f>
        <v>0</v>
      </c>
      <c r="CE632" s="170">
        <f t="shared" si="75"/>
        <v>0</v>
      </c>
    </row>
    <row r="633" spans="1:83">
      <c r="A633" s="40"/>
      <c r="B633" s="28" t="s">
        <v>27</v>
      </c>
      <c r="C633" s="24">
        <f>SUM(C425)</f>
        <v>1241</v>
      </c>
      <c r="D633" s="24">
        <f>SUM(D425)</f>
        <v>414</v>
      </c>
      <c r="E633" s="68">
        <f t="shared" si="13"/>
        <v>0.33360193392425463</v>
      </c>
      <c r="F633" s="99">
        <f>SUM(F425)</f>
        <v>0</v>
      </c>
      <c r="G633" s="99">
        <f>SUM(G425)</f>
        <v>0</v>
      </c>
      <c r="H633" s="99">
        <f>SUM(H425)</f>
        <v>0</v>
      </c>
      <c r="I633" s="99">
        <f>SUM(I425)</f>
        <v>0</v>
      </c>
      <c r="J633" s="99">
        <f t="shared" ref="J633:CE633" si="76">SUM(J425)</f>
        <v>0</v>
      </c>
      <c r="K633" s="407">
        <f t="shared" si="76"/>
        <v>0</v>
      </c>
      <c r="L633" s="99">
        <f>SUM(L425)</f>
        <v>0</v>
      </c>
      <c r="M633" s="99">
        <f>SUM(M425)</f>
        <v>0</v>
      </c>
      <c r="N633" s="100">
        <f t="shared" si="76"/>
        <v>0</v>
      </c>
      <c r="O633" s="99">
        <f t="shared" si="76"/>
        <v>0</v>
      </c>
      <c r="P633" s="100">
        <f t="shared" si="76"/>
        <v>0</v>
      </c>
      <c r="Q633" s="99">
        <f t="shared" si="76"/>
        <v>0</v>
      </c>
      <c r="R633" s="119">
        <f>SUM(R425)</f>
        <v>0</v>
      </c>
      <c r="S633" s="119">
        <f>SUM(S425)</f>
        <v>0</v>
      </c>
      <c r="T633" s="119">
        <f t="shared" si="76"/>
        <v>0</v>
      </c>
      <c r="U633" s="118">
        <f t="shared" si="76"/>
        <v>0</v>
      </c>
      <c r="V633" s="100">
        <f t="shared" si="76"/>
        <v>0</v>
      </c>
      <c r="W633" s="118">
        <f t="shared" si="76"/>
        <v>0</v>
      </c>
      <c r="X633" s="100">
        <f t="shared" si="76"/>
        <v>0</v>
      </c>
      <c r="Y633" s="99">
        <f t="shared" si="76"/>
        <v>219</v>
      </c>
      <c r="Z633" s="119">
        <f t="shared" si="76"/>
        <v>222</v>
      </c>
      <c r="AA633" s="118">
        <f t="shared" si="76"/>
        <v>0</v>
      </c>
      <c r="AB633" s="119">
        <f>SUM(AB425)</f>
        <v>0</v>
      </c>
      <c r="AC633" s="412">
        <f>SUM(AC425)</f>
        <v>0</v>
      </c>
      <c r="AD633" s="170">
        <f t="shared" si="76"/>
        <v>0</v>
      </c>
      <c r="AE633" s="99">
        <f t="shared" si="76"/>
        <v>0</v>
      </c>
      <c r="AF633" s="412">
        <f>SUM(AF425)</f>
        <v>0</v>
      </c>
      <c r="AG633" s="412">
        <f>SUM(AG425)</f>
        <v>0</v>
      </c>
      <c r="AH633" s="412">
        <f>SUM(AH425)</f>
        <v>0</v>
      </c>
      <c r="AI633" s="170">
        <f t="shared" si="76"/>
        <v>0</v>
      </c>
      <c r="AJ633" s="99">
        <f t="shared" si="76"/>
        <v>0</v>
      </c>
      <c r="AK633" s="412">
        <f>SUM(AK425)</f>
        <v>0</v>
      </c>
      <c r="AL633" s="170">
        <f t="shared" si="76"/>
        <v>0</v>
      </c>
      <c r="AM633" s="99">
        <f t="shared" si="76"/>
        <v>0</v>
      </c>
      <c r="AN633" s="412">
        <f>SUM(AN425)</f>
        <v>0</v>
      </c>
      <c r="AO633" s="406">
        <f>SUM(AO425)</f>
        <v>0</v>
      </c>
      <c r="AP633" s="99">
        <f>SUM(AP425)</f>
        <v>0</v>
      </c>
      <c r="AQ633" s="170">
        <f t="shared" si="76"/>
        <v>0</v>
      </c>
      <c r="AR633" s="99">
        <f t="shared" si="76"/>
        <v>0</v>
      </c>
      <c r="AS633" s="99">
        <f t="shared" si="76"/>
        <v>0</v>
      </c>
      <c r="AT633" s="100">
        <f t="shared" si="76"/>
        <v>0</v>
      </c>
      <c r="AU633" s="99">
        <f t="shared" si="76"/>
        <v>0</v>
      </c>
      <c r="AV633" s="100">
        <f t="shared" si="76"/>
        <v>0</v>
      </c>
      <c r="AW633" s="99">
        <f t="shared" si="76"/>
        <v>0</v>
      </c>
      <c r="AX633" s="406">
        <f t="shared" si="76"/>
        <v>0</v>
      </c>
      <c r="AY633" s="99">
        <f>SUM(AY425)</f>
        <v>0</v>
      </c>
      <c r="AZ633" s="170">
        <f t="shared" si="76"/>
        <v>0</v>
      </c>
      <c r="BA633" s="99">
        <f t="shared" si="76"/>
        <v>0</v>
      </c>
      <c r="BB633" s="412">
        <f>SUM(BB425)</f>
        <v>0</v>
      </c>
      <c r="BC633" s="170">
        <f t="shared" si="76"/>
        <v>0</v>
      </c>
      <c r="BD633" s="99">
        <f t="shared" si="76"/>
        <v>0</v>
      </c>
      <c r="BE633" s="170">
        <f t="shared" si="76"/>
        <v>0</v>
      </c>
      <c r="BF633" s="99">
        <f t="shared" si="76"/>
        <v>0</v>
      </c>
      <c r="BG633" s="100">
        <f t="shared" si="76"/>
        <v>0</v>
      </c>
      <c r="BH633" s="99">
        <f t="shared" si="76"/>
        <v>0</v>
      </c>
      <c r="BI633" s="100">
        <f t="shared" si="76"/>
        <v>0</v>
      </c>
      <c r="BJ633" s="99">
        <f t="shared" si="76"/>
        <v>0</v>
      </c>
      <c r="BK633" s="100">
        <f t="shared" si="76"/>
        <v>0</v>
      </c>
      <c r="BL633" s="99">
        <f t="shared" si="76"/>
        <v>0</v>
      </c>
      <c r="BM633" s="99">
        <f>SUM(BM425)</f>
        <v>0</v>
      </c>
      <c r="BN633" s="170">
        <f t="shared" si="76"/>
        <v>0</v>
      </c>
      <c r="BO633" s="99">
        <f t="shared" si="76"/>
        <v>0</v>
      </c>
      <c r="BP633" s="100">
        <f t="shared" si="76"/>
        <v>0</v>
      </c>
      <c r="BQ633" s="99">
        <f t="shared" si="76"/>
        <v>0</v>
      </c>
      <c r="BR633" s="119">
        <f>SUM(BR425)</f>
        <v>0</v>
      </c>
      <c r="BS633" s="412">
        <f>SUM(BS425)</f>
        <v>0</v>
      </c>
      <c r="BT633" s="412">
        <f>SUM(BT425)</f>
        <v>0</v>
      </c>
      <c r="BU633" s="170">
        <f t="shared" si="76"/>
        <v>0</v>
      </c>
      <c r="BV633" s="99">
        <f t="shared" si="76"/>
        <v>0</v>
      </c>
      <c r="BW633" s="100">
        <f t="shared" si="76"/>
        <v>0</v>
      </c>
      <c r="BX633" s="99">
        <f t="shared" si="76"/>
        <v>0</v>
      </c>
      <c r="BY633" s="99">
        <f>SUM(BY425)</f>
        <v>0</v>
      </c>
      <c r="BZ633" s="99">
        <f t="shared" si="76"/>
        <v>0</v>
      </c>
      <c r="CA633" s="100">
        <f t="shared" si="76"/>
        <v>0</v>
      </c>
      <c r="CB633" s="99">
        <f t="shared" si="76"/>
        <v>0</v>
      </c>
      <c r="CC633" s="412">
        <f>SUM(CC425)</f>
        <v>0</v>
      </c>
      <c r="CD633" s="412">
        <f>SUM(CD425)</f>
        <v>0</v>
      </c>
      <c r="CE633" s="170">
        <f t="shared" si="76"/>
        <v>0</v>
      </c>
    </row>
    <row r="634" spans="1:83">
      <c r="A634" s="40"/>
      <c r="B634" s="28" t="s">
        <v>14</v>
      </c>
      <c r="C634" s="24">
        <f>SUM(C426:C427)</f>
        <v>1994</v>
      </c>
      <c r="D634" s="24">
        <f>SUM(D426:D427)</f>
        <v>924</v>
      </c>
      <c r="E634" s="68">
        <f t="shared" si="13"/>
        <v>0.46339017051153458</v>
      </c>
      <c r="F634" s="99">
        <f>SUM(F426:F427)</f>
        <v>0</v>
      </c>
      <c r="G634" s="99">
        <f>SUM(G426:G427)</f>
        <v>0</v>
      </c>
      <c r="H634" s="99">
        <f>SUM(H426:H427)</f>
        <v>0</v>
      </c>
      <c r="I634" s="99">
        <f>SUM(I426:I427)</f>
        <v>0</v>
      </c>
      <c r="J634" s="99">
        <f t="shared" ref="J634:CE634" si="77">SUM(J426:J427)</f>
        <v>0</v>
      </c>
      <c r="K634" s="407">
        <f t="shared" si="77"/>
        <v>0</v>
      </c>
      <c r="L634" s="99">
        <f>SUM(L426:L427)</f>
        <v>0</v>
      </c>
      <c r="M634" s="99">
        <f>SUM(M426:M427)</f>
        <v>0</v>
      </c>
      <c r="N634" s="100">
        <f t="shared" si="77"/>
        <v>0</v>
      </c>
      <c r="O634" s="99">
        <f t="shared" si="77"/>
        <v>0</v>
      </c>
      <c r="P634" s="100">
        <f t="shared" si="77"/>
        <v>0</v>
      </c>
      <c r="Q634" s="99">
        <f t="shared" si="77"/>
        <v>0</v>
      </c>
      <c r="R634" s="119">
        <f>SUM(R426:R427)</f>
        <v>0</v>
      </c>
      <c r="S634" s="119">
        <f>SUM(S426:S427)</f>
        <v>0</v>
      </c>
      <c r="T634" s="119">
        <f t="shared" si="77"/>
        <v>0</v>
      </c>
      <c r="U634" s="118">
        <f t="shared" si="77"/>
        <v>0</v>
      </c>
      <c r="V634" s="100">
        <f t="shared" si="77"/>
        <v>0</v>
      </c>
      <c r="W634" s="118">
        <f t="shared" si="77"/>
        <v>0</v>
      </c>
      <c r="X634" s="100">
        <f t="shared" si="77"/>
        <v>0</v>
      </c>
      <c r="Y634" s="99">
        <f t="shared" si="77"/>
        <v>0</v>
      </c>
      <c r="Z634" s="119">
        <f t="shared" si="77"/>
        <v>0</v>
      </c>
      <c r="AA634" s="118">
        <f t="shared" si="77"/>
        <v>0</v>
      </c>
      <c r="AB634" s="119">
        <f>SUM(AB426:AB427)</f>
        <v>0</v>
      </c>
      <c r="AC634" s="412">
        <f>SUM(AC426:AC427)</f>
        <v>0</v>
      </c>
      <c r="AD634" s="170">
        <f t="shared" si="77"/>
        <v>0</v>
      </c>
      <c r="AE634" s="99">
        <f t="shared" si="77"/>
        <v>0</v>
      </c>
      <c r="AF634" s="412">
        <f>SUM(AF426:AF427)</f>
        <v>0</v>
      </c>
      <c r="AG634" s="412">
        <f>SUM(AG426:AG427)</f>
        <v>0</v>
      </c>
      <c r="AH634" s="412">
        <f>SUM(AH426:AH427)</f>
        <v>0</v>
      </c>
      <c r="AI634" s="170">
        <f t="shared" si="77"/>
        <v>0</v>
      </c>
      <c r="AJ634" s="99">
        <f t="shared" si="77"/>
        <v>0</v>
      </c>
      <c r="AK634" s="412">
        <f>SUM(AK426:AK427)</f>
        <v>0</v>
      </c>
      <c r="AL634" s="170">
        <f t="shared" si="77"/>
        <v>0</v>
      </c>
      <c r="AM634" s="99">
        <f t="shared" si="77"/>
        <v>0</v>
      </c>
      <c r="AN634" s="412">
        <f>SUM(AN426:AN427)</f>
        <v>0</v>
      </c>
      <c r="AO634" s="406">
        <f>SUM(AO426:AO427)</f>
        <v>0</v>
      </c>
      <c r="AP634" s="99">
        <f>SUM(AP426:AP427)</f>
        <v>0</v>
      </c>
      <c r="AQ634" s="170">
        <f t="shared" si="77"/>
        <v>0</v>
      </c>
      <c r="AR634" s="99">
        <f t="shared" si="77"/>
        <v>424</v>
      </c>
      <c r="AS634" s="99">
        <f t="shared" si="77"/>
        <v>462</v>
      </c>
      <c r="AT634" s="100">
        <f t="shared" si="77"/>
        <v>442</v>
      </c>
      <c r="AU634" s="99">
        <f t="shared" si="77"/>
        <v>0</v>
      </c>
      <c r="AV634" s="100">
        <f t="shared" si="77"/>
        <v>0</v>
      </c>
      <c r="AW634" s="99">
        <f t="shared" si="77"/>
        <v>0</v>
      </c>
      <c r="AX634" s="406">
        <f t="shared" si="77"/>
        <v>0</v>
      </c>
      <c r="AY634" s="99">
        <f>SUM(AY426:AY427)</f>
        <v>0</v>
      </c>
      <c r="AZ634" s="170">
        <f t="shared" si="77"/>
        <v>0</v>
      </c>
      <c r="BA634" s="99">
        <f t="shared" si="77"/>
        <v>0</v>
      </c>
      <c r="BB634" s="412">
        <f>SUM(BB426:BB427)</f>
        <v>0</v>
      </c>
      <c r="BC634" s="170">
        <f t="shared" si="77"/>
        <v>0</v>
      </c>
      <c r="BD634" s="99">
        <f t="shared" si="77"/>
        <v>0</v>
      </c>
      <c r="BE634" s="170">
        <f t="shared" si="77"/>
        <v>0</v>
      </c>
      <c r="BF634" s="99">
        <f t="shared" si="77"/>
        <v>0</v>
      </c>
      <c r="BG634" s="100">
        <f t="shared" si="77"/>
        <v>0</v>
      </c>
      <c r="BH634" s="99">
        <f t="shared" si="77"/>
        <v>0</v>
      </c>
      <c r="BI634" s="100">
        <f t="shared" si="77"/>
        <v>0</v>
      </c>
      <c r="BJ634" s="99">
        <f t="shared" si="77"/>
        <v>0</v>
      </c>
      <c r="BK634" s="100">
        <f t="shared" si="77"/>
        <v>0</v>
      </c>
      <c r="BL634" s="99">
        <f t="shared" si="77"/>
        <v>0</v>
      </c>
      <c r="BM634" s="99">
        <f>SUM(BM426:BM427)</f>
        <v>0</v>
      </c>
      <c r="BN634" s="170">
        <f t="shared" si="77"/>
        <v>0</v>
      </c>
      <c r="BO634" s="99">
        <f t="shared" si="77"/>
        <v>0</v>
      </c>
      <c r="BP634" s="100">
        <f t="shared" si="77"/>
        <v>0</v>
      </c>
      <c r="BQ634" s="99">
        <f t="shared" si="77"/>
        <v>0</v>
      </c>
      <c r="BR634" s="119">
        <f>SUM(BR426:BR427)</f>
        <v>0</v>
      </c>
      <c r="BS634" s="412">
        <f>SUM(BS426:BS427)</f>
        <v>0</v>
      </c>
      <c r="BT634" s="412">
        <f>SUM(BT426:BT427)</f>
        <v>0</v>
      </c>
      <c r="BU634" s="170">
        <f t="shared" si="77"/>
        <v>0</v>
      </c>
      <c r="BV634" s="99">
        <f t="shared" si="77"/>
        <v>0</v>
      </c>
      <c r="BW634" s="100">
        <f t="shared" si="77"/>
        <v>0</v>
      </c>
      <c r="BX634" s="99">
        <f t="shared" si="77"/>
        <v>0</v>
      </c>
      <c r="BY634" s="99">
        <f>SUM(BY426:BY427)</f>
        <v>0</v>
      </c>
      <c r="BZ634" s="99">
        <f t="shared" si="77"/>
        <v>0</v>
      </c>
      <c r="CA634" s="100">
        <f t="shared" si="77"/>
        <v>0</v>
      </c>
      <c r="CB634" s="99">
        <f t="shared" si="77"/>
        <v>0</v>
      </c>
      <c r="CC634" s="412">
        <f>SUM(CC426:CC427)</f>
        <v>0</v>
      </c>
      <c r="CD634" s="412">
        <f>SUM(CD426:CD427)</f>
        <v>0</v>
      </c>
      <c r="CE634" s="170">
        <f t="shared" si="77"/>
        <v>0</v>
      </c>
    </row>
    <row r="635" spans="1:83">
      <c r="A635" s="40"/>
      <c r="B635" s="28" t="s">
        <v>28</v>
      </c>
      <c r="C635" s="24">
        <f>SUM(C428:C429)</f>
        <v>2631</v>
      </c>
      <c r="D635" s="24">
        <f>SUM(D428:D429)</f>
        <v>623</v>
      </c>
      <c r="E635" s="68">
        <f t="shared" ref="E635:E689" si="78">SUM(D635/C635)</f>
        <v>0.23679209426073736</v>
      </c>
      <c r="F635" s="131">
        <f>SUM(F428:F429)</f>
        <v>323</v>
      </c>
      <c r="G635" s="131">
        <f>SUM(G428:G429)</f>
        <v>145</v>
      </c>
      <c r="H635" s="131">
        <f>SUM(H428:H429)</f>
        <v>113</v>
      </c>
      <c r="I635" s="131">
        <f>SUM(I428:I429)</f>
        <v>153</v>
      </c>
      <c r="J635" s="131">
        <f t="shared" ref="J635:CE635" si="79">SUM(J428:J429)</f>
        <v>355</v>
      </c>
      <c r="K635" s="488">
        <f t="shared" si="79"/>
        <v>201</v>
      </c>
      <c r="L635" s="131">
        <f>SUM(L428:L429)</f>
        <v>282</v>
      </c>
      <c r="M635" s="131">
        <f>SUM(M428:M429)</f>
        <v>202</v>
      </c>
      <c r="N635" s="132">
        <f t="shared" si="79"/>
        <v>42</v>
      </c>
      <c r="O635" s="131">
        <f t="shared" si="79"/>
        <v>0</v>
      </c>
      <c r="P635" s="132">
        <f t="shared" si="79"/>
        <v>0</v>
      </c>
      <c r="Q635" s="131">
        <f t="shared" si="79"/>
        <v>0</v>
      </c>
      <c r="R635" s="133">
        <f>SUM(R428:R429)</f>
        <v>0</v>
      </c>
      <c r="S635" s="133">
        <f>SUM(S428:S429)</f>
        <v>0</v>
      </c>
      <c r="T635" s="133">
        <f t="shared" si="79"/>
        <v>0</v>
      </c>
      <c r="U635" s="178">
        <f t="shared" si="79"/>
        <v>0</v>
      </c>
      <c r="V635" s="132">
        <f t="shared" si="79"/>
        <v>0</v>
      </c>
      <c r="W635" s="178">
        <f t="shared" si="79"/>
        <v>0</v>
      </c>
      <c r="X635" s="132">
        <f t="shared" si="79"/>
        <v>0</v>
      </c>
      <c r="Y635" s="131">
        <f t="shared" si="79"/>
        <v>0</v>
      </c>
      <c r="Z635" s="133">
        <f t="shared" si="79"/>
        <v>0</v>
      </c>
      <c r="AA635" s="178">
        <f t="shared" si="79"/>
        <v>0</v>
      </c>
      <c r="AB635" s="133">
        <f>SUM(AB428:AB429)</f>
        <v>0</v>
      </c>
      <c r="AC635" s="413">
        <f>SUM(AC428:AC429)</f>
        <v>0</v>
      </c>
      <c r="AD635" s="179">
        <f t="shared" si="79"/>
        <v>0</v>
      </c>
      <c r="AE635" s="131">
        <f t="shared" si="79"/>
        <v>0</v>
      </c>
      <c r="AF635" s="413">
        <f>SUM(AF428:AF429)</f>
        <v>0</v>
      </c>
      <c r="AG635" s="413">
        <f>SUM(AG428:AG429)</f>
        <v>0</v>
      </c>
      <c r="AH635" s="413">
        <f>SUM(AH428:AH429)</f>
        <v>0</v>
      </c>
      <c r="AI635" s="179">
        <f t="shared" si="79"/>
        <v>0</v>
      </c>
      <c r="AJ635" s="131">
        <f t="shared" si="79"/>
        <v>0</v>
      </c>
      <c r="AK635" s="413">
        <f>SUM(AK428:AK429)</f>
        <v>0</v>
      </c>
      <c r="AL635" s="179">
        <f t="shared" si="79"/>
        <v>0</v>
      </c>
      <c r="AM635" s="131">
        <f t="shared" si="79"/>
        <v>0</v>
      </c>
      <c r="AN635" s="413">
        <f>SUM(AN428:AN429)</f>
        <v>0</v>
      </c>
      <c r="AO635" s="414">
        <f>SUM(AO428:AO429)</f>
        <v>0</v>
      </c>
      <c r="AP635" s="131">
        <f>SUM(AP428:AP429)</f>
        <v>0</v>
      </c>
      <c r="AQ635" s="179">
        <f t="shared" si="79"/>
        <v>0</v>
      </c>
      <c r="AR635" s="131">
        <f t="shared" si="79"/>
        <v>0</v>
      </c>
      <c r="AS635" s="131">
        <f t="shared" si="79"/>
        <v>0</v>
      </c>
      <c r="AT635" s="132">
        <f t="shared" si="79"/>
        <v>0</v>
      </c>
      <c r="AU635" s="131">
        <f t="shared" si="79"/>
        <v>0</v>
      </c>
      <c r="AV635" s="132">
        <f t="shared" si="79"/>
        <v>0</v>
      </c>
      <c r="AW635" s="131">
        <f t="shared" si="79"/>
        <v>0</v>
      </c>
      <c r="AX635" s="414">
        <f t="shared" si="79"/>
        <v>0</v>
      </c>
      <c r="AY635" s="131">
        <f>SUM(AY428:AY429)</f>
        <v>0</v>
      </c>
      <c r="AZ635" s="179">
        <f t="shared" si="79"/>
        <v>0</v>
      </c>
      <c r="BA635" s="131">
        <f t="shared" si="79"/>
        <v>0</v>
      </c>
      <c r="BB635" s="413">
        <f>SUM(BB428:BB429)</f>
        <v>0</v>
      </c>
      <c r="BC635" s="179">
        <f t="shared" si="79"/>
        <v>0</v>
      </c>
      <c r="BD635" s="131">
        <f t="shared" si="79"/>
        <v>0</v>
      </c>
      <c r="BE635" s="179">
        <f t="shared" si="79"/>
        <v>0</v>
      </c>
      <c r="BF635" s="131">
        <f t="shared" si="79"/>
        <v>0</v>
      </c>
      <c r="BG635" s="132">
        <f t="shared" si="79"/>
        <v>0</v>
      </c>
      <c r="BH635" s="131">
        <f t="shared" si="79"/>
        <v>0</v>
      </c>
      <c r="BI635" s="132">
        <f t="shared" si="79"/>
        <v>0</v>
      </c>
      <c r="BJ635" s="131">
        <f t="shared" si="79"/>
        <v>0</v>
      </c>
      <c r="BK635" s="132">
        <f t="shared" si="79"/>
        <v>0</v>
      </c>
      <c r="BL635" s="131">
        <f t="shared" si="79"/>
        <v>0</v>
      </c>
      <c r="BM635" s="413">
        <f>SUM(BM428:BM429)</f>
        <v>0</v>
      </c>
      <c r="BN635" s="179">
        <f t="shared" si="79"/>
        <v>0</v>
      </c>
      <c r="BO635" s="131">
        <f t="shared" si="79"/>
        <v>0</v>
      </c>
      <c r="BP635" s="132">
        <f t="shared" si="79"/>
        <v>0</v>
      </c>
      <c r="BQ635" s="131">
        <f t="shared" si="79"/>
        <v>0</v>
      </c>
      <c r="BR635" s="133">
        <f>SUM(BR428:BR429)</f>
        <v>0</v>
      </c>
      <c r="BS635" s="413">
        <f>SUM(BS428:BS429)</f>
        <v>0</v>
      </c>
      <c r="BT635" s="413">
        <f>SUM(BT428:BT429)</f>
        <v>0</v>
      </c>
      <c r="BU635" s="179">
        <f t="shared" si="79"/>
        <v>0</v>
      </c>
      <c r="BV635" s="131">
        <f t="shared" si="79"/>
        <v>0</v>
      </c>
      <c r="BW635" s="132">
        <f t="shared" si="79"/>
        <v>0</v>
      </c>
      <c r="BX635" s="131">
        <f t="shared" si="79"/>
        <v>0</v>
      </c>
      <c r="BY635" s="131">
        <f>SUM(BY428:BY429)</f>
        <v>0</v>
      </c>
      <c r="BZ635" s="131">
        <f t="shared" si="79"/>
        <v>0</v>
      </c>
      <c r="CA635" s="132">
        <f t="shared" si="79"/>
        <v>0</v>
      </c>
      <c r="CB635" s="131">
        <f t="shared" si="79"/>
        <v>0</v>
      </c>
      <c r="CC635" s="413">
        <f>SUM(CC428:CC429)</f>
        <v>0</v>
      </c>
      <c r="CD635" s="413">
        <f>SUM(CD428:CD429)</f>
        <v>0</v>
      </c>
      <c r="CE635" s="179">
        <f t="shared" si="79"/>
        <v>0</v>
      </c>
    </row>
    <row r="636" spans="1:83">
      <c r="A636" s="40"/>
      <c r="B636" s="28" t="s">
        <v>29</v>
      </c>
      <c r="C636" s="24">
        <f>SUM(C473:C475)</f>
        <v>2546</v>
      </c>
      <c r="D636" s="24">
        <f>SUM(D473:D475)</f>
        <v>562</v>
      </c>
      <c r="E636" s="68">
        <f t="shared" si="78"/>
        <v>0.22073841319717202</v>
      </c>
      <c r="F636" s="99">
        <f>SUM(F473:F475)</f>
        <v>0</v>
      </c>
      <c r="G636" s="99">
        <f>SUM(G473:G475)</f>
        <v>0</v>
      </c>
      <c r="H636" s="99">
        <f>SUM(H473:H475)</f>
        <v>0</v>
      </c>
      <c r="I636" s="99">
        <f>SUM(I473:I475)</f>
        <v>0</v>
      </c>
      <c r="J636" s="99">
        <f t="shared" ref="J636:CE636" si="80">SUM(J473:J475)</f>
        <v>0</v>
      </c>
      <c r="K636" s="407">
        <f t="shared" si="80"/>
        <v>0</v>
      </c>
      <c r="L636" s="99">
        <f>SUM(L473:L475)</f>
        <v>0</v>
      </c>
      <c r="M636" s="99">
        <f>SUM(M473:M475)</f>
        <v>0</v>
      </c>
      <c r="N636" s="100">
        <f t="shared" si="80"/>
        <v>0</v>
      </c>
      <c r="O636" s="99">
        <f t="shared" si="80"/>
        <v>0</v>
      </c>
      <c r="P636" s="100">
        <f t="shared" si="80"/>
        <v>0</v>
      </c>
      <c r="Q636" s="99">
        <f t="shared" si="80"/>
        <v>0</v>
      </c>
      <c r="R636" s="119">
        <f>SUM(R473:R475)</f>
        <v>0</v>
      </c>
      <c r="S636" s="119">
        <f>SUM(S473:S475)</f>
        <v>0</v>
      </c>
      <c r="T636" s="119">
        <f t="shared" si="80"/>
        <v>0</v>
      </c>
      <c r="U636" s="118">
        <f t="shared" si="80"/>
        <v>0</v>
      </c>
      <c r="V636" s="100">
        <f t="shared" si="80"/>
        <v>0</v>
      </c>
      <c r="W636" s="118">
        <f t="shared" si="80"/>
        <v>0</v>
      </c>
      <c r="X636" s="100">
        <f t="shared" si="80"/>
        <v>0</v>
      </c>
      <c r="Y636" s="99">
        <f t="shared" si="80"/>
        <v>0</v>
      </c>
      <c r="Z636" s="119">
        <f t="shared" si="80"/>
        <v>0</v>
      </c>
      <c r="AA636" s="118">
        <f t="shared" si="80"/>
        <v>0</v>
      </c>
      <c r="AB636" s="119">
        <f>SUM(AB473:AB475)</f>
        <v>0</v>
      </c>
      <c r="AC636" s="412">
        <f>SUM(AC473:AC475)</f>
        <v>0</v>
      </c>
      <c r="AD636" s="170">
        <f t="shared" si="80"/>
        <v>0</v>
      </c>
      <c r="AE636" s="99">
        <f t="shared" si="80"/>
        <v>0</v>
      </c>
      <c r="AF636" s="412">
        <f>SUM(AF473:AF475)</f>
        <v>0</v>
      </c>
      <c r="AG636" s="412">
        <f>SUM(AG473:AG475)</f>
        <v>0</v>
      </c>
      <c r="AH636" s="412">
        <f>SUM(AH473:AH475)</f>
        <v>0</v>
      </c>
      <c r="AI636" s="170">
        <f t="shared" si="80"/>
        <v>0</v>
      </c>
      <c r="AJ636" s="99">
        <f t="shared" si="80"/>
        <v>0</v>
      </c>
      <c r="AK636" s="412">
        <f>SUM(AK473:AK475)</f>
        <v>0</v>
      </c>
      <c r="AL636" s="170">
        <f t="shared" si="80"/>
        <v>0</v>
      </c>
      <c r="AM636" s="99">
        <f t="shared" si="80"/>
        <v>0</v>
      </c>
      <c r="AN636" s="412">
        <f>SUM(AN473:AN475)</f>
        <v>0</v>
      </c>
      <c r="AO636" s="406">
        <f>SUM(AO473:AO475)</f>
        <v>0</v>
      </c>
      <c r="AP636" s="99">
        <f>SUM(AP473:AP475)</f>
        <v>0</v>
      </c>
      <c r="AQ636" s="170">
        <f t="shared" si="80"/>
        <v>0</v>
      </c>
      <c r="AR636" s="99">
        <f t="shared" si="80"/>
        <v>0</v>
      </c>
      <c r="AS636" s="99">
        <f t="shared" si="80"/>
        <v>0</v>
      </c>
      <c r="AT636" s="100">
        <f t="shared" si="80"/>
        <v>0</v>
      </c>
      <c r="AU636" s="99">
        <f t="shared" si="80"/>
        <v>0</v>
      </c>
      <c r="AV636" s="100">
        <f t="shared" si="80"/>
        <v>0</v>
      </c>
      <c r="AW636" s="99">
        <f t="shared" si="80"/>
        <v>0</v>
      </c>
      <c r="AX636" s="406">
        <f t="shared" si="80"/>
        <v>0</v>
      </c>
      <c r="AY636" s="99">
        <f>SUM(AY473:AY475)</f>
        <v>0</v>
      </c>
      <c r="AZ636" s="170">
        <f t="shared" si="80"/>
        <v>0</v>
      </c>
      <c r="BA636" s="99">
        <f t="shared" si="80"/>
        <v>0</v>
      </c>
      <c r="BB636" s="412">
        <f>SUM(BB473:BB475)</f>
        <v>0</v>
      </c>
      <c r="BC636" s="170">
        <f t="shared" si="80"/>
        <v>0</v>
      </c>
      <c r="BD636" s="99">
        <f t="shared" si="80"/>
        <v>319</v>
      </c>
      <c r="BE636" s="170">
        <f t="shared" si="80"/>
        <v>349</v>
      </c>
      <c r="BF636" s="99">
        <f t="shared" si="80"/>
        <v>0</v>
      </c>
      <c r="BG636" s="100">
        <f t="shared" si="80"/>
        <v>0</v>
      </c>
      <c r="BH636" s="99">
        <f t="shared" si="80"/>
        <v>0</v>
      </c>
      <c r="BI636" s="100">
        <f t="shared" si="80"/>
        <v>0</v>
      </c>
      <c r="BJ636" s="99">
        <f t="shared" si="80"/>
        <v>0</v>
      </c>
      <c r="BK636" s="100">
        <f t="shared" si="80"/>
        <v>0</v>
      </c>
      <c r="BL636" s="99">
        <f t="shared" si="80"/>
        <v>0</v>
      </c>
      <c r="BM636" s="412">
        <f>SUM(BM473:BM475)</f>
        <v>0</v>
      </c>
      <c r="BN636" s="170">
        <f t="shared" si="80"/>
        <v>0</v>
      </c>
      <c r="BO636" s="99">
        <f t="shared" si="80"/>
        <v>0</v>
      </c>
      <c r="BP636" s="100">
        <f t="shared" si="80"/>
        <v>0</v>
      </c>
      <c r="BQ636" s="99">
        <f t="shared" si="80"/>
        <v>0</v>
      </c>
      <c r="BR636" s="119">
        <f>SUM(BR473:BR475)</f>
        <v>0</v>
      </c>
      <c r="BS636" s="412">
        <f>SUM(BS473:BS475)</f>
        <v>0</v>
      </c>
      <c r="BT636" s="412">
        <f>SUM(BT473:BT475)</f>
        <v>0</v>
      </c>
      <c r="BU636" s="170">
        <f t="shared" si="80"/>
        <v>0</v>
      </c>
      <c r="BV636" s="99">
        <f t="shared" si="80"/>
        <v>0</v>
      </c>
      <c r="BW636" s="100">
        <f t="shared" si="80"/>
        <v>0</v>
      </c>
      <c r="BX636" s="99">
        <f t="shared" si="80"/>
        <v>0</v>
      </c>
      <c r="BY636" s="99">
        <f>SUM(BY473:BY475)</f>
        <v>0</v>
      </c>
      <c r="BZ636" s="99">
        <f t="shared" si="80"/>
        <v>0</v>
      </c>
      <c r="CA636" s="100">
        <f t="shared" si="80"/>
        <v>0</v>
      </c>
      <c r="CB636" s="99">
        <f t="shared" si="80"/>
        <v>0</v>
      </c>
      <c r="CC636" s="412">
        <f>SUM(CC473:CC475)</f>
        <v>0</v>
      </c>
      <c r="CD636" s="412">
        <f>SUM(CD473:CD475)</f>
        <v>0</v>
      </c>
      <c r="CE636" s="170">
        <f t="shared" si="80"/>
        <v>0</v>
      </c>
    </row>
    <row r="637" spans="1:83">
      <c r="A637" s="40"/>
      <c r="B637" s="28" t="s">
        <v>727</v>
      </c>
      <c r="C637" s="24">
        <f>SUM(C479:C480)</f>
        <v>2192</v>
      </c>
      <c r="D637" s="24">
        <f>SUM(D479:D480)</f>
        <v>443</v>
      </c>
      <c r="E637" s="68">
        <f t="shared" si="78"/>
        <v>0.20209854014598541</v>
      </c>
      <c r="F637" s="99">
        <f>SUM(F479:F480)</f>
        <v>0</v>
      </c>
      <c r="G637" s="99">
        <f>SUM(G479:G480)</f>
        <v>0</v>
      </c>
      <c r="H637" s="99">
        <f>SUM(H479:H480)</f>
        <v>0</v>
      </c>
      <c r="I637" s="99">
        <f>SUM(I479:I480)</f>
        <v>0</v>
      </c>
      <c r="J637" s="99">
        <f t="shared" ref="J637:CE637" si="81">SUM(J479:J480)</f>
        <v>0</v>
      </c>
      <c r="K637" s="407">
        <f t="shared" si="81"/>
        <v>0</v>
      </c>
      <c r="L637" s="99">
        <f>SUM(L479:L480)</f>
        <v>0</v>
      </c>
      <c r="M637" s="99">
        <f>SUM(M479:M480)</f>
        <v>0</v>
      </c>
      <c r="N637" s="100">
        <f t="shared" si="81"/>
        <v>0</v>
      </c>
      <c r="O637" s="99">
        <f t="shared" si="81"/>
        <v>0</v>
      </c>
      <c r="P637" s="100">
        <f t="shared" si="81"/>
        <v>0</v>
      </c>
      <c r="Q637" s="99">
        <f t="shared" si="81"/>
        <v>0</v>
      </c>
      <c r="R637" s="119">
        <f>SUM(R479:R480)</f>
        <v>0</v>
      </c>
      <c r="S637" s="119">
        <f>SUM(S479:S480)</f>
        <v>0</v>
      </c>
      <c r="T637" s="119">
        <f t="shared" si="81"/>
        <v>0</v>
      </c>
      <c r="U637" s="118">
        <f t="shared" si="81"/>
        <v>0</v>
      </c>
      <c r="V637" s="100">
        <f t="shared" si="81"/>
        <v>0</v>
      </c>
      <c r="W637" s="118">
        <f t="shared" si="81"/>
        <v>0</v>
      </c>
      <c r="X637" s="100">
        <f t="shared" si="81"/>
        <v>0</v>
      </c>
      <c r="Y637" s="99">
        <f t="shared" si="81"/>
        <v>0</v>
      </c>
      <c r="Z637" s="119">
        <f t="shared" si="81"/>
        <v>0</v>
      </c>
      <c r="AA637" s="118">
        <f t="shared" si="81"/>
        <v>0</v>
      </c>
      <c r="AB637" s="119">
        <f>SUM(AB479:AB480)</f>
        <v>0</v>
      </c>
      <c r="AC637" s="412">
        <f>SUM(AC479:AC480)</f>
        <v>0</v>
      </c>
      <c r="AD637" s="170">
        <f t="shared" si="81"/>
        <v>0</v>
      </c>
      <c r="AE637" s="99">
        <f t="shared" si="81"/>
        <v>0</v>
      </c>
      <c r="AF637" s="412">
        <f>SUM(AF479:AF480)</f>
        <v>0</v>
      </c>
      <c r="AG637" s="412">
        <f>SUM(AG479:AG480)</f>
        <v>0</v>
      </c>
      <c r="AH637" s="412">
        <f>SUM(AH479:AH480)</f>
        <v>0</v>
      </c>
      <c r="AI637" s="170">
        <f t="shared" si="81"/>
        <v>0</v>
      </c>
      <c r="AJ637" s="99">
        <f t="shared" si="81"/>
        <v>0</v>
      </c>
      <c r="AK637" s="412">
        <f>SUM(AK479:AK480)</f>
        <v>0</v>
      </c>
      <c r="AL637" s="170">
        <f t="shared" si="81"/>
        <v>0</v>
      </c>
      <c r="AM637" s="99">
        <f t="shared" si="81"/>
        <v>0</v>
      </c>
      <c r="AN637" s="412">
        <f>SUM(AN479:AN480)</f>
        <v>0</v>
      </c>
      <c r="AO637" s="406">
        <f>SUM(AO479:AO480)</f>
        <v>0</v>
      </c>
      <c r="AP637" s="99">
        <f>SUM(AP479:AP480)</f>
        <v>0</v>
      </c>
      <c r="AQ637" s="170">
        <f t="shared" si="81"/>
        <v>0</v>
      </c>
      <c r="AR637" s="99">
        <f t="shared" si="81"/>
        <v>328</v>
      </c>
      <c r="AS637" s="99">
        <f t="shared" si="81"/>
        <v>193</v>
      </c>
      <c r="AT637" s="100">
        <f t="shared" si="81"/>
        <v>188</v>
      </c>
      <c r="AU637" s="99">
        <f t="shared" si="81"/>
        <v>0</v>
      </c>
      <c r="AV637" s="100">
        <f t="shared" si="81"/>
        <v>0</v>
      </c>
      <c r="AW637" s="99">
        <f t="shared" si="81"/>
        <v>0</v>
      </c>
      <c r="AX637" s="406">
        <f t="shared" si="81"/>
        <v>0</v>
      </c>
      <c r="AY637" s="99">
        <f>SUM(AY479:AY480)</f>
        <v>0</v>
      </c>
      <c r="AZ637" s="170">
        <f t="shared" si="81"/>
        <v>0</v>
      </c>
      <c r="BA637" s="99">
        <f t="shared" si="81"/>
        <v>0</v>
      </c>
      <c r="BB637" s="412">
        <f>SUM(BB479:BB480)</f>
        <v>0</v>
      </c>
      <c r="BC637" s="170">
        <f t="shared" si="81"/>
        <v>0</v>
      </c>
      <c r="BD637" s="99">
        <f t="shared" si="81"/>
        <v>0</v>
      </c>
      <c r="BE637" s="170">
        <f t="shared" si="81"/>
        <v>0</v>
      </c>
      <c r="BF637" s="99">
        <f t="shared" si="81"/>
        <v>0</v>
      </c>
      <c r="BG637" s="100">
        <f t="shared" si="81"/>
        <v>0</v>
      </c>
      <c r="BH637" s="99">
        <f t="shared" si="81"/>
        <v>0</v>
      </c>
      <c r="BI637" s="100">
        <f t="shared" si="81"/>
        <v>0</v>
      </c>
      <c r="BJ637" s="99">
        <f t="shared" si="81"/>
        <v>0</v>
      </c>
      <c r="BK637" s="100">
        <f t="shared" si="81"/>
        <v>0</v>
      </c>
      <c r="BL637" s="99">
        <f t="shared" si="81"/>
        <v>0</v>
      </c>
      <c r="BM637" s="412">
        <f>SUM(BM479:BM480)</f>
        <v>0</v>
      </c>
      <c r="BN637" s="170">
        <f t="shared" si="81"/>
        <v>0</v>
      </c>
      <c r="BO637" s="99">
        <f t="shared" si="81"/>
        <v>0</v>
      </c>
      <c r="BP637" s="100">
        <f t="shared" si="81"/>
        <v>0</v>
      </c>
      <c r="BQ637" s="99">
        <f t="shared" si="81"/>
        <v>0</v>
      </c>
      <c r="BR637" s="119">
        <f>SUM(BR479:BR480)</f>
        <v>0</v>
      </c>
      <c r="BS637" s="412">
        <f>SUM(BS479:BS480)</f>
        <v>0</v>
      </c>
      <c r="BT637" s="412">
        <f>SUM(BT479:BT480)</f>
        <v>0</v>
      </c>
      <c r="BU637" s="170">
        <f t="shared" si="81"/>
        <v>0</v>
      </c>
      <c r="BV637" s="99">
        <f t="shared" si="81"/>
        <v>0</v>
      </c>
      <c r="BW637" s="100">
        <f t="shared" si="81"/>
        <v>0</v>
      </c>
      <c r="BX637" s="99">
        <f t="shared" si="81"/>
        <v>0</v>
      </c>
      <c r="BY637" s="99">
        <f>SUM(BY479:BY480)</f>
        <v>0</v>
      </c>
      <c r="BZ637" s="99">
        <f t="shared" si="81"/>
        <v>0</v>
      </c>
      <c r="CA637" s="100">
        <f t="shared" si="81"/>
        <v>0</v>
      </c>
      <c r="CB637" s="99">
        <f t="shared" si="81"/>
        <v>0</v>
      </c>
      <c r="CC637" s="412">
        <f>SUM(CC479:CC480)</f>
        <v>0</v>
      </c>
      <c r="CD637" s="412">
        <f>SUM(CD479:CD480)</f>
        <v>0</v>
      </c>
      <c r="CE637" s="170">
        <f t="shared" si="81"/>
        <v>0</v>
      </c>
    </row>
    <row r="638" spans="1:83">
      <c r="A638" s="40"/>
      <c r="B638" s="28" t="s">
        <v>728</v>
      </c>
      <c r="C638" s="24">
        <f>SUM(C481:C482)</f>
        <v>2158</v>
      </c>
      <c r="D638" s="24">
        <f>SUM(D481:D482)</f>
        <v>231</v>
      </c>
      <c r="E638" s="68">
        <f t="shared" si="78"/>
        <v>0.10704355885078777</v>
      </c>
      <c r="F638" s="99">
        <f>SUM(F481:F482)</f>
        <v>0</v>
      </c>
      <c r="G638" s="99">
        <f>SUM(G481:G482)</f>
        <v>0</v>
      </c>
      <c r="H638" s="99">
        <f>SUM(H481:H482)</f>
        <v>0</v>
      </c>
      <c r="I638" s="99">
        <f>SUM(I481:I482)</f>
        <v>0</v>
      </c>
      <c r="J638" s="99">
        <f t="shared" ref="J638:CE638" si="82">SUM(J481:J482)</f>
        <v>0</v>
      </c>
      <c r="K638" s="407">
        <f t="shared" si="82"/>
        <v>0</v>
      </c>
      <c r="L638" s="99">
        <f>SUM(L481:L482)</f>
        <v>0</v>
      </c>
      <c r="M638" s="99">
        <f>SUM(M481:M482)</f>
        <v>0</v>
      </c>
      <c r="N638" s="100">
        <f t="shared" si="82"/>
        <v>0</v>
      </c>
      <c r="O638" s="99">
        <f t="shared" si="82"/>
        <v>0</v>
      </c>
      <c r="P638" s="100">
        <f t="shared" si="82"/>
        <v>0</v>
      </c>
      <c r="Q638" s="99">
        <f t="shared" si="82"/>
        <v>0</v>
      </c>
      <c r="R638" s="119">
        <f>SUM(R481:R482)</f>
        <v>0</v>
      </c>
      <c r="S638" s="119">
        <f>SUM(S481:S482)</f>
        <v>0</v>
      </c>
      <c r="T638" s="119">
        <f t="shared" si="82"/>
        <v>0</v>
      </c>
      <c r="U638" s="118">
        <f t="shared" si="82"/>
        <v>0</v>
      </c>
      <c r="V638" s="100">
        <f t="shared" si="82"/>
        <v>0</v>
      </c>
      <c r="W638" s="118">
        <f t="shared" si="82"/>
        <v>0</v>
      </c>
      <c r="X638" s="100">
        <f t="shared" si="82"/>
        <v>0</v>
      </c>
      <c r="Y638" s="99">
        <f t="shared" si="82"/>
        <v>0</v>
      </c>
      <c r="Z638" s="119">
        <f t="shared" si="82"/>
        <v>0</v>
      </c>
      <c r="AA638" s="118">
        <f t="shared" si="82"/>
        <v>0</v>
      </c>
      <c r="AB638" s="119">
        <f>SUM(AB481:AB482)</f>
        <v>0</v>
      </c>
      <c r="AC638" s="412">
        <f>SUM(AC481:AC482)</f>
        <v>0</v>
      </c>
      <c r="AD638" s="170">
        <f t="shared" si="82"/>
        <v>0</v>
      </c>
      <c r="AE638" s="99">
        <f t="shared" si="82"/>
        <v>0</v>
      </c>
      <c r="AF638" s="412">
        <f>SUM(AF481:AF482)</f>
        <v>0</v>
      </c>
      <c r="AG638" s="412">
        <f>SUM(AG481:AG482)</f>
        <v>0</v>
      </c>
      <c r="AH638" s="412">
        <f>SUM(AH481:AH482)</f>
        <v>0</v>
      </c>
      <c r="AI638" s="170">
        <f t="shared" si="82"/>
        <v>0</v>
      </c>
      <c r="AJ638" s="99">
        <f t="shared" si="82"/>
        <v>0</v>
      </c>
      <c r="AK638" s="412">
        <f>SUM(AK481:AK482)</f>
        <v>0</v>
      </c>
      <c r="AL638" s="170">
        <f t="shared" si="82"/>
        <v>0</v>
      </c>
      <c r="AM638" s="99">
        <f t="shared" si="82"/>
        <v>0</v>
      </c>
      <c r="AN638" s="412">
        <f>SUM(AN481:AN482)</f>
        <v>0</v>
      </c>
      <c r="AO638" s="406">
        <f>SUM(AO481:AO482)</f>
        <v>0</v>
      </c>
      <c r="AP638" s="99">
        <f>SUM(AP481:AP482)</f>
        <v>0</v>
      </c>
      <c r="AQ638" s="170">
        <f t="shared" si="82"/>
        <v>0</v>
      </c>
      <c r="AR638" s="99">
        <f t="shared" si="82"/>
        <v>0</v>
      </c>
      <c r="AS638" s="99">
        <f t="shared" si="82"/>
        <v>0</v>
      </c>
      <c r="AT638" s="100">
        <f t="shared" si="82"/>
        <v>0</v>
      </c>
      <c r="AU638" s="99">
        <f t="shared" si="82"/>
        <v>0</v>
      </c>
      <c r="AV638" s="100">
        <f t="shared" si="82"/>
        <v>0</v>
      </c>
      <c r="AW638" s="99">
        <f t="shared" si="82"/>
        <v>0</v>
      </c>
      <c r="AX638" s="406">
        <f t="shared" si="82"/>
        <v>0</v>
      </c>
      <c r="AY638" s="99">
        <f>SUM(AY481:AY482)</f>
        <v>0</v>
      </c>
      <c r="AZ638" s="170">
        <f t="shared" si="82"/>
        <v>0</v>
      </c>
      <c r="BA638" s="99">
        <f t="shared" si="82"/>
        <v>0</v>
      </c>
      <c r="BB638" s="412">
        <f>SUM(BB481:BB482)</f>
        <v>0</v>
      </c>
      <c r="BC638" s="170">
        <f t="shared" si="82"/>
        <v>0</v>
      </c>
      <c r="BD638" s="99">
        <f t="shared" si="82"/>
        <v>0</v>
      </c>
      <c r="BE638" s="170">
        <f t="shared" si="82"/>
        <v>0</v>
      </c>
      <c r="BF638" s="99">
        <f t="shared" si="82"/>
        <v>0</v>
      </c>
      <c r="BG638" s="100">
        <f t="shared" si="82"/>
        <v>0</v>
      </c>
      <c r="BH638" s="99">
        <f t="shared" si="82"/>
        <v>99</v>
      </c>
      <c r="BI638" s="100">
        <f t="shared" si="82"/>
        <v>119</v>
      </c>
      <c r="BJ638" s="99">
        <f t="shared" si="82"/>
        <v>0</v>
      </c>
      <c r="BK638" s="100">
        <f t="shared" si="82"/>
        <v>0</v>
      </c>
      <c r="BL638" s="99">
        <f t="shared" si="82"/>
        <v>0</v>
      </c>
      <c r="BM638" s="412">
        <f>SUM(BM481:BM482)</f>
        <v>0</v>
      </c>
      <c r="BN638" s="170">
        <f t="shared" si="82"/>
        <v>0</v>
      </c>
      <c r="BO638" s="99">
        <f t="shared" si="82"/>
        <v>144</v>
      </c>
      <c r="BP638" s="100">
        <f t="shared" si="82"/>
        <v>120</v>
      </c>
      <c r="BQ638" s="99">
        <f t="shared" si="82"/>
        <v>0</v>
      </c>
      <c r="BR638" s="119">
        <f>SUM(BR481:BR482)</f>
        <v>0</v>
      </c>
      <c r="BS638" s="412">
        <f>SUM(BS481:BS482)</f>
        <v>0</v>
      </c>
      <c r="BT638" s="412">
        <f>SUM(BT481:BT482)</f>
        <v>0</v>
      </c>
      <c r="BU638" s="170">
        <f t="shared" si="82"/>
        <v>0</v>
      </c>
      <c r="BV638" s="99">
        <f t="shared" si="82"/>
        <v>0</v>
      </c>
      <c r="BW638" s="100">
        <f t="shared" si="82"/>
        <v>0</v>
      </c>
      <c r="BX638" s="99">
        <f t="shared" si="82"/>
        <v>0</v>
      </c>
      <c r="BY638" s="99">
        <f>SUM(BY481:BY482)</f>
        <v>0</v>
      </c>
      <c r="BZ638" s="99">
        <f t="shared" si="82"/>
        <v>0</v>
      </c>
      <c r="CA638" s="100">
        <f t="shared" si="82"/>
        <v>0</v>
      </c>
      <c r="CB638" s="99">
        <f t="shared" si="82"/>
        <v>0</v>
      </c>
      <c r="CC638" s="412">
        <f>SUM(CC481:CC482)</f>
        <v>0</v>
      </c>
      <c r="CD638" s="412">
        <f>SUM(CD481:CD482)</f>
        <v>0</v>
      </c>
      <c r="CE638" s="170">
        <f t="shared" si="82"/>
        <v>0</v>
      </c>
    </row>
    <row r="639" spans="1:83">
      <c r="A639" s="40"/>
      <c r="B639" s="28" t="s">
        <v>30</v>
      </c>
      <c r="C639" s="24">
        <f>SUM(C483:C484)</f>
        <v>2666</v>
      </c>
      <c r="D639" s="24">
        <f>SUM(D483:D484)</f>
        <v>798</v>
      </c>
      <c r="E639" s="68">
        <f t="shared" si="78"/>
        <v>0.29932483120780196</v>
      </c>
      <c r="F639" s="99">
        <f>SUM(F483:F484)</f>
        <v>0</v>
      </c>
      <c r="G639" s="99">
        <f>SUM(G483:G484)</f>
        <v>0</v>
      </c>
      <c r="H639" s="99">
        <f>SUM(H483:H484)</f>
        <v>0</v>
      </c>
      <c r="I639" s="99">
        <f>SUM(I483:I484)</f>
        <v>0</v>
      </c>
      <c r="J639" s="99">
        <f t="shared" ref="J639:CE639" si="83">SUM(J483:J484)</f>
        <v>0</v>
      </c>
      <c r="K639" s="407">
        <f t="shared" si="83"/>
        <v>0</v>
      </c>
      <c r="L639" s="99">
        <f>SUM(L483:L484)</f>
        <v>0</v>
      </c>
      <c r="M639" s="99">
        <f>SUM(M483:M484)</f>
        <v>0</v>
      </c>
      <c r="N639" s="100">
        <f t="shared" si="83"/>
        <v>0</v>
      </c>
      <c r="O639" s="99">
        <f t="shared" si="83"/>
        <v>0</v>
      </c>
      <c r="P639" s="100">
        <f t="shared" si="83"/>
        <v>0</v>
      </c>
      <c r="Q639" s="99">
        <f t="shared" si="83"/>
        <v>0</v>
      </c>
      <c r="R639" s="119">
        <f>SUM(R483:R484)</f>
        <v>0</v>
      </c>
      <c r="S639" s="119">
        <f>SUM(S483:S484)</f>
        <v>0</v>
      </c>
      <c r="T639" s="119">
        <f t="shared" si="83"/>
        <v>0</v>
      </c>
      <c r="U639" s="118">
        <f t="shared" si="83"/>
        <v>0</v>
      </c>
      <c r="V639" s="100">
        <f t="shared" si="83"/>
        <v>0</v>
      </c>
      <c r="W639" s="118">
        <f t="shared" si="83"/>
        <v>0</v>
      </c>
      <c r="X639" s="100">
        <f t="shared" si="83"/>
        <v>0</v>
      </c>
      <c r="Y639" s="99">
        <f t="shared" si="83"/>
        <v>485</v>
      </c>
      <c r="Z639" s="119">
        <f t="shared" si="83"/>
        <v>483</v>
      </c>
      <c r="AA639" s="118">
        <f t="shared" si="83"/>
        <v>0</v>
      </c>
      <c r="AB639" s="119">
        <f>SUM(AB483:AB484)</f>
        <v>0</v>
      </c>
      <c r="AC639" s="412">
        <f>SUM(AC483:AC484)</f>
        <v>0</v>
      </c>
      <c r="AD639" s="170">
        <f t="shared" si="83"/>
        <v>0</v>
      </c>
      <c r="AE639" s="99">
        <f t="shared" si="83"/>
        <v>0</v>
      </c>
      <c r="AF639" s="412">
        <f>SUM(AF483:AF484)</f>
        <v>0</v>
      </c>
      <c r="AG639" s="412">
        <f>SUM(AG483:AG484)</f>
        <v>0</v>
      </c>
      <c r="AH639" s="412">
        <f>SUM(AH483:AH484)</f>
        <v>0</v>
      </c>
      <c r="AI639" s="170">
        <f t="shared" si="83"/>
        <v>0</v>
      </c>
      <c r="AJ639" s="99">
        <f t="shared" si="83"/>
        <v>0</v>
      </c>
      <c r="AK639" s="412">
        <f>SUM(AK483:AK484)</f>
        <v>0</v>
      </c>
      <c r="AL639" s="170">
        <f t="shared" si="83"/>
        <v>0</v>
      </c>
      <c r="AM639" s="99">
        <f t="shared" si="83"/>
        <v>0</v>
      </c>
      <c r="AN639" s="412">
        <f>SUM(AN483:AN484)</f>
        <v>0</v>
      </c>
      <c r="AO639" s="406">
        <f>SUM(AO483:AO484)</f>
        <v>0</v>
      </c>
      <c r="AP639" s="99">
        <f>SUM(AP483:AP484)</f>
        <v>0</v>
      </c>
      <c r="AQ639" s="170">
        <f t="shared" si="83"/>
        <v>0</v>
      </c>
      <c r="AR639" s="99">
        <f t="shared" si="83"/>
        <v>0</v>
      </c>
      <c r="AS639" s="99">
        <f t="shared" si="83"/>
        <v>0</v>
      </c>
      <c r="AT639" s="100">
        <f t="shared" si="83"/>
        <v>0</v>
      </c>
      <c r="AU639" s="99">
        <f t="shared" si="83"/>
        <v>0</v>
      </c>
      <c r="AV639" s="100">
        <f t="shared" si="83"/>
        <v>0</v>
      </c>
      <c r="AW639" s="99">
        <f t="shared" si="83"/>
        <v>0</v>
      </c>
      <c r="AX639" s="406">
        <f t="shared" si="83"/>
        <v>0</v>
      </c>
      <c r="AY639" s="99">
        <f>SUM(AY483:AY484)</f>
        <v>0</v>
      </c>
      <c r="AZ639" s="170">
        <f t="shared" si="83"/>
        <v>0</v>
      </c>
      <c r="BA639" s="99">
        <f t="shared" si="83"/>
        <v>0</v>
      </c>
      <c r="BB639" s="412">
        <f>SUM(BB483:BB484)</f>
        <v>0</v>
      </c>
      <c r="BC639" s="170">
        <f t="shared" si="83"/>
        <v>0</v>
      </c>
      <c r="BD639" s="99">
        <f t="shared" si="83"/>
        <v>0</v>
      </c>
      <c r="BE639" s="170">
        <f t="shared" si="83"/>
        <v>0</v>
      </c>
      <c r="BF639" s="99">
        <f t="shared" si="83"/>
        <v>0</v>
      </c>
      <c r="BG639" s="100">
        <f t="shared" si="83"/>
        <v>0</v>
      </c>
      <c r="BH639" s="99">
        <f t="shared" si="83"/>
        <v>0</v>
      </c>
      <c r="BI639" s="100">
        <f t="shared" si="83"/>
        <v>0</v>
      </c>
      <c r="BJ639" s="99">
        <f t="shared" si="83"/>
        <v>0</v>
      </c>
      <c r="BK639" s="100">
        <f t="shared" si="83"/>
        <v>0</v>
      </c>
      <c r="BL639" s="99">
        <f t="shared" si="83"/>
        <v>0</v>
      </c>
      <c r="BM639" s="412">
        <f>SUM(BM483:BM484)</f>
        <v>0</v>
      </c>
      <c r="BN639" s="170">
        <f t="shared" si="83"/>
        <v>0</v>
      </c>
      <c r="BO639" s="99">
        <f t="shared" si="83"/>
        <v>0</v>
      </c>
      <c r="BP639" s="100">
        <f t="shared" si="83"/>
        <v>0</v>
      </c>
      <c r="BQ639" s="99">
        <f t="shared" si="83"/>
        <v>0</v>
      </c>
      <c r="BR639" s="119">
        <f>SUM(BR483:BR484)</f>
        <v>0</v>
      </c>
      <c r="BS639" s="412">
        <f>SUM(BS483:BS484)</f>
        <v>0</v>
      </c>
      <c r="BT639" s="412">
        <f>SUM(BT483:BT484)</f>
        <v>0</v>
      </c>
      <c r="BU639" s="170">
        <f t="shared" si="83"/>
        <v>0</v>
      </c>
      <c r="BV639" s="99">
        <f t="shared" si="83"/>
        <v>0</v>
      </c>
      <c r="BW639" s="100">
        <f t="shared" si="83"/>
        <v>0</v>
      </c>
      <c r="BX639" s="99">
        <f t="shared" si="83"/>
        <v>0</v>
      </c>
      <c r="BY639" s="99">
        <f>SUM(BY483:BY484)</f>
        <v>0</v>
      </c>
      <c r="BZ639" s="99">
        <f t="shared" si="83"/>
        <v>0</v>
      </c>
      <c r="CA639" s="100">
        <f t="shared" si="83"/>
        <v>0</v>
      </c>
      <c r="CB639" s="99">
        <f t="shared" si="83"/>
        <v>0</v>
      </c>
      <c r="CC639" s="412">
        <f>SUM(CC483:CC484)</f>
        <v>0</v>
      </c>
      <c r="CD639" s="412">
        <f>SUM(CD483:CD484)</f>
        <v>0</v>
      </c>
      <c r="CE639" s="170">
        <f t="shared" si="83"/>
        <v>0</v>
      </c>
    </row>
    <row r="640" spans="1:83">
      <c r="A640" s="40"/>
      <c r="B640" s="28" t="s">
        <v>31</v>
      </c>
      <c r="C640" s="24">
        <f>SUM(C497:C498)</f>
        <v>1985</v>
      </c>
      <c r="D640" s="24">
        <f>SUM(D497:D498)</f>
        <v>770</v>
      </c>
      <c r="E640" s="68">
        <f t="shared" si="78"/>
        <v>0.38790931989924432</v>
      </c>
      <c r="F640" s="99">
        <f>SUM(F497:F498)</f>
        <v>0</v>
      </c>
      <c r="G640" s="99">
        <f>SUM(G497:G498)</f>
        <v>0</v>
      </c>
      <c r="H640" s="99">
        <f>SUM(H497:H498)</f>
        <v>0</v>
      </c>
      <c r="I640" s="99">
        <f>SUM(I497:I498)</f>
        <v>0</v>
      </c>
      <c r="J640" s="99">
        <f t="shared" ref="J640:CE640" si="84">SUM(J497:J498)</f>
        <v>0</v>
      </c>
      <c r="K640" s="407">
        <f t="shared" si="84"/>
        <v>0</v>
      </c>
      <c r="L640" s="99">
        <f>SUM(L497:L498)</f>
        <v>0</v>
      </c>
      <c r="M640" s="99">
        <f>SUM(M497:M498)</f>
        <v>0</v>
      </c>
      <c r="N640" s="100">
        <f t="shared" si="84"/>
        <v>0</v>
      </c>
      <c r="O640" s="99">
        <f t="shared" si="84"/>
        <v>0</v>
      </c>
      <c r="P640" s="100">
        <f t="shared" si="84"/>
        <v>0</v>
      </c>
      <c r="Q640" s="99">
        <f t="shared" si="84"/>
        <v>0</v>
      </c>
      <c r="R640" s="119">
        <f>SUM(R497:R498)</f>
        <v>0</v>
      </c>
      <c r="S640" s="119">
        <f>SUM(S497:S498)</f>
        <v>0</v>
      </c>
      <c r="T640" s="119">
        <f t="shared" si="84"/>
        <v>0</v>
      </c>
      <c r="U640" s="118">
        <f t="shared" si="84"/>
        <v>0</v>
      </c>
      <c r="V640" s="100">
        <f t="shared" si="84"/>
        <v>0</v>
      </c>
      <c r="W640" s="118">
        <f t="shared" si="84"/>
        <v>0</v>
      </c>
      <c r="X640" s="100">
        <f t="shared" si="84"/>
        <v>0</v>
      </c>
      <c r="Y640" s="99">
        <f t="shared" si="84"/>
        <v>0</v>
      </c>
      <c r="Z640" s="119">
        <f t="shared" si="84"/>
        <v>0</v>
      </c>
      <c r="AA640" s="118">
        <f t="shared" si="84"/>
        <v>0</v>
      </c>
      <c r="AB640" s="119">
        <f>SUM(AB497:AB498)</f>
        <v>0</v>
      </c>
      <c r="AC640" s="412">
        <f>SUM(AC497:AC498)</f>
        <v>0</v>
      </c>
      <c r="AD640" s="170">
        <f t="shared" si="84"/>
        <v>0</v>
      </c>
      <c r="AE640" s="99">
        <f t="shared" si="84"/>
        <v>0</v>
      </c>
      <c r="AF640" s="412">
        <f>SUM(AF497:AF498)</f>
        <v>0</v>
      </c>
      <c r="AG640" s="412">
        <f>SUM(AG497:AG498)</f>
        <v>0</v>
      </c>
      <c r="AH640" s="412">
        <f>SUM(AH497:AH498)</f>
        <v>0</v>
      </c>
      <c r="AI640" s="170">
        <f t="shared" si="84"/>
        <v>0</v>
      </c>
      <c r="AJ640" s="99">
        <f t="shared" si="84"/>
        <v>0</v>
      </c>
      <c r="AK640" s="412">
        <f>SUM(AK497:AK498)</f>
        <v>0</v>
      </c>
      <c r="AL640" s="170">
        <f t="shared" si="84"/>
        <v>0</v>
      </c>
      <c r="AM640" s="99">
        <f t="shared" si="84"/>
        <v>0</v>
      </c>
      <c r="AN640" s="412">
        <f>SUM(AN497:AN498)</f>
        <v>0</v>
      </c>
      <c r="AO640" s="406">
        <f>SUM(AO497:AO498)</f>
        <v>0</v>
      </c>
      <c r="AP640" s="99">
        <f>SUM(AP497:AP498)</f>
        <v>0</v>
      </c>
      <c r="AQ640" s="170">
        <f t="shared" si="84"/>
        <v>0</v>
      </c>
      <c r="AR640" s="99">
        <f t="shared" si="84"/>
        <v>0</v>
      </c>
      <c r="AS640" s="99">
        <f t="shared" si="84"/>
        <v>0</v>
      </c>
      <c r="AT640" s="100">
        <f t="shared" si="84"/>
        <v>0</v>
      </c>
      <c r="AU640" s="99">
        <f t="shared" si="84"/>
        <v>0</v>
      </c>
      <c r="AV640" s="100">
        <f t="shared" si="84"/>
        <v>0</v>
      </c>
      <c r="AW640" s="99">
        <f t="shared" si="84"/>
        <v>0</v>
      </c>
      <c r="AX640" s="406">
        <f t="shared" si="84"/>
        <v>0</v>
      </c>
      <c r="AY640" s="99">
        <f>SUM(AY497:AY498)</f>
        <v>0</v>
      </c>
      <c r="AZ640" s="170">
        <f t="shared" si="84"/>
        <v>0</v>
      </c>
      <c r="BA640" s="99">
        <f t="shared" si="84"/>
        <v>0</v>
      </c>
      <c r="BB640" s="412">
        <f>SUM(BB497:BB498)</f>
        <v>0</v>
      </c>
      <c r="BC640" s="170">
        <f t="shared" si="84"/>
        <v>0</v>
      </c>
      <c r="BD640" s="99">
        <f t="shared" si="84"/>
        <v>0</v>
      </c>
      <c r="BE640" s="170">
        <f t="shared" si="84"/>
        <v>0</v>
      </c>
      <c r="BF640" s="99">
        <f t="shared" si="84"/>
        <v>0</v>
      </c>
      <c r="BG640" s="100">
        <f t="shared" si="84"/>
        <v>0</v>
      </c>
      <c r="BH640" s="99">
        <f t="shared" si="84"/>
        <v>313</v>
      </c>
      <c r="BI640" s="100">
        <f t="shared" si="84"/>
        <v>369</v>
      </c>
      <c r="BJ640" s="99">
        <f t="shared" si="84"/>
        <v>0</v>
      </c>
      <c r="BK640" s="100">
        <f t="shared" si="84"/>
        <v>0</v>
      </c>
      <c r="BL640" s="99">
        <f t="shared" si="84"/>
        <v>394</v>
      </c>
      <c r="BM640" s="412">
        <f>SUM(BM497:BM498)</f>
        <v>351</v>
      </c>
      <c r="BN640" s="170">
        <f t="shared" si="84"/>
        <v>226</v>
      </c>
      <c r="BO640" s="99">
        <f t="shared" si="84"/>
        <v>0</v>
      </c>
      <c r="BP640" s="100">
        <f t="shared" si="84"/>
        <v>0</v>
      </c>
      <c r="BQ640" s="99">
        <f t="shared" si="84"/>
        <v>0</v>
      </c>
      <c r="BR640" s="119">
        <f>SUM(BR497:BR498)</f>
        <v>0</v>
      </c>
      <c r="BS640" s="412">
        <f>SUM(BS497:BS498)</f>
        <v>0</v>
      </c>
      <c r="BT640" s="412">
        <f>SUM(BT497:BT498)</f>
        <v>0</v>
      </c>
      <c r="BU640" s="170">
        <f t="shared" si="84"/>
        <v>0</v>
      </c>
      <c r="BV640" s="99">
        <f t="shared" si="84"/>
        <v>0</v>
      </c>
      <c r="BW640" s="100">
        <f t="shared" si="84"/>
        <v>0</v>
      </c>
      <c r="BX640" s="99">
        <f t="shared" si="84"/>
        <v>0</v>
      </c>
      <c r="BY640" s="99">
        <f>SUM(BY497:BY498)</f>
        <v>0</v>
      </c>
      <c r="BZ640" s="99">
        <f t="shared" si="84"/>
        <v>0</v>
      </c>
      <c r="CA640" s="100">
        <f t="shared" si="84"/>
        <v>0</v>
      </c>
      <c r="CB640" s="99">
        <f t="shared" si="84"/>
        <v>0</v>
      </c>
      <c r="CC640" s="412">
        <f>SUM(CC497:CC498)</f>
        <v>0</v>
      </c>
      <c r="CD640" s="412">
        <f>SUM(CD497:CD498)</f>
        <v>0</v>
      </c>
      <c r="CE640" s="170">
        <f t="shared" si="84"/>
        <v>0</v>
      </c>
    </row>
    <row r="641" spans="1:83">
      <c r="A641" s="40"/>
      <c r="B641" s="28" t="s">
        <v>15</v>
      </c>
      <c r="C641" s="24">
        <f>SUM(C488)</f>
        <v>743</v>
      </c>
      <c r="D641" s="24">
        <f>SUM(D488)</f>
        <v>310</v>
      </c>
      <c r="E641" s="68">
        <f t="shared" si="78"/>
        <v>0.41722745625841184</v>
      </c>
      <c r="F641" s="99">
        <f>SUM(F488)</f>
        <v>0</v>
      </c>
      <c r="G641" s="99">
        <f>SUM(G488)</f>
        <v>0</v>
      </c>
      <c r="H641" s="99">
        <f>SUM(H488)</f>
        <v>0</v>
      </c>
      <c r="I641" s="99">
        <f>SUM(I488)</f>
        <v>0</v>
      </c>
      <c r="J641" s="99">
        <f t="shared" ref="J641:CE641" si="85">SUM(J488)</f>
        <v>0</v>
      </c>
      <c r="K641" s="407">
        <f t="shared" si="85"/>
        <v>0</v>
      </c>
      <c r="L641" s="99">
        <f>SUM(L488)</f>
        <v>0</v>
      </c>
      <c r="M641" s="99">
        <f>SUM(M488)</f>
        <v>0</v>
      </c>
      <c r="N641" s="100">
        <f t="shared" si="85"/>
        <v>0</v>
      </c>
      <c r="O641" s="99">
        <f t="shared" si="85"/>
        <v>0</v>
      </c>
      <c r="P641" s="100">
        <f t="shared" si="85"/>
        <v>0</v>
      </c>
      <c r="Q641" s="99">
        <f t="shared" si="85"/>
        <v>0</v>
      </c>
      <c r="R641" s="119">
        <f>SUM(R488)</f>
        <v>0</v>
      </c>
      <c r="S641" s="119">
        <f>SUM(S488)</f>
        <v>0</v>
      </c>
      <c r="T641" s="119">
        <f t="shared" si="85"/>
        <v>0</v>
      </c>
      <c r="U641" s="118">
        <f t="shared" si="85"/>
        <v>0</v>
      </c>
      <c r="V641" s="100">
        <f t="shared" si="85"/>
        <v>0</v>
      </c>
      <c r="W641" s="118">
        <f t="shared" si="85"/>
        <v>0</v>
      </c>
      <c r="X641" s="100">
        <f t="shared" si="85"/>
        <v>0</v>
      </c>
      <c r="Y641" s="99">
        <f t="shared" si="85"/>
        <v>0</v>
      </c>
      <c r="Z641" s="119">
        <f t="shared" si="85"/>
        <v>0</v>
      </c>
      <c r="AA641" s="118">
        <f t="shared" si="85"/>
        <v>0</v>
      </c>
      <c r="AB641" s="119">
        <f>SUM(AB488)</f>
        <v>0</v>
      </c>
      <c r="AC641" s="412">
        <f>SUM(AC488)</f>
        <v>0</v>
      </c>
      <c r="AD641" s="170">
        <f t="shared" si="85"/>
        <v>0</v>
      </c>
      <c r="AE641" s="99">
        <f t="shared" si="85"/>
        <v>0</v>
      </c>
      <c r="AF641" s="412">
        <f>SUM(AF488)</f>
        <v>0</v>
      </c>
      <c r="AG641" s="412">
        <f>SUM(AG488)</f>
        <v>0</v>
      </c>
      <c r="AH641" s="412">
        <f>SUM(AH488)</f>
        <v>0</v>
      </c>
      <c r="AI641" s="170">
        <f t="shared" si="85"/>
        <v>0</v>
      </c>
      <c r="AJ641" s="99">
        <f t="shared" si="85"/>
        <v>0</v>
      </c>
      <c r="AK641" s="412">
        <f>SUM(AK488)</f>
        <v>0</v>
      </c>
      <c r="AL641" s="170">
        <f t="shared" si="85"/>
        <v>0</v>
      </c>
      <c r="AM641" s="99">
        <f t="shared" si="85"/>
        <v>0</v>
      </c>
      <c r="AN641" s="412">
        <f>SUM(AN488)</f>
        <v>0</v>
      </c>
      <c r="AO641" s="406">
        <f>SUM(AO488)</f>
        <v>0</v>
      </c>
      <c r="AP641" s="99">
        <f>SUM(AP488)</f>
        <v>0</v>
      </c>
      <c r="AQ641" s="170">
        <f t="shared" si="85"/>
        <v>0</v>
      </c>
      <c r="AR641" s="99">
        <f t="shared" si="85"/>
        <v>0</v>
      </c>
      <c r="AS641" s="99">
        <f t="shared" si="85"/>
        <v>0</v>
      </c>
      <c r="AT641" s="100">
        <f t="shared" si="85"/>
        <v>0</v>
      </c>
      <c r="AU641" s="99">
        <f t="shared" si="85"/>
        <v>0</v>
      </c>
      <c r="AV641" s="100">
        <f t="shared" si="85"/>
        <v>0</v>
      </c>
      <c r="AW641" s="99">
        <f t="shared" si="85"/>
        <v>0</v>
      </c>
      <c r="AX641" s="406">
        <f t="shared" si="85"/>
        <v>0</v>
      </c>
      <c r="AY641" s="99">
        <f>SUM(AY488)</f>
        <v>0</v>
      </c>
      <c r="AZ641" s="170">
        <f t="shared" si="85"/>
        <v>0</v>
      </c>
      <c r="BA641" s="99">
        <f t="shared" si="85"/>
        <v>0</v>
      </c>
      <c r="BB641" s="412">
        <f>SUM(BB488)</f>
        <v>0</v>
      </c>
      <c r="BC641" s="170">
        <f t="shared" si="85"/>
        <v>0</v>
      </c>
      <c r="BD641" s="99">
        <f t="shared" si="85"/>
        <v>0</v>
      </c>
      <c r="BE641" s="170">
        <f t="shared" si="85"/>
        <v>0</v>
      </c>
      <c r="BF641" s="99">
        <f t="shared" si="85"/>
        <v>0</v>
      </c>
      <c r="BG641" s="100">
        <f t="shared" si="85"/>
        <v>0</v>
      </c>
      <c r="BH641" s="99">
        <f t="shared" si="85"/>
        <v>135</v>
      </c>
      <c r="BI641" s="100">
        <f t="shared" si="85"/>
        <v>154</v>
      </c>
      <c r="BJ641" s="99">
        <f t="shared" si="85"/>
        <v>0</v>
      </c>
      <c r="BK641" s="100">
        <f t="shared" si="85"/>
        <v>0</v>
      </c>
      <c r="BL641" s="99">
        <f t="shared" si="85"/>
        <v>0</v>
      </c>
      <c r="BM641" s="412">
        <f>SUM(BM488)</f>
        <v>0</v>
      </c>
      <c r="BN641" s="170">
        <f t="shared" si="85"/>
        <v>0</v>
      </c>
      <c r="BO641" s="99">
        <f t="shared" si="85"/>
        <v>0</v>
      </c>
      <c r="BP641" s="100">
        <f t="shared" si="85"/>
        <v>0</v>
      </c>
      <c r="BQ641" s="99">
        <f t="shared" si="85"/>
        <v>0</v>
      </c>
      <c r="BR641" s="119">
        <f>SUM(BR488)</f>
        <v>0</v>
      </c>
      <c r="BS641" s="412">
        <f>SUM(BS488)</f>
        <v>0</v>
      </c>
      <c r="BT641" s="412">
        <f>SUM(BT488)</f>
        <v>0</v>
      </c>
      <c r="BU641" s="170">
        <f t="shared" si="85"/>
        <v>0</v>
      </c>
      <c r="BV641" s="99">
        <f t="shared" si="85"/>
        <v>0</v>
      </c>
      <c r="BW641" s="100">
        <f t="shared" si="85"/>
        <v>0</v>
      </c>
      <c r="BX641" s="99">
        <f t="shared" si="85"/>
        <v>0</v>
      </c>
      <c r="BY641" s="99">
        <f>SUM(BY488)</f>
        <v>0</v>
      </c>
      <c r="BZ641" s="99">
        <f t="shared" si="85"/>
        <v>0</v>
      </c>
      <c r="CA641" s="100">
        <f t="shared" si="85"/>
        <v>0</v>
      </c>
      <c r="CB641" s="99">
        <f t="shared" si="85"/>
        <v>105</v>
      </c>
      <c r="CC641" s="412">
        <f>SUM(CC488)</f>
        <v>112</v>
      </c>
      <c r="CD641" s="412">
        <f>SUM(CD488)</f>
        <v>99</v>
      </c>
      <c r="CE641" s="170">
        <f t="shared" si="85"/>
        <v>117</v>
      </c>
    </row>
    <row r="642" spans="1:83">
      <c r="A642" s="40"/>
      <c r="B642" s="28" t="s">
        <v>729</v>
      </c>
      <c r="C642" s="24">
        <f>SUM(C499:C502)</f>
        <v>2939</v>
      </c>
      <c r="D642" s="24">
        <f>SUM(D499:D502)</f>
        <v>1139</v>
      </c>
      <c r="E642" s="68">
        <f t="shared" si="78"/>
        <v>0.38754678462061926</v>
      </c>
      <c r="F642" s="99">
        <f>SUM(F499:F502)</f>
        <v>0</v>
      </c>
      <c r="G642" s="99">
        <f>SUM(G499:G502)</f>
        <v>0</v>
      </c>
      <c r="H642" s="99">
        <f>SUM(H499:H502)</f>
        <v>0</v>
      </c>
      <c r="I642" s="99">
        <f>SUM(I499:I502)</f>
        <v>0</v>
      </c>
      <c r="J642" s="99">
        <f t="shared" ref="J642:CE642" si="86">SUM(J499:J502)</f>
        <v>0</v>
      </c>
      <c r="K642" s="407">
        <f t="shared" si="86"/>
        <v>0</v>
      </c>
      <c r="L642" s="99">
        <f>SUM(L499:L502)</f>
        <v>0</v>
      </c>
      <c r="M642" s="99">
        <f>SUM(M499:M502)</f>
        <v>0</v>
      </c>
      <c r="N642" s="100">
        <f t="shared" si="86"/>
        <v>0</v>
      </c>
      <c r="O642" s="99">
        <f t="shared" si="86"/>
        <v>0</v>
      </c>
      <c r="P642" s="100">
        <f t="shared" si="86"/>
        <v>0</v>
      </c>
      <c r="Q642" s="99">
        <f t="shared" si="86"/>
        <v>0</v>
      </c>
      <c r="R642" s="119">
        <f>SUM(R499:R502)</f>
        <v>0</v>
      </c>
      <c r="S642" s="119">
        <f>SUM(S499:S502)</f>
        <v>0</v>
      </c>
      <c r="T642" s="119">
        <f t="shared" si="86"/>
        <v>0</v>
      </c>
      <c r="U642" s="118">
        <f t="shared" si="86"/>
        <v>0</v>
      </c>
      <c r="V642" s="100">
        <f t="shared" si="86"/>
        <v>0</v>
      </c>
      <c r="W642" s="118">
        <f t="shared" si="86"/>
        <v>0</v>
      </c>
      <c r="X642" s="100">
        <f t="shared" si="86"/>
        <v>0</v>
      </c>
      <c r="Y642" s="99">
        <f t="shared" si="86"/>
        <v>0</v>
      </c>
      <c r="Z642" s="119">
        <f t="shared" si="86"/>
        <v>0</v>
      </c>
      <c r="AA642" s="118">
        <f t="shared" si="86"/>
        <v>0</v>
      </c>
      <c r="AB642" s="119">
        <f>SUM(AB499:AB502)</f>
        <v>0</v>
      </c>
      <c r="AC642" s="412">
        <f>SUM(AC499:AC502)</f>
        <v>0</v>
      </c>
      <c r="AD642" s="170">
        <f t="shared" si="86"/>
        <v>0</v>
      </c>
      <c r="AE642" s="99">
        <f t="shared" si="86"/>
        <v>0</v>
      </c>
      <c r="AF642" s="412">
        <f>SUM(AF499:AF502)</f>
        <v>0</v>
      </c>
      <c r="AG642" s="412">
        <f>SUM(AG499:AG502)</f>
        <v>0</v>
      </c>
      <c r="AH642" s="412">
        <f>SUM(AH499:AH502)</f>
        <v>0</v>
      </c>
      <c r="AI642" s="170">
        <f t="shared" si="86"/>
        <v>0</v>
      </c>
      <c r="AJ642" s="99">
        <f t="shared" si="86"/>
        <v>0</v>
      </c>
      <c r="AK642" s="412">
        <f>SUM(AK499:AK502)</f>
        <v>0</v>
      </c>
      <c r="AL642" s="170">
        <f t="shared" si="86"/>
        <v>0</v>
      </c>
      <c r="AM642" s="99">
        <f t="shared" si="86"/>
        <v>0</v>
      </c>
      <c r="AN642" s="412">
        <f>SUM(AN499:AN502)</f>
        <v>0</v>
      </c>
      <c r="AO642" s="406">
        <f>SUM(AO499:AO502)</f>
        <v>0</v>
      </c>
      <c r="AP642" s="99">
        <f>SUM(AP499:AP502)</f>
        <v>0</v>
      </c>
      <c r="AQ642" s="170">
        <f t="shared" si="86"/>
        <v>0</v>
      </c>
      <c r="AR642" s="99">
        <f t="shared" si="86"/>
        <v>0</v>
      </c>
      <c r="AS642" s="99">
        <f t="shared" si="86"/>
        <v>0</v>
      </c>
      <c r="AT642" s="100">
        <f t="shared" si="86"/>
        <v>0</v>
      </c>
      <c r="AU642" s="99">
        <f t="shared" si="86"/>
        <v>0</v>
      </c>
      <c r="AV642" s="100">
        <f t="shared" si="86"/>
        <v>0</v>
      </c>
      <c r="AW642" s="99">
        <f t="shared" si="86"/>
        <v>587</v>
      </c>
      <c r="AX642" s="406">
        <f t="shared" si="86"/>
        <v>599</v>
      </c>
      <c r="AY642" s="99">
        <f>SUM(AY499:AY502)</f>
        <v>632</v>
      </c>
      <c r="AZ642" s="170">
        <f t="shared" si="86"/>
        <v>314</v>
      </c>
      <c r="BA642" s="99">
        <f t="shared" si="86"/>
        <v>0</v>
      </c>
      <c r="BB642" s="412">
        <f>SUM(BB499:BB502)</f>
        <v>0</v>
      </c>
      <c r="BC642" s="170">
        <f t="shared" si="86"/>
        <v>0</v>
      </c>
      <c r="BD642" s="99">
        <f t="shared" si="86"/>
        <v>0</v>
      </c>
      <c r="BE642" s="170">
        <f t="shared" si="86"/>
        <v>0</v>
      </c>
      <c r="BF642" s="99">
        <f t="shared" si="86"/>
        <v>0</v>
      </c>
      <c r="BG642" s="100">
        <f t="shared" si="86"/>
        <v>0</v>
      </c>
      <c r="BH642" s="99">
        <f t="shared" si="86"/>
        <v>0</v>
      </c>
      <c r="BI642" s="100">
        <f t="shared" si="86"/>
        <v>0</v>
      </c>
      <c r="BJ642" s="99">
        <f t="shared" si="86"/>
        <v>0</v>
      </c>
      <c r="BK642" s="100">
        <f t="shared" si="86"/>
        <v>0</v>
      </c>
      <c r="BL642" s="99">
        <f t="shared" si="86"/>
        <v>0</v>
      </c>
      <c r="BM642" s="412">
        <f>SUM(BM499:BM502)</f>
        <v>0</v>
      </c>
      <c r="BN642" s="170">
        <f t="shared" si="86"/>
        <v>0</v>
      </c>
      <c r="BO642" s="99">
        <f t="shared" si="86"/>
        <v>0</v>
      </c>
      <c r="BP642" s="100">
        <f t="shared" si="86"/>
        <v>0</v>
      </c>
      <c r="BQ642" s="99">
        <f t="shared" si="86"/>
        <v>0</v>
      </c>
      <c r="BR642" s="119">
        <f>SUM(BR499:BR502)</f>
        <v>0</v>
      </c>
      <c r="BS642" s="412">
        <f>SUM(BS499:BS502)</f>
        <v>0</v>
      </c>
      <c r="BT642" s="412">
        <f>SUM(BT499:BT502)</f>
        <v>0</v>
      </c>
      <c r="BU642" s="170">
        <f t="shared" si="86"/>
        <v>0</v>
      </c>
      <c r="BV642" s="99">
        <f t="shared" si="86"/>
        <v>0</v>
      </c>
      <c r="BW642" s="100">
        <f t="shared" si="86"/>
        <v>0</v>
      </c>
      <c r="BX642" s="99">
        <f t="shared" si="86"/>
        <v>0</v>
      </c>
      <c r="BY642" s="99">
        <f>SUM(BY499:BY502)</f>
        <v>0</v>
      </c>
      <c r="BZ642" s="99">
        <f t="shared" si="86"/>
        <v>0</v>
      </c>
      <c r="CA642" s="100">
        <f t="shared" si="86"/>
        <v>0</v>
      </c>
      <c r="CB642" s="99">
        <f t="shared" si="86"/>
        <v>0</v>
      </c>
      <c r="CC642" s="412">
        <f>SUM(CC499:CC502)</f>
        <v>0</v>
      </c>
      <c r="CD642" s="412">
        <f>SUM(CD499:CD502)</f>
        <v>0</v>
      </c>
      <c r="CE642" s="170">
        <f t="shared" si="86"/>
        <v>0</v>
      </c>
    </row>
    <row r="643" spans="1:83">
      <c r="A643" s="40"/>
      <c r="B643" s="28" t="s">
        <v>730</v>
      </c>
      <c r="C643" s="24">
        <f>SUM(C503:C505)</f>
        <v>3589</v>
      </c>
      <c r="D643" s="24">
        <f>SUM(D503:D505)</f>
        <v>864</v>
      </c>
      <c r="E643" s="68">
        <f t="shared" si="78"/>
        <v>0.2407355809417665</v>
      </c>
      <c r="F643" s="99">
        <f>SUM(F503:F505)</f>
        <v>470</v>
      </c>
      <c r="G643" s="99">
        <f>SUM(G503:G505)</f>
        <v>171</v>
      </c>
      <c r="H643" s="99">
        <f>SUM(H503:H505)</f>
        <v>132</v>
      </c>
      <c r="I643" s="99">
        <f>SUM(I503:I505)</f>
        <v>193</v>
      </c>
      <c r="J643" s="99">
        <f t="shared" ref="J643:CE643" si="87">SUM(J503:J505)</f>
        <v>457</v>
      </c>
      <c r="K643" s="407">
        <f t="shared" si="87"/>
        <v>318</v>
      </c>
      <c r="L643" s="99">
        <f>SUM(L503:L505)</f>
        <v>408</v>
      </c>
      <c r="M643" s="99">
        <f>SUM(M503:M505)</f>
        <v>241</v>
      </c>
      <c r="N643" s="100">
        <f t="shared" si="87"/>
        <v>75</v>
      </c>
      <c r="O643" s="99">
        <f t="shared" si="87"/>
        <v>23</v>
      </c>
      <c r="P643" s="100">
        <f t="shared" si="87"/>
        <v>17</v>
      </c>
      <c r="Q643" s="99">
        <f t="shared" si="87"/>
        <v>0</v>
      </c>
      <c r="R643" s="119">
        <f>SUM(R503:R505)</f>
        <v>0</v>
      </c>
      <c r="S643" s="119">
        <f>SUM(S503:S505)</f>
        <v>0</v>
      </c>
      <c r="T643" s="119">
        <f t="shared" si="87"/>
        <v>0</v>
      </c>
      <c r="U643" s="118">
        <f t="shared" si="87"/>
        <v>0</v>
      </c>
      <c r="V643" s="100">
        <f t="shared" si="87"/>
        <v>0</v>
      </c>
      <c r="W643" s="118">
        <f t="shared" si="87"/>
        <v>0</v>
      </c>
      <c r="X643" s="100">
        <f t="shared" si="87"/>
        <v>0</v>
      </c>
      <c r="Y643" s="99">
        <f t="shared" si="87"/>
        <v>0</v>
      </c>
      <c r="Z643" s="119">
        <f t="shared" si="87"/>
        <v>0</v>
      </c>
      <c r="AA643" s="118">
        <f t="shared" si="87"/>
        <v>0</v>
      </c>
      <c r="AB643" s="119">
        <f>SUM(AB503:AB505)</f>
        <v>0</v>
      </c>
      <c r="AC643" s="412">
        <f>SUM(AC503:AC505)</f>
        <v>0</v>
      </c>
      <c r="AD643" s="170">
        <f t="shared" si="87"/>
        <v>0</v>
      </c>
      <c r="AE643" s="99">
        <f t="shared" si="87"/>
        <v>0</v>
      </c>
      <c r="AF643" s="412">
        <f>SUM(AF503:AF505)</f>
        <v>0</v>
      </c>
      <c r="AG643" s="412">
        <f>SUM(AG503:AG505)</f>
        <v>0</v>
      </c>
      <c r="AH643" s="412">
        <f>SUM(AH503:AH505)</f>
        <v>0</v>
      </c>
      <c r="AI643" s="170">
        <f t="shared" si="87"/>
        <v>0</v>
      </c>
      <c r="AJ643" s="99">
        <f t="shared" si="87"/>
        <v>0</v>
      </c>
      <c r="AK643" s="412">
        <f>SUM(AK503:AK505)</f>
        <v>0</v>
      </c>
      <c r="AL643" s="170">
        <f t="shared" si="87"/>
        <v>0</v>
      </c>
      <c r="AM643" s="99">
        <f t="shared" si="87"/>
        <v>0</v>
      </c>
      <c r="AN643" s="412">
        <f>SUM(AN503:AN505)</f>
        <v>0</v>
      </c>
      <c r="AO643" s="406">
        <f>SUM(AO503:AO505)</f>
        <v>0</v>
      </c>
      <c r="AP643" s="99">
        <f>SUM(AP503:AP505)</f>
        <v>0</v>
      </c>
      <c r="AQ643" s="170">
        <f t="shared" si="87"/>
        <v>0</v>
      </c>
      <c r="AR643" s="99">
        <f t="shared" si="87"/>
        <v>0</v>
      </c>
      <c r="AS643" s="99">
        <f t="shared" si="87"/>
        <v>0</v>
      </c>
      <c r="AT643" s="100">
        <f t="shared" si="87"/>
        <v>0</v>
      </c>
      <c r="AU643" s="99">
        <f t="shared" si="87"/>
        <v>0</v>
      </c>
      <c r="AV643" s="100">
        <f t="shared" si="87"/>
        <v>0</v>
      </c>
      <c r="AW643" s="99">
        <f t="shared" si="87"/>
        <v>0</v>
      </c>
      <c r="AX643" s="406">
        <f t="shared" si="87"/>
        <v>0</v>
      </c>
      <c r="AY643" s="99">
        <f>SUM(AY503:AY505)</f>
        <v>0</v>
      </c>
      <c r="AZ643" s="170">
        <f t="shared" si="87"/>
        <v>0</v>
      </c>
      <c r="BA643" s="99">
        <f t="shared" si="87"/>
        <v>0</v>
      </c>
      <c r="BB643" s="412">
        <f>SUM(BB503:BB505)</f>
        <v>0</v>
      </c>
      <c r="BC643" s="170">
        <f t="shared" si="87"/>
        <v>0</v>
      </c>
      <c r="BD643" s="99">
        <f t="shared" si="87"/>
        <v>0</v>
      </c>
      <c r="BE643" s="170">
        <f t="shared" si="87"/>
        <v>0</v>
      </c>
      <c r="BF643" s="99">
        <f t="shared" si="87"/>
        <v>0</v>
      </c>
      <c r="BG643" s="100">
        <f t="shared" si="87"/>
        <v>0</v>
      </c>
      <c r="BH643" s="99">
        <f t="shared" si="87"/>
        <v>0</v>
      </c>
      <c r="BI643" s="100">
        <f t="shared" si="87"/>
        <v>0</v>
      </c>
      <c r="BJ643" s="99">
        <f t="shared" si="87"/>
        <v>0</v>
      </c>
      <c r="BK643" s="100">
        <f t="shared" si="87"/>
        <v>0</v>
      </c>
      <c r="BL643" s="99">
        <f t="shared" si="87"/>
        <v>0</v>
      </c>
      <c r="BM643" s="412">
        <f>SUM(BM503:BM505)</f>
        <v>0</v>
      </c>
      <c r="BN643" s="170">
        <f t="shared" si="87"/>
        <v>0</v>
      </c>
      <c r="BO643" s="99">
        <f t="shared" si="87"/>
        <v>0</v>
      </c>
      <c r="BP643" s="100">
        <f t="shared" si="87"/>
        <v>0</v>
      </c>
      <c r="BQ643" s="99">
        <f t="shared" si="87"/>
        <v>0</v>
      </c>
      <c r="BR643" s="119">
        <f>SUM(BR503:BR505)</f>
        <v>0</v>
      </c>
      <c r="BS643" s="412">
        <f>SUM(BS503:BS505)</f>
        <v>0</v>
      </c>
      <c r="BT643" s="412">
        <f>SUM(BT503:BT505)</f>
        <v>0</v>
      </c>
      <c r="BU643" s="170">
        <f t="shared" si="87"/>
        <v>0</v>
      </c>
      <c r="BV643" s="99">
        <f t="shared" si="87"/>
        <v>0</v>
      </c>
      <c r="BW643" s="100">
        <f t="shared" si="87"/>
        <v>0</v>
      </c>
      <c r="BX643" s="99">
        <f t="shared" si="87"/>
        <v>0</v>
      </c>
      <c r="BY643" s="99">
        <f>SUM(BY503:BY505)</f>
        <v>0</v>
      </c>
      <c r="BZ643" s="99">
        <f t="shared" si="87"/>
        <v>0</v>
      </c>
      <c r="CA643" s="100">
        <f t="shared" si="87"/>
        <v>0</v>
      </c>
      <c r="CB643" s="99">
        <f t="shared" si="87"/>
        <v>0</v>
      </c>
      <c r="CC643" s="412">
        <f>SUM(CC503:CC505)</f>
        <v>0</v>
      </c>
      <c r="CD643" s="412">
        <f>SUM(CD503:CD505)</f>
        <v>0</v>
      </c>
      <c r="CE643" s="170">
        <f t="shared" si="87"/>
        <v>0</v>
      </c>
    </row>
    <row r="644" spans="1:83">
      <c r="A644" s="40"/>
      <c r="B644" s="28" t="s">
        <v>32</v>
      </c>
      <c r="C644" s="24">
        <f>SUM(C560:C561)</f>
        <v>1836</v>
      </c>
      <c r="D644" s="24">
        <f>SUM(D560:D561)</f>
        <v>434</v>
      </c>
      <c r="E644" s="68">
        <f t="shared" si="78"/>
        <v>0.23638344226579522</v>
      </c>
      <c r="F644" s="99">
        <f>SUM(F560:F561)</f>
        <v>0</v>
      </c>
      <c r="G644" s="99">
        <f>SUM(G560:G561)</f>
        <v>0</v>
      </c>
      <c r="H644" s="99">
        <f>SUM(H560:H561)</f>
        <v>0</v>
      </c>
      <c r="I644" s="99">
        <f>SUM(I560:I561)</f>
        <v>0</v>
      </c>
      <c r="J644" s="99">
        <f t="shared" ref="J644:CE644" si="88">SUM(J560:J561)</f>
        <v>0</v>
      </c>
      <c r="K644" s="407">
        <f t="shared" si="88"/>
        <v>0</v>
      </c>
      <c r="L644" s="99">
        <f>SUM(L560:L561)</f>
        <v>0</v>
      </c>
      <c r="M644" s="99">
        <f>SUM(M560:M561)</f>
        <v>0</v>
      </c>
      <c r="N644" s="100">
        <f t="shared" si="88"/>
        <v>0</v>
      </c>
      <c r="O644" s="99">
        <f t="shared" si="88"/>
        <v>0</v>
      </c>
      <c r="P644" s="100">
        <f t="shared" si="88"/>
        <v>0</v>
      </c>
      <c r="Q644" s="99">
        <f t="shared" si="88"/>
        <v>0</v>
      </c>
      <c r="R644" s="119">
        <f>SUM(R560:R561)</f>
        <v>0</v>
      </c>
      <c r="S644" s="119">
        <f>SUM(S560:S561)</f>
        <v>0</v>
      </c>
      <c r="T644" s="119">
        <f t="shared" si="88"/>
        <v>0</v>
      </c>
      <c r="U644" s="118">
        <f t="shared" si="88"/>
        <v>0</v>
      </c>
      <c r="V644" s="100">
        <f t="shared" si="88"/>
        <v>0</v>
      </c>
      <c r="W644" s="118">
        <f t="shared" si="88"/>
        <v>0</v>
      </c>
      <c r="X644" s="100">
        <f t="shared" si="88"/>
        <v>0</v>
      </c>
      <c r="Y644" s="99">
        <f t="shared" si="88"/>
        <v>269</v>
      </c>
      <c r="Z644" s="119">
        <f t="shared" si="88"/>
        <v>334</v>
      </c>
      <c r="AA644" s="118">
        <f t="shared" si="88"/>
        <v>0</v>
      </c>
      <c r="AB644" s="119">
        <f>SUM(AB560:AB561)</f>
        <v>0</v>
      </c>
      <c r="AC644" s="412">
        <f>SUM(AC560:AC561)</f>
        <v>0</v>
      </c>
      <c r="AD644" s="170">
        <f t="shared" si="88"/>
        <v>0</v>
      </c>
      <c r="AE644" s="99">
        <f t="shared" si="88"/>
        <v>0</v>
      </c>
      <c r="AF644" s="412">
        <f>SUM(AF560:AF561)</f>
        <v>0</v>
      </c>
      <c r="AG644" s="412">
        <f>SUM(AG560:AG561)</f>
        <v>0</v>
      </c>
      <c r="AH644" s="412">
        <f>SUM(AH560:AH561)</f>
        <v>0</v>
      </c>
      <c r="AI644" s="170">
        <f t="shared" si="88"/>
        <v>0</v>
      </c>
      <c r="AJ644" s="99">
        <f t="shared" si="88"/>
        <v>0</v>
      </c>
      <c r="AK644" s="412">
        <f>SUM(AK560:AK561)</f>
        <v>0</v>
      </c>
      <c r="AL644" s="170">
        <f t="shared" si="88"/>
        <v>0</v>
      </c>
      <c r="AM644" s="99">
        <f t="shared" si="88"/>
        <v>0</v>
      </c>
      <c r="AN644" s="412">
        <f>SUM(AN560:AN561)</f>
        <v>0</v>
      </c>
      <c r="AO644" s="406">
        <f>SUM(AO560:AO561)</f>
        <v>0</v>
      </c>
      <c r="AP644" s="99">
        <f>SUM(AP560:AP561)</f>
        <v>0</v>
      </c>
      <c r="AQ644" s="170">
        <f t="shared" si="88"/>
        <v>0</v>
      </c>
      <c r="AR644" s="99">
        <f t="shared" si="88"/>
        <v>0</v>
      </c>
      <c r="AS644" s="99">
        <f t="shared" si="88"/>
        <v>0</v>
      </c>
      <c r="AT644" s="100">
        <f t="shared" si="88"/>
        <v>0</v>
      </c>
      <c r="AU644" s="99">
        <f t="shared" si="88"/>
        <v>0</v>
      </c>
      <c r="AV644" s="100">
        <f t="shared" si="88"/>
        <v>0</v>
      </c>
      <c r="AW644" s="99">
        <f t="shared" si="88"/>
        <v>0</v>
      </c>
      <c r="AX644" s="406">
        <f t="shared" si="88"/>
        <v>0</v>
      </c>
      <c r="AY644" s="99">
        <f>SUM(AY560:AY561)</f>
        <v>0</v>
      </c>
      <c r="AZ644" s="170">
        <f t="shared" si="88"/>
        <v>0</v>
      </c>
      <c r="BA644" s="99">
        <f t="shared" si="88"/>
        <v>0</v>
      </c>
      <c r="BB644" s="412">
        <f>SUM(BB560:BB561)</f>
        <v>0</v>
      </c>
      <c r="BC644" s="170">
        <f t="shared" si="88"/>
        <v>0</v>
      </c>
      <c r="BD644" s="99">
        <f t="shared" si="88"/>
        <v>0</v>
      </c>
      <c r="BE644" s="170">
        <f t="shared" si="88"/>
        <v>0</v>
      </c>
      <c r="BF644" s="99">
        <f t="shared" si="88"/>
        <v>0</v>
      </c>
      <c r="BG644" s="100">
        <f t="shared" si="88"/>
        <v>0</v>
      </c>
      <c r="BH644" s="99">
        <f t="shared" si="88"/>
        <v>0</v>
      </c>
      <c r="BI644" s="100">
        <f t="shared" si="88"/>
        <v>0</v>
      </c>
      <c r="BJ644" s="99">
        <f t="shared" si="88"/>
        <v>0</v>
      </c>
      <c r="BK644" s="100">
        <f t="shared" si="88"/>
        <v>0</v>
      </c>
      <c r="BL644" s="99">
        <f t="shared" si="88"/>
        <v>0</v>
      </c>
      <c r="BM644" s="412">
        <f>SUM(BM560:BM561)</f>
        <v>0</v>
      </c>
      <c r="BN644" s="170">
        <f t="shared" si="88"/>
        <v>0</v>
      </c>
      <c r="BO644" s="99">
        <f t="shared" si="88"/>
        <v>0</v>
      </c>
      <c r="BP644" s="100">
        <f t="shared" si="88"/>
        <v>0</v>
      </c>
      <c r="BQ644" s="99">
        <f t="shared" si="88"/>
        <v>0</v>
      </c>
      <c r="BR644" s="119">
        <f>SUM(BR560:BR561)</f>
        <v>0</v>
      </c>
      <c r="BS644" s="412">
        <f>SUM(BS560:BS561)</f>
        <v>0</v>
      </c>
      <c r="BT644" s="412">
        <f>SUM(BT560:BT561)</f>
        <v>0</v>
      </c>
      <c r="BU644" s="170">
        <f t="shared" si="88"/>
        <v>0</v>
      </c>
      <c r="BV644" s="99">
        <f t="shared" si="88"/>
        <v>0</v>
      </c>
      <c r="BW644" s="100">
        <f t="shared" si="88"/>
        <v>0</v>
      </c>
      <c r="BX644" s="99">
        <f t="shared" si="88"/>
        <v>0</v>
      </c>
      <c r="BY644" s="99">
        <f>SUM(BY560:BY561)</f>
        <v>0</v>
      </c>
      <c r="BZ644" s="99">
        <f t="shared" si="88"/>
        <v>0</v>
      </c>
      <c r="CA644" s="100">
        <f t="shared" si="88"/>
        <v>0</v>
      </c>
      <c r="CB644" s="99">
        <f t="shared" si="88"/>
        <v>0</v>
      </c>
      <c r="CC644" s="412">
        <f>SUM(CC560:CC561)</f>
        <v>0</v>
      </c>
      <c r="CD644" s="412">
        <f>SUM(CD560:CD561)</f>
        <v>0</v>
      </c>
      <c r="CE644" s="170">
        <f t="shared" si="88"/>
        <v>0</v>
      </c>
    </row>
    <row r="645" spans="1:83">
      <c r="A645" s="40"/>
      <c r="B645" s="28" t="s">
        <v>731</v>
      </c>
      <c r="C645" s="24">
        <f>SUM(C565:C566)</f>
        <v>2592</v>
      </c>
      <c r="D645" s="24">
        <f>SUM(D565:D566)</f>
        <v>716</v>
      </c>
      <c r="E645" s="68">
        <f t="shared" si="78"/>
        <v>0.27623456790123457</v>
      </c>
      <c r="F645" s="99">
        <f>SUM(F565:F566)</f>
        <v>0</v>
      </c>
      <c r="G645" s="99">
        <f>SUM(G565:G566)</f>
        <v>0</v>
      </c>
      <c r="H645" s="99">
        <f>SUM(H565:H566)</f>
        <v>0</v>
      </c>
      <c r="I645" s="99">
        <f>SUM(I565:I566)</f>
        <v>0</v>
      </c>
      <c r="J645" s="99">
        <f t="shared" ref="J645:CE645" si="89">SUM(J565:J566)</f>
        <v>0</v>
      </c>
      <c r="K645" s="407">
        <f t="shared" si="89"/>
        <v>0</v>
      </c>
      <c r="L645" s="99">
        <f>SUM(L565:L566)</f>
        <v>0</v>
      </c>
      <c r="M645" s="99">
        <f>SUM(M565:M566)</f>
        <v>0</v>
      </c>
      <c r="N645" s="100">
        <f t="shared" si="89"/>
        <v>0</v>
      </c>
      <c r="O645" s="99">
        <f t="shared" si="89"/>
        <v>0</v>
      </c>
      <c r="P645" s="100">
        <f t="shared" si="89"/>
        <v>0</v>
      </c>
      <c r="Q645" s="99">
        <f t="shared" si="89"/>
        <v>0</v>
      </c>
      <c r="R645" s="119">
        <f>SUM(R565:R566)</f>
        <v>0</v>
      </c>
      <c r="S645" s="119">
        <f>SUM(S565:S566)</f>
        <v>0</v>
      </c>
      <c r="T645" s="119">
        <f t="shared" si="89"/>
        <v>0</v>
      </c>
      <c r="U645" s="118">
        <f t="shared" si="89"/>
        <v>0</v>
      </c>
      <c r="V645" s="100">
        <f t="shared" si="89"/>
        <v>0</v>
      </c>
      <c r="W645" s="118">
        <f t="shared" si="89"/>
        <v>0</v>
      </c>
      <c r="X645" s="100">
        <f t="shared" si="89"/>
        <v>0</v>
      </c>
      <c r="Y645" s="99">
        <f t="shared" si="89"/>
        <v>0</v>
      </c>
      <c r="Z645" s="119">
        <f t="shared" si="89"/>
        <v>0</v>
      </c>
      <c r="AA645" s="118">
        <f t="shared" si="89"/>
        <v>0</v>
      </c>
      <c r="AB645" s="119">
        <f>SUM(AB565:AB566)</f>
        <v>0</v>
      </c>
      <c r="AC645" s="412">
        <f>SUM(AC565:AC566)</f>
        <v>0</v>
      </c>
      <c r="AD645" s="170">
        <f t="shared" si="89"/>
        <v>0</v>
      </c>
      <c r="AE645" s="99">
        <f t="shared" si="89"/>
        <v>0</v>
      </c>
      <c r="AF645" s="412">
        <f>SUM(AF565:AF566)</f>
        <v>0</v>
      </c>
      <c r="AG645" s="412">
        <f>SUM(AG565:AG566)</f>
        <v>0</v>
      </c>
      <c r="AH645" s="412">
        <f>SUM(AH565:AH566)</f>
        <v>0</v>
      </c>
      <c r="AI645" s="170">
        <f t="shared" si="89"/>
        <v>0</v>
      </c>
      <c r="AJ645" s="99">
        <f t="shared" si="89"/>
        <v>0</v>
      </c>
      <c r="AK645" s="412">
        <f>SUM(AK565:AK566)</f>
        <v>0</v>
      </c>
      <c r="AL645" s="170">
        <f t="shared" si="89"/>
        <v>0</v>
      </c>
      <c r="AM645" s="99">
        <f t="shared" si="89"/>
        <v>0</v>
      </c>
      <c r="AN645" s="412">
        <f>SUM(AN565:AN566)</f>
        <v>0</v>
      </c>
      <c r="AO645" s="406">
        <f>SUM(AO565:AO566)</f>
        <v>0</v>
      </c>
      <c r="AP645" s="99">
        <f>SUM(AP565:AP566)</f>
        <v>0</v>
      </c>
      <c r="AQ645" s="170">
        <f t="shared" si="89"/>
        <v>0</v>
      </c>
      <c r="AR645" s="99">
        <f t="shared" si="89"/>
        <v>562</v>
      </c>
      <c r="AS645" s="99">
        <f t="shared" si="89"/>
        <v>349</v>
      </c>
      <c r="AT645" s="100">
        <f t="shared" si="89"/>
        <v>328</v>
      </c>
      <c r="AU645" s="99">
        <f t="shared" si="89"/>
        <v>0</v>
      </c>
      <c r="AV645" s="100">
        <f t="shared" si="89"/>
        <v>0</v>
      </c>
      <c r="AW645" s="99">
        <f t="shared" si="89"/>
        <v>0</v>
      </c>
      <c r="AX645" s="406">
        <f t="shared" si="89"/>
        <v>0</v>
      </c>
      <c r="AY645" s="99">
        <f>SUM(AY565:AY566)</f>
        <v>0</v>
      </c>
      <c r="AZ645" s="170">
        <f t="shared" si="89"/>
        <v>0</v>
      </c>
      <c r="BA645" s="99">
        <f t="shared" si="89"/>
        <v>0</v>
      </c>
      <c r="BB645" s="412">
        <f>SUM(BB565:BB566)</f>
        <v>0</v>
      </c>
      <c r="BC645" s="170">
        <f t="shared" si="89"/>
        <v>0</v>
      </c>
      <c r="BD645" s="99">
        <f t="shared" si="89"/>
        <v>0</v>
      </c>
      <c r="BE645" s="170">
        <f t="shared" si="89"/>
        <v>0</v>
      </c>
      <c r="BF645" s="99">
        <f t="shared" si="89"/>
        <v>0</v>
      </c>
      <c r="BG645" s="100">
        <f t="shared" si="89"/>
        <v>0</v>
      </c>
      <c r="BH645" s="99">
        <f t="shared" si="89"/>
        <v>0</v>
      </c>
      <c r="BI645" s="100">
        <f t="shared" si="89"/>
        <v>0</v>
      </c>
      <c r="BJ645" s="99">
        <f t="shared" si="89"/>
        <v>0</v>
      </c>
      <c r="BK645" s="100">
        <f t="shared" si="89"/>
        <v>0</v>
      </c>
      <c r="BL645" s="99">
        <f t="shared" si="89"/>
        <v>0</v>
      </c>
      <c r="BM645" s="412">
        <f>SUM(BM565:BM566)</f>
        <v>0</v>
      </c>
      <c r="BN645" s="170">
        <f t="shared" si="89"/>
        <v>0</v>
      </c>
      <c r="BO645" s="99">
        <f t="shared" si="89"/>
        <v>0</v>
      </c>
      <c r="BP645" s="100">
        <f t="shared" si="89"/>
        <v>0</v>
      </c>
      <c r="BQ645" s="99">
        <f t="shared" si="89"/>
        <v>0</v>
      </c>
      <c r="BR645" s="119">
        <f>SUM(BR565:BR566)</f>
        <v>0</v>
      </c>
      <c r="BS645" s="412">
        <f>SUM(BS565:BS566)</f>
        <v>0</v>
      </c>
      <c r="BT645" s="412">
        <f>SUM(BT565:BT566)</f>
        <v>0</v>
      </c>
      <c r="BU645" s="170">
        <f t="shared" si="89"/>
        <v>0</v>
      </c>
      <c r="BV645" s="99">
        <f t="shared" si="89"/>
        <v>0</v>
      </c>
      <c r="BW645" s="100">
        <f t="shared" si="89"/>
        <v>0</v>
      </c>
      <c r="BX645" s="99">
        <f t="shared" si="89"/>
        <v>0</v>
      </c>
      <c r="BY645" s="99">
        <f>SUM(BY565:BY566)</f>
        <v>0</v>
      </c>
      <c r="BZ645" s="99">
        <f t="shared" si="89"/>
        <v>0</v>
      </c>
      <c r="CA645" s="100">
        <f t="shared" si="89"/>
        <v>0</v>
      </c>
      <c r="CB645" s="99">
        <f t="shared" si="89"/>
        <v>0</v>
      </c>
      <c r="CC645" s="412">
        <f>SUM(CC565:CC566)</f>
        <v>0</v>
      </c>
      <c r="CD645" s="412">
        <f>SUM(CD565:CD566)</f>
        <v>0</v>
      </c>
      <c r="CE645" s="170">
        <f t="shared" si="89"/>
        <v>0</v>
      </c>
    </row>
    <row r="646" spans="1:83">
      <c r="A646" s="40"/>
      <c r="B646" s="28" t="s">
        <v>888</v>
      </c>
      <c r="C646" s="22">
        <f>SUM(C28)+SUM(C31:C32)+SUM(C50:C66)+SUM(C69:C70)+SUM(C72:C93)+SUM(C103:C155)+SUM(C157:C159)+SUM(C161:C193)+SUM(C205:C208)+SUM(C213:C237)+SUM(C253:C261)+SUM(C293:C299)+SUM(C300:C307)+SUM(C350:C387)+SUM(C400:C401)+SUM(C402:C424)+SUM(C426:C427)+SUM(C430:C472)+SUM(C476:C478)+SUM(C479:C480)+SUM(C485:C496)+SUM(C499:C502)+SUM(C509)+SUM(C525)+SUM(C532)+SUM(C517)+SUM(C535)+SUM(C537)+SUM(C542:C543)+SUM(C548:C559)+SUM(C562:C564)</f>
        <v>355255</v>
      </c>
      <c r="D646" s="22">
        <f>SUM(D28)+SUM(D31:D32)+SUM(D50:D66)+SUM(D69:D70)+SUM(D72:D93)+SUM(D103:D155)+SUM(D157:D159)+SUM(D161:D193)+SUM(D205:D208)+SUM(D213:D237)+SUM(D253:D261)+SUM(D293:D299)+SUM(D300:D307)+SUM(D350:D387)+SUM(D400:D401)+SUM(D402:D424)+SUM(D426:D427)+SUM(D430:D472)+SUM(D476:D478)+SUM(D479:D480)+SUM(D485:D496)+SUM(D499:D502)+SUM(D509)+SUM(D525)+SUM(D532)+SUM(D517)+SUM(D535)+SUM(D537)+SUM(D542:D543)+SUM(D548:D559)+SUM(D562:D564)</f>
        <v>95652</v>
      </c>
      <c r="E646" s="68">
        <f t="shared" si="78"/>
        <v>0.26924884941802368</v>
      </c>
      <c r="F646" s="99">
        <f>SUM(F28)+SUM(F31:F32)+SUM(F50:F66)+SUM(F69:F70)+SUM(F72:F93)+SUM(F103:F155)+SUM(F157:F159)+SUM(F161:F193)+SUM(F205:F208)+SUM(F213:F237)+SUM(F253:F261)+SUM(F293:F307)+SUM(F350:F387)+SUM(F400:F424)+SUM(F426:F427)+SUM(F430:F472)+SUM(F476:F480)+SUM(F485:F496)+SUM(F499:F502)+F509+F517+F525+F532+F535+F537+SUM(F542:F543)+SUM(F548:F559)+SUM(F562:F564)</f>
        <v>17453</v>
      </c>
      <c r="G646" s="99">
        <f>SUM(G28)+SUM(G31:G32)+SUM(G50:G66)+SUM(G69:G70)+SUM(G72:G93)+SUM(G103:G155)+SUM(G157:G159)+SUM(G161:G193)+SUM(G205:G208)+SUM(G213:G237)+SUM(G253:G261)+SUM(G293:G307)+SUM(G350:G387)+SUM(G400:G424)+SUM(G426:G427)+SUM(G430:G472)+SUM(G476:G480)+SUM(G485:G496)+SUM(G499:G502)+G509+G517+G525+G532+G535+G537+SUM(G542:G543)+SUM(G548:G559)+SUM(G562:G564)</f>
        <v>6136</v>
      </c>
      <c r="H646" s="99">
        <f>SUM(H28)+SUM(H31:H32)+SUM(H50:H66)+SUM(H69:H70)+SUM(H72:H93)+SUM(H103:H155)+SUM(H157:H159)+SUM(H161:H193)+SUM(H205:H208)+SUM(H213:H237)+SUM(H253:H261)+SUM(H293:H307)+SUM(H350:H387)+SUM(H400:H424)+SUM(H426:H427)+SUM(H430:H472)+SUM(H476:H480)+SUM(H485:H496)+SUM(H499:H502)+H509+H517+H525+H532+H535+H537+SUM(H542:H543)+SUM(H548:H559)+SUM(H562:H564)</f>
        <v>6048</v>
      </c>
      <c r="I646" s="99">
        <f>SUM(I28)+SUM(I31:I32)+SUM(I50:I66)+SUM(I69:I70)+SUM(I72:I93)+SUM(I103:I155)+SUM(I157:I159)+SUM(I161:I193)+SUM(I205:I208)+SUM(I213:I237)+SUM(I253:I261)+SUM(I293:I307)+SUM(I350:I387)+SUM(I400:I424)+SUM(I426:I427)+SUM(I430:I472)+SUM(I476:I480)+SUM(I485:I496)+SUM(I499:I502)+I509+I517+I525+I532+I535+I537+SUM(I542:I543)+SUM(I548:I559)+SUM(I562:I564)</f>
        <v>8710</v>
      </c>
      <c r="J646" s="99">
        <f t="shared" ref="J646:CE646" si="90">SUM(J28)+SUM(J31:J32)+SUM(J50:J66)+SUM(J69:J70)+SUM(J72:J93)+SUM(J103:J155)+SUM(J157:J159)+SUM(J161:J193)+SUM(J205:J208)+SUM(J213:J237)+SUM(J253:J261)+SUM(J293:J307)+SUM(J350:J387)+SUM(J400:J424)+SUM(J426:J427)+SUM(J430:J472)+SUM(J476:J480)+SUM(J485:J496)+SUM(J499:J502)+J509+J517+J525+J532+J535+J537+SUM(J542:J543)+SUM(J548:J559)+SUM(J562:J564)</f>
        <v>17268</v>
      </c>
      <c r="K646" s="407">
        <f t="shared" si="90"/>
        <v>10364</v>
      </c>
      <c r="L646" s="99">
        <f>SUM(L28)+SUM(L31:L32)+SUM(L50:L66)+SUM(L69:L70)+SUM(L72:L93)+SUM(L103:L155)+SUM(L157:L159)+SUM(L161:L193)+SUM(L205:L208)+SUM(L213:L237)+SUM(L253:L261)+SUM(L293:L307)+SUM(L350:L387)+SUM(L400:L424)+SUM(L426:L427)+SUM(L430:L472)+SUM(L476:L480)+SUM(L485:L496)+SUM(L499:L502)+L509+L517+L525+L532+L535+L537+SUM(L542:L543)+SUM(L548:L559)+SUM(L562:L564)</f>
        <v>15328</v>
      </c>
      <c r="M646" s="99">
        <f>SUM(M28)+SUM(M31:M32)+SUM(M50:M66)+SUM(M69:M70)+SUM(M72:M93)+SUM(M103:M155)+SUM(M157:M159)+SUM(M161:M193)+SUM(M205:M208)+SUM(M213:M237)+SUM(M253:M261)+SUM(M293:M307)+SUM(M350:M387)+SUM(M400:M424)+SUM(M426:M427)+SUM(M430:M472)+SUM(M476:M480)+SUM(M485:M496)+SUM(M499:M502)+M509+M517+M525+M532+M535+M537+SUM(M542:M543)+SUM(M548:M559)+SUM(M562:M564)</f>
        <v>8897</v>
      </c>
      <c r="N646" s="100">
        <f t="shared" si="90"/>
        <v>3413</v>
      </c>
      <c r="O646" s="99">
        <f t="shared" si="90"/>
        <v>0</v>
      </c>
      <c r="P646" s="100">
        <f t="shared" si="90"/>
        <v>0</v>
      </c>
      <c r="Q646" s="99">
        <f t="shared" si="90"/>
        <v>924</v>
      </c>
      <c r="R646" s="119">
        <f>SUM(R28)+SUM(R31:R32)+SUM(R50:R66)+SUM(R69:R70)+SUM(R72:R93)+SUM(R103:R155)+SUM(R157:R159)+SUM(R161:R193)+SUM(R205:R208)+SUM(R213:R237)+SUM(R253:R261)+SUM(R293:R307)+SUM(R350:R387)+SUM(R400:R424)+SUM(R426:R427)+SUM(R430:R472)+SUM(R476:R480)+SUM(R485:R496)+SUM(R499:R502)+R509+R517+R525+R532+R535+R537+SUM(R542:R543)+SUM(R548:R559)+SUM(R562:R564)</f>
        <v>542</v>
      </c>
      <c r="S646" s="119">
        <f>SUM(S28)+SUM(S31:S32)+SUM(S50:S66)+SUM(S69:S70)+SUM(S72:S93)+SUM(S103:S155)+SUM(S157:S159)+SUM(S161:S193)+SUM(S205:S208)+SUM(S213:S237)+SUM(S253:S261)+SUM(S293:S307)+SUM(S350:S387)+SUM(S400:S424)+SUM(S426:S427)+SUM(S430:S472)+SUM(S476:S480)+SUM(S485:S496)+SUM(S499:S502)+S509+S517+S525+S532+S535+S537+SUM(S542:S543)+SUM(S548:S559)+SUM(S562:S564)</f>
        <v>831</v>
      </c>
      <c r="T646" s="119">
        <f t="shared" si="90"/>
        <v>450</v>
      </c>
      <c r="U646" s="118">
        <f t="shared" si="90"/>
        <v>1122</v>
      </c>
      <c r="V646" s="100">
        <f t="shared" si="90"/>
        <v>1269</v>
      </c>
      <c r="W646" s="118">
        <f t="shared" si="90"/>
        <v>5</v>
      </c>
      <c r="X646" s="100">
        <f t="shared" si="90"/>
        <v>4</v>
      </c>
      <c r="Y646" s="99">
        <f t="shared" si="90"/>
        <v>0</v>
      </c>
      <c r="Z646" s="119">
        <f t="shared" si="90"/>
        <v>0</v>
      </c>
      <c r="AA646" s="118">
        <f t="shared" si="90"/>
        <v>0</v>
      </c>
      <c r="AB646" s="119">
        <f>SUM(AB28)+SUM(AB31:AB32)+SUM(AB50:AB66)+SUM(AB69:AB70)+SUM(AB72:AB93)+SUM(AB103:AB155)+SUM(AB157:AB159)+SUM(AB161:AB193)+SUM(AB205:AB208)+SUM(AB213:AB237)+SUM(AB253:AB261)+SUM(AB293:AB307)+SUM(AB350:AB387)+SUM(AB400:AB424)+SUM(AB426:AB427)+SUM(AB430:AB472)+SUM(AB476:AB480)+SUM(AB485:AB496)+SUM(AB499:AB502)+AB509+AB517+AB525+AB532+AB535+AB537+SUM(AB542:AB543)+SUM(AB548:AB559)+SUM(AB562:AB564)</f>
        <v>0</v>
      </c>
      <c r="AC646" s="412">
        <f>SUM(AC28)+SUM(AC31:AC32)+SUM(AC50:AC66)+SUM(AC69:AC70)+SUM(AC72:AC93)+SUM(AC103:AC155)+SUM(AC157:AC159)+SUM(AC161:AC193)+SUM(AC205:AC208)+SUM(AC213:AC237)+SUM(AC253:AC261)+SUM(AC293:AC307)+SUM(AC350:AC387)+SUM(AC400:AC424)+SUM(AC426:AC427)+SUM(AC430:AC472)+SUM(AC476:AC480)+SUM(AC485:AC496)+SUM(AC499:AC502)+AC509+AC517+AC525+AC532+AC535+AC537+SUM(AC542:AC543)+SUM(AC548:AC559)+SUM(AC562:AC564)</f>
        <v>0</v>
      </c>
      <c r="AD646" s="170">
        <f t="shared" si="90"/>
        <v>0</v>
      </c>
      <c r="AE646" s="99">
        <f t="shared" si="90"/>
        <v>318</v>
      </c>
      <c r="AF646" s="412">
        <f>SUM(AF28)+SUM(AF31:AF32)+SUM(AF50:AF66)+SUM(AF69:AF70)+SUM(AF72:AF93)+SUM(AF103:AF155)+SUM(AF157:AF159)+SUM(AF161:AF193)+SUM(AF205:AF208)+SUM(AF213:AF237)+SUM(AF253:AF261)+SUM(AF293:AF307)+SUM(AF350:AF387)+SUM(AF400:AF424)+SUM(AF426:AF427)+SUM(AF430:AF472)+SUM(AF476:AF480)+SUM(AF485:AF496)+SUM(AF499:AF502)+AF509+AF517+AF525+AF532+AF535+AF537+SUM(AF542:AF543)+SUM(AF548:AF559)+SUM(AF562:AF564)</f>
        <v>195</v>
      </c>
      <c r="AG646" s="412">
        <f>SUM(AG28)+SUM(AG31:AG32)+SUM(AG50:AG66)+SUM(AG69:AG70)+SUM(AG72:AG93)+SUM(AG103:AG155)+SUM(AG157:AG159)+SUM(AG161:AG193)+SUM(AG205:AG208)+SUM(AG213:AG237)+SUM(AG253:AG261)+SUM(AG293:AG307)+SUM(AG350:AG387)+SUM(AG400:AG424)+SUM(AG426:AG427)+SUM(AG430:AG472)+SUM(AG476:AG480)+SUM(AG485:AG496)+SUM(AG499:AG502)+AG509+AG517+AG525+AG532+AG535+AG537+SUM(AG542:AG543)+SUM(AG548:AG559)+SUM(AG562:AG564)</f>
        <v>181</v>
      </c>
      <c r="AH646" s="412">
        <f>SUM(AH28)+SUM(AH31:AH32)+SUM(AH50:AH66)+SUM(AH69:AH70)+SUM(AH72:AH93)+SUM(AH103:AH155)+SUM(AH157:AH159)+SUM(AH161:AH193)+SUM(AH205:AH208)+SUM(AH213:AH237)+SUM(AH253:AH261)+SUM(AH293:AH307)+SUM(AH350:AH387)+SUM(AH400:AH424)+SUM(AH426:AH427)+SUM(AH430:AH472)+SUM(AH476:AH480)+SUM(AH485:AH496)+SUM(AH499:AH502)+AH509+AH517+AH525+AH532+AH535+AH537+SUM(AH542:AH543)+SUM(AH548:AH559)+SUM(AH562:AH564)</f>
        <v>180</v>
      </c>
      <c r="AI646" s="170">
        <f t="shared" si="90"/>
        <v>326</v>
      </c>
      <c r="AJ646" s="99">
        <f t="shared" si="90"/>
        <v>0</v>
      </c>
      <c r="AK646" s="412">
        <f>SUM(AK28)+SUM(AK31:AK32)+SUM(AK50:AK66)+SUM(AK69:AK70)+SUM(AK72:AK93)+SUM(AK103:AK155)+SUM(AK157:AK159)+SUM(AK161:AK193)+SUM(AK205:AK208)+SUM(AK213:AK237)+SUM(AK253:AK261)+SUM(AK293:AK307)+SUM(AK350:AK387)+SUM(AK400:AK424)+SUM(AK426:AK427)+SUM(AK430:AK472)+SUM(AK476:AK480)+SUM(AK485:AK496)+SUM(AK499:AK502)+AK509+AK517+AK525+AK532+AK535+AK537+SUM(AK542:AK543)+SUM(AK548:AK559)+SUM(AK562:AK564)</f>
        <v>0</v>
      </c>
      <c r="AL646" s="170">
        <f t="shared" si="90"/>
        <v>0</v>
      </c>
      <c r="AM646" s="99">
        <f t="shared" si="90"/>
        <v>0</v>
      </c>
      <c r="AN646" s="412">
        <f>SUM(AN28)+SUM(AN31:AN32)+SUM(AN50:AN66)+SUM(AN69:AN70)+SUM(AN72:AN93)+SUM(AN103:AN155)+SUM(AN157:AN159)+SUM(AN161:AN193)+SUM(AN205:AN208)+SUM(AN213:AN237)+SUM(AN253:AN261)+SUM(AN293:AN307)+SUM(AN350:AN387)+SUM(AN400:AN424)+SUM(AN426:AN427)+SUM(AN430:AN472)+SUM(AN476:AN480)+SUM(AN485:AN496)+SUM(AN499:AN502)+AN509+AN517+AN525+AN532+AN535+AN537+SUM(AN542:AN543)+SUM(AN548:AN559)+SUM(AN562:AN564)</f>
        <v>0</v>
      </c>
      <c r="AO646" s="406">
        <f>SUM(AO28)+SUM(AO31:AO32)+SUM(AO50:AO66)+SUM(AO69:AO70)+SUM(AO72:AO93)+SUM(AO103:AO155)+SUM(AO157:AO159)+SUM(AO161:AO193)+SUM(AO205:AO208)+SUM(AO213:AO237)+SUM(AO253:AO261)+SUM(AO293:AO307)+SUM(AO350:AO387)+SUM(AO400:AO424)+SUM(AO426:AO427)+SUM(AO430:AO472)+SUM(AO476:AO480)+SUM(AO485:AO496)+SUM(AO499:AO502)+AO509+AO517+AO525+AO532+AO535+AO537+SUM(AO542:AO543)+SUM(AO548:AO559)+SUM(AO562:AO564)</f>
        <v>0</v>
      </c>
      <c r="AP646" s="99">
        <f>SUM(AP28)+SUM(AP31:AP32)+SUM(AP50:AP66)+SUM(AP69:AP70)+SUM(AP72:AP93)+SUM(AP103:AP155)+SUM(AP157:AP159)+SUM(AP161:AP193)+SUM(AP205:AP208)+SUM(AP213:AP237)+SUM(AP253:AP261)+SUM(AP293:AP307)+SUM(AP350:AP387)+SUM(AP400:AP424)+SUM(AP426:AP427)+SUM(AP430:AP472)+SUM(AP476:AP480)+SUM(AP485:AP496)+SUM(AP499:AP502)+AP509+AP517+AP525+AP532+AP535+AP537+SUM(AP542:AP543)+SUM(AP548:AP559)+SUM(AP562:AP564)</f>
        <v>0</v>
      </c>
      <c r="AQ646" s="170">
        <f t="shared" si="90"/>
        <v>0</v>
      </c>
      <c r="AR646" s="99">
        <f t="shared" si="90"/>
        <v>4032</v>
      </c>
      <c r="AS646" s="99">
        <f t="shared" si="90"/>
        <v>3633</v>
      </c>
      <c r="AT646" s="100">
        <f t="shared" si="90"/>
        <v>4226</v>
      </c>
      <c r="AU646" s="99">
        <f t="shared" si="90"/>
        <v>0</v>
      </c>
      <c r="AV646" s="100">
        <f t="shared" si="90"/>
        <v>0</v>
      </c>
      <c r="AW646" s="99">
        <f t="shared" si="90"/>
        <v>726</v>
      </c>
      <c r="AX646" s="406">
        <f t="shared" si="90"/>
        <v>706</v>
      </c>
      <c r="AY646" s="99">
        <f>SUM(AY28)+SUM(AY31:AY32)+SUM(AY50:AY66)+SUM(AY69:AY70)+SUM(AY72:AY93)+SUM(AY103:AY155)+SUM(AY157:AY159)+SUM(AY161:AY193)+SUM(AY205:AY208)+SUM(AY213:AY237)+SUM(AY253:AY261)+SUM(AY293:AY307)+SUM(AY350:AY387)+SUM(AY400:AY424)+SUM(AY426:AY427)+SUM(AY430:AY472)+SUM(AY476:AY480)+SUM(AY485:AY496)+SUM(AY499:AY502)+AY509+AY517+AY525+AY532+AY535+AY537+SUM(AY542:AY543)+SUM(AY548:AY559)+SUM(AY562:AY564)</f>
        <v>746</v>
      </c>
      <c r="AZ646" s="170">
        <f t="shared" si="90"/>
        <v>420</v>
      </c>
      <c r="BA646" s="99">
        <f t="shared" si="90"/>
        <v>2338</v>
      </c>
      <c r="BB646" s="412">
        <f>SUM(BB28)+SUM(BB31:BB32)+SUM(BB50:BB66)+SUM(BB69:BB70)+SUM(BB72:BB93)+SUM(BB103:BB155)+SUM(BB157:BB159)+SUM(BB161:BB193)+SUM(BB205:BB208)+SUM(BB213:BB237)+SUM(BB253:BB261)+SUM(BB293:BB307)+SUM(BB350:BB387)+SUM(BB400:BB424)+SUM(BB426:BB427)+SUM(BB430:BB472)+SUM(BB476:BB480)+SUM(BB485:BB496)+SUM(BB499:BB502)+BB509+BB517+BB525+BB532+BB535+BB537+SUM(BB542:BB543)+SUM(BB548:BB559)+SUM(BB562:BB564)</f>
        <v>3300</v>
      </c>
      <c r="BC646" s="170">
        <f t="shared" si="90"/>
        <v>3252</v>
      </c>
      <c r="BD646" s="99">
        <f t="shared" si="90"/>
        <v>1939</v>
      </c>
      <c r="BE646" s="170">
        <f t="shared" si="90"/>
        <v>1694</v>
      </c>
      <c r="BF646" s="99">
        <f t="shared" si="90"/>
        <v>0</v>
      </c>
      <c r="BG646" s="100">
        <f t="shared" si="90"/>
        <v>0</v>
      </c>
      <c r="BH646" s="99">
        <f t="shared" si="90"/>
        <v>17446</v>
      </c>
      <c r="BI646" s="100">
        <f t="shared" si="90"/>
        <v>19780</v>
      </c>
      <c r="BJ646" s="99">
        <f t="shared" si="90"/>
        <v>0</v>
      </c>
      <c r="BK646" s="100">
        <f t="shared" si="90"/>
        <v>1</v>
      </c>
      <c r="BL646" s="99">
        <f t="shared" si="90"/>
        <v>0</v>
      </c>
      <c r="BM646" s="412">
        <f>SUM(BM28)+SUM(BM31:BM32)+SUM(BM50:BM66)+SUM(BM69:BM70)+SUM(BM72:BM93)+SUM(BM103:BM155)+SUM(BM157:BM159)+SUM(BM161:BM193)+SUM(BM205:BM208)+SUM(BM213:BM237)+SUM(BM253:BM261)+SUM(BM293:BM307)+SUM(BM350:BM387)+SUM(BM400:BM424)+SUM(BM426:BM427)+SUM(BM430:BM472)+SUM(BM476:BM480)+SUM(BM485:BM496)+SUM(BM499:BM502)+BM509+BM517+BM525+BM532+BM535+BM537+SUM(BM542:BM543)+SUM(BM548:BM559)+SUM(BM562:BM564)</f>
        <v>0</v>
      </c>
      <c r="BN646" s="170">
        <f t="shared" si="90"/>
        <v>0</v>
      </c>
      <c r="BO646" s="99">
        <f t="shared" si="90"/>
        <v>0</v>
      </c>
      <c r="BP646" s="100">
        <f t="shared" si="90"/>
        <v>0</v>
      </c>
      <c r="BQ646" s="99">
        <f t="shared" si="90"/>
        <v>5690</v>
      </c>
      <c r="BR646" s="119">
        <f>SUM(BR28)+SUM(BR31:BR32)+SUM(BR50:BR66)+SUM(BR69:BR70)+SUM(BR72:BR93)+SUM(BR103:BR155)+SUM(BR157:BR159)+SUM(BR161:BR193)+SUM(BR205:BR208)+SUM(BR213:BR237)+SUM(BR253:BR261)+SUM(BR293:BR307)+SUM(BR350:BR387)+SUM(BR400:BR424)+SUM(BR426:BR427)+SUM(BR430:BR472)+SUM(BR476:BR480)+SUM(BR485:BR496)+SUM(BR499:BR502)+BR509+BR517+BR525+BR532+BR535+BR537+SUM(BR542:BR543)+SUM(BR548:BR559)+SUM(BR562:BR564)</f>
        <v>4620</v>
      </c>
      <c r="BS646" s="412">
        <f>SUM(BS28)+SUM(BS31:BS32)+SUM(BS50:BS66)+SUM(BS69:BS70)+SUM(BS72:BS93)+SUM(BS103:BS155)+SUM(BS157:BS159)+SUM(BS161:BS193)+SUM(BS205:BS208)+SUM(BS213:BS237)+SUM(BS253:BS261)+SUM(BS293:BS307)+SUM(BS350:BS387)+SUM(BS400:BS424)+SUM(BS426:BS427)+SUM(BS430:BS472)+SUM(BS476:BS480)+SUM(BS485:BS496)+SUM(BS499:BS502)+BS509+BS517+BS525+BS532+BS535+BS537+SUM(BS542:BS543)+SUM(BS548:BS559)+SUM(BS562:BS564)</f>
        <v>6623</v>
      </c>
      <c r="BT646" s="412">
        <f>SUM(BT28)+SUM(BT31:BT32)+SUM(BT50:BT66)+SUM(BT69:BT70)+SUM(BT72:BT93)+SUM(BT103:BT155)+SUM(BT157:BT159)+SUM(BT161:BT193)+SUM(BT205:BT208)+SUM(BT213:BT237)+SUM(BT253:BT261)+SUM(BT293:BT307)+SUM(BT350:BT387)+SUM(BT400:BT424)+SUM(BT426:BT427)+SUM(BT430:BT472)+SUM(BT476:BT480)+SUM(BT485:BT496)+SUM(BT499:BT502)+BT509+BT517+BT525+BT532+BT535+BT537+SUM(BT542:BT543)+SUM(BT548:BT559)+SUM(BT562:BT564)</f>
        <v>3215</v>
      </c>
      <c r="BU646" s="170">
        <f t="shared" si="90"/>
        <v>6647</v>
      </c>
      <c r="BV646" s="99">
        <f t="shared" si="90"/>
        <v>6189</v>
      </c>
      <c r="BW646" s="100">
        <f t="shared" si="90"/>
        <v>6660</v>
      </c>
      <c r="BX646" s="99">
        <f t="shared" si="90"/>
        <v>2695</v>
      </c>
      <c r="BY646" s="99">
        <f>SUM(BY28)+SUM(BY31:BY32)+SUM(BY50:BY66)+SUM(BY69:BY70)+SUM(BY72:BY93)+SUM(BY103:BY155)+SUM(BY157:BY159)+SUM(BY161:BY193)+SUM(BY205:BY208)+SUM(BY213:BY237)+SUM(BY253:BY261)+SUM(BY293:BY307)+SUM(BY350:BY387)+SUM(BY400:BY424)+SUM(BY426:BY427)+SUM(BY430:BY472)+SUM(BY476:BY480)+SUM(BY485:BY496)+SUM(BY499:BY502)+BY509+BY517+BY525+BY532+BY535+BY537+SUM(BY542:BY543)+SUM(BY548:BY559)+SUM(BY562:BY564)</f>
        <v>1731</v>
      </c>
      <c r="BZ646" s="99">
        <f t="shared" si="90"/>
        <v>2382</v>
      </c>
      <c r="CA646" s="100">
        <f t="shared" si="90"/>
        <v>1655</v>
      </c>
      <c r="CB646" s="99">
        <f t="shared" si="90"/>
        <v>1331</v>
      </c>
      <c r="CC646" s="412">
        <f>SUM(CC28)+SUM(CC31:CC32)+SUM(CC50:CC66)+SUM(CC69:CC70)+SUM(CC72:CC93)+SUM(CC103:CC155)+SUM(CC157:CC159)+SUM(CC161:CC193)+SUM(CC205:CC208)+SUM(CC213:CC237)+SUM(CC253:CC261)+SUM(CC293:CC307)+SUM(CC350:CC387)+SUM(CC400:CC424)+SUM(CC426:CC427)+SUM(CC430:CC472)+SUM(CC476:CC480)+SUM(CC485:CC496)+SUM(CC499:CC502)+CC509+CC517+CC525+CC532+CC535+CC537+SUM(CC542:CC543)+SUM(CC548:CC559)+SUM(CC562:CC564)</f>
        <v>1469</v>
      </c>
      <c r="CD646" s="412">
        <f>SUM(CD28)+SUM(CD31:CD32)+SUM(CD50:CD66)+SUM(CD69:CD70)+SUM(CD72:CD93)+SUM(CD103:CD155)+SUM(CD157:CD159)+SUM(CD161:CD193)+SUM(CD205:CD208)+SUM(CD213:CD237)+SUM(CD253:CD261)+SUM(CD293:CD307)+SUM(CD350:CD387)+SUM(CD400:CD424)+SUM(CD426:CD427)+SUM(CD430:CD472)+SUM(CD476:CD480)+SUM(CD485:CD496)+SUM(CD499:CD502)+CD509+CD517+CD525+CD532+CD535+CD537+SUM(CD542:CD543)+SUM(CD548:CD559)+SUM(CD562:CD564)</f>
        <v>1339</v>
      </c>
      <c r="CE646" s="170">
        <f t="shared" si="90"/>
        <v>1925</v>
      </c>
    </row>
    <row r="647" spans="1:83">
      <c r="A647" s="40"/>
      <c r="B647" s="28" t="s">
        <v>889</v>
      </c>
      <c r="C647" s="22">
        <f>SUM(C4:C27)+SUM(C29:C30)+SUM(C33:C49)+SUM(C94:C102)+SUM(C156)+SUM(C160)+SUM(C194:C204)+SUM(C209:C212)+SUM(C238:C244)+SUM(C245:C252)+SUM(C262:C292)+SUM(C308:C312)+SUM(C313:C349)+SUM(C388:C399)+SUM(C425)+SUM(C428:C429)+SUM(C473:C475)+SUM(C481:C484)+SUM(C497:C498)+SUM(C503:C505)+SUM(C506:C508)+SUM(C510:C516)+SUM(C518:C524)+SUM(C526:C531)+SUM(C533)+SUM(C534)+SUM(C536)+SUM(C538:C541)+SUM(C544:C547)+SUM(C560:C561)+SUM(C565:C566)</f>
        <v>216741</v>
      </c>
      <c r="D647" s="22">
        <f>SUM(D4:D27)+SUM(D29:D30)+SUM(D33:D49)+SUM(D94:D102)+SUM(D156)+SUM(D160)+SUM(D194:D204)+SUM(D209:D212)+SUM(D238:D244)+SUM(D245:D252)+SUM(D262:D292)+SUM(D308:D312)+SUM(D313:D349)+SUM(D388:D399)+SUM(D425)+SUM(D428:D429)+SUM(D473:D475)+SUM(D481:D484)+SUM(D497:D498)+SUM(D503:D505)+SUM(D506:D508)+SUM(D510:D516)+SUM(D518:D524)+SUM(D526:D531)+SUM(D533)+SUM(D534)+SUM(D536)+SUM(D538:D541)+SUM(D544:D547)+SUM(D560:D561)+SUM(D565:D566)</f>
        <v>72088</v>
      </c>
      <c r="E647" s="68">
        <f t="shared" si="78"/>
        <v>0.33259973885882227</v>
      </c>
      <c r="F647" s="99">
        <f>SUM(F4:F27)+SUM(F29:F30)+SUM(F33:F49)+SUM(F67:F68)+F71+SUM(F94:F102)+F156+F160+SUM(F194:F204)+SUM(F209:F212)+SUM(F238:F252)+SUM(F262:F292)+SUM(F308:F349)+SUM(F388:F399)+F425+SUM(F428:F429)+SUM(F473:F475)+SUM(F481:F484)+SUM(F497:F498)+SUM(F503:F508)+SUM(F510:F516)+SUM(F518:F524)+SUM(F526:F531)+SUM(F533:F534)+F536+SUM(F538:F541)+SUM(F544:F547)+SUM(F560:F561)+SUM(F565:F566)</f>
        <v>11640</v>
      </c>
      <c r="G647" s="99">
        <f>SUM(G4:G27)+SUM(G29:G30)+SUM(G33:G49)+SUM(G67:G68)+G71+SUM(G94:G102)+G156+G160+SUM(G194:G204)+SUM(G209:G212)+SUM(G238:G252)+SUM(G262:G292)+SUM(G308:G349)+SUM(G388:G399)+G425+SUM(G428:G429)+SUM(G473:G475)+SUM(G481:G484)+SUM(G497:G498)+SUM(G503:G508)+SUM(G510:G516)+SUM(G518:G524)+SUM(G526:G531)+SUM(G533:G534)+G536+SUM(G538:G541)+SUM(G544:G547)+SUM(G560:G561)+SUM(G565:G566)</f>
        <v>3926</v>
      </c>
      <c r="H647" s="99">
        <f>SUM(H4:H27)+SUM(H29:H30)+SUM(H33:H49)+SUM(H67:H68)+H71+SUM(H94:H102)+H156+H160+SUM(H194:H204)+SUM(H209:H212)+SUM(H238:H252)+SUM(H262:H292)+SUM(H308:H349)+SUM(H388:H399)+H425+SUM(H428:H429)+SUM(H473:H475)+SUM(H481:H484)+SUM(H497:H498)+SUM(H503:H508)+SUM(H510:H516)+SUM(H518:H524)+SUM(H526:H531)+SUM(H533:H534)+H536+SUM(H538:H541)+SUM(H544:H547)+SUM(H560:H561)+SUM(H565:H566)</f>
        <v>5031</v>
      </c>
      <c r="I647" s="99">
        <f>SUM(I4:I27)+SUM(I29:I30)+SUM(I33:I49)+SUM(I67:I68)+I71+SUM(I94:I102)+I156+I160+SUM(I194:I204)+SUM(I209:I212)+SUM(I238:I252)+SUM(I262:I292)+SUM(I308:I349)+SUM(I388:I399)+I425+SUM(I428:I429)+SUM(I473:I475)+SUM(I481:I484)+SUM(I497:I498)+SUM(I503:I508)+SUM(I510:I516)+SUM(I518:I524)+SUM(I526:I531)+SUM(I533:I534)+I536+SUM(I538:I541)+SUM(I544:I547)+SUM(I560:I561)+SUM(I565:I566)</f>
        <v>4617</v>
      </c>
      <c r="J647" s="99">
        <f t="shared" ref="J647:CE647" si="91">SUM(J4:J27)+SUM(J29:J30)+SUM(J33:J49)+SUM(J67:J68)+J71+SUM(J94:J102)+J156+J160+SUM(J194:J204)+SUM(J209:J212)+SUM(J238:J252)+SUM(J262:J292)+SUM(J308:J349)+SUM(J388:J399)+J425+SUM(J428:J429)+SUM(J473:J475)+SUM(J481:J484)+SUM(J497:J498)+SUM(J503:J508)+SUM(J510:J516)+SUM(J518:J524)+SUM(J526:J531)+SUM(J533:J534)+J536+SUM(J538:J541)+SUM(J544:J547)+SUM(J560:J561)+SUM(J565:J566)</f>
        <v>11076</v>
      </c>
      <c r="K647" s="407">
        <f t="shared" si="91"/>
        <v>9485</v>
      </c>
      <c r="L647" s="99">
        <f>SUM(L4:L27)+SUM(L29:L30)+SUM(L33:L49)+SUM(L67:L68)+L71+SUM(L94:L102)+L156+L160+SUM(L194:L204)+SUM(L209:L212)+SUM(L238:L252)+SUM(L262:L292)+SUM(L308:L349)+SUM(L388:L399)+L425+SUM(L428:L429)+SUM(L473:L475)+SUM(L481:L484)+SUM(L497:L498)+SUM(L503:L508)+SUM(L510:L516)+SUM(L518:L524)+SUM(L526:L531)+SUM(L533:L534)+L536+SUM(L538:L541)+SUM(L544:L547)+SUM(L560:L561)+SUM(L565:L566)</f>
        <v>9835</v>
      </c>
      <c r="M647" s="99">
        <f>SUM(M4:M27)+SUM(M29:M30)+SUM(M33:M49)+SUM(M67:M68)+M71+SUM(M94:M102)+M156+M160+SUM(M194:M204)+SUM(M209:M212)+SUM(M238:M252)+SUM(M262:M292)+SUM(M308:M349)+SUM(M388:M399)+M425+SUM(M428:M429)+SUM(M473:M475)+SUM(M481:M484)+SUM(M497:M498)+SUM(M503:M508)+SUM(M510:M516)+SUM(M518:M524)+SUM(M526:M531)+SUM(M533:M534)+M536+SUM(M538:M541)+SUM(M544:M547)+SUM(M560:M561)+SUM(M565:M566)</f>
        <v>6075</v>
      </c>
      <c r="N647" s="100">
        <f t="shared" si="91"/>
        <v>2573</v>
      </c>
      <c r="O647" s="99">
        <f t="shared" si="91"/>
        <v>1200</v>
      </c>
      <c r="P647" s="100">
        <f t="shared" si="91"/>
        <v>1341</v>
      </c>
      <c r="Q647" s="99">
        <f t="shared" si="91"/>
        <v>824</v>
      </c>
      <c r="R647" s="119">
        <f>SUM(R4:R27)+SUM(R29:R30)+SUM(R33:R49)+SUM(R67:R68)+R71+SUM(R94:R102)+R156+R160+SUM(R194:R204)+SUM(R209:R212)+SUM(R238:R252)+SUM(R262:R292)+SUM(R308:R349)+SUM(R388:R399)+R425+SUM(R428:R429)+SUM(R473:R475)+SUM(R481:R484)+SUM(R497:R498)+SUM(R503:R508)+SUM(R510:R516)+SUM(R518:R524)+SUM(R526:R531)+SUM(R533:R534)+R536+SUM(R538:R541)+SUM(R544:R547)+SUM(R560:R561)+SUM(R565:R566)</f>
        <v>503</v>
      </c>
      <c r="S647" s="119">
        <f>SUM(S4:S27)+SUM(S29:S30)+SUM(S33:S49)+SUM(S67:S68)+S71+SUM(S94:S102)+S156+S160+SUM(S194:S204)+SUM(S209:S212)+SUM(S238:S252)+SUM(S262:S292)+SUM(S308:S349)+SUM(S388:S399)+S425+SUM(S428:S429)+SUM(S473:S475)+SUM(S481:S484)+SUM(S497:S498)+SUM(S503:S508)+SUM(S510:S516)+SUM(S518:S524)+SUM(S526:S531)+SUM(S533:S534)+S536+SUM(S538:S541)+SUM(S544:S547)+SUM(S560:S561)+SUM(S565:S566)</f>
        <v>949</v>
      </c>
      <c r="T647" s="119">
        <f t="shared" si="91"/>
        <v>621</v>
      </c>
      <c r="U647" s="118">
        <f t="shared" si="91"/>
        <v>1166</v>
      </c>
      <c r="V647" s="100">
        <f t="shared" si="91"/>
        <v>1383</v>
      </c>
      <c r="W647" s="118">
        <f t="shared" si="91"/>
        <v>1369</v>
      </c>
      <c r="X647" s="100">
        <f t="shared" si="91"/>
        <v>1299</v>
      </c>
      <c r="Y647" s="99">
        <f t="shared" si="91"/>
        <v>1057</v>
      </c>
      <c r="Z647" s="119">
        <f t="shared" si="91"/>
        <v>1124</v>
      </c>
      <c r="AA647" s="118">
        <f t="shared" si="91"/>
        <v>0</v>
      </c>
      <c r="AB647" s="119">
        <f>SUM(AB4:AB27)+SUM(AB29:AB30)+SUM(AB33:AB49)+SUM(AB67:AB68)+AB71+SUM(AB94:AB102)+AB156+AB160+SUM(AB194:AB204)+SUM(AB209:AB212)+SUM(AB238:AB252)+SUM(AB262:AB292)+SUM(AB308:AB349)+SUM(AB388:AB399)+AB425+SUM(AB428:AB429)+SUM(AB473:AB475)+SUM(AB481:AB484)+SUM(AB497:AB498)+SUM(AB503:AB508)+SUM(AB510:AB516)+SUM(AB518:AB524)+SUM(AB526:AB531)+SUM(AB533:AB534)+AB536+SUM(AB538:AB541)+SUM(AB544:AB547)+SUM(AB560:AB561)+SUM(AB565:AB566)</f>
        <v>0</v>
      </c>
      <c r="AC647" s="412">
        <f>SUM(AC4:AC27)+SUM(AC29:AC30)+SUM(AC33:AC49)+SUM(AC67:AC68)+AC71+SUM(AC94:AC102)+AC156+AC160+SUM(AC194:AC204)+SUM(AC209:AC212)+SUM(AC238:AC252)+SUM(AC262:AC292)+SUM(AC308:AC349)+SUM(AC388:AC399)+AC425+SUM(AC428:AC429)+SUM(AC473:AC475)+SUM(AC481:AC484)+SUM(AC497:AC498)+SUM(AC503:AC508)+SUM(AC510:AC516)+SUM(AC518:AC524)+SUM(AC526:AC531)+SUM(AC533:AC534)+AC536+SUM(AC538:AC541)+SUM(AC544:AC547)+SUM(AC560:AC561)+SUM(AC565:AC566)</f>
        <v>0</v>
      </c>
      <c r="AD647" s="170">
        <f t="shared" si="91"/>
        <v>0</v>
      </c>
      <c r="AE647" s="99">
        <f t="shared" si="91"/>
        <v>996</v>
      </c>
      <c r="AF647" s="412">
        <f>SUM(AF4:AF27)+SUM(AF29:AF30)+SUM(AF33:AF49)+SUM(AF67:AF68)+AF71+SUM(AF94:AF102)+AF156+AF160+SUM(AF194:AF204)+SUM(AF209:AF212)+SUM(AF238:AF252)+SUM(AF262:AF292)+SUM(AF308:AF349)+SUM(AF388:AF399)+AF425+SUM(AF428:AF429)+SUM(AF473:AF475)+SUM(AF481:AF484)+SUM(AF497:AF498)+SUM(AF503:AF508)+SUM(AF510:AF516)+SUM(AF518:AF524)+SUM(AF526:AF531)+SUM(AF533:AF534)+AF536+SUM(AF538:AF541)+SUM(AF544:AF547)+SUM(AF560:AF561)+SUM(AF565:AF566)</f>
        <v>822</v>
      </c>
      <c r="AG647" s="412">
        <f>SUM(AG4:AG27)+SUM(AG29:AG30)+SUM(AG33:AG49)+SUM(AG67:AG68)+AG71+SUM(AG94:AG102)+AG156+AG160+SUM(AG194:AG204)+SUM(AG209:AG212)+SUM(AG238:AG252)+SUM(AG262:AG292)+SUM(AG308:AG349)+SUM(AG388:AG399)+AG425+SUM(AG428:AG429)+SUM(AG473:AG475)+SUM(AG481:AG484)+SUM(AG497:AG498)+SUM(AG503:AG508)+SUM(AG510:AG516)+SUM(AG518:AG524)+SUM(AG526:AG531)+SUM(AG533:AG534)+AG536+SUM(AG538:AG541)+SUM(AG544:AG547)+SUM(AG560:AG561)+SUM(AG565:AG566)</f>
        <v>647</v>
      </c>
      <c r="AH647" s="412">
        <f>SUM(AH4:AH27)+SUM(AH29:AH30)+SUM(AH33:AH49)+SUM(AH67:AH68)+AH71+SUM(AH94:AH102)+AH156+AH160+SUM(AH194:AH204)+SUM(AH209:AH212)+SUM(AH238:AH252)+SUM(AH262:AH292)+SUM(AH308:AH349)+SUM(AH388:AH399)+AH425+SUM(AH428:AH429)+SUM(AH473:AH475)+SUM(AH481:AH484)+SUM(AH497:AH498)+SUM(AH503:AH508)+SUM(AH510:AH516)+SUM(AH518:AH524)+SUM(AH526:AH531)+SUM(AH533:AH534)+AH536+SUM(AH538:AH541)+SUM(AH544:AH547)+SUM(AH560:AH561)+SUM(AH565:AH566)</f>
        <v>560</v>
      </c>
      <c r="AI647" s="170">
        <f t="shared" si="91"/>
        <v>1075</v>
      </c>
      <c r="AJ647" s="99">
        <f t="shared" si="91"/>
        <v>563</v>
      </c>
      <c r="AK647" s="412">
        <f>SUM(AK4:AK27)+SUM(AK29:AK30)+SUM(AK33:AK49)+SUM(AK67:AK68)+AK71+SUM(AK94:AK102)+AK156+AK160+SUM(AK194:AK204)+SUM(AK209:AK212)+SUM(AK238:AK252)+SUM(AK262:AK292)+SUM(AK308:AK349)+SUM(AK388:AK399)+AK425+SUM(AK428:AK429)+SUM(AK473:AK475)+SUM(AK481:AK484)+SUM(AK497:AK498)+SUM(AK503:AK508)+SUM(AK510:AK516)+SUM(AK518:AK524)+SUM(AK526:AK531)+SUM(AK533:AK534)+AK536+SUM(AK538:AK541)+SUM(AK544:AK547)+SUM(AK560:AK561)+SUM(AK565:AK566)</f>
        <v>829</v>
      </c>
      <c r="AL647" s="170">
        <f t="shared" si="91"/>
        <v>836</v>
      </c>
      <c r="AM647" s="99">
        <f t="shared" si="91"/>
        <v>1911</v>
      </c>
      <c r="AN647" s="412">
        <f>SUM(AN4:AN27)+SUM(AN29:AN30)+SUM(AN33:AN49)+SUM(AN67:AN68)+AN71+SUM(AN94:AN102)+AN156+AN160+SUM(AN194:AN204)+SUM(AN209:AN212)+SUM(AN238:AN252)+SUM(AN262:AN292)+SUM(AN308:AN349)+SUM(AN388:AN399)+AN425+SUM(AN428:AN429)+SUM(AN473:AN475)+SUM(AN481:AN484)+SUM(AN497:AN498)+SUM(AN503:AN508)+SUM(AN510:AN516)+SUM(AN518:AN524)+SUM(AN526:AN531)+SUM(AN533:AN534)+AN536+SUM(AN538:AN541)+SUM(AN544:AN547)+SUM(AN560:AN561)+SUM(AN565:AN566)</f>
        <v>1384</v>
      </c>
      <c r="AO647" s="406">
        <f>SUM(AO4:AO27)+SUM(AO29:AO30)+SUM(AO33:AO49)+SUM(AO67:AO68)+AO71+SUM(AO94:AO102)+AO156+AO160+SUM(AO194:AO204)+SUM(AO209:AO212)+SUM(AO238:AO252)+SUM(AO262:AO292)+SUM(AO308:AO349)+SUM(AO388:AO399)+AO425+SUM(AO428:AO429)+SUM(AO473:AO475)+SUM(AO481:AO484)+SUM(AO497:AO498)+SUM(AO503:AO508)+SUM(AO510:AO516)+SUM(AO518:AO524)+SUM(AO526:AO531)+SUM(AO533:AO534)+AO536+SUM(AO538:AO541)+SUM(AO544:AO547)+SUM(AO560:AO561)+SUM(AO565:AO566)</f>
        <v>1515</v>
      </c>
      <c r="AP647" s="99">
        <f>SUM(AP4:AP27)+SUM(AP29:AP30)+SUM(AP33:AP49)+SUM(AP67:AP68)+AP71+SUM(AP94:AP102)+AP156+AP160+SUM(AP194:AP204)+SUM(AP209:AP212)+SUM(AP238:AP252)+SUM(AP262:AP292)+SUM(AP308:AP349)+SUM(AP388:AP399)+AP425+SUM(AP428:AP429)+SUM(AP473:AP475)+SUM(AP481:AP484)+SUM(AP497:AP498)+SUM(AP503:AP508)+SUM(AP510:AP516)+SUM(AP518:AP524)+SUM(AP526:AP531)+SUM(AP533:AP534)+AP536+SUM(AP538:AP541)+SUM(AP544:AP547)+SUM(AP560:AP561)+SUM(AP565:AP566)</f>
        <v>1020</v>
      </c>
      <c r="AQ647" s="170">
        <f t="shared" si="91"/>
        <v>1852</v>
      </c>
      <c r="AR647" s="99">
        <f t="shared" si="91"/>
        <v>657</v>
      </c>
      <c r="AS647" s="99">
        <f t="shared" si="91"/>
        <v>414</v>
      </c>
      <c r="AT647" s="100">
        <f t="shared" si="91"/>
        <v>378</v>
      </c>
      <c r="AU647" s="99">
        <f t="shared" si="91"/>
        <v>1119</v>
      </c>
      <c r="AV647" s="100">
        <f t="shared" si="91"/>
        <v>987</v>
      </c>
      <c r="AW647" s="99">
        <f t="shared" si="91"/>
        <v>0</v>
      </c>
      <c r="AX647" s="406">
        <f t="shared" si="91"/>
        <v>0</v>
      </c>
      <c r="AY647" s="99">
        <f>SUM(AY4:AY27)+SUM(AY29:AY30)+SUM(AY33:AY49)+SUM(AY67:AY68)+AY71+SUM(AY94:AY102)+AY156+AY160+SUM(AY194:AY204)+SUM(AY209:AY212)+SUM(AY238:AY252)+SUM(AY262:AY292)+SUM(AY308:AY349)+SUM(AY388:AY399)+AY425+SUM(AY428:AY429)+SUM(AY473:AY475)+SUM(AY481:AY484)+SUM(AY497:AY498)+SUM(AY503:AY508)+SUM(AY510:AY516)+SUM(AY518:AY524)+SUM(AY526:AY531)+SUM(AY533:AY534)+AY536+SUM(AY538:AY541)+SUM(AY544:AY547)+SUM(AY560:AY561)+SUM(AY565:AY566)</f>
        <v>0</v>
      </c>
      <c r="AZ647" s="170">
        <f t="shared" si="91"/>
        <v>0</v>
      </c>
      <c r="BA647" s="99">
        <f t="shared" si="91"/>
        <v>1255</v>
      </c>
      <c r="BB647" s="412">
        <f>SUM(BB4:BB27)+SUM(BB29:BB30)+SUM(BB33:BB49)+SUM(BB67:BB68)+BB71+SUM(BB94:BB102)+BB156+BB160+SUM(BB194:BB204)+SUM(BB209:BB212)+SUM(BB238:BB252)+SUM(BB262:BB292)+SUM(BB308:BB349)+SUM(BB388:BB399)+BB425+SUM(BB428:BB429)+SUM(BB473:BB475)+SUM(BB481:BB484)+SUM(BB497:BB498)+SUM(BB503:BB508)+SUM(BB510:BB516)+SUM(BB518:BB524)+SUM(BB526:BB531)+SUM(BB533:BB534)+BB536+SUM(BB538:BB541)+SUM(BB544:BB547)+SUM(BB560:BB561)+SUM(BB565:BB566)</f>
        <v>1739</v>
      </c>
      <c r="BC647" s="170">
        <f t="shared" si="91"/>
        <v>2020</v>
      </c>
      <c r="BD647" s="99">
        <f t="shared" si="91"/>
        <v>1202</v>
      </c>
      <c r="BE647" s="170">
        <f t="shared" si="91"/>
        <v>1187</v>
      </c>
      <c r="BF647" s="99">
        <f t="shared" si="91"/>
        <v>1545</v>
      </c>
      <c r="BG647" s="100">
        <f t="shared" si="91"/>
        <v>1585</v>
      </c>
      <c r="BH647" s="99">
        <f t="shared" si="91"/>
        <v>8048</v>
      </c>
      <c r="BI647" s="100">
        <f t="shared" si="91"/>
        <v>9001</v>
      </c>
      <c r="BJ647" s="99">
        <f t="shared" si="91"/>
        <v>2024</v>
      </c>
      <c r="BK647" s="100">
        <f t="shared" si="91"/>
        <v>1862</v>
      </c>
      <c r="BL647" s="99">
        <f t="shared" si="91"/>
        <v>7537</v>
      </c>
      <c r="BM647" s="412">
        <f>SUM(BM4:BM27)+SUM(BM29:BM30)+SUM(BM33:BM49)+SUM(BM67:BM68)+BM71+SUM(BM94:BM102)+BM156+BM160+SUM(BM194:BM204)+SUM(BM209:BM212)+SUM(BM238:BM252)+SUM(BM262:BM292)+SUM(BM308:BM349)+SUM(BM388:BM399)+BM425+SUM(BM428:BM429)+SUM(BM473:BM475)+SUM(BM481:BM484)+SUM(BM497:BM498)+SUM(BM503:BM508)+SUM(BM510:BM516)+SUM(BM518:BM524)+SUM(BM526:BM531)+SUM(BM533:BM534)+BM536+SUM(BM538:BM541)+SUM(BM544:BM547)+SUM(BM560:BM561)+SUM(BM565:BM566)</f>
        <v>7607</v>
      </c>
      <c r="BN647" s="170">
        <f t="shared" si="91"/>
        <v>6679</v>
      </c>
      <c r="BO647" s="99">
        <f t="shared" si="91"/>
        <v>209</v>
      </c>
      <c r="BP647" s="100">
        <f t="shared" si="91"/>
        <v>173</v>
      </c>
      <c r="BQ647" s="99">
        <f t="shared" si="91"/>
        <v>10</v>
      </c>
      <c r="BR647" s="119">
        <f>SUM(BR4:BR27)+SUM(BR29:BR30)+SUM(BR33:BR49)+SUM(BR67:BR68)+BR71+SUM(BR94:BR102)+BR156+BR160+SUM(BR194:BR204)+SUM(BR209:BR212)+SUM(BR238:BR252)+SUM(BR262:BR292)+SUM(BR308:BR349)+SUM(BR388:BR399)+BR425+SUM(BR428:BR429)+SUM(BR473:BR475)+SUM(BR481:BR484)+SUM(BR497:BR498)+SUM(BR503:BR508)+SUM(BR510:BR516)+SUM(BR518:BR524)+SUM(BR526:BR531)+SUM(BR533:BR534)+BR536+SUM(BR538:BR541)+SUM(BR544:BR547)+SUM(BR560:BR561)+SUM(BR565:BR566)</f>
        <v>12</v>
      </c>
      <c r="BS647" s="412">
        <f>SUM(BS4:BS27)+SUM(BS29:BS30)+SUM(BS33:BS49)+SUM(BS67:BS68)+BS71+SUM(BS94:BS102)+BS156+BS160+SUM(BS194:BS204)+SUM(BS209:BS212)+SUM(BS238:BS252)+SUM(BS262:BS292)+SUM(BS308:BS349)+SUM(BS388:BS399)+BS425+SUM(BS428:BS429)+SUM(BS473:BS475)+SUM(BS481:BS484)+SUM(BS497:BS498)+SUM(BS503:BS508)+SUM(BS510:BS516)+SUM(BS518:BS524)+SUM(BS526:BS531)+SUM(BS533:BS534)+BS536+SUM(BS538:BS541)+SUM(BS544:BS547)+SUM(BS560:BS561)+SUM(BS565:BS566)</f>
        <v>1</v>
      </c>
      <c r="BT647" s="412">
        <f>SUM(BT4:BT27)+SUM(BT29:BT30)+SUM(BT33:BT49)+SUM(BT67:BT68)+BT71+SUM(BT94:BT102)+BT156+BT160+SUM(BT194:BT204)+SUM(BT209:BT212)+SUM(BT238:BT252)+SUM(BT262:BT292)+SUM(BT308:BT349)+SUM(BT388:BT399)+BT425+SUM(BT428:BT429)+SUM(BT473:BT475)+SUM(BT481:BT484)+SUM(BT497:BT498)+SUM(BT503:BT508)+SUM(BT510:BT516)+SUM(BT518:BT524)+SUM(BT526:BT531)+SUM(BT533:BT534)+BT536+SUM(BT538:BT541)+SUM(BT544:BT547)+SUM(BT560:BT561)+SUM(BT565:BT566)</f>
        <v>4</v>
      </c>
      <c r="BU647" s="170">
        <f t="shared" si="91"/>
        <v>2</v>
      </c>
      <c r="BV647" s="99">
        <f t="shared" si="91"/>
        <v>0</v>
      </c>
      <c r="BW647" s="100">
        <f t="shared" si="91"/>
        <v>0</v>
      </c>
      <c r="BX647" s="99">
        <f t="shared" si="91"/>
        <v>0</v>
      </c>
      <c r="BY647" s="99">
        <f>SUM(BY4:BY27)+SUM(BY29:BY30)+SUM(BY33:BY49)+SUM(BY67:BY68)+BY71+SUM(BY94:BY102)+BY156+BY160+SUM(BY194:BY204)+SUM(BY209:BY212)+SUM(BY238:BY252)+SUM(BY262:BY292)+SUM(BY308:BY349)+SUM(BY388:BY399)+BY425+SUM(BY428:BY429)+SUM(BY473:BY475)+SUM(BY481:BY484)+SUM(BY497:BY498)+SUM(BY503:BY508)+SUM(BY510:BY516)+SUM(BY518:BY524)+SUM(BY526:BY531)+SUM(BY533:BY534)+BY536+SUM(BY538:BY541)+SUM(BY544:BY547)+SUM(BY560:BY561)+SUM(BY565:BY566)</f>
        <v>0</v>
      </c>
      <c r="BZ647" s="99">
        <f t="shared" si="91"/>
        <v>0</v>
      </c>
      <c r="CA647" s="100">
        <f t="shared" si="91"/>
        <v>0</v>
      </c>
      <c r="CB647" s="99">
        <f t="shared" si="91"/>
        <v>0</v>
      </c>
      <c r="CC647" s="412">
        <f>SUM(CC4:CC27)+SUM(CC29:CC30)+SUM(CC33:CC49)+SUM(CC67:CC68)+CC71+SUM(CC94:CC102)+CC156+CC160+SUM(CC194:CC204)+SUM(CC209:CC212)+SUM(CC238:CC252)+SUM(CC262:CC292)+SUM(CC308:CC349)+SUM(CC388:CC399)+CC425+SUM(CC428:CC429)+SUM(CC473:CC475)+SUM(CC481:CC484)+SUM(CC497:CC498)+SUM(CC503:CC508)+SUM(CC510:CC516)+SUM(CC518:CC524)+SUM(CC526:CC531)+SUM(CC533:CC534)+CC536+SUM(CC538:CC541)+SUM(CC544:CC547)+SUM(CC560:CC561)+SUM(CC565:CC566)</f>
        <v>0</v>
      </c>
      <c r="CD647" s="412">
        <f>SUM(CD4:CD27)+SUM(CD29:CD30)+SUM(CD33:CD49)+SUM(CD67:CD68)+CD71+SUM(CD94:CD102)+CD156+CD160+SUM(CD194:CD204)+SUM(CD209:CD212)+SUM(CD238:CD252)+SUM(CD262:CD292)+SUM(CD308:CD349)+SUM(CD388:CD399)+CD425+SUM(CD428:CD429)+SUM(CD473:CD475)+SUM(CD481:CD484)+SUM(CD497:CD498)+SUM(CD503:CD508)+SUM(CD510:CD516)+SUM(CD518:CD524)+SUM(CD526:CD531)+SUM(CD533:CD534)+CD536+SUM(CD538:CD541)+SUM(CD544:CD547)+SUM(CD560:CD561)+SUM(CD565:CD566)</f>
        <v>0</v>
      </c>
      <c r="CE647" s="170">
        <f t="shared" si="91"/>
        <v>0</v>
      </c>
    </row>
    <row r="648" spans="1:83">
      <c r="A648" s="40"/>
      <c r="B648" s="28" t="s">
        <v>732</v>
      </c>
      <c r="C648" s="22">
        <f>SUM(C4:C16)+SUM(C41:C49)+SUM(C232:C237)+SUM(C238:C244)+SUM(C317:C348)+SUM(C394:C398)+SUM(C425)+SUM(C483:C484)+SUM(C497:C498)+SUM(C548:C559)+SUM(C560:C561)</f>
        <v>85669</v>
      </c>
      <c r="D648" s="22">
        <f>SUM(D4:D16)+SUM(D41:D49)+SUM(D232:D237)+SUM(D238:D244)+SUM(D317:D348)+SUM(D394:D398)+SUM(D425)+SUM(D483:D484)+SUM(D497:D498)+SUM(D548:D559)+SUM(D560:D561)</f>
        <v>33772</v>
      </c>
      <c r="E648" s="68">
        <f t="shared" si="78"/>
        <v>0.3942149435618485</v>
      </c>
      <c r="F648" s="99">
        <f>SUM(F4:F16)+SUM(F41:F49)+SUM(F232:F244)+SUM(F317:F348)+SUM(F394:F398)+F425+SUM(F483:F484)+SUM(F497:F498)+SUM(F548:F561)</f>
        <v>3268</v>
      </c>
      <c r="G648" s="99">
        <f>SUM(G4:G16)+SUM(G41:G49)+SUM(G232:G244)+SUM(G317:G348)+SUM(G394:G398)+G425+SUM(G483:G484)+SUM(G497:G498)+SUM(G548:G561)</f>
        <v>1115</v>
      </c>
      <c r="H648" s="99">
        <f>SUM(H4:H16)+SUM(H41:H49)+SUM(H232:H244)+SUM(H317:H348)+SUM(H394:H398)+H425+SUM(H483:H484)+SUM(H497:H498)+SUM(H548:H561)</f>
        <v>1755</v>
      </c>
      <c r="I648" s="99">
        <f>SUM(I4:I16)+SUM(I41:I49)+SUM(I232:I244)+SUM(I317:I348)+SUM(I394:I398)+I425+SUM(I483:I484)+SUM(I497:I498)+SUM(I548:I561)</f>
        <v>1209</v>
      </c>
      <c r="J648" s="99">
        <f t="shared" ref="J648:CE648" si="92">SUM(J4:J16)+SUM(J41:J49)+SUM(J232:J244)+SUM(J317:J348)+SUM(J394:J398)+J425+SUM(J483:J484)+SUM(J497:J498)+SUM(J548:J561)</f>
        <v>2964</v>
      </c>
      <c r="K648" s="407">
        <f t="shared" si="92"/>
        <v>3009</v>
      </c>
      <c r="L648" s="99">
        <f>SUM(L4:L16)+SUM(L41:L49)+SUM(L232:L244)+SUM(L317:L348)+SUM(L394:L398)+L425+SUM(L483:L484)+SUM(L497:L498)+SUM(L548:L561)</f>
        <v>2725</v>
      </c>
      <c r="M648" s="99">
        <f>SUM(M4:M16)+SUM(M41:M49)+SUM(M232:M244)+SUM(M317:M348)+SUM(M394:M398)+M425+SUM(M483:M484)+SUM(M497:M498)+SUM(M548:M561)</f>
        <v>1788</v>
      </c>
      <c r="N648" s="100">
        <f t="shared" si="92"/>
        <v>949</v>
      </c>
      <c r="O648" s="99">
        <f t="shared" si="92"/>
        <v>0</v>
      </c>
      <c r="P648" s="100">
        <f t="shared" si="92"/>
        <v>0</v>
      </c>
      <c r="Q648" s="99">
        <f t="shared" si="92"/>
        <v>927</v>
      </c>
      <c r="R648" s="119">
        <f>SUM(R4:R16)+SUM(R41:R49)+SUM(R232:R244)+SUM(R317:R348)+SUM(R394:R398)+R425+SUM(R483:R484)+SUM(R497:R498)+SUM(R548:R561)</f>
        <v>545</v>
      </c>
      <c r="S648" s="119">
        <f>SUM(S4:S16)+SUM(S41:S49)+SUM(S232:S244)+SUM(S317:S348)+SUM(S394:S398)+S425+SUM(S483:S484)+SUM(S497:S498)+SUM(S548:S561)</f>
        <v>834</v>
      </c>
      <c r="T648" s="119">
        <f t="shared" si="92"/>
        <v>452</v>
      </c>
      <c r="U648" s="118">
        <f t="shared" si="92"/>
        <v>2288</v>
      </c>
      <c r="V648" s="100">
        <f t="shared" si="92"/>
        <v>2652</v>
      </c>
      <c r="W648" s="118">
        <f t="shared" si="92"/>
        <v>5</v>
      </c>
      <c r="X648" s="100">
        <f t="shared" si="92"/>
        <v>4</v>
      </c>
      <c r="Y648" s="99">
        <f t="shared" si="92"/>
        <v>1057</v>
      </c>
      <c r="Z648" s="119">
        <f t="shared" si="92"/>
        <v>1124</v>
      </c>
      <c r="AA648" s="118">
        <f t="shared" si="92"/>
        <v>0</v>
      </c>
      <c r="AB648" s="119">
        <f>SUM(AB4:AB16)+SUM(AB41:AB49)+SUM(AB232:AB244)+SUM(AB317:AB348)+SUM(AB394:AB398)+AB425+SUM(AB483:AB484)+SUM(AB497:AB498)+SUM(AB548:AB561)</f>
        <v>0</v>
      </c>
      <c r="AC648" s="412">
        <f>SUM(AC4:AC16)+SUM(AC41:AC49)+SUM(AC232:AC244)+SUM(AC317:AC348)+SUM(AC394:AC398)+AC425+SUM(AC483:AC484)+SUM(AC497:AC498)+SUM(AC548:AC561)</f>
        <v>0</v>
      </c>
      <c r="AD648" s="170">
        <f t="shared" si="92"/>
        <v>0</v>
      </c>
      <c r="AE648" s="99">
        <f t="shared" si="92"/>
        <v>0</v>
      </c>
      <c r="AF648" s="412">
        <f>SUM(AF4:AF16)+SUM(AF41:AF49)+SUM(AF232:AF244)+SUM(AF317:AF348)+SUM(AF394:AF398)+AF425+SUM(AF483:AF484)+SUM(AF497:AF498)+SUM(AF548:AF561)</f>
        <v>0</v>
      </c>
      <c r="AG648" s="412">
        <f>SUM(AG4:AG16)+SUM(AG41:AG49)+SUM(AG232:AG244)+SUM(AG317:AG348)+SUM(AG394:AG398)+AG425+SUM(AG483:AG484)+SUM(AG497:AG498)+SUM(AG548:AG561)</f>
        <v>0</v>
      </c>
      <c r="AH648" s="412">
        <f>SUM(AH4:AH16)+SUM(AH41:AH49)+SUM(AH232:AH244)+SUM(AH317:AH348)+SUM(AH394:AH398)+AH425+SUM(AH483:AH484)+SUM(AH497:AH498)+SUM(AH548:AH561)</f>
        <v>0</v>
      </c>
      <c r="AI648" s="170">
        <f t="shared" si="92"/>
        <v>0</v>
      </c>
      <c r="AJ648" s="99">
        <f t="shared" si="92"/>
        <v>0</v>
      </c>
      <c r="AK648" s="412">
        <f>SUM(AK4:AK16)+SUM(AK41:AK49)+SUM(AK232:AK244)+SUM(AK317:AK348)+SUM(AK394:AK398)+AK425+SUM(AK483:AK484)+SUM(AK497:AK498)+SUM(AK548:AK561)</f>
        <v>0</v>
      </c>
      <c r="AL648" s="170">
        <f t="shared" si="92"/>
        <v>0</v>
      </c>
      <c r="AM648" s="99">
        <f t="shared" si="92"/>
        <v>0</v>
      </c>
      <c r="AN648" s="412">
        <f>SUM(AN4:AN16)+SUM(AN41:AN49)+SUM(AN232:AN244)+SUM(AN317:AN348)+SUM(AN394:AN398)+AN425+SUM(AN483:AN484)+SUM(AN497:AN498)+SUM(AN548:AN561)</f>
        <v>0</v>
      </c>
      <c r="AO648" s="406">
        <f>SUM(AO4:AO16)+SUM(AO41:AO49)+SUM(AO232:AO244)+SUM(AO317:AO348)+SUM(AO394:AO398)+AO425+SUM(AO483:AO484)+SUM(AO497:AO498)+SUM(AO548:AO561)</f>
        <v>0</v>
      </c>
      <c r="AP648" s="99">
        <f>SUM(AP4:AP16)+SUM(AP41:AP49)+SUM(AP232:AP244)+SUM(AP317:AP348)+SUM(AP394:AP398)+AP425+SUM(AP483:AP484)+SUM(AP497:AP498)+SUM(AP548:AP561)</f>
        <v>0</v>
      </c>
      <c r="AQ648" s="170">
        <f t="shared" si="92"/>
        <v>0</v>
      </c>
      <c r="AR648" s="99">
        <f t="shared" si="92"/>
        <v>0</v>
      </c>
      <c r="AS648" s="99">
        <f t="shared" si="92"/>
        <v>0</v>
      </c>
      <c r="AT648" s="100">
        <f t="shared" si="92"/>
        <v>0</v>
      </c>
      <c r="AU648" s="99">
        <f t="shared" si="92"/>
        <v>0</v>
      </c>
      <c r="AV648" s="100">
        <f t="shared" si="92"/>
        <v>0</v>
      </c>
      <c r="AW648" s="99">
        <f t="shared" si="92"/>
        <v>0</v>
      </c>
      <c r="AX648" s="406">
        <f t="shared" si="92"/>
        <v>0</v>
      </c>
      <c r="AY648" s="99">
        <f>SUM(AY4:AY16)+SUM(AY41:AY49)+SUM(AY232:AY244)+SUM(AY317:AY348)+SUM(AY394:AY398)+AY425+SUM(AY483:AY484)+SUM(AY497:AY498)+SUM(AY548:AY561)</f>
        <v>0</v>
      </c>
      <c r="AZ648" s="170">
        <f t="shared" si="92"/>
        <v>0</v>
      </c>
      <c r="BA648" s="99">
        <f t="shared" si="92"/>
        <v>761</v>
      </c>
      <c r="BB648" s="412">
        <f>SUM(BB4:BB16)+SUM(BB41:BB49)+SUM(BB232:BB244)+SUM(BB317:BB348)+SUM(BB394:BB398)+BB425+SUM(BB483:BB484)+SUM(BB497:BB498)+SUM(BB548:BB561)</f>
        <v>1063</v>
      </c>
      <c r="BC648" s="170">
        <f t="shared" si="92"/>
        <v>1161</v>
      </c>
      <c r="BD648" s="99">
        <f t="shared" si="92"/>
        <v>0</v>
      </c>
      <c r="BE648" s="170">
        <f t="shared" si="92"/>
        <v>0</v>
      </c>
      <c r="BF648" s="99">
        <f t="shared" si="92"/>
        <v>0</v>
      </c>
      <c r="BG648" s="100">
        <f t="shared" si="92"/>
        <v>0</v>
      </c>
      <c r="BH648" s="99">
        <f t="shared" si="92"/>
        <v>6279</v>
      </c>
      <c r="BI648" s="100">
        <f t="shared" si="92"/>
        <v>7053</v>
      </c>
      <c r="BJ648" s="99">
        <f t="shared" si="92"/>
        <v>0</v>
      </c>
      <c r="BK648" s="100">
        <f t="shared" si="92"/>
        <v>0</v>
      </c>
      <c r="BL648" s="99">
        <f t="shared" si="92"/>
        <v>7537</v>
      </c>
      <c r="BM648" s="412">
        <f>SUM(BM4:BM16)+SUM(BM41:BM49)+SUM(BM232:BM244)+SUM(BM317:BM348)+SUM(BM394:BM398)+BM425+SUM(BM483:BM484)+SUM(BM497:BM498)+SUM(BM548:BM561)</f>
        <v>7607</v>
      </c>
      <c r="BN648" s="170">
        <f t="shared" si="92"/>
        <v>6679</v>
      </c>
      <c r="BO648" s="99">
        <f t="shared" si="92"/>
        <v>0</v>
      </c>
      <c r="BP648" s="100">
        <f t="shared" si="92"/>
        <v>0</v>
      </c>
      <c r="BQ648" s="99">
        <f t="shared" si="92"/>
        <v>0</v>
      </c>
      <c r="BR648" s="119">
        <f>SUM(BR4:BR16)+SUM(BR41:BR49)+SUM(BR232:BR244)+SUM(BR317:BR348)+SUM(BR394:BR398)+BR425+SUM(BR483:BR484)+SUM(BR497:BR498)+SUM(BR548:BR561)</f>
        <v>0</v>
      </c>
      <c r="BS648" s="412">
        <f>SUM(BS4:BS16)+SUM(BS41:BS49)+SUM(BS232:BS244)+SUM(BS317:BS348)+SUM(BS394:BS398)+BS425+SUM(BS483:BS484)+SUM(BS497:BS498)+SUM(BS548:BS561)</f>
        <v>0</v>
      </c>
      <c r="BT648" s="412">
        <f>SUM(BT4:BT16)+SUM(BT41:BT49)+SUM(BT232:BT244)+SUM(BT317:BT348)+SUM(BT394:BT398)+BT425+SUM(BT483:BT484)+SUM(BT497:BT498)+SUM(BT548:BT561)</f>
        <v>0</v>
      </c>
      <c r="BU648" s="170">
        <f t="shared" si="92"/>
        <v>0</v>
      </c>
      <c r="BV648" s="99">
        <f t="shared" si="92"/>
        <v>0</v>
      </c>
      <c r="BW648" s="100">
        <f t="shared" si="92"/>
        <v>0</v>
      </c>
      <c r="BX648" s="99">
        <f t="shared" si="92"/>
        <v>0</v>
      </c>
      <c r="BY648" s="99">
        <f>SUM(BY4:BY16)+SUM(BY41:BY49)+SUM(BY232:BY244)+SUM(BY317:BY348)+SUM(BY394:BY398)+BY425+SUM(BY483:BY484)+SUM(BY497:BY498)+SUM(BY548:BY561)</f>
        <v>0</v>
      </c>
      <c r="BZ648" s="99">
        <f t="shared" si="92"/>
        <v>0</v>
      </c>
      <c r="CA648" s="100">
        <f t="shared" si="92"/>
        <v>0</v>
      </c>
      <c r="CB648" s="99">
        <f t="shared" si="92"/>
        <v>0</v>
      </c>
      <c r="CC648" s="412">
        <f>SUM(CC4:CC16)+SUM(CC41:CC49)+SUM(CC232:CC244)+SUM(CC317:CC348)+SUM(CC394:CC398)+CC425+SUM(CC483:CC484)+SUM(CC497:CC498)+SUM(CC548:CC561)</f>
        <v>0</v>
      </c>
      <c r="CD648" s="412">
        <f>SUM(CD4:CD16)+SUM(CD41:CD49)+SUM(CD232:CD244)+SUM(CD317:CD348)+SUM(CD394:CD398)+CD425+SUM(CD483:CD484)+SUM(CD497:CD498)+SUM(CD548:CD561)</f>
        <v>0</v>
      </c>
      <c r="CE648" s="170">
        <f t="shared" si="92"/>
        <v>0</v>
      </c>
    </row>
    <row r="649" spans="1:83">
      <c r="A649" s="40"/>
      <c r="B649" s="28" t="s">
        <v>778</v>
      </c>
      <c r="C649" s="26">
        <f>SUM(C119:C127)+SUM(C165:C171)+SUM(C173)+SUM(C194:C204)+SUM(C205:C231)+SUM(C245:C261)+SUM(C285:C307)+SUM(C350:C387)+SUM(C400:C420)+SUM(C422:C424)+SUM(C426:C427)+SUM(C430:C478)+SUM(C485:C496)+SUM(C509)+SUM(C525)+SUM(C532)+SUM(C535:C547)+SUM(C562:C564)</f>
        <v>242555</v>
      </c>
      <c r="D649" s="26">
        <f>SUM(D119:D127)+SUM(D165:D171)+SUM(D173)+SUM(D194:D204)+SUM(D205:D231)+SUM(D245:D261)+SUM(D285:D307)+SUM(D350:D387)+SUM(D400:D420)+SUM(D422:D424)+SUM(D426:D427)+SUM(D430:D478)+SUM(D485:D496)+SUM(D509)+SUM(D525)+SUM(D532)+SUM(D535:D547)+SUM(D562:D564)</f>
        <v>75405</v>
      </c>
      <c r="E649" s="68">
        <f t="shared" si="78"/>
        <v>0.31087794520830325</v>
      </c>
      <c r="F649" s="99">
        <f>SUM(F119:F127)+SUM(F165:F171)+F173+SUM(F194:F231)+SUM(F245:F261)+SUM(F285:F307)+SUM(F350:F387)+SUM(F400:F420)+SUM(F422:F424)+SUM(F426:F427)+SUM(F430:F478)+SUM(F485:F496)+F509+F525+F532+SUM(F535:F547)+SUM(F562:F564)</f>
        <v>2727</v>
      </c>
      <c r="G649" s="99">
        <f>SUM(G119:G127)+SUM(G165:G171)+G173+SUM(G194:G231)+SUM(G245:G261)+SUM(G285:G307)+SUM(G350:G387)+SUM(G400:G420)+SUM(G422:G424)+SUM(G426:G427)+SUM(G430:G478)+SUM(G485:G496)+G509+G525+G532+SUM(G535:G547)+SUM(G562:G564)</f>
        <v>1223</v>
      </c>
      <c r="H649" s="99">
        <f>SUM(H119:H127)+SUM(H165:H171)+H173+SUM(H194:H231)+SUM(H245:H261)+SUM(H285:H307)+SUM(H350:H387)+SUM(H400:H420)+SUM(H422:H424)+SUM(H426:H427)+SUM(H430:H478)+SUM(H485:H496)+H509+H525+H532+SUM(H535:H547)+SUM(H562:H564)</f>
        <v>2270</v>
      </c>
      <c r="I649" s="99">
        <f>SUM(I119:I127)+SUM(I165:I171)+I173+SUM(I194:I231)+SUM(I245:I261)+SUM(I285:I307)+SUM(I350:I387)+SUM(I400:I420)+SUM(I422:I424)+SUM(I426:I427)+SUM(I430:I478)+SUM(I485:I496)+I509+I525+I532+SUM(I535:I547)+SUM(I562:I564)</f>
        <v>747</v>
      </c>
      <c r="J649" s="99">
        <f t="shared" ref="J649:CE649" si="93">SUM(J119:J127)+SUM(J165:J171)+J173+SUM(J194:J231)+SUM(J245:J261)+SUM(J285:J307)+SUM(J350:J387)+SUM(J400:J420)+SUM(J422:J424)+SUM(J426:J427)+SUM(J430:J478)+SUM(J485:J496)+J509+J525+J532+SUM(J535:J547)+SUM(J562:J564)</f>
        <v>2230</v>
      </c>
      <c r="K649" s="407">
        <f t="shared" si="93"/>
        <v>2543</v>
      </c>
      <c r="L649" s="99">
        <f>SUM(L119:L127)+SUM(L165:L171)+L173+SUM(L194:L231)+SUM(L245:L261)+SUM(L285:L307)+SUM(L350:L387)+SUM(L400:L420)+SUM(L422:L424)+SUM(L426:L427)+SUM(L430:L478)+SUM(L485:L496)+L509+L525+L532+SUM(L535:L547)+SUM(L562:L564)</f>
        <v>2028</v>
      </c>
      <c r="M649" s="99">
        <f>SUM(M119:M127)+SUM(M165:M171)+M173+SUM(M194:M231)+SUM(M245:M261)+SUM(M285:M307)+SUM(M350:M387)+SUM(M400:M420)+SUM(M422:M424)+SUM(M426:M427)+SUM(M430:M478)+SUM(M485:M496)+M509+M525+M532+SUM(M535:M547)+SUM(M562:M564)</f>
        <v>1842</v>
      </c>
      <c r="N649" s="100">
        <f t="shared" si="93"/>
        <v>1401</v>
      </c>
      <c r="O649" s="99">
        <f t="shared" si="93"/>
        <v>1177</v>
      </c>
      <c r="P649" s="100">
        <f t="shared" si="93"/>
        <v>1324</v>
      </c>
      <c r="Q649" s="99">
        <f t="shared" si="93"/>
        <v>821</v>
      </c>
      <c r="R649" s="119">
        <f>SUM(R119:R127)+SUM(R165:R171)+R173+SUM(R194:R231)+SUM(R245:R261)+SUM(R285:R307)+SUM(R350:R387)+SUM(R400:R420)+SUM(R422:R424)+SUM(R426:R427)+SUM(R430:R478)+SUM(R485:R496)+R509+R525+R532+SUM(R535:R547)+SUM(R562:R564)</f>
        <v>500</v>
      </c>
      <c r="S649" s="119">
        <f>SUM(S119:S127)+SUM(S165:S171)+S173+SUM(S194:S231)+SUM(S245:S261)+SUM(S285:S307)+SUM(S350:S387)+SUM(S400:S420)+SUM(S422:S424)+SUM(S426:S427)+SUM(S430:S478)+SUM(S485:S496)+S509+S525+S532+SUM(S535:S547)+SUM(S562:S564)</f>
        <v>946</v>
      </c>
      <c r="T649" s="119">
        <f t="shared" si="93"/>
        <v>619</v>
      </c>
      <c r="U649" s="118">
        <f t="shared" si="93"/>
        <v>0</v>
      </c>
      <c r="V649" s="100">
        <f t="shared" si="93"/>
        <v>0</v>
      </c>
      <c r="W649" s="118">
        <f t="shared" si="93"/>
        <v>1369</v>
      </c>
      <c r="X649" s="100">
        <f t="shared" si="93"/>
        <v>1299</v>
      </c>
      <c r="Y649" s="99">
        <f t="shared" si="93"/>
        <v>0</v>
      </c>
      <c r="Z649" s="119">
        <f t="shared" si="93"/>
        <v>0</v>
      </c>
      <c r="AA649" s="118">
        <f t="shared" si="93"/>
        <v>0</v>
      </c>
      <c r="AB649" s="119">
        <f>SUM(AB119:AB127)+SUM(AB165:AB171)+AB173+SUM(AB194:AB231)+SUM(AB245:AB261)+SUM(AB285:AB307)+SUM(AB350:AB387)+SUM(AB400:AB420)+SUM(AB422:AB424)+SUM(AB426:AB427)+SUM(AB430:AB478)+SUM(AB485:AB496)+AB509+AB525+AB532+SUM(AB535:AB547)+SUM(AB562:AB564)</f>
        <v>0</v>
      </c>
      <c r="AC649" s="412">
        <f>SUM(AC119:AC127)+SUM(AC165:AC171)+AC173+SUM(AC194:AC231)+SUM(AC245:AC261)+SUM(AC285:AC307)+SUM(AC350:AC387)+SUM(AC400:AC420)+SUM(AC422:AC424)+SUM(AC426:AC427)+SUM(AC430:AC478)+SUM(AC485:AC496)+AC509+AC525+AC532+SUM(AC535:AC547)+SUM(AC562:AC564)</f>
        <v>0</v>
      </c>
      <c r="AD649" s="170">
        <f t="shared" si="93"/>
        <v>0</v>
      </c>
      <c r="AE649" s="99">
        <f t="shared" si="93"/>
        <v>318</v>
      </c>
      <c r="AF649" s="412">
        <f>SUM(AF119:AF127)+SUM(AF165:AF171)+AF173+SUM(AF194:AF231)+SUM(AF245:AF261)+SUM(AF285:AF307)+SUM(AF350:AF387)+SUM(AF400:AF420)+SUM(AF422:AF424)+SUM(AF426:AF427)+SUM(AF430:AF478)+SUM(AF485:AF496)+AF509+AF525+AF532+SUM(AF535:AF547)+SUM(AF562:AF564)</f>
        <v>195</v>
      </c>
      <c r="AG649" s="412">
        <f>SUM(AG119:AG127)+SUM(AG165:AG171)+AG173+SUM(AG194:AG231)+SUM(AG245:AG261)+SUM(AG285:AG307)+SUM(AG350:AG387)+SUM(AG400:AG420)+SUM(AG422:AG424)+SUM(AG426:AG427)+SUM(AG430:AG478)+SUM(AG485:AG496)+AG509+AG525+AG532+SUM(AG535:AG547)+SUM(AG562:AG564)</f>
        <v>181</v>
      </c>
      <c r="AH649" s="412">
        <f>SUM(AH119:AH127)+SUM(AH165:AH171)+AH173+SUM(AH194:AH231)+SUM(AH245:AH261)+SUM(AH285:AH307)+SUM(AH350:AH387)+SUM(AH400:AH420)+SUM(AH422:AH424)+SUM(AH426:AH427)+SUM(AH430:AH478)+SUM(AH485:AH496)+AH509+AH525+AH532+SUM(AH535:AH547)+SUM(AH562:AH564)</f>
        <v>180</v>
      </c>
      <c r="AI649" s="170">
        <f t="shared" si="93"/>
        <v>326</v>
      </c>
      <c r="AJ649" s="99">
        <f t="shared" si="93"/>
        <v>0</v>
      </c>
      <c r="AK649" s="412">
        <f>SUM(AK119:AK127)+SUM(AK165:AK171)+AK173+SUM(AK194:AK231)+SUM(AK245:AK261)+SUM(AK285:AK307)+SUM(AK350:AK387)+SUM(AK400:AK420)+SUM(AK422:AK424)+SUM(AK426:AK427)+SUM(AK430:AK478)+SUM(AK485:AK496)+AK509+AK525+AK532+SUM(AK535:AK547)+SUM(AK562:AK564)</f>
        <v>0</v>
      </c>
      <c r="AL649" s="170">
        <f t="shared" si="93"/>
        <v>0</v>
      </c>
      <c r="AM649" s="99">
        <f t="shared" si="93"/>
        <v>0</v>
      </c>
      <c r="AN649" s="412">
        <f>SUM(AN119:AN127)+SUM(AN165:AN171)+AN173+SUM(AN194:AN231)+SUM(AN245:AN261)+SUM(AN285:AN307)+SUM(AN350:AN387)+SUM(AN400:AN420)+SUM(AN422:AN424)+SUM(AN426:AN427)+SUM(AN430:AN478)+SUM(AN485:AN496)+AN509+AN525+AN532+SUM(AN535:AN547)+SUM(AN562:AN564)</f>
        <v>0</v>
      </c>
      <c r="AO649" s="406">
        <f>SUM(AO119:AO127)+SUM(AO165:AO171)+AO173+SUM(AO194:AO231)+SUM(AO245:AO261)+SUM(AO285:AO307)+SUM(AO350:AO387)+SUM(AO400:AO420)+SUM(AO422:AO424)+SUM(AO426:AO427)+SUM(AO430:AO478)+SUM(AO485:AO496)+AO509+AO525+AO532+SUM(AO535:AO547)+SUM(AO562:AO564)</f>
        <v>0</v>
      </c>
      <c r="AP649" s="99">
        <f>SUM(AP119:AP127)+SUM(AP165:AP171)+AP173+SUM(AP194:AP231)+SUM(AP245:AP261)+SUM(AP285:AP307)+SUM(AP350:AP387)+SUM(AP400:AP420)+SUM(AP422:AP424)+SUM(AP426:AP427)+SUM(AP430:AP478)+SUM(AP485:AP496)+AP509+AP525+AP532+SUM(AP535:AP547)+SUM(AP562:AP564)</f>
        <v>0</v>
      </c>
      <c r="AQ649" s="170">
        <f t="shared" si="93"/>
        <v>0</v>
      </c>
      <c r="AR649" s="99">
        <f t="shared" si="93"/>
        <v>3707</v>
      </c>
      <c r="AS649" s="99">
        <f t="shared" si="93"/>
        <v>3446</v>
      </c>
      <c r="AT649" s="100">
        <f t="shared" si="93"/>
        <v>4042</v>
      </c>
      <c r="AU649" s="99">
        <f t="shared" si="93"/>
        <v>1095</v>
      </c>
      <c r="AV649" s="100">
        <f t="shared" si="93"/>
        <v>977</v>
      </c>
      <c r="AW649" s="99">
        <f t="shared" si="93"/>
        <v>0</v>
      </c>
      <c r="AX649" s="406">
        <f t="shared" si="93"/>
        <v>0</v>
      </c>
      <c r="AY649" s="99">
        <f>SUM(AY119:AY127)+SUM(AY165:AY171)+AY173+SUM(AY194:AY231)+SUM(AY245:AY261)+SUM(AY285:AY307)+SUM(AY350:AY387)+SUM(AY400:AY420)+SUM(AY422:AY424)+SUM(AY426:AY427)+SUM(AY430:AY478)+SUM(AY485:AY496)+AY509+AY525+AY532+SUM(AY535:AY547)+SUM(AY562:AY564)</f>
        <v>0</v>
      </c>
      <c r="AZ649" s="170">
        <f t="shared" si="93"/>
        <v>0</v>
      </c>
      <c r="BA649" s="99">
        <f t="shared" si="93"/>
        <v>2832</v>
      </c>
      <c r="BB649" s="412">
        <f>SUM(BB119:BB127)+SUM(BB165:BB171)+BB173+SUM(BB194:BB231)+SUM(BB245:BB261)+SUM(BB285:BB307)+SUM(BB350:BB387)+SUM(BB400:BB420)+SUM(BB422:BB424)+SUM(BB426:BB427)+SUM(BB430:BB478)+SUM(BB485:BB496)+BB509+BB525+BB532+SUM(BB535:BB547)+SUM(BB562:BB564)</f>
        <v>3976</v>
      </c>
      <c r="BC649" s="170">
        <f t="shared" si="93"/>
        <v>4111</v>
      </c>
      <c r="BD649" s="99">
        <f t="shared" si="93"/>
        <v>2258</v>
      </c>
      <c r="BE649" s="170">
        <f t="shared" si="93"/>
        <v>2043</v>
      </c>
      <c r="BF649" s="99">
        <f t="shared" si="93"/>
        <v>0</v>
      </c>
      <c r="BG649" s="100">
        <f t="shared" si="93"/>
        <v>0</v>
      </c>
      <c r="BH649" s="99">
        <f t="shared" si="93"/>
        <v>17445</v>
      </c>
      <c r="BI649" s="100">
        <f t="shared" si="93"/>
        <v>19779</v>
      </c>
      <c r="BJ649" s="99">
        <f t="shared" si="93"/>
        <v>0</v>
      </c>
      <c r="BK649" s="100">
        <f t="shared" si="93"/>
        <v>0</v>
      </c>
      <c r="BL649" s="99">
        <f t="shared" si="93"/>
        <v>0</v>
      </c>
      <c r="BM649" s="412">
        <f>SUM(BM119:BM127)+SUM(BM165:BM171)+BM173+SUM(BM194:BM231)+SUM(BM245:BM261)+SUM(BM285:BM307)+SUM(BM350:BM387)+SUM(BM400:BM420)+SUM(BM422:BM424)+SUM(BM426:BM427)+SUM(BM430:BM478)+SUM(BM485:BM496)+BM509+BM525+BM532+SUM(BM535:BM547)+SUM(BM562:BM564)</f>
        <v>0</v>
      </c>
      <c r="BN649" s="170">
        <f t="shared" si="93"/>
        <v>0</v>
      </c>
      <c r="BO649" s="99">
        <f t="shared" si="93"/>
        <v>0</v>
      </c>
      <c r="BP649" s="100">
        <f t="shared" si="93"/>
        <v>0</v>
      </c>
      <c r="BQ649" s="99">
        <f t="shared" si="93"/>
        <v>5690</v>
      </c>
      <c r="BR649" s="119">
        <f>SUM(BR119:BR127)+SUM(BR165:BR171)+BR173+SUM(BR194:BR231)+SUM(BR245:BR261)+SUM(BR285:BR307)+SUM(BR350:BR387)+SUM(BR400:BR420)+SUM(BR422:BR424)+SUM(BR426:BR427)+SUM(BR430:BR478)+SUM(BR485:BR496)+BR509+BR525+BR532+SUM(BR535:BR547)+SUM(BR562:BR564)</f>
        <v>4620</v>
      </c>
      <c r="BS649" s="412">
        <f>SUM(BS119:BS127)+SUM(BS165:BS171)+BS173+SUM(BS194:BS231)+SUM(BS245:BS261)+SUM(BS285:BS307)+SUM(BS350:BS387)+SUM(BS400:BS420)+SUM(BS422:BS424)+SUM(BS426:BS427)+SUM(BS430:BS478)+SUM(BS485:BS496)+BS509+BS525+BS532+SUM(BS535:BS547)+SUM(BS562:BS564)</f>
        <v>6623</v>
      </c>
      <c r="BT649" s="412">
        <f>SUM(BT119:BT127)+SUM(BT165:BT171)+BT173+SUM(BT194:BT231)+SUM(BT245:BT261)+SUM(BT285:BT307)+SUM(BT350:BT387)+SUM(BT400:BT420)+SUM(BT422:BT424)+SUM(BT426:BT427)+SUM(BT430:BT478)+SUM(BT485:BT496)+BT509+BT525+BT532+SUM(BT535:BT547)+SUM(BT562:BT564)</f>
        <v>3215</v>
      </c>
      <c r="BU649" s="170">
        <f t="shared" si="93"/>
        <v>6647</v>
      </c>
      <c r="BV649" s="99">
        <f t="shared" si="93"/>
        <v>6189</v>
      </c>
      <c r="BW649" s="100">
        <f t="shared" si="93"/>
        <v>6660</v>
      </c>
      <c r="BX649" s="99">
        <f t="shared" si="93"/>
        <v>2695</v>
      </c>
      <c r="BY649" s="99">
        <f>SUM(BY119:BY127)+SUM(BY165:BY171)+BY173+SUM(BY194:BY231)+SUM(BY245:BY261)+SUM(BY285:BY307)+SUM(BY350:BY387)+SUM(BY400:BY420)+SUM(BY422:BY424)+SUM(BY426:BY427)+SUM(BY430:BY478)+SUM(BY485:BY496)+BY509+BY525+BY532+SUM(BY535:BY547)+SUM(BY562:BY564)</f>
        <v>1731</v>
      </c>
      <c r="BZ649" s="99">
        <f t="shared" si="93"/>
        <v>2382</v>
      </c>
      <c r="CA649" s="100">
        <f t="shared" si="93"/>
        <v>1655</v>
      </c>
      <c r="CB649" s="99">
        <f t="shared" si="93"/>
        <v>1331</v>
      </c>
      <c r="CC649" s="412">
        <f>SUM(CC119:CC127)+SUM(CC165:CC171)+CC173+SUM(CC194:CC231)+SUM(CC245:CC261)+SUM(CC285:CC307)+SUM(CC350:CC387)+SUM(CC400:CC420)+SUM(CC422:CC424)+SUM(CC426:CC427)+SUM(CC430:CC478)+SUM(CC485:CC496)+CC509+CC525+CC532+SUM(CC535:CC547)+SUM(CC562:CC564)</f>
        <v>1469</v>
      </c>
      <c r="CD649" s="412">
        <f>SUM(CD119:CD127)+SUM(CD165:CD171)+CD173+SUM(CD194:CD231)+SUM(CD245:CD261)+SUM(CD285:CD307)+SUM(CD350:CD387)+SUM(CD400:CD420)+SUM(CD422:CD424)+SUM(CD426:CD427)+SUM(CD430:CD478)+SUM(CD485:CD496)+CD509+CD525+CD532+SUM(CD535:CD547)+SUM(CD562:CD564)</f>
        <v>1339</v>
      </c>
      <c r="CE649" s="170">
        <f t="shared" si="93"/>
        <v>1925</v>
      </c>
    </row>
    <row r="650" spans="1:83">
      <c r="A650" s="40"/>
      <c r="B650" s="28" t="s">
        <v>777</v>
      </c>
      <c r="C650" s="26">
        <f>SUM(C17:C27)+SUM(C28:C40)+SUM(C50:C118)+SUM(C128:C164)+SUM(C172)+SUM(C174)+SUM(C175:C193)+SUM(C262:C284)+SUM(C308:C316)+SUM(C349)+SUM(C388:C393)+SUM(C399)+SUM(C421)+SUM(C428:C429)+SUM(C479:C480)+SUM(C481:C482)+SUM(C499:C508)+SUM(C510:C524)+SUM(C526:C531)+SUM(C533:C534)+SUM(C565:C566)</f>
        <v>247886</v>
      </c>
      <c r="D650" s="26">
        <f>SUM(D17:D27)+SUM(D28:D40)+SUM(D50:D118)+SUM(D128:D164)+SUM(D172)+SUM(D174)+SUM(D175:D193)+SUM(D262:D284)+SUM(D308:D316)+SUM(D349)+SUM(D388:D393)+SUM(D399)+SUM(D421)+SUM(D428:D429)+SUM(D479:D480)+SUM(D481:D482)+SUM(D499:D508)+SUM(D510:D524)+SUM(D526:D531)+SUM(D533:D534)+SUM(D565:D566)</f>
        <v>59672</v>
      </c>
      <c r="E650" s="68">
        <f t="shared" si="78"/>
        <v>0.24072355840991425</v>
      </c>
      <c r="F650" s="99">
        <f>SUM(F17:F40)+SUM(F50:F118)+SUM(F128:F164)+F172+SUM(F174:F193)+SUM(F262:F284)+SUM(F308:F316)+F349+SUM(F388:F393)+F399+F421+SUM(F428:F429)+SUM(F479:F482)+SUM(F499:F508)+SUM(F510:F524)+SUM(F526:F531)+SUM(F533:F534)+SUM(F565:F566)</f>
        <v>23098</v>
      </c>
      <c r="G650" s="99">
        <f>SUM(G17:G40)+SUM(G50:G118)+SUM(G128:G164)+G172+SUM(G174:G193)+SUM(G262:G284)+SUM(G308:G316)+G349+SUM(G388:G393)+G399+G421+SUM(G428:G429)+SUM(G479:G482)+SUM(G499:G508)+SUM(G510:G524)+SUM(G526:G531)+SUM(G533:G534)+SUM(G565:G566)</f>
        <v>7724</v>
      </c>
      <c r="H650" s="99">
        <f>SUM(H17:H40)+SUM(H50:H118)+SUM(H128:H164)+H172+SUM(H174:H193)+SUM(H262:H284)+SUM(H308:H316)+H349+SUM(H388:H393)+H399+H421+SUM(H428:H429)+SUM(H479:H482)+SUM(H499:H508)+SUM(H510:H524)+SUM(H526:H531)+SUM(H533:H534)+SUM(H565:H566)</f>
        <v>7054</v>
      </c>
      <c r="I650" s="99">
        <f>SUM(I17:I40)+SUM(I50:I118)+SUM(I128:I164)+I172+SUM(I174:I193)+SUM(I262:I284)+SUM(I308:I316)+I349+SUM(I388:I393)+I399+I421+SUM(I428:I429)+SUM(I479:I482)+SUM(I499:I508)+SUM(I510:I524)+SUM(I526:I531)+SUM(I533:I534)+SUM(I565:I566)</f>
        <v>11371</v>
      </c>
      <c r="J650" s="99">
        <f t="shared" ref="J650:CE650" si="94">SUM(J17:J40)+SUM(J50:J118)+SUM(J128:J164)+J172+SUM(J174:J193)+SUM(J262:J284)+SUM(J308:J316)+J349+SUM(J388:J393)+J399+J421+SUM(J428:J429)+SUM(J479:J482)+SUM(J499:J508)+SUM(J510:J524)+SUM(J526:J531)+SUM(J533:J534)+SUM(J565:J566)</f>
        <v>23150</v>
      </c>
      <c r="K650" s="407">
        <f t="shared" si="94"/>
        <v>14297</v>
      </c>
      <c r="L650" s="99">
        <f>SUM(L17:L40)+SUM(L50:L118)+SUM(L128:L164)+L172+SUM(L174:L193)+SUM(L262:L284)+SUM(L308:L316)+L349+SUM(L388:L393)+L399+L421+SUM(L428:L429)+SUM(L479:L482)+SUM(L499:L508)+SUM(L510:L524)+SUM(L526:L531)+SUM(L533:L534)+SUM(L565:L566)</f>
        <v>20410</v>
      </c>
      <c r="M650" s="99">
        <f>SUM(M17:M40)+SUM(M50:M118)+SUM(M128:M164)+M172+SUM(M174:M193)+SUM(M262:M284)+SUM(M308:M316)+M349+SUM(M388:M393)+M399+M421+SUM(M428:M429)+SUM(M479:M482)+SUM(M499:M508)+SUM(M510:M524)+SUM(M526:M531)+SUM(M533:M534)+SUM(M565:M566)</f>
        <v>11342</v>
      </c>
      <c r="N650" s="100">
        <f t="shared" si="94"/>
        <v>3636</v>
      </c>
      <c r="O650" s="99">
        <f t="shared" si="94"/>
        <v>23</v>
      </c>
      <c r="P650" s="100">
        <f t="shared" si="94"/>
        <v>17</v>
      </c>
      <c r="Q650" s="99">
        <f t="shared" si="94"/>
        <v>0</v>
      </c>
      <c r="R650" s="119">
        <f>SUM(R17:R40)+SUM(R50:R118)+SUM(R128:R164)+R172+SUM(R174:R193)+SUM(R262:R284)+SUM(R308:R316)+R349+SUM(R388:R393)+R399+R421+SUM(R428:R429)+SUM(R479:R482)+SUM(R499:R508)+SUM(R510:R524)+SUM(R526:R531)+SUM(R533:R534)+SUM(R565:R566)</f>
        <v>0</v>
      </c>
      <c r="S650" s="119">
        <f>SUM(S17:S40)+SUM(S50:S118)+SUM(S128:S164)+S172+SUM(S174:S193)+SUM(S262:S284)+SUM(S308:S316)+S349+SUM(S388:S393)+S399+S421+SUM(S428:S429)+SUM(S479:S482)+SUM(S499:S508)+SUM(S510:S524)+SUM(S526:S531)+SUM(S533:S534)+SUM(S565:S566)</f>
        <v>0</v>
      </c>
      <c r="T650" s="119">
        <f t="shared" si="94"/>
        <v>0</v>
      </c>
      <c r="U650" s="118">
        <f t="shared" si="94"/>
        <v>0</v>
      </c>
      <c r="V650" s="100">
        <f t="shared" si="94"/>
        <v>0</v>
      </c>
      <c r="W650" s="118">
        <f t="shared" si="94"/>
        <v>0</v>
      </c>
      <c r="X650" s="100">
        <f t="shared" si="94"/>
        <v>0</v>
      </c>
      <c r="Y650" s="99">
        <f t="shared" si="94"/>
        <v>0</v>
      </c>
      <c r="Z650" s="119">
        <f t="shared" si="94"/>
        <v>0</v>
      </c>
      <c r="AA650" s="118">
        <f t="shared" si="94"/>
        <v>0</v>
      </c>
      <c r="AB650" s="119">
        <f>SUM(AB17:AB40)+SUM(AB50:AB118)+SUM(AB128:AB164)+AB172+SUM(AB174:AB193)+SUM(AB262:AB284)+SUM(AB308:AB316)+AB349+SUM(AB388:AB393)+AB399+AB421+SUM(AB428:AB429)+SUM(AB479:AB482)+SUM(AB499:AB508)+SUM(AB510:AB524)+SUM(AB526:AB531)+SUM(AB533:AB534)+SUM(AB565:AB566)</f>
        <v>0</v>
      </c>
      <c r="AC650" s="412">
        <f>SUM(AC17:AC40)+SUM(AC50:AC118)+SUM(AC128:AC164)+AC172+SUM(AC174:AC193)+SUM(AC262:AC284)+SUM(AC308:AC316)+AC349+SUM(AC388:AC393)+AC399+AC421+SUM(AC428:AC429)+SUM(AC479:AC482)+SUM(AC499:AC508)+SUM(AC510:AC524)+SUM(AC526:AC531)+SUM(AC533:AC534)+SUM(AC565:AC566)</f>
        <v>0</v>
      </c>
      <c r="AD650" s="170">
        <f t="shared" si="94"/>
        <v>0</v>
      </c>
      <c r="AE650" s="99">
        <f t="shared" si="94"/>
        <v>996</v>
      </c>
      <c r="AF650" s="412">
        <f>SUM(AF17:AF40)+SUM(AF50:AF118)+SUM(AF128:AF164)+AF172+SUM(AF174:AF193)+SUM(AF262:AF284)+SUM(AF308:AF316)+AF349+SUM(AF388:AF393)+AF399+AF421+SUM(AF428:AF429)+SUM(AF479:AF482)+SUM(AF499:AF508)+SUM(AF510:AF524)+SUM(AF526:AF531)+SUM(AF533:AF534)+SUM(AF565:AF566)</f>
        <v>822</v>
      </c>
      <c r="AG650" s="412">
        <f>SUM(AG17:AG40)+SUM(AG50:AG118)+SUM(AG128:AG164)+AG172+SUM(AG174:AG193)+SUM(AG262:AG284)+SUM(AG308:AG316)+AG349+SUM(AG388:AG393)+AG399+AG421+SUM(AG428:AG429)+SUM(AG479:AG482)+SUM(AG499:AG508)+SUM(AG510:AG524)+SUM(AG526:AG531)+SUM(AG533:AG534)+SUM(AG565:AG566)</f>
        <v>647</v>
      </c>
      <c r="AH650" s="412">
        <f>SUM(AH17:AH40)+SUM(AH50:AH118)+SUM(AH128:AH164)+AH172+SUM(AH174:AH193)+SUM(AH262:AH284)+SUM(AH308:AH316)+AH349+SUM(AH388:AH393)+AH399+AH421+SUM(AH428:AH429)+SUM(AH479:AH482)+SUM(AH499:AH508)+SUM(AH510:AH524)+SUM(AH526:AH531)+SUM(AH533:AH534)+SUM(AH565:AH566)</f>
        <v>560</v>
      </c>
      <c r="AI650" s="170">
        <f t="shared" si="94"/>
        <v>1075</v>
      </c>
      <c r="AJ650" s="99">
        <f t="shared" si="94"/>
        <v>563</v>
      </c>
      <c r="AK650" s="412">
        <f>SUM(AK17:AK40)+SUM(AK50:AK118)+SUM(AK128:AK164)+AK172+SUM(AK174:AK193)+SUM(AK262:AK284)+SUM(AK308:AK316)+AK349+SUM(AK388:AK393)+AK399+AK421+SUM(AK428:AK429)+SUM(AK479:AK482)+SUM(AK499:AK508)+SUM(AK510:AK524)+SUM(AK526:AK531)+SUM(AK533:AK534)+SUM(AK565:AK566)</f>
        <v>829</v>
      </c>
      <c r="AL650" s="170">
        <f t="shared" si="94"/>
        <v>836</v>
      </c>
      <c r="AM650" s="99">
        <f t="shared" si="94"/>
        <v>1911</v>
      </c>
      <c r="AN650" s="412">
        <f>SUM(AN17:AN40)+SUM(AN50:AN118)+SUM(AN128:AN164)+AN172+SUM(AN174:AN193)+SUM(AN262:AN284)+SUM(AN308:AN316)+AN349+SUM(AN388:AN393)+AN399+AN421+SUM(AN428:AN429)+SUM(AN479:AN482)+SUM(AN499:AN508)+SUM(AN510:AN524)+SUM(AN526:AN531)+SUM(AN533:AN534)+SUM(AN565:AN566)</f>
        <v>1384</v>
      </c>
      <c r="AO650" s="406">
        <f>SUM(AO17:AO40)+SUM(AO50:AO118)+SUM(AO128:AO164)+AO172+SUM(AO174:AO193)+SUM(AO262:AO284)+SUM(AO308:AO316)+AO349+SUM(AO388:AO393)+AO399+AO421+SUM(AO428:AO429)+SUM(AO479:AO482)+SUM(AO499:AO508)+SUM(AO510:AO524)+SUM(AO526:AO531)+SUM(AO533:AO534)+SUM(AO565:AO566)</f>
        <v>1515</v>
      </c>
      <c r="AP650" s="99">
        <f>SUM(AP17:AP40)+SUM(AP50:AP118)+SUM(AP128:AP164)+AP172+SUM(AP174:AP193)+SUM(AP262:AP284)+SUM(AP308:AP316)+AP349+SUM(AP388:AP393)+AP399+AP421+SUM(AP428:AP429)+SUM(AP479:AP482)+SUM(AP499:AP508)+SUM(AP510:AP524)+SUM(AP526:AP531)+SUM(AP533:AP534)+SUM(AP565:AP566)</f>
        <v>1020</v>
      </c>
      <c r="AQ650" s="170">
        <f t="shared" si="94"/>
        <v>1852</v>
      </c>
      <c r="AR650" s="99">
        <f t="shared" si="94"/>
        <v>982</v>
      </c>
      <c r="AS650" s="99">
        <f t="shared" si="94"/>
        <v>601</v>
      </c>
      <c r="AT650" s="100">
        <f t="shared" si="94"/>
        <v>562</v>
      </c>
      <c r="AU650" s="99">
        <f t="shared" si="94"/>
        <v>24</v>
      </c>
      <c r="AV650" s="100">
        <f t="shared" si="94"/>
        <v>10</v>
      </c>
      <c r="AW650" s="99">
        <f t="shared" si="94"/>
        <v>726</v>
      </c>
      <c r="AX650" s="406">
        <f t="shared" si="94"/>
        <v>706</v>
      </c>
      <c r="AY650" s="99">
        <f>SUM(AY17:AY40)+SUM(AY50:AY118)+SUM(AY128:AY164)+AY172+SUM(AY174:AY193)+SUM(AY262:AY284)+SUM(AY308:AY316)+AY349+SUM(AY388:AY393)+AY399+AY421+SUM(AY428:AY429)+SUM(AY479:AY482)+SUM(AY499:AY508)+SUM(AY510:AY524)+SUM(AY526:AY531)+SUM(AY533:AY534)+SUM(AY565:AY566)</f>
        <v>746</v>
      </c>
      <c r="AZ650" s="170">
        <f t="shared" si="94"/>
        <v>420</v>
      </c>
      <c r="BA650" s="99">
        <f t="shared" si="94"/>
        <v>0</v>
      </c>
      <c r="BB650" s="412">
        <f>SUM(BB17:BB40)+SUM(BB50:BB118)+SUM(BB128:BB164)+BB172+SUM(BB174:BB193)+SUM(BB262:BB284)+SUM(BB308:BB316)+BB349+SUM(BB388:BB393)+BB399+BB421+SUM(BB428:BB429)+SUM(BB479:BB482)+SUM(BB499:BB508)+SUM(BB510:BB524)+SUM(BB526:BB531)+SUM(BB533:BB534)+SUM(BB565:BB566)</f>
        <v>0</v>
      </c>
      <c r="BC650" s="170">
        <f t="shared" si="94"/>
        <v>0</v>
      </c>
      <c r="BD650" s="99">
        <f t="shared" si="94"/>
        <v>883</v>
      </c>
      <c r="BE650" s="170">
        <f t="shared" si="94"/>
        <v>838</v>
      </c>
      <c r="BF650" s="99">
        <f t="shared" si="94"/>
        <v>1545</v>
      </c>
      <c r="BG650" s="100">
        <f t="shared" si="94"/>
        <v>1585</v>
      </c>
      <c r="BH650" s="99">
        <f t="shared" si="94"/>
        <v>1770</v>
      </c>
      <c r="BI650" s="100">
        <f t="shared" si="94"/>
        <v>1949</v>
      </c>
      <c r="BJ650" s="99">
        <f t="shared" si="94"/>
        <v>2024</v>
      </c>
      <c r="BK650" s="100">
        <f t="shared" si="94"/>
        <v>1863</v>
      </c>
      <c r="BL650" s="99">
        <f t="shared" si="94"/>
        <v>0</v>
      </c>
      <c r="BM650" s="412">
        <f>SUM(BM17:BM40)+SUM(BM50:BM118)+SUM(BM128:BM164)+BM172+SUM(BM174:BM193)+SUM(BM262:BM284)+SUM(BM308:BM316)+BM349+SUM(BM388:BM393)+BM399+BM421+SUM(BM428:BM429)+SUM(BM479:BM482)+SUM(BM499:BM508)+SUM(BM510:BM524)+SUM(BM526:BM531)+SUM(BM533:BM534)+SUM(BM565:BM566)</f>
        <v>0</v>
      </c>
      <c r="BN650" s="170">
        <f t="shared" si="94"/>
        <v>0</v>
      </c>
      <c r="BO650" s="99">
        <f t="shared" si="94"/>
        <v>209</v>
      </c>
      <c r="BP650" s="100">
        <f t="shared" si="94"/>
        <v>173</v>
      </c>
      <c r="BQ650" s="99">
        <f t="shared" si="94"/>
        <v>10</v>
      </c>
      <c r="BR650" s="119">
        <f>SUM(BR17:BR40)+SUM(BR50:BR118)+SUM(BR128:BR164)+BR172+SUM(BR174:BR193)+SUM(BR262:BR284)+SUM(BR308:BR316)+BR349+SUM(BR388:BR393)+BR399+BR421+SUM(BR428:BR429)+SUM(BR479:BR482)+SUM(BR499:BR508)+SUM(BR510:BR524)+SUM(BR526:BR531)+SUM(BR533:BR534)+SUM(BR565:BR566)</f>
        <v>12</v>
      </c>
      <c r="BS650" s="412">
        <f>SUM(BS17:BS40)+SUM(BS50:BS118)+SUM(BS128:BS164)+BS172+SUM(BS174:BS193)+SUM(BS262:BS284)+SUM(BS308:BS316)+BS349+SUM(BS388:BS393)+BS399+BS421+SUM(BS428:BS429)+SUM(BS479:BS482)+SUM(BS499:BS508)+SUM(BS510:BS524)+SUM(BS526:BS531)+SUM(BS533:BS534)+SUM(BS565:BS566)</f>
        <v>1</v>
      </c>
      <c r="BT650" s="412">
        <f>SUM(BT17:BT40)+SUM(BT50:BT118)+SUM(BT128:BT164)+BT172+SUM(BT174:BT193)+SUM(BT262:BT284)+SUM(BT308:BT316)+BT349+SUM(BT388:BT393)+BT399+BT421+SUM(BT428:BT429)+SUM(BT479:BT482)+SUM(BT499:BT508)+SUM(BT510:BT524)+SUM(BT526:BT531)+SUM(BT533:BT534)+SUM(BT565:BT566)</f>
        <v>4</v>
      </c>
      <c r="BU650" s="170">
        <f t="shared" si="94"/>
        <v>2</v>
      </c>
      <c r="BV650" s="99">
        <f t="shared" si="94"/>
        <v>0</v>
      </c>
      <c r="BW650" s="100">
        <f t="shared" si="94"/>
        <v>0</v>
      </c>
      <c r="BX650" s="99">
        <f t="shared" si="94"/>
        <v>0</v>
      </c>
      <c r="BY650" s="99">
        <f>SUM(BY17:BY40)+SUM(BY50:BY118)+SUM(BY128:BY164)+BY172+SUM(BY174:BY193)+SUM(BY262:BY284)+SUM(BY308:BY316)+BY349+SUM(BY388:BY393)+BY399+BY421+SUM(BY428:BY429)+SUM(BY479:BY482)+SUM(BY499:BY508)+SUM(BY510:BY524)+SUM(BY526:BY531)+SUM(BY533:BY534)+SUM(BY565:BY566)</f>
        <v>0</v>
      </c>
      <c r="BZ650" s="99">
        <f t="shared" si="94"/>
        <v>0</v>
      </c>
      <c r="CA650" s="100">
        <f t="shared" si="94"/>
        <v>0</v>
      </c>
      <c r="CB650" s="99">
        <f t="shared" si="94"/>
        <v>0</v>
      </c>
      <c r="CC650" s="412">
        <f>SUM(CC17:CC40)+SUM(CC50:CC118)+SUM(CC128:CC164)+CC172+SUM(CC174:CC193)+SUM(CC262:CC284)+SUM(CC308:CC316)+CC349+SUM(CC388:CC393)+CC399+CC421+SUM(CC428:CC429)+SUM(CC479:CC482)+SUM(CC499:CC508)+SUM(CC510:CC524)+SUM(CC526:CC531)+SUM(CC533:CC534)+SUM(CC565:CC566)</f>
        <v>0</v>
      </c>
      <c r="CD650" s="412">
        <f>SUM(CD17:CD40)+SUM(CD50:CD118)+SUM(CD128:CD164)+CD172+SUM(CD174:CD193)+SUM(CD262:CD284)+SUM(CD308:CD316)+CD349+SUM(CD388:CD393)+CD399+CD421+SUM(CD428:CD429)+SUM(CD479:CD482)+SUM(CD499:CD508)+SUM(CD510:CD524)+SUM(CD526:CD531)+SUM(CD533:CD534)+SUM(CD565:CD566)</f>
        <v>0</v>
      </c>
      <c r="CE650" s="170">
        <f t="shared" si="94"/>
        <v>0</v>
      </c>
    </row>
    <row r="651" spans="1:83">
      <c r="A651" s="40"/>
      <c r="B651" s="28" t="s">
        <v>733</v>
      </c>
      <c r="C651" s="22">
        <f>SUM(C4:C16)+SUM(C41:C49)+SUM(C232:C244)+SUM(C317:C348)+SUM(C394:C398)+SUM(C425)+SUM(C483:C484)+SUM(C497:C498)+SUM(C548:C561)</f>
        <v>85669</v>
      </c>
      <c r="D651" s="22">
        <f>SUM(D4:D16)+SUM(D41:D49)+SUM(D232:D244)+SUM(D317:D348)+SUM(D394:D398)+SUM(D425)+SUM(D483:D484)+SUM(D497:D498)+SUM(D548:D561)</f>
        <v>33772</v>
      </c>
      <c r="E651" s="68">
        <f t="shared" si="78"/>
        <v>0.3942149435618485</v>
      </c>
      <c r="F651" s="99">
        <f>SUM(F4:F16)+SUM(F41:F49)+SUM(F232:F244)+SUM(F317:F348)+SUM(F394:F398)+F425+SUM(F483:F484)+SUM(F497:F498)+SUM(F548:F561)</f>
        <v>3268</v>
      </c>
      <c r="G651" s="99">
        <f>SUM(G4:G16)+SUM(G41:G49)+SUM(G232:G244)+SUM(G317:G348)+SUM(G394:G398)+G425+SUM(G483:G484)+SUM(G497:G498)+SUM(G548:G561)</f>
        <v>1115</v>
      </c>
      <c r="H651" s="99">
        <f>SUM(H4:H16)+SUM(H41:H49)+SUM(H232:H244)+SUM(H317:H348)+SUM(H394:H398)+H425+SUM(H483:H484)+SUM(H497:H498)+SUM(H548:H561)</f>
        <v>1755</v>
      </c>
      <c r="I651" s="99">
        <f>SUM(I4:I16)+SUM(I41:I49)+SUM(I232:I244)+SUM(I317:I348)+SUM(I394:I398)+I425+SUM(I483:I484)+SUM(I497:I498)+SUM(I548:I561)</f>
        <v>1209</v>
      </c>
      <c r="J651" s="99">
        <f t="shared" ref="J651:CE651" si="95">SUM(J4:J16)+SUM(J41:J49)+SUM(J232:J244)+SUM(J317:J348)+SUM(J394:J398)+J425+SUM(J483:J484)+SUM(J497:J498)+SUM(J548:J561)</f>
        <v>2964</v>
      </c>
      <c r="K651" s="407">
        <f t="shared" si="95"/>
        <v>3009</v>
      </c>
      <c r="L651" s="99">
        <f>SUM(L4:L16)+SUM(L41:L49)+SUM(L232:L244)+SUM(L317:L348)+SUM(L394:L398)+L425+SUM(L483:L484)+SUM(L497:L498)+SUM(L548:L561)</f>
        <v>2725</v>
      </c>
      <c r="M651" s="99">
        <f>SUM(M4:M16)+SUM(M41:M49)+SUM(M232:M244)+SUM(M317:M348)+SUM(M394:M398)+M425+SUM(M483:M484)+SUM(M497:M498)+SUM(M548:M561)</f>
        <v>1788</v>
      </c>
      <c r="N651" s="100">
        <f t="shared" si="95"/>
        <v>949</v>
      </c>
      <c r="O651" s="99">
        <f t="shared" si="95"/>
        <v>0</v>
      </c>
      <c r="P651" s="100">
        <f t="shared" si="95"/>
        <v>0</v>
      </c>
      <c r="Q651" s="99">
        <f t="shared" si="95"/>
        <v>927</v>
      </c>
      <c r="R651" s="119">
        <f>SUM(R4:R16)+SUM(R41:R49)+SUM(R232:R244)+SUM(R317:R348)+SUM(R394:R398)+R425+SUM(R483:R484)+SUM(R497:R498)+SUM(R548:R561)</f>
        <v>545</v>
      </c>
      <c r="S651" s="119">
        <f>SUM(S4:S16)+SUM(S41:S49)+SUM(S232:S244)+SUM(S317:S348)+SUM(S394:S398)+S425+SUM(S483:S484)+SUM(S497:S498)+SUM(S548:S561)</f>
        <v>834</v>
      </c>
      <c r="T651" s="119">
        <f t="shared" si="95"/>
        <v>452</v>
      </c>
      <c r="U651" s="118">
        <f t="shared" si="95"/>
        <v>2288</v>
      </c>
      <c r="V651" s="100">
        <f t="shared" si="95"/>
        <v>2652</v>
      </c>
      <c r="W651" s="118">
        <f t="shared" si="95"/>
        <v>5</v>
      </c>
      <c r="X651" s="100">
        <f t="shared" si="95"/>
        <v>4</v>
      </c>
      <c r="Y651" s="99">
        <f t="shared" si="95"/>
        <v>1057</v>
      </c>
      <c r="Z651" s="119">
        <f t="shared" si="95"/>
        <v>1124</v>
      </c>
      <c r="AA651" s="118">
        <f t="shared" si="95"/>
        <v>0</v>
      </c>
      <c r="AB651" s="119">
        <f>SUM(AB4:AB16)+SUM(AB41:AB49)+SUM(AB232:AB244)+SUM(AB317:AB348)+SUM(AB394:AB398)+AB425+SUM(AB483:AB484)+SUM(AB497:AB498)+SUM(AB548:AB561)</f>
        <v>0</v>
      </c>
      <c r="AC651" s="412">
        <f>SUM(AC4:AC16)+SUM(AC41:AC49)+SUM(AC232:AC244)+SUM(AC317:AC348)+SUM(AC394:AC398)+AC425+SUM(AC483:AC484)+SUM(AC497:AC498)+SUM(AC548:AC561)</f>
        <v>0</v>
      </c>
      <c r="AD651" s="170">
        <f t="shared" si="95"/>
        <v>0</v>
      </c>
      <c r="AE651" s="99">
        <f t="shared" si="95"/>
        <v>0</v>
      </c>
      <c r="AF651" s="412">
        <f>SUM(AF4:AF16)+SUM(AF41:AF49)+SUM(AF232:AF244)+SUM(AF317:AF348)+SUM(AF394:AF398)+AF425+SUM(AF483:AF484)+SUM(AF497:AF498)+SUM(AF548:AF561)</f>
        <v>0</v>
      </c>
      <c r="AG651" s="412">
        <f>SUM(AG4:AG16)+SUM(AG41:AG49)+SUM(AG232:AG244)+SUM(AG317:AG348)+SUM(AG394:AG398)+AG425+SUM(AG483:AG484)+SUM(AG497:AG498)+SUM(AG548:AG561)</f>
        <v>0</v>
      </c>
      <c r="AH651" s="412">
        <f>SUM(AH4:AH16)+SUM(AH41:AH49)+SUM(AH232:AH244)+SUM(AH317:AH348)+SUM(AH394:AH398)+AH425+SUM(AH483:AH484)+SUM(AH497:AH498)+SUM(AH548:AH561)</f>
        <v>0</v>
      </c>
      <c r="AI651" s="170">
        <f t="shared" si="95"/>
        <v>0</v>
      </c>
      <c r="AJ651" s="99">
        <f t="shared" si="95"/>
        <v>0</v>
      </c>
      <c r="AK651" s="412">
        <f>SUM(AK4:AK16)+SUM(AK41:AK49)+SUM(AK232:AK244)+SUM(AK317:AK348)+SUM(AK394:AK398)+AK425+SUM(AK483:AK484)+SUM(AK497:AK498)+SUM(AK548:AK561)</f>
        <v>0</v>
      </c>
      <c r="AL651" s="170">
        <f t="shared" si="95"/>
        <v>0</v>
      </c>
      <c r="AM651" s="99">
        <f t="shared" si="95"/>
        <v>0</v>
      </c>
      <c r="AN651" s="412">
        <f>SUM(AN4:AN16)+SUM(AN41:AN49)+SUM(AN232:AN244)+SUM(AN317:AN348)+SUM(AN394:AN398)+AN425+SUM(AN483:AN484)+SUM(AN497:AN498)+SUM(AN548:AN561)</f>
        <v>0</v>
      </c>
      <c r="AO651" s="406">
        <f>SUM(AO4:AO16)+SUM(AO41:AO49)+SUM(AO232:AO244)+SUM(AO317:AO348)+SUM(AO394:AO398)+AO425+SUM(AO483:AO484)+SUM(AO497:AO498)+SUM(AO548:AO561)</f>
        <v>0</v>
      </c>
      <c r="AP651" s="99">
        <f>SUM(AP4:AP16)+SUM(AP41:AP49)+SUM(AP232:AP244)+SUM(AP317:AP348)+SUM(AP394:AP398)+AP425+SUM(AP483:AP484)+SUM(AP497:AP498)+SUM(AP548:AP561)</f>
        <v>0</v>
      </c>
      <c r="AQ651" s="170">
        <f t="shared" si="95"/>
        <v>0</v>
      </c>
      <c r="AR651" s="99">
        <f t="shared" si="95"/>
        <v>0</v>
      </c>
      <c r="AS651" s="99">
        <f t="shared" si="95"/>
        <v>0</v>
      </c>
      <c r="AT651" s="100">
        <f t="shared" si="95"/>
        <v>0</v>
      </c>
      <c r="AU651" s="99">
        <f t="shared" si="95"/>
        <v>0</v>
      </c>
      <c r="AV651" s="100">
        <f t="shared" si="95"/>
        <v>0</v>
      </c>
      <c r="AW651" s="99">
        <f t="shared" si="95"/>
        <v>0</v>
      </c>
      <c r="AX651" s="406">
        <f t="shared" si="95"/>
        <v>0</v>
      </c>
      <c r="AY651" s="99">
        <f>SUM(AY4:AY16)+SUM(AY41:AY49)+SUM(AY232:AY244)+SUM(AY317:AY348)+SUM(AY394:AY398)+AY425+SUM(AY483:AY484)+SUM(AY497:AY498)+SUM(AY548:AY561)</f>
        <v>0</v>
      </c>
      <c r="AZ651" s="170">
        <f t="shared" si="95"/>
        <v>0</v>
      </c>
      <c r="BA651" s="99">
        <f t="shared" si="95"/>
        <v>761</v>
      </c>
      <c r="BB651" s="412">
        <f>SUM(BB4:BB16)+SUM(BB41:BB49)+SUM(BB232:BB244)+SUM(BB317:BB348)+SUM(BB394:BB398)+BB425+SUM(BB483:BB484)+SUM(BB497:BB498)+SUM(BB548:BB561)</f>
        <v>1063</v>
      </c>
      <c r="BC651" s="170">
        <f t="shared" si="95"/>
        <v>1161</v>
      </c>
      <c r="BD651" s="99">
        <f t="shared" si="95"/>
        <v>0</v>
      </c>
      <c r="BE651" s="170">
        <f t="shared" si="95"/>
        <v>0</v>
      </c>
      <c r="BF651" s="99">
        <f t="shared" si="95"/>
        <v>0</v>
      </c>
      <c r="BG651" s="100">
        <f t="shared" si="95"/>
        <v>0</v>
      </c>
      <c r="BH651" s="99">
        <f t="shared" si="95"/>
        <v>6279</v>
      </c>
      <c r="BI651" s="100">
        <f t="shared" si="95"/>
        <v>7053</v>
      </c>
      <c r="BJ651" s="99">
        <f t="shared" si="95"/>
        <v>0</v>
      </c>
      <c r="BK651" s="100">
        <f t="shared" si="95"/>
        <v>0</v>
      </c>
      <c r="BL651" s="99">
        <f t="shared" si="95"/>
        <v>7537</v>
      </c>
      <c r="BM651" s="412">
        <f>SUM(BM4:BM16)+SUM(BM41:BM49)+SUM(BM232:BM244)+SUM(BM317:BM348)+SUM(BM394:BM398)+BM425+SUM(BM483:BM484)+SUM(BM497:BM498)+SUM(BM548:BM561)</f>
        <v>7607</v>
      </c>
      <c r="BN651" s="170">
        <f t="shared" si="95"/>
        <v>6679</v>
      </c>
      <c r="BO651" s="99">
        <f t="shared" si="95"/>
        <v>0</v>
      </c>
      <c r="BP651" s="100">
        <f t="shared" si="95"/>
        <v>0</v>
      </c>
      <c r="BQ651" s="99">
        <f t="shared" si="95"/>
        <v>0</v>
      </c>
      <c r="BR651" s="119">
        <f>SUM(BR4:BR16)+SUM(BR41:BR49)+SUM(BR232:BR244)+SUM(BR317:BR348)+SUM(BR394:BR398)+BR425+SUM(BR483:BR484)+SUM(BR497:BR498)+SUM(BR548:BR561)</f>
        <v>0</v>
      </c>
      <c r="BS651" s="412">
        <f>SUM(BS4:BS16)+SUM(BS41:BS49)+SUM(BS232:BS244)+SUM(BS317:BS348)+SUM(BS394:BS398)+BS425+SUM(BS483:BS484)+SUM(BS497:BS498)+SUM(BS548:BS561)</f>
        <v>0</v>
      </c>
      <c r="BT651" s="412">
        <f>SUM(BT4:BT16)+SUM(BT41:BT49)+SUM(BT232:BT244)+SUM(BT317:BT348)+SUM(BT394:BT398)+BT425+SUM(BT483:BT484)+SUM(BT497:BT498)+SUM(BT548:BT561)</f>
        <v>0</v>
      </c>
      <c r="BU651" s="170">
        <f t="shared" si="95"/>
        <v>0</v>
      </c>
      <c r="BV651" s="99">
        <f t="shared" si="95"/>
        <v>0</v>
      </c>
      <c r="BW651" s="100">
        <f t="shared" si="95"/>
        <v>0</v>
      </c>
      <c r="BX651" s="99">
        <f t="shared" si="95"/>
        <v>0</v>
      </c>
      <c r="BY651" s="99">
        <f>SUM(BY4:BY16)+SUM(BY41:BY49)+SUM(BY232:BY244)+SUM(BY317:BY348)+SUM(BY394:BY398)+BY425+SUM(BY483:BY484)+SUM(BY497:BY498)+SUM(BY548:BY561)</f>
        <v>0</v>
      </c>
      <c r="BZ651" s="99">
        <f t="shared" si="95"/>
        <v>0</v>
      </c>
      <c r="CA651" s="100">
        <f t="shared" si="95"/>
        <v>0</v>
      </c>
      <c r="CB651" s="99">
        <f t="shared" si="95"/>
        <v>0</v>
      </c>
      <c r="CC651" s="412">
        <f>SUM(CC4:CC16)+SUM(CC41:CC49)+SUM(CC232:CC244)+SUM(CC317:CC348)+SUM(CC394:CC398)+CC425+SUM(CC483:CC484)+SUM(CC497:CC498)+SUM(CC548:CC561)</f>
        <v>0</v>
      </c>
      <c r="CD651" s="412">
        <f>SUM(CD4:CD16)+SUM(CD41:CD49)+SUM(CD232:CD244)+SUM(CD317:CD348)+SUM(CD394:CD398)+CD425+SUM(CD483:CD484)+SUM(CD497:CD498)+SUM(CD548:CD561)</f>
        <v>0</v>
      </c>
      <c r="CE651" s="170">
        <f t="shared" si="95"/>
        <v>0</v>
      </c>
    </row>
    <row r="652" spans="1:83">
      <c r="A652" s="40"/>
      <c r="B652" s="28" t="s">
        <v>890</v>
      </c>
      <c r="C652" s="22">
        <f>SUM(C194:C204)+SUM(C209:C212)+SUM(C213:C225)+SUM(C245:C261)+SUM(C285:C307)+SUM(C422:C424)+SUM(C426:C427)+SUM(C473:C475)+SUM(C509)+C525+C532+SUM(C535:C547)</f>
        <v>86452</v>
      </c>
      <c r="D652" s="22">
        <f>SUM(D194:D204)+SUM(D209:D212)+SUM(D213:D225)+SUM(D245:D261)+SUM(D285:D307)+SUM(D422:D424)+SUM(D426:D427)+SUM(D473:D475)+SUM(D509)+D525+D532+SUM(D535:D547)</f>
        <v>29304</v>
      </c>
      <c r="E652" s="68">
        <f t="shared" si="78"/>
        <v>0.33896266136121778</v>
      </c>
      <c r="F652" s="131">
        <f>SUM(F194:F204)+SUM(F209:F225)+SUM(F245:F261)+SUM(F285:F307)+SUM(F422:F424)+SUM(F426:F427)+SUM(F473:F475)+F509+F525+F532+SUM(F535:F547)</f>
        <v>64</v>
      </c>
      <c r="G652" s="131">
        <f>SUM(G194:G204)+SUM(G209:G225)+SUM(G245:G261)+SUM(G285:G307)+SUM(G422:G424)+SUM(G426:G427)+SUM(G473:G475)+G509+G525+G532+SUM(G535:G547)</f>
        <v>33</v>
      </c>
      <c r="H652" s="131">
        <f>SUM(H194:H204)+SUM(H209:H225)+SUM(H245:H261)+SUM(H285:H307)+SUM(H422:H424)+SUM(H426:H427)+SUM(H473:H475)+H509+H525+H532+SUM(H535:H547)</f>
        <v>43</v>
      </c>
      <c r="I652" s="131">
        <f>SUM(I194:I204)+SUM(I209:I225)+SUM(I245:I261)+SUM(I285:I307)+SUM(I422:I424)+SUM(I426:I427)+SUM(I473:I475)+I509+I525+I532+SUM(I535:I547)</f>
        <v>15</v>
      </c>
      <c r="J652" s="131">
        <f t="shared" ref="J652:CE652" si="96">SUM(J194:J204)+SUM(J209:J225)+SUM(J245:J261)+SUM(J285:J307)+SUM(J422:J424)+SUM(J426:J427)+SUM(J473:J475)+J509+J525+J532+SUM(J535:J547)</f>
        <v>57</v>
      </c>
      <c r="K652" s="488">
        <f t="shared" si="96"/>
        <v>68</v>
      </c>
      <c r="L652" s="131">
        <f>SUM(L194:L204)+SUM(L209:L225)+SUM(L245:L261)+SUM(L285:L307)+SUM(L422:L424)+SUM(L426:L427)+SUM(L473:L475)+L509+L525+L532+SUM(L535:L547)</f>
        <v>46</v>
      </c>
      <c r="M652" s="131">
        <f>SUM(M194:M204)+SUM(M209:M225)+SUM(M245:M261)+SUM(M285:M307)+SUM(M422:M424)+SUM(M426:M427)+SUM(M473:M475)+M509+M525+M532+SUM(M535:M547)</f>
        <v>40</v>
      </c>
      <c r="N652" s="132">
        <f t="shared" si="96"/>
        <v>26</v>
      </c>
      <c r="O652" s="131">
        <f t="shared" si="96"/>
        <v>1177</v>
      </c>
      <c r="P652" s="132">
        <f t="shared" si="96"/>
        <v>1324</v>
      </c>
      <c r="Q652" s="131">
        <f t="shared" si="96"/>
        <v>821</v>
      </c>
      <c r="R652" s="133">
        <f>SUM(R194:R204)+SUM(R209:R225)+SUM(R245:R261)+SUM(R285:R307)+SUM(R422:R424)+SUM(R426:R427)+SUM(R473:R475)+R509+R525+R532+SUM(R535:R547)</f>
        <v>500</v>
      </c>
      <c r="S652" s="133">
        <f>SUM(S194:S204)+SUM(S209:S225)+SUM(S245:S261)+SUM(S285:S307)+SUM(S422:S424)+SUM(S426:S427)+SUM(S473:S475)+S509+S525+S532+SUM(S535:S547)</f>
        <v>946</v>
      </c>
      <c r="T652" s="133">
        <f t="shared" si="96"/>
        <v>619</v>
      </c>
      <c r="U652" s="178">
        <f t="shared" si="96"/>
        <v>0</v>
      </c>
      <c r="V652" s="132">
        <f t="shared" si="96"/>
        <v>0</v>
      </c>
      <c r="W652" s="178">
        <f t="shared" si="96"/>
        <v>1369</v>
      </c>
      <c r="X652" s="132">
        <f t="shared" si="96"/>
        <v>1299</v>
      </c>
      <c r="Y652" s="131">
        <f t="shared" si="96"/>
        <v>0</v>
      </c>
      <c r="Z652" s="133">
        <f t="shared" si="96"/>
        <v>0</v>
      </c>
      <c r="AA652" s="178">
        <f t="shared" si="96"/>
        <v>0</v>
      </c>
      <c r="AB652" s="133">
        <f>SUM(AB194:AB204)+SUM(AB209:AB225)+SUM(AB245:AB261)+SUM(AB285:AB307)+SUM(AB422:AB424)+SUM(AB426:AB427)+SUM(AB473:AB475)+AB509+AB525+AB532+SUM(AB535:AB547)</f>
        <v>0</v>
      </c>
      <c r="AC652" s="413">
        <f>SUM(AC194:AC204)+SUM(AC209:AC225)+SUM(AC245:AC261)+SUM(AC285:AC307)+SUM(AC422:AC424)+SUM(AC426:AC427)+SUM(AC473:AC475)+AC509+AC525+AC532+SUM(AC535:AC547)</f>
        <v>0</v>
      </c>
      <c r="AD652" s="179">
        <f t="shared" si="96"/>
        <v>0</v>
      </c>
      <c r="AE652" s="131">
        <f t="shared" si="96"/>
        <v>0</v>
      </c>
      <c r="AF652" s="413">
        <f>SUM(AF194:AF204)+SUM(AF209:AF225)+SUM(AF245:AF261)+SUM(AF285:AF307)+SUM(AF422:AF424)+SUM(AF426:AF427)+SUM(AF473:AF475)+AF509+AF525+AF532+SUM(AF535:AF547)</f>
        <v>0</v>
      </c>
      <c r="AG652" s="413">
        <f>SUM(AG194:AG204)+SUM(AG209:AG225)+SUM(AG245:AG261)+SUM(AG285:AG307)+SUM(AG422:AG424)+SUM(AG426:AG427)+SUM(AG473:AG475)+AG509+AG525+AG532+SUM(AG535:AG547)</f>
        <v>0</v>
      </c>
      <c r="AH652" s="413">
        <f>SUM(AH194:AH204)+SUM(AH209:AH225)+SUM(AH245:AH261)+SUM(AH285:AH307)+SUM(AH422:AH424)+SUM(AH426:AH427)+SUM(AH473:AH475)+AH509+AH525+AH532+SUM(AH535:AH547)</f>
        <v>0</v>
      </c>
      <c r="AI652" s="179">
        <f t="shared" si="96"/>
        <v>0</v>
      </c>
      <c r="AJ652" s="131">
        <f t="shared" si="96"/>
        <v>0</v>
      </c>
      <c r="AK652" s="413">
        <f>SUM(AK194:AK204)+SUM(AK209:AK225)+SUM(AK245:AK261)+SUM(AK285:AK307)+SUM(AK422:AK424)+SUM(AK426:AK427)+SUM(AK473:AK475)+AK509+AK525+AK532+SUM(AK535:AK547)</f>
        <v>0</v>
      </c>
      <c r="AL652" s="179">
        <f t="shared" si="96"/>
        <v>0</v>
      </c>
      <c r="AM652" s="131">
        <f t="shared" si="96"/>
        <v>0</v>
      </c>
      <c r="AN652" s="413">
        <f>SUM(AN194:AN204)+SUM(AN209:AN225)+SUM(AN245:AN261)+SUM(AN285:AN307)+SUM(AN422:AN424)+SUM(AN426:AN427)+SUM(AN473:AN475)+AN509+AN525+AN532+SUM(AN535:AN547)</f>
        <v>0</v>
      </c>
      <c r="AO652" s="414">
        <f>SUM(AO194:AO204)+SUM(AO209:AO225)+SUM(AO245:AO261)+SUM(AO285:AO307)+SUM(AO422:AO424)+SUM(AO426:AO427)+SUM(AO473:AO475)+AO509+AO525+AO532+SUM(AO535:AO547)</f>
        <v>0</v>
      </c>
      <c r="AP652" s="131">
        <f>SUM(AP194:AP204)+SUM(AP209:AP225)+SUM(AP245:AP261)+SUM(AP285:AP307)+SUM(AP422:AP424)+SUM(AP426:AP427)+SUM(AP473:AP475)+AP509+AP525+AP532+SUM(AP535:AP547)</f>
        <v>0</v>
      </c>
      <c r="AQ652" s="179">
        <f t="shared" si="96"/>
        <v>0</v>
      </c>
      <c r="AR652" s="131">
        <f t="shared" si="96"/>
        <v>3707</v>
      </c>
      <c r="AS652" s="131">
        <f t="shared" si="96"/>
        <v>3446</v>
      </c>
      <c r="AT652" s="132">
        <f t="shared" si="96"/>
        <v>4042</v>
      </c>
      <c r="AU652" s="131">
        <f t="shared" si="96"/>
        <v>1095</v>
      </c>
      <c r="AV652" s="132">
        <f t="shared" si="96"/>
        <v>977</v>
      </c>
      <c r="AW652" s="131">
        <f t="shared" si="96"/>
        <v>0</v>
      </c>
      <c r="AX652" s="414">
        <f t="shared" si="96"/>
        <v>0</v>
      </c>
      <c r="AY652" s="131">
        <f>SUM(AY194:AY204)+SUM(AY209:AY225)+SUM(AY245:AY261)+SUM(AY285:AY307)+SUM(AY422:AY424)+SUM(AY426:AY427)+SUM(AY473:AY475)+AY509+AY525+AY532+SUM(AY535:AY547)</f>
        <v>0</v>
      </c>
      <c r="AZ652" s="179">
        <f t="shared" si="96"/>
        <v>0</v>
      </c>
      <c r="BA652" s="131">
        <f t="shared" si="96"/>
        <v>2832</v>
      </c>
      <c r="BB652" s="413">
        <f>SUM(BB194:BB204)+SUM(BB209:BB225)+SUM(BB245:BB261)+SUM(BB285:BB307)+SUM(BB422:BB424)+SUM(BB426:BB427)+SUM(BB473:BB475)+BB509+BB525+BB532+SUM(BB535:BB547)</f>
        <v>3976</v>
      </c>
      <c r="BC652" s="179">
        <f t="shared" si="96"/>
        <v>4111</v>
      </c>
      <c r="BD652" s="131">
        <f t="shared" si="96"/>
        <v>2258</v>
      </c>
      <c r="BE652" s="179">
        <f t="shared" si="96"/>
        <v>2043</v>
      </c>
      <c r="BF652" s="131">
        <f t="shared" si="96"/>
        <v>0</v>
      </c>
      <c r="BG652" s="132">
        <f t="shared" si="96"/>
        <v>0</v>
      </c>
      <c r="BH652" s="131">
        <f t="shared" si="96"/>
        <v>663</v>
      </c>
      <c r="BI652" s="132">
        <f t="shared" si="96"/>
        <v>604</v>
      </c>
      <c r="BJ652" s="131">
        <f t="shared" si="96"/>
        <v>0</v>
      </c>
      <c r="BK652" s="132">
        <f t="shared" si="96"/>
        <v>0</v>
      </c>
      <c r="BL652" s="131">
        <f t="shared" si="96"/>
        <v>0</v>
      </c>
      <c r="BM652" s="413">
        <f>SUM(BM194:BM204)+SUM(BM209:BM225)+SUM(BM245:BM261)+SUM(BM285:BM307)+SUM(BM422:BM424)+SUM(BM426:BM427)+SUM(BM473:BM475)+BM509+BM525+BM532+SUM(BM535:BM547)</f>
        <v>0</v>
      </c>
      <c r="BN652" s="179">
        <f t="shared" si="96"/>
        <v>0</v>
      </c>
      <c r="BO652" s="131">
        <f t="shared" si="96"/>
        <v>0</v>
      </c>
      <c r="BP652" s="132">
        <f t="shared" si="96"/>
        <v>0</v>
      </c>
      <c r="BQ652" s="131">
        <f t="shared" si="96"/>
        <v>928</v>
      </c>
      <c r="BR652" s="133">
        <f>SUM(BR194:BR204)+SUM(BR209:BR225)+SUM(BR245:BR261)+SUM(BR285:BR307)+SUM(BR422:BR424)+SUM(BR426:BR427)+SUM(BR473:BR475)+BR509+BR525+BR532+SUM(BR535:BR547)</f>
        <v>589</v>
      </c>
      <c r="BS652" s="413">
        <f>SUM(BS194:BS204)+SUM(BS209:BS225)+SUM(BS245:BS261)+SUM(BS285:BS307)+SUM(BS422:BS424)+SUM(BS426:BS427)+SUM(BS473:BS475)+BS509+BS525+BS532+SUM(BS535:BS547)</f>
        <v>310</v>
      </c>
      <c r="BT652" s="413">
        <f>SUM(BT194:BT204)+SUM(BT209:BT225)+SUM(BT245:BT261)+SUM(BT285:BT307)+SUM(BT422:BT424)+SUM(BT426:BT427)+SUM(BT473:BT475)+BT509+BT525+BT532+SUM(BT535:BT547)</f>
        <v>129</v>
      </c>
      <c r="BU652" s="179">
        <f t="shared" si="96"/>
        <v>192</v>
      </c>
      <c r="BV652" s="131">
        <f t="shared" si="96"/>
        <v>0</v>
      </c>
      <c r="BW652" s="132">
        <f t="shared" si="96"/>
        <v>0</v>
      </c>
      <c r="BX652" s="131">
        <f t="shared" si="96"/>
        <v>0</v>
      </c>
      <c r="BY652" s="131">
        <f>SUM(BY194:BY204)+SUM(BY209:BY225)+SUM(BY245:BY261)+SUM(BY285:BY307)+SUM(BY422:BY424)+SUM(BY426:BY427)+SUM(BY473:BY475)+BY509+BY525+BY532+SUM(BY535:BY547)</f>
        <v>0</v>
      </c>
      <c r="BZ652" s="131">
        <f t="shared" si="96"/>
        <v>0</v>
      </c>
      <c r="CA652" s="132">
        <f t="shared" si="96"/>
        <v>0</v>
      </c>
      <c r="CB652" s="131">
        <f t="shared" si="96"/>
        <v>0</v>
      </c>
      <c r="CC652" s="413">
        <f>SUM(CC194:CC204)+SUM(CC209:CC225)+SUM(CC245:CC261)+SUM(CC285:CC307)+SUM(CC422:CC424)+SUM(CC426:CC427)+SUM(CC473:CC475)+CC509+CC525+CC532+SUM(CC535:CC547)</f>
        <v>0</v>
      </c>
      <c r="CD652" s="413">
        <f>SUM(CD194:CD204)+SUM(CD209:CD225)+SUM(CD245:CD261)+SUM(CD285:CD307)+SUM(CD422:CD424)+SUM(CD426:CD427)+SUM(CD473:CD475)+CD509+CD525+CD532+SUM(CD535:CD547)</f>
        <v>0</v>
      </c>
      <c r="CE652" s="179">
        <f t="shared" si="96"/>
        <v>0</v>
      </c>
    </row>
    <row r="653" spans="1:83">
      <c r="A653" s="40"/>
      <c r="B653" s="28" t="s">
        <v>779</v>
      </c>
      <c r="C653" s="22">
        <f>SUM(C119:C127)+SUM(C226:C231)+SUM(C350:C387)+SUM(C400:C401)+SUM(C476:C478)+SUM(C485:C496)+SUM(C562:C564)</f>
        <v>78342</v>
      </c>
      <c r="D653" s="22">
        <f>SUM(D119:D127)+SUM(D226:D231)+SUM(D350:D387)+SUM(D400:D401)+SUM(D476:D478)+SUM(D485:D496)+SUM(D562:D564)</f>
        <v>24054</v>
      </c>
      <c r="E653" s="68">
        <f t="shared" si="78"/>
        <v>0.30703837022286895</v>
      </c>
      <c r="F653" s="99">
        <f>SUM(F119:F127)+SUM(F226:F231)+SUM(F350:F387)+SUM(F400:F401)+SUM(F476:F478)+SUM(F485:F496)+SUM(F562:F564)</f>
        <v>752</v>
      </c>
      <c r="G653" s="99">
        <f>SUM(G119:G127)+SUM(G226:G231)+SUM(G350:G387)+SUM(G400:G401)+SUM(G476:G478)+SUM(G485:G496)+SUM(G562:G564)</f>
        <v>336</v>
      </c>
      <c r="H653" s="99">
        <f>SUM(H119:H127)+SUM(H226:H231)+SUM(H350:H387)+SUM(H400:H401)+SUM(H476:H478)+SUM(H485:H496)+SUM(H562:H564)</f>
        <v>505</v>
      </c>
      <c r="I653" s="99">
        <f>SUM(I119:I127)+SUM(I226:I231)+SUM(I350:I387)+SUM(I400:I401)+SUM(I476:I478)+SUM(I485:I496)+SUM(I562:I564)</f>
        <v>188</v>
      </c>
      <c r="J653" s="99">
        <f t="shared" ref="J653:CE653" si="97">SUM(J119:J127)+SUM(J226:J231)+SUM(J350:J387)+SUM(J400:J401)+SUM(J476:J478)+SUM(J485:J496)+SUM(J562:J564)</f>
        <v>587</v>
      </c>
      <c r="K653" s="407">
        <f t="shared" si="97"/>
        <v>633</v>
      </c>
      <c r="L653" s="99">
        <f>SUM(L119:L127)+SUM(L226:L231)+SUM(L350:L387)+SUM(L400:L401)+SUM(L476:L478)+SUM(L485:L496)+SUM(L562:L564)</f>
        <v>551</v>
      </c>
      <c r="M653" s="99">
        <f>SUM(M119:M127)+SUM(M226:M231)+SUM(M350:M387)+SUM(M400:M401)+SUM(M476:M478)+SUM(M485:M496)+SUM(M562:M564)</f>
        <v>489</v>
      </c>
      <c r="N653" s="100">
        <f t="shared" si="97"/>
        <v>303</v>
      </c>
      <c r="O653" s="99">
        <f t="shared" si="97"/>
        <v>0</v>
      </c>
      <c r="P653" s="100">
        <f t="shared" si="97"/>
        <v>0</v>
      </c>
      <c r="Q653" s="99">
        <f t="shared" si="97"/>
        <v>0</v>
      </c>
      <c r="R653" s="119">
        <f>SUM(R119:R127)+SUM(R226:R231)+SUM(R350:R387)+SUM(R400:R401)+SUM(R476:R478)+SUM(R485:R496)+SUM(R562:R564)</f>
        <v>0</v>
      </c>
      <c r="S653" s="119">
        <f>SUM(S119:S127)+SUM(S226:S231)+SUM(S350:S387)+SUM(S400:S401)+SUM(S476:S478)+SUM(S485:S496)+SUM(S562:S564)</f>
        <v>0</v>
      </c>
      <c r="T653" s="119">
        <f t="shared" si="97"/>
        <v>0</v>
      </c>
      <c r="U653" s="118">
        <f t="shared" si="97"/>
        <v>0</v>
      </c>
      <c r="V653" s="100">
        <f t="shared" si="97"/>
        <v>0</v>
      </c>
      <c r="W653" s="118">
        <f t="shared" si="97"/>
        <v>0</v>
      </c>
      <c r="X653" s="100">
        <f t="shared" si="97"/>
        <v>0</v>
      </c>
      <c r="Y653" s="99">
        <f t="shared" si="97"/>
        <v>0</v>
      </c>
      <c r="Z653" s="119">
        <f t="shared" si="97"/>
        <v>0</v>
      </c>
      <c r="AA653" s="118">
        <f t="shared" si="97"/>
        <v>0</v>
      </c>
      <c r="AB653" s="119">
        <f>SUM(AB119:AB127)+SUM(AB226:AB231)+SUM(AB350:AB387)+SUM(AB400:AB401)+SUM(AB476:AB478)+SUM(AB485:AB496)+SUM(AB562:AB564)</f>
        <v>0</v>
      </c>
      <c r="AC653" s="412">
        <f>SUM(AC119:AC127)+SUM(AC226:AC231)+SUM(AC350:AC387)+SUM(AC400:AC401)+SUM(AC476:AC478)+SUM(AC485:AC496)+SUM(AC562:AC564)</f>
        <v>0</v>
      </c>
      <c r="AD653" s="170">
        <f t="shared" si="97"/>
        <v>0</v>
      </c>
      <c r="AE653" s="99">
        <f t="shared" si="97"/>
        <v>318</v>
      </c>
      <c r="AF653" s="412">
        <f>SUM(AF119:AF127)+SUM(AF226:AF231)+SUM(AF350:AF387)+SUM(AF400:AF401)+SUM(AF476:AF478)+SUM(AF485:AF496)+SUM(AF562:AF564)</f>
        <v>195</v>
      </c>
      <c r="AG653" s="412">
        <f>SUM(AG119:AG127)+SUM(AG226:AG231)+SUM(AG350:AG387)+SUM(AG400:AG401)+SUM(AG476:AG478)+SUM(AG485:AG496)+SUM(AG562:AG564)</f>
        <v>181</v>
      </c>
      <c r="AH653" s="412">
        <f>SUM(AH119:AH127)+SUM(AH226:AH231)+SUM(AH350:AH387)+SUM(AH400:AH401)+SUM(AH476:AH478)+SUM(AH485:AH496)+SUM(AH562:AH564)</f>
        <v>180</v>
      </c>
      <c r="AI653" s="170">
        <f t="shared" si="97"/>
        <v>326</v>
      </c>
      <c r="AJ653" s="99">
        <f t="shared" si="97"/>
        <v>0</v>
      </c>
      <c r="AK653" s="412">
        <f>SUM(AK119:AK127)+SUM(AK226:AK231)+SUM(AK350:AK387)+SUM(AK400:AK401)+SUM(AK476:AK478)+SUM(AK485:AK496)+SUM(AK562:AK564)</f>
        <v>0</v>
      </c>
      <c r="AL653" s="170">
        <f t="shared" si="97"/>
        <v>0</v>
      </c>
      <c r="AM653" s="99">
        <f t="shared" si="97"/>
        <v>0</v>
      </c>
      <c r="AN653" s="412">
        <f>SUM(AN119:AN127)+SUM(AN226:AN231)+SUM(AN350:AN387)+SUM(AN400:AN401)+SUM(AN476:AN478)+SUM(AN485:AN496)+SUM(AN562:AN564)</f>
        <v>0</v>
      </c>
      <c r="AO653" s="406">
        <f>SUM(AO119:AO127)+SUM(AO226:AO231)+SUM(AO350:AO387)+SUM(AO400:AO401)+SUM(AO476:AO478)+SUM(AO485:AO496)+SUM(AO562:AO564)</f>
        <v>0</v>
      </c>
      <c r="AP653" s="99">
        <f>SUM(AP119:AP127)+SUM(AP226:AP231)+SUM(AP350:AP387)+SUM(AP400:AP401)+SUM(AP476:AP478)+SUM(AP485:AP496)+SUM(AP562:AP564)</f>
        <v>0</v>
      </c>
      <c r="AQ653" s="170">
        <f t="shared" si="97"/>
        <v>0</v>
      </c>
      <c r="AR653" s="99">
        <f t="shared" si="97"/>
        <v>0</v>
      </c>
      <c r="AS653" s="99">
        <f t="shared" si="97"/>
        <v>0</v>
      </c>
      <c r="AT653" s="100">
        <f t="shared" si="97"/>
        <v>0</v>
      </c>
      <c r="AU653" s="99">
        <f t="shared" si="97"/>
        <v>0</v>
      </c>
      <c r="AV653" s="100">
        <f t="shared" si="97"/>
        <v>0</v>
      </c>
      <c r="AW653" s="99">
        <f t="shared" si="97"/>
        <v>0</v>
      </c>
      <c r="AX653" s="406">
        <f t="shared" si="97"/>
        <v>0</v>
      </c>
      <c r="AY653" s="99">
        <f>SUM(AY119:AY127)+SUM(AY226:AY231)+SUM(AY350:AY387)+SUM(AY400:AY401)+SUM(AY476:AY478)+SUM(AY485:AY496)+SUM(AY562:AY564)</f>
        <v>0</v>
      </c>
      <c r="AZ653" s="170">
        <f t="shared" si="97"/>
        <v>0</v>
      </c>
      <c r="BA653" s="99">
        <f t="shared" si="97"/>
        <v>0</v>
      </c>
      <c r="BB653" s="412">
        <f>SUM(BB119:BB127)+SUM(BB226:BB231)+SUM(BB350:BB387)+SUM(BB400:BB401)+SUM(BB476:BB478)+SUM(BB485:BB496)+SUM(BB562:BB564)</f>
        <v>0</v>
      </c>
      <c r="BC653" s="170">
        <f t="shared" si="97"/>
        <v>0</v>
      </c>
      <c r="BD653" s="99">
        <f t="shared" si="97"/>
        <v>0</v>
      </c>
      <c r="BE653" s="170">
        <f t="shared" si="97"/>
        <v>0</v>
      </c>
      <c r="BF653" s="99">
        <f t="shared" si="97"/>
        <v>0</v>
      </c>
      <c r="BG653" s="100">
        <f t="shared" si="97"/>
        <v>0</v>
      </c>
      <c r="BH653" s="99">
        <f t="shared" si="97"/>
        <v>9065</v>
      </c>
      <c r="BI653" s="100">
        <f t="shared" si="97"/>
        <v>10285</v>
      </c>
      <c r="BJ653" s="99">
        <f t="shared" si="97"/>
        <v>0</v>
      </c>
      <c r="BK653" s="100">
        <f t="shared" si="97"/>
        <v>0</v>
      </c>
      <c r="BL653" s="99">
        <f t="shared" si="97"/>
        <v>0</v>
      </c>
      <c r="BM653" s="412">
        <f>SUM(BM119:BM127)+SUM(BM226:BM231)+SUM(BM350:BM387)+SUM(BM400:BM401)+SUM(BM476:BM478)+SUM(BM485:BM496)+SUM(BM562:BM564)</f>
        <v>0</v>
      </c>
      <c r="BN653" s="170">
        <f t="shared" si="97"/>
        <v>0</v>
      </c>
      <c r="BO653" s="99">
        <f t="shared" si="97"/>
        <v>0</v>
      </c>
      <c r="BP653" s="100">
        <f t="shared" si="97"/>
        <v>0</v>
      </c>
      <c r="BQ653" s="99">
        <f t="shared" si="97"/>
        <v>3641</v>
      </c>
      <c r="BR653" s="119">
        <f>SUM(BR119:BR127)+SUM(BR226:BR231)+SUM(BR350:BR387)+SUM(BR400:BR401)+SUM(BR476:BR478)+SUM(BR485:BR496)+SUM(BR562:BR564)</f>
        <v>2909</v>
      </c>
      <c r="BS653" s="412">
        <f>SUM(BS119:BS127)+SUM(BS226:BS231)+SUM(BS350:BS387)+SUM(BS400:BS401)+SUM(BS476:BS478)+SUM(BS485:BS496)+SUM(BS562:BS564)</f>
        <v>4257</v>
      </c>
      <c r="BT653" s="412">
        <f>SUM(BT119:BT127)+SUM(BT226:BT231)+SUM(BT350:BT387)+SUM(BT400:BT401)+SUM(BT476:BT478)+SUM(BT485:BT496)+SUM(BT562:BT564)</f>
        <v>2199</v>
      </c>
      <c r="BU653" s="170">
        <f t="shared" si="97"/>
        <v>5190</v>
      </c>
      <c r="BV653" s="99">
        <f t="shared" si="97"/>
        <v>0</v>
      </c>
      <c r="BW653" s="100">
        <f t="shared" si="97"/>
        <v>0</v>
      </c>
      <c r="BX653" s="99">
        <f t="shared" si="97"/>
        <v>2695</v>
      </c>
      <c r="BY653" s="99">
        <f>SUM(BY119:BY127)+SUM(BY226:BY231)+SUM(BY350:BY387)+SUM(BY400:BY401)+SUM(BY476:BY478)+SUM(BY485:BY496)+SUM(BY562:BY564)</f>
        <v>1731</v>
      </c>
      <c r="BZ653" s="99">
        <f t="shared" si="97"/>
        <v>2382</v>
      </c>
      <c r="CA653" s="100">
        <f t="shared" si="97"/>
        <v>1655</v>
      </c>
      <c r="CB653" s="99">
        <f t="shared" si="97"/>
        <v>1331</v>
      </c>
      <c r="CC653" s="412">
        <f>SUM(CC119:CC127)+SUM(CC226:CC231)+SUM(CC350:CC387)+SUM(CC400:CC401)+SUM(CC476:CC478)+SUM(CC485:CC496)+SUM(CC562:CC564)</f>
        <v>1469</v>
      </c>
      <c r="CD653" s="412">
        <f>SUM(CD119:CD127)+SUM(CD226:CD231)+SUM(CD350:CD387)+SUM(CD400:CD401)+SUM(CD476:CD478)+SUM(CD485:CD496)+SUM(CD562:CD564)</f>
        <v>1339</v>
      </c>
      <c r="CE653" s="170">
        <f t="shared" si="97"/>
        <v>1925</v>
      </c>
    </row>
    <row r="654" spans="1:83">
      <c r="A654" s="40"/>
      <c r="B654" s="28" t="s">
        <v>734</v>
      </c>
      <c r="C654" s="22">
        <f>SUM(C165:C171)+C173+SUM(C205:C208)+SUM(C402:C420)+SUM(C430:C472)</f>
        <v>77761</v>
      </c>
      <c r="D654" s="22">
        <f>SUM(D165:D171)+D173+SUM(D205:D208)+SUM(D402:D420)+SUM(D430:D472)</f>
        <v>22047</v>
      </c>
      <c r="E654" s="68">
        <f t="shared" si="78"/>
        <v>0.28352258844407863</v>
      </c>
      <c r="F654" s="99">
        <f>SUM(F165:F171)+F173+SUM(F205:F208)+SUM(F402:F420)+SUM(F430:F472)</f>
        <v>1911</v>
      </c>
      <c r="G654" s="99">
        <f>SUM(G165:G171)+G173+SUM(G205:G208)+SUM(G402:G420)+SUM(G430:G472)</f>
        <v>854</v>
      </c>
      <c r="H654" s="99">
        <f>SUM(H165:H171)+H173+SUM(H205:H208)+SUM(H402:H420)+SUM(H430:H472)</f>
        <v>1722</v>
      </c>
      <c r="I654" s="99">
        <f>SUM(I165:I171)+I173+SUM(I205:I208)+SUM(I402:I420)+SUM(I430:I472)</f>
        <v>544</v>
      </c>
      <c r="J654" s="99">
        <f t="shared" ref="J654:CE654" si="98">SUM(J165:J171)+J173+SUM(J205:J208)+SUM(J402:J420)+SUM(J430:J472)</f>
        <v>1586</v>
      </c>
      <c r="K654" s="407">
        <f t="shared" si="98"/>
        <v>1842</v>
      </c>
      <c r="L654" s="99">
        <f>SUM(L165:L171)+L173+SUM(L205:L208)+SUM(L402:L420)+SUM(L430:L472)</f>
        <v>1431</v>
      </c>
      <c r="M654" s="99">
        <f>SUM(M165:M171)+M173+SUM(M205:M208)+SUM(M402:M420)+SUM(M430:M472)</f>
        <v>1313</v>
      </c>
      <c r="N654" s="100">
        <f t="shared" si="98"/>
        <v>1072</v>
      </c>
      <c r="O654" s="99">
        <f t="shared" si="98"/>
        <v>0</v>
      </c>
      <c r="P654" s="100">
        <f t="shared" si="98"/>
        <v>0</v>
      </c>
      <c r="Q654" s="99">
        <f t="shared" si="98"/>
        <v>0</v>
      </c>
      <c r="R654" s="119">
        <f>SUM(R165:R171)+R173+SUM(R205:R208)+SUM(R402:R420)+SUM(R430:R472)</f>
        <v>0</v>
      </c>
      <c r="S654" s="119">
        <f>SUM(S165:S171)+S173+SUM(S205:S208)+SUM(S402:S420)+SUM(S430:S472)</f>
        <v>0</v>
      </c>
      <c r="T654" s="119">
        <f t="shared" si="98"/>
        <v>0</v>
      </c>
      <c r="U654" s="118">
        <f t="shared" si="98"/>
        <v>0</v>
      </c>
      <c r="V654" s="100">
        <f t="shared" si="98"/>
        <v>0</v>
      </c>
      <c r="W654" s="118">
        <f t="shared" si="98"/>
        <v>0</v>
      </c>
      <c r="X654" s="100">
        <f t="shared" si="98"/>
        <v>0</v>
      </c>
      <c r="Y654" s="99">
        <f t="shared" si="98"/>
        <v>0</v>
      </c>
      <c r="Z654" s="119">
        <f t="shared" si="98"/>
        <v>0</v>
      </c>
      <c r="AA654" s="118">
        <f t="shared" si="98"/>
        <v>0</v>
      </c>
      <c r="AB654" s="119">
        <f>SUM(AB165:AB171)+AB173+SUM(AB205:AB208)+SUM(AB402:AB420)+SUM(AB430:AB472)</f>
        <v>0</v>
      </c>
      <c r="AC654" s="412">
        <f>SUM(AC165:AC171)+AC173+SUM(AC205:AC208)+SUM(AC402:AC420)+SUM(AC430:AC472)</f>
        <v>0</v>
      </c>
      <c r="AD654" s="170">
        <f t="shared" si="98"/>
        <v>0</v>
      </c>
      <c r="AE654" s="99">
        <f t="shared" si="98"/>
        <v>0</v>
      </c>
      <c r="AF654" s="412">
        <f>SUM(AF165:AF171)+AF173+SUM(AF205:AF208)+SUM(AF402:AF420)+SUM(AF430:AF472)</f>
        <v>0</v>
      </c>
      <c r="AG654" s="412">
        <f>SUM(AG165:AG171)+AG173+SUM(AG205:AG208)+SUM(AG402:AG420)+SUM(AG430:AG472)</f>
        <v>0</v>
      </c>
      <c r="AH654" s="412">
        <f>SUM(AH165:AH171)+AH173+SUM(AH205:AH208)+SUM(AH402:AH420)+SUM(AH430:AH472)</f>
        <v>0</v>
      </c>
      <c r="AI654" s="170">
        <f t="shared" si="98"/>
        <v>0</v>
      </c>
      <c r="AJ654" s="99">
        <f t="shared" si="98"/>
        <v>0</v>
      </c>
      <c r="AK654" s="412">
        <f>SUM(AK165:AK171)+AK173+SUM(AK205:AK208)+SUM(AK402:AK420)+SUM(AK430:AK472)</f>
        <v>0</v>
      </c>
      <c r="AL654" s="170">
        <f t="shared" si="98"/>
        <v>0</v>
      </c>
      <c r="AM654" s="99">
        <f t="shared" si="98"/>
        <v>0</v>
      </c>
      <c r="AN654" s="412">
        <f>SUM(AN165:AN171)+AN173+SUM(AN205:AN208)+SUM(AN402:AN420)+SUM(AN430:AN472)</f>
        <v>0</v>
      </c>
      <c r="AO654" s="406">
        <f>SUM(AO165:AO171)+AO173+SUM(AO205:AO208)+SUM(AO402:AO420)+SUM(AO430:AO472)</f>
        <v>0</v>
      </c>
      <c r="AP654" s="99">
        <f>SUM(AP165:AP171)+AP173+SUM(AP205:AP208)+SUM(AP402:AP420)+SUM(AP430:AP472)</f>
        <v>0</v>
      </c>
      <c r="AQ654" s="170">
        <f t="shared" si="98"/>
        <v>0</v>
      </c>
      <c r="AR654" s="99">
        <f t="shared" si="98"/>
        <v>0</v>
      </c>
      <c r="AS654" s="99">
        <f t="shared" si="98"/>
        <v>0</v>
      </c>
      <c r="AT654" s="100">
        <f t="shared" si="98"/>
        <v>0</v>
      </c>
      <c r="AU654" s="99">
        <f t="shared" si="98"/>
        <v>0</v>
      </c>
      <c r="AV654" s="100">
        <f t="shared" si="98"/>
        <v>0</v>
      </c>
      <c r="AW654" s="99">
        <f t="shared" si="98"/>
        <v>0</v>
      </c>
      <c r="AX654" s="406">
        <f t="shared" si="98"/>
        <v>0</v>
      </c>
      <c r="AY654" s="99">
        <f>SUM(AY165:AY171)+AY173+SUM(AY205:AY208)+SUM(AY402:AY420)+SUM(AY430:AY472)</f>
        <v>0</v>
      </c>
      <c r="AZ654" s="170">
        <f t="shared" si="98"/>
        <v>0</v>
      </c>
      <c r="BA654" s="99">
        <f t="shared" si="98"/>
        <v>0</v>
      </c>
      <c r="BB654" s="412">
        <f>SUM(BB165:BB171)+BB173+SUM(BB205:BB208)+SUM(BB402:BB420)+SUM(BB430:BB472)</f>
        <v>0</v>
      </c>
      <c r="BC654" s="170">
        <f t="shared" si="98"/>
        <v>0</v>
      </c>
      <c r="BD654" s="99">
        <f t="shared" si="98"/>
        <v>0</v>
      </c>
      <c r="BE654" s="170">
        <f t="shared" si="98"/>
        <v>0</v>
      </c>
      <c r="BF654" s="99">
        <f t="shared" si="98"/>
        <v>0</v>
      </c>
      <c r="BG654" s="100">
        <f t="shared" si="98"/>
        <v>0</v>
      </c>
      <c r="BH654" s="99">
        <f t="shared" si="98"/>
        <v>7717</v>
      </c>
      <c r="BI654" s="100">
        <f t="shared" si="98"/>
        <v>8890</v>
      </c>
      <c r="BJ654" s="99">
        <f t="shared" si="98"/>
        <v>0</v>
      </c>
      <c r="BK654" s="100">
        <f t="shared" si="98"/>
        <v>0</v>
      </c>
      <c r="BL654" s="99">
        <f t="shared" si="98"/>
        <v>0</v>
      </c>
      <c r="BM654" s="412">
        <f>SUM(BM165:BM171)+BM173+SUM(BM205:BM208)+SUM(BM402:BM420)+SUM(BM430:BM472)</f>
        <v>0</v>
      </c>
      <c r="BN654" s="170">
        <f t="shared" si="98"/>
        <v>0</v>
      </c>
      <c r="BO654" s="99">
        <f t="shared" si="98"/>
        <v>0</v>
      </c>
      <c r="BP654" s="100">
        <f t="shared" si="98"/>
        <v>0</v>
      </c>
      <c r="BQ654" s="99">
        <f t="shared" si="98"/>
        <v>1121</v>
      </c>
      <c r="BR654" s="119">
        <f>SUM(BR165:BR171)+BR173+SUM(BR205:BR208)+SUM(BR402:BR420)+SUM(BR430:BR472)</f>
        <v>1122</v>
      </c>
      <c r="BS654" s="412">
        <f>SUM(BS165:BS171)+BS173+SUM(BS205:BS208)+SUM(BS402:BS420)+SUM(BS430:BS472)</f>
        <v>2056</v>
      </c>
      <c r="BT654" s="412">
        <f>SUM(BT165:BT171)+BT173+SUM(BT205:BT208)+SUM(BT402:BT420)+SUM(BT430:BT472)</f>
        <v>887</v>
      </c>
      <c r="BU654" s="170">
        <f t="shared" si="98"/>
        <v>1265</v>
      </c>
      <c r="BV654" s="99">
        <f t="shared" si="98"/>
        <v>6189</v>
      </c>
      <c r="BW654" s="100">
        <f t="shared" si="98"/>
        <v>6660</v>
      </c>
      <c r="BX654" s="99">
        <f t="shared" si="98"/>
        <v>0</v>
      </c>
      <c r="BY654" s="99">
        <f>SUM(BY165:BY171)+BY173+SUM(BY205:BY208)+SUM(BY402:BY420)+SUM(BY430:BY472)</f>
        <v>0</v>
      </c>
      <c r="BZ654" s="99">
        <f t="shared" si="98"/>
        <v>0</v>
      </c>
      <c r="CA654" s="100">
        <f t="shared" si="98"/>
        <v>0</v>
      </c>
      <c r="CB654" s="99">
        <f t="shared" si="98"/>
        <v>0</v>
      </c>
      <c r="CC654" s="412">
        <f>SUM(CC165:CC171)+CC173+SUM(CC205:CC208)+SUM(CC402:CC420)+SUM(CC430:CC472)</f>
        <v>0</v>
      </c>
      <c r="CD654" s="412">
        <f>SUM(CD165:CD171)+CD173+SUM(CD205:CD208)+SUM(CD402:CD420)+SUM(CD430:CD472)</f>
        <v>0</v>
      </c>
      <c r="CE654" s="170">
        <f t="shared" si="98"/>
        <v>0</v>
      </c>
    </row>
    <row r="655" spans="1:83">
      <c r="A655" s="40"/>
      <c r="B655" s="28" t="s">
        <v>892</v>
      </c>
      <c r="C655" s="22">
        <f>SUM(C17:C40)+SUM(C70:C73)+SUM(C77:C85)+SUM(C103:C112)+SUM(C273:C284)+SUM(C313:C316)+SUM(C388:C393)+C399+SUM(C499:C502)+SUM(C503:C505)</f>
        <v>80643</v>
      </c>
      <c r="D655" s="22">
        <f>SUM(D17:D40)+SUM(D70:D73)+SUM(D77:D85)+SUM(D103:D112)+SUM(D273:D284)+SUM(D313:D316)+SUM(D388:D393)+D399+SUM(D499:D502)+SUM(D503:D505)</f>
        <v>20682</v>
      </c>
      <c r="E655" s="68">
        <f t="shared" si="78"/>
        <v>0.25646367322644248</v>
      </c>
      <c r="F655" s="99">
        <f>SUM(F17:F40)+SUM(F70:F73)+SUM(F77:F85)+SUM(F103:F112)+SUM(F273:F284)+SUM(F313:F316)+SUM(F388:F393)+F399+SUM(F499:F505)</f>
        <v>8541</v>
      </c>
      <c r="G655" s="99">
        <f>SUM(G17:G40)+SUM(G70:G73)+SUM(G77:G85)+SUM(G103:G112)+SUM(G273:G284)+SUM(G313:G316)+SUM(G388:G393)+G399+SUM(G499:G505)</f>
        <v>3005</v>
      </c>
      <c r="H655" s="99">
        <f>SUM(H17:H40)+SUM(H70:H73)+SUM(H77:H85)+SUM(H103:H112)+SUM(H273:H284)+SUM(H313:H316)+SUM(H388:H393)+H399+SUM(H499:H505)</f>
        <v>2967</v>
      </c>
      <c r="I655" s="99">
        <f>SUM(I17:I40)+SUM(I70:I73)+SUM(I77:I85)+SUM(I103:I112)+SUM(I273:I284)+SUM(I313:I316)+SUM(I388:I393)+I399+SUM(I499:I505)</f>
        <v>3802</v>
      </c>
      <c r="J655" s="99">
        <f t="shared" ref="J655:CE655" si="99">SUM(J17:J40)+SUM(J70:J73)+SUM(J77:J85)+SUM(J103:J112)+SUM(J273:J284)+SUM(J313:J316)+SUM(J388:J393)+J399+SUM(J499:J505)</f>
        <v>8469</v>
      </c>
      <c r="K655" s="407">
        <f t="shared" si="99"/>
        <v>6268</v>
      </c>
      <c r="L655" s="99">
        <f>SUM(L17:L40)+SUM(L70:L73)+SUM(L77:L85)+SUM(L103:L112)+SUM(L273:L284)+SUM(L313:L316)+SUM(L388:L393)+L399+SUM(L499:L505)</f>
        <v>7642</v>
      </c>
      <c r="M655" s="99">
        <f>SUM(M17:M40)+SUM(M70:M73)+SUM(M77:M85)+SUM(M103:M112)+SUM(M273:M284)+SUM(M313:M316)+SUM(M388:M393)+M399+SUM(M499:M505)</f>
        <v>4201</v>
      </c>
      <c r="N655" s="100">
        <f t="shared" si="99"/>
        <v>1484</v>
      </c>
      <c r="O655" s="99">
        <f t="shared" si="99"/>
        <v>23</v>
      </c>
      <c r="P655" s="100">
        <f t="shared" si="99"/>
        <v>17</v>
      </c>
      <c r="Q655" s="99">
        <f t="shared" si="99"/>
        <v>0</v>
      </c>
      <c r="R655" s="119">
        <f>SUM(R17:R40)+SUM(R70:R73)+SUM(R77:R85)+SUM(R103:R112)+SUM(R273:R284)+SUM(R313:R316)+SUM(R388:R393)+R399+SUM(R499:R505)</f>
        <v>0</v>
      </c>
      <c r="S655" s="119">
        <f>SUM(S17:S40)+SUM(S70:S73)+SUM(S77:S85)+SUM(S103:S112)+SUM(S273:S284)+SUM(S313:S316)+SUM(S388:S393)+S399+SUM(S499:S505)</f>
        <v>0</v>
      </c>
      <c r="T655" s="119">
        <f t="shared" si="99"/>
        <v>0</v>
      </c>
      <c r="U655" s="118">
        <f t="shared" si="99"/>
        <v>0</v>
      </c>
      <c r="V655" s="100">
        <f t="shared" si="99"/>
        <v>0</v>
      </c>
      <c r="W655" s="118">
        <f t="shared" si="99"/>
        <v>0</v>
      </c>
      <c r="X655" s="100">
        <f t="shared" si="99"/>
        <v>0</v>
      </c>
      <c r="Y655" s="99">
        <f t="shared" si="99"/>
        <v>0</v>
      </c>
      <c r="Z655" s="119">
        <f t="shared" si="99"/>
        <v>0</v>
      </c>
      <c r="AA655" s="118">
        <f t="shared" si="99"/>
        <v>0</v>
      </c>
      <c r="AB655" s="119">
        <f>SUM(AB17:AB40)+SUM(AB70:AB73)+SUM(AB77:AB85)+SUM(AB103:AB112)+SUM(AB273:AB284)+SUM(AB313:AB316)+SUM(AB388:AB393)+AB399+SUM(AB499:AB505)</f>
        <v>0</v>
      </c>
      <c r="AC655" s="412">
        <f>SUM(AC17:AC40)+SUM(AC70:AC73)+SUM(AC77:AC85)+SUM(AC103:AC112)+SUM(AC273:AC284)+SUM(AC313:AC316)+SUM(AC388:AC393)+AC399+SUM(AC499:AC505)</f>
        <v>0</v>
      </c>
      <c r="AD655" s="170">
        <f t="shared" si="99"/>
        <v>0</v>
      </c>
      <c r="AE655" s="99">
        <f t="shared" si="99"/>
        <v>0</v>
      </c>
      <c r="AF655" s="412">
        <f>SUM(AF17:AF40)+SUM(AF70:AF73)+SUM(AF77:AF85)+SUM(AF103:AF112)+SUM(AF273:AF284)+SUM(AF313:AF316)+SUM(AF388:AF393)+AF399+SUM(AF499:AF505)</f>
        <v>0</v>
      </c>
      <c r="AG655" s="412">
        <f>SUM(AG17:AG40)+SUM(AG70:AG73)+SUM(AG77:AG85)+SUM(AG103:AG112)+SUM(AG273:AG284)+SUM(AG313:AG316)+SUM(AG388:AG393)+AG399+SUM(AG499:AG505)</f>
        <v>0</v>
      </c>
      <c r="AH655" s="412">
        <f>SUM(AH17:AH40)+SUM(AH70:AH73)+SUM(AH77:AH85)+SUM(AH103:AH112)+SUM(AH273:AH284)+SUM(AH313:AH316)+SUM(AH388:AH393)+AH399+SUM(AH499:AH505)</f>
        <v>0</v>
      </c>
      <c r="AI655" s="170">
        <f t="shared" si="99"/>
        <v>0</v>
      </c>
      <c r="AJ655" s="99">
        <f t="shared" si="99"/>
        <v>0</v>
      </c>
      <c r="AK655" s="412">
        <f>SUM(AK17:AK40)+SUM(AK70:AK73)+SUM(AK77:AK85)+SUM(AK103:AK112)+SUM(AK273:AK284)+SUM(AK313:AK316)+SUM(AK388:AK393)+AK399+SUM(AK499:AK505)</f>
        <v>0</v>
      </c>
      <c r="AL655" s="170">
        <f t="shared" si="99"/>
        <v>0</v>
      </c>
      <c r="AM655" s="99">
        <f t="shared" si="99"/>
        <v>1911</v>
      </c>
      <c r="AN655" s="412">
        <f>SUM(AN17:AN40)+SUM(AN70:AN73)+SUM(AN77:AN85)+SUM(AN103:AN112)+SUM(AN273:AN284)+SUM(AN313:AN316)+SUM(AN388:AN393)+AN399+SUM(AN499:AN505)</f>
        <v>1384</v>
      </c>
      <c r="AO655" s="406">
        <f>SUM(AO17:AO40)+SUM(AO70:AO73)+SUM(AO77:AO85)+SUM(AO103:AO112)+SUM(AO273:AO284)+SUM(AO313:AO316)+SUM(AO388:AO393)+AO399+SUM(AO499:AO505)</f>
        <v>1515</v>
      </c>
      <c r="AP655" s="99">
        <f>SUM(AP17:AP40)+SUM(AP70:AP73)+SUM(AP77:AP85)+SUM(AP103:AP112)+SUM(AP273:AP284)+SUM(AP313:AP316)+SUM(AP388:AP393)+AP399+SUM(AP499:AP505)</f>
        <v>1020</v>
      </c>
      <c r="AQ655" s="170">
        <f t="shared" si="99"/>
        <v>1852</v>
      </c>
      <c r="AR655" s="99">
        <f t="shared" si="99"/>
        <v>0</v>
      </c>
      <c r="AS655" s="99">
        <f t="shared" si="99"/>
        <v>0</v>
      </c>
      <c r="AT655" s="100">
        <f t="shared" si="99"/>
        <v>0</v>
      </c>
      <c r="AU655" s="99">
        <f t="shared" si="99"/>
        <v>0</v>
      </c>
      <c r="AV655" s="100">
        <f t="shared" si="99"/>
        <v>0</v>
      </c>
      <c r="AW655" s="99">
        <f t="shared" si="99"/>
        <v>587</v>
      </c>
      <c r="AX655" s="406">
        <f t="shared" si="99"/>
        <v>599</v>
      </c>
      <c r="AY655" s="99">
        <f>SUM(AY17:AY40)+SUM(AY70:AY73)+SUM(AY77:AY85)+SUM(AY103:AY112)+SUM(AY273:AY284)+SUM(AY313:AY316)+SUM(AY388:AY393)+AY399+SUM(AY499:AY505)</f>
        <v>632</v>
      </c>
      <c r="AZ655" s="170">
        <f t="shared" si="99"/>
        <v>314</v>
      </c>
      <c r="BA655" s="99">
        <f t="shared" si="99"/>
        <v>0</v>
      </c>
      <c r="BB655" s="412">
        <f>SUM(BB17:BB40)+SUM(BB70:BB73)+SUM(BB77:BB85)+SUM(BB103:BB112)+SUM(BB273:BB284)+SUM(BB313:BB316)+SUM(BB388:BB393)+BB399+SUM(BB499:BB505)</f>
        <v>0</v>
      </c>
      <c r="BC655" s="170">
        <f t="shared" si="99"/>
        <v>0</v>
      </c>
      <c r="BD655" s="99">
        <f t="shared" si="99"/>
        <v>0</v>
      </c>
      <c r="BE655" s="170">
        <f t="shared" si="99"/>
        <v>0</v>
      </c>
      <c r="BF655" s="99">
        <f t="shared" si="99"/>
        <v>0</v>
      </c>
      <c r="BG655" s="100">
        <f t="shared" si="99"/>
        <v>0</v>
      </c>
      <c r="BH655" s="99">
        <f t="shared" si="99"/>
        <v>0</v>
      </c>
      <c r="BI655" s="100">
        <f t="shared" si="99"/>
        <v>0</v>
      </c>
      <c r="BJ655" s="99">
        <f t="shared" si="99"/>
        <v>0</v>
      </c>
      <c r="BK655" s="100">
        <f t="shared" si="99"/>
        <v>0</v>
      </c>
      <c r="BL655" s="99">
        <f t="shared" si="99"/>
        <v>0</v>
      </c>
      <c r="BM655" s="412">
        <f>SUM(BM17:BM40)+SUM(BM70:BM73)+SUM(BM77:BM85)+SUM(BM103:BM112)+SUM(BM273:BM284)+SUM(BM313:BM316)+SUM(BM388:BM393)+BM399+SUM(BM499:BM505)</f>
        <v>0</v>
      </c>
      <c r="BN655" s="170">
        <f t="shared" si="99"/>
        <v>0</v>
      </c>
      <c r="BO655" s="99">
        <f t="shared" si="99"/>
        <v>0</v>
      </c>
      <c r="BP655" s="100">
        <f t="shared" si="99"/>
        <v>0</v>
      </c>
      <c r="BQ655" s="99">
        <f t="shared" si="99"/>
        <v>0</v>
      </c>
      <c r="BR655" s="119">
        <f>SUM(BR17:BR40)+SUM(BR70:BR73)+SUM(BR77:BR85)+SUM(BR103:BR112)+SUM(BR273:BR284)+SUM(BR313:BR316)+SUM(BR388:BR393)+BR399+SUM(BR499:BR505)</f>
        <v>0</v>
      </c>
      <c r="BS655" s="412">
        <f>SUM(BS17:BS40)+SUM(BS70:BS73)+SUM(BS77:BS85)+SUM(BS103:BS112)+SUM(BS273:BS284)+SUM(BS313:BS316)+SUM(BS388:BS393)+BS399+SUM(BS499:BS505)</f>
        <v>0</v>
      </c>
      <c r="BT655" s="412">
        <f>SUM(BT17:BT40)+SUM(BT70:BT73)+SUM(BT77:BT85)+SUM(BT103:BT112)+SUM(BT273:BT284)+SUM(BT313:BT316)+SUM(BT388:BT393)+BT399+SUM(BT499:BT505)</f>
        <v>0</v>
      </c>
      <c r="BU655" s="170">
        <f t="shared" si="99"/>
        <v>0</v>
      </c>
      <c r="BV655" s="99">
        <f t="shared" si="99"/>
        <v>0</v>
      </c>
      <c r="BW655" s="100">
        <f t="shared" si="99"/>
        <v>0</v>
      </c>
      <c r="BX655" s="99">
        <f t="shared" si="99"/>
        <v>0</v>
      </c>
      <c r="BY655" s="99">
        <f>SUM(BY17:BY40)+SUM(BY70:BY73)+SUM(BY77:BY85)+SUM(BY103:BY112)+SUM(BY273:BY284)+SUM(BY313:BY316)+SUM(BY388:BY393)+BY399+SUM(BY499:BY505)</f>
        <v>0</v>
      </c>
      <c r="BZ655" s="99">
        <f t="shared" si="99"/>
        <v>0</v>
      </c>
      <c r="CA655" s="100">
        <f t="shared" si="99"/>
        <v>0</v>
      </c>
      <c r="CB655" s="99">
        <f t="shared" si="99"/>
        <v>0</v>
      </c>
      <c r="CC655" s="412">
        <f>SUM(CC17:CC40)+SUM(CC70:CC73)+SUM(CC77:CC85)+SUM(CC103:CC112)+SUM(CC273:CC284)+SUM(CC313:CC316)+SUM(CC388:CC393)+CC399+SUM(CC499:CC505)</f>
        <v>0</v>
      </c>
      <c r="CD655" s="412">
        <f>SUM(CD17:CD40)+SUM(CD70:CD73)+SUM(CD77:CD85)+SUM(CD103:CD112)+SUM(CD273:CD284)+SUM(CD313:CD316)+SUM(CD388:CD393)+CD399+SUM(CD499:CD505)</f>
        <v>0</v>
      </c>
      <c r="CE655" s="170">
        <f t="shared" si="99"/>
        <v>0</v>
      </c>
    </row>
    <row r="656" spans="1:83">
      <c r="A656" s="40"/>
      <c r="B656" s="28" t="s">
        <v>891</v>
      </c>
      <c r="C656" s="22">
        <f>SUM(C50:C54)+SUM(C66:C69)+SUM(C74:C76)+SUM(C113:C118)+SUM(C128:C153)+SUM(C163:C164)+C172+C174+SUM(C175:C193)+SUM(C262:C272)+C516</f>
        <v>86419</v>
      </c>
      <c r="D656" s="22">
        <f>SUM(D50:D54)+SUM(D66:D69)+SUM(D74:D76)+SUM(D113:D118)+SUM(D128:D153)+SUM(D163:D164)+D172+D174+SUM(D175:D193)+SUM(D262:D272)+D516</f>
        <v>17023</v>
      </c>
      <c r="E656" s="68">
        <f t="shared" si="78"/>
        <v>0.19698214513012186</v>
      </c>
      <c r="F656" s="99">
        <f>SUM(F50:F53)+SUM(F66:F69)+SUM(F74:F76)+SUM(F113:F118)+SUM(F128:F153)+SUM(F163:F164)+F172+SUM(F174:F193)+SUM(F262:F272)+F516</f>
        <v>8162</v>
      </c>
      <c r="G656" s="99">
        <f>SUM(G50:G53)+SUM(G66:G69)+SUM(G74:G76)+SUM(G113:G118)+SUM(G128:G153)+SUM(G163:G164)+G172+SUM(G174:G193)+SUM(G262:G272)+G516</f>
        <v>2834</v>
      </c>
      <c r="H656" s="99">
        <f>SUM(H50:H53)+SUM(H66:H69)+SUM(H74:H76)+SUM(H113:H118)+SUM(H128:H153)+SUM(H163:H164)+H172+SUM(H174:H193)+SUM(H262:H272)+H516</f>
        <v>2578</v>
      </c>
      <c r="I656" s="99">
        <f>SUM(I50:I53)+SUM(I66:I69)+SUM(I74:I76)+SUM(I113:I118)+SUM(I128:I153)+SUM(I163:I164)+I172+SUM(I174:I193)+SUM(I262:I272)+I516</f>
        <v>3921</v>
      </c>
      <c r="J656" s="99">
        <f t="shared" ref="J656:CE656" si="100">SUM(J50:J53)+SUM(J66:J69)+SUM(J74:J76)+SUM(J113:J118)+SUM(J128:J153)+SUM(J163:J164)+J172+SUM(J174:J193)+SUM(J262:J272)+J516</f>
        <v>7969</v>
      </c>
      <c r="K656" s="407">
        <f t="shared" si="100"/>
        <v>4576</v>
      </c>
      <c r="L656" s="99">
        <f>SUM(L50:L53)+SUM(L66:L69)+SUM(L74:L76)+SUM(L113:L118)+SUM(L128:L153)+SUM(L163:L164)+L172+SUM(L174:L193)+SUM(L262:L272)+L516</f>
        <v>7195</v>
      </c>
      <c r="M656" s="99">
        <f>SUM(M50:M53)+SUM(M66:M69)+SUM(M74:M76)+SUM(M113:M118)+SUM(M128:M153)+SUM(M163:M164)+M172+SUM(M174:M193)+SUM(M262:M272)+M516</f>
        <v>3842</v>
      </c>
      <c r="N656" s="100">
        <f t="shared" si="100"/>
        <v>1298</v>
      </c>
      <c r="O656" s="99">
        <f t="shared" si="100"/>
        <v>0</v>
      </c>
      <c r="P656" s="100">
        <f t="shared" si="100"/>
        <v>0</v>
      </c>
      <c r="Q656" s="99">
        <f t="shared" si="100"/>
        <v>0</v>
      </c>
      <c r="R656" s="119">
        <f>SUM(R50:R53)+SUM(R66:R69)+SUM(R74:R76)+SUM(R113:R118)+SUM(R128:R153)+SUM(R163:R164)+R172+SUM(R174:R193)+SUM(R262:R272)+R516</f>
        <v>0</v>
      </c>
      <c r="S656" s="119">
        <f>SUM(S50:S53)+SUM(S66:S69)+SUM(S74:S76)+SUM(S113:S118)+SUM(S128:S153)+SUM(S163:S164)+S172+SUM(S174:S193)+SUM(S262:S272)+S516</f>
        <v>0</v>
      </c>
      <c r="T656" s="119">
        <f t="shared" si="100"/>
        <v>0</v>
      </c>
      <c r="U656" s="118">
        <f t="shared" si="100"/>
        <v>0</v>
      </c>
      <c r="V656" s="100">
        <f t="shared" si="100"/>
        <v>0</v>
      </c>
      <c r="W656" s="118">
        <f t="shared" si="100"/>
        <v>0</v>
      </c>
      <c r="X656" s="100">
        <f t="shared" si="100"/>
        <v>0</v>
      </c>
      <c r="Y656" s="99">
        <f t="shared" si="100"/>
        <v>0</v>
      </c>
      <c r="Z656" s="119">
        <f t="shared" si="100"/>
        <v>0</v>
      </c>
      <c r="AA656" s="118">
        <f t="shared" si="100"/>
        <v>0</v>
      </c>
      <c r="AB656" s="119">
        <f>SUM(AB50:AB53)+SUM(AB66:AB69)+SUM(AB74:AB76)+SUM(AB113:AB118)+SUM(AB128:AB153)+SUM(AB163:AB164)+AB172+SUM(AB174:AB193)+SUM(AB262:AB272)+AB516</f>
        <v>0</v>
      </c>
      <c r="AC656" s="412">
        <f>SUM(AC50:AC53)+SUM(AC66:AC69)+SUM(AC74:AC76)+SUM(AC113:AC118)+SUM(AC128:AC153)+SUM(AC163:AC164)+AC172+SUM(AC174:AC193)+SUM(AC262:AC272)+AC516</f>
        <v>0</v>
      </c>
      <c r="AD656" s="170">
        <f t="shared" si="100"/>
        <v>0</v>
      </c>
      <c r="AE656" s="99">
        <f t="shared" si="100"/>
        <v>287</v>
      </c>
      <c r="AF656" s="412">
        <f>SUM(AF50:AF53)+SUM(AF66:AF69)+SUM(AF74:AF76)+SUM(AF113:AF118)+SUM(AF128:AF153)+SUM(AF163:AF164)+AF172+SUM(AF174:AF193)+SUM(AF262:AF272)+AF516</f>
        <v>255</v>
      </c>
      <c r="AG656" s="412">
        <f>SUM(AG50:AG53)+SUM(AG66:AG69)+SUM(AG74:AG76)+SUM(AG113:AG118)+SUM(AG128:AG153)+SUM(AG163:AG164)+AG172+SUM(AG174:AG193)+SUM(AG262:AG272)+AG516</f>
        <v>251</v>
      </c>
      <c r="AH656" s="412">
        <f>SUM(AH50:AH53)+SUM(AH66:AH69)+SUM(AH74:AH76)+SUM(AH113:AH118)+SUM(AH128:AH153)+SUM(AH163:AH164)+AH172+SUM(AH174:AH193)+SUM(AH262:AH272)+AH516</f>
        <v>201</v>
      </c>
      <c r="AI656" s="170">
        <f t="shared" si="100"/>
        <v>393</v>
      </c>
      <c r="AJ656" s="99">
        <f t="shared" si="100"/>
        <v>560</v>
      </c>
      <c r="AK656" s="412">
        <f>SUM(AK50:AK53)+SUM(AK66:AK69)+SUM(AK74:AK76)+SUM(AK113:AK118)+SUM(AK128:AK153)+SUM(AK163:AK164)+AK172+SUM(AK174:AK193)+SUM(AK262:AK272)+AK516</f>
        <v>824</v>
      </c>
      <c r="AL656" s="170">
        <f t="shared" si="100"/>
        <v>833</v>
      </c>
      <c r="AM656" s="99">
        <f t="shared" si="100"/>
        <v>0</v>
      </c>
      <c r="AN656" s="412">
        <f>SUM(AN50:AN53)+SUM(AN66:AN69)+SUM(AN74:AN76)+SUM(AN113:AN118)+SUM(AN128:AN153)+SUM(AN163:AN164)+AN172+SUM(AN174:AN193)+SUM(AN262:AN272)+AN516</f>
        <v>0</v>
      </c>
      <c r="AO656" s="406">
        <f>SUM(AO50:AO53)+SUM(AO66:AO69)+SUM(AO74:AO76)+SUM(AO113:AO118)+SUM(AO128:AO153)+SUM(AO163:AO164)+AO172+SUM(AO174:AO193)+SUM(AO262:AO272)+AO516</f>
        <v>0</v>
      </c>
      <c r="AP656" s="99">
        <f>SUM(AP50:AP53)+SUM(AP66:AP69)+SUM(AP74:AP76)+SUM(AP113:AP118)+SUM(AP128:AP153)+SUM(AP163:AP164)+AP172+SUM(AP174:AP193)+SUM(AP262:AP272)+AP516</f>
        <v>0</v>
      </c>
      <c r="AQ656" s="170">
        <f t="shared" si="100"/>
        <v>0</v>
      </c>
      <c r="AR656" s="99">
        <f t="shared" si="100"/>
        <v>0</v>
      </c>
      <c r="AS656" s="99">
        <f t="shared" si="100"/>
        <v>0</v>
      </c>
      <c r="AT656" s="100">
        <f t="shared" si="100"/>
        <v>0</v>
      </c>
      <c r="AU656" s="99">
        <f t="shared" si="100"/>
        <v>0</v>
      </c>
      <c r="AV656" s="100">
        <f t="shared" si="100"/>
        <v>0</v>
      </c>
      <c r="AW656" s="99">
        <f t="shared" si="100"/>
        <v>0</v>
      </c>
      <c r="AX656" s="406">
        <f t="shared" si="100"/>
        <v>0</v>
      </c>
      <c r="AY656" s="99">
        <f>SUM(AY50:AY53)+SUM(AY66:AY69)+SUM(AY74:AY76)+SUM(AY113:AY118)+SUM(AY128:AY153)+SUM(AY163:AY164)+AY172+SUM(AY174:AY193)+SUM(AY262:AY272)+AY516</f>
        <v>0</v>
      </c>
      <c r="AZ656" s="170">
        <f t="shared" si="100"/>
        <v>0</v>
      </c>
      <c r="BA656" s="99">
        <f t="shared" si="100"/>
        <v>0</v>
      </c>
      <c r="BB656" s="412">
        <f>SUM(BB50:BB53)+SUM(BB66:BB69)+SUM(BB74:BB76)+SUM(BB113:BB118)+SUM(BB128:BB153)+SUM(BB163:BB164)+BB172+SUM(BB174:BB193)+SUM(BB262:BB272)+BB516</f>
        <v>0</v>
      </c>
      <c r="BC656" s="170">
        <f t="shared" si="100"/>
        <v>0</v>
      </c>
      <c r="BD656" s="99">
        <f t="shared" si="100"/>
        <v>0</v>
      </c>
      <c r="BE656" s="170">
        <f t="shared" si="100"/>
        <v>0</v>
      </c>
      <c r="BF656" s="99">
        <f t="shared" si="100"/>
        <v>0</v>
      </c>
      <c r="BG656" s="100">
        <f t="shared" si="100"/>
        <v>0</v>
      </c>
      <c r="BH656" s="99">
        <f t="shared" si="100"/>
        <v>16</v>
      </c>
      <c r="BI656" s="100">
        <f t="shared" si="100"/>
        <v>11</v>
      </c>
      <c r="BJ656" s="99">
        <f t="shared" si="100"/>
        <v>0</v>
      </c>
      <c r="BK656" s="100">
        <f t="shared" si="100"/>
        <v>1</v>
      </c>
      <c r="BL656" s="99">
        <f t="shared" si="100"/>
        <v>0</v>
      </c>
      <c r="BM656" s="412">
        <f>SUM(BM50:BM53)+SUM(BM66:BM69)+SUM(BM74:BM76)+SUM(BM113:BM118)+SUM(BM128:BM153)+SUM(BM163:BM164)+BM172+SUM(BM174:BM193)+SUM(BM262:BM272)+BM516</f>
        <v>0</v>
      </c>
      <c r="BN656" s="170">
        <f t="shared" si="100"/>
        <v>0</v>
      </c>
      <c r="BO656" s="99">
        <f t="shared" si="100"/>
        <v>0</v>
      </c>
      <c r="BP656" s="100">
        <f t="shared" si="100"/>
        <v>0</v>
      </c>
      <c r="BQ656" s="99">
        <f t="shared" si="100"/>
        <v>10</v>
      </c>
      <c r="BR656" s="119">
        <f>SUM(BR50:BR53)+SUM(BR66:BR69)+SUM(BR74:BR76)+SUM(BR113:BR118)+SUM(BR128:BR153)+SUM(BR163:BR164)+BR172+SUM(BR174:BR193)+SUM(BR262:BR272)+BR516</f>
        <v>12</v>
      </c>
      <c r="BS656" s="412">
        <f>SUM(BS50:BS53)+SUM(BS66:BS69)+SUM(BS74:BS76)+SUM(BS113:BS118)+SUM(BS128:BS153)+SUM(BS163:BS164)+BS172+SUM(BS174:BS193)+SUM(BS262:BS272)+BS516</f>
        <v>1</v>
      </c>
      <c r="BT656" s="412">
        <f>SUM(BT50:BT53)+SUM(BT66:BT69)+SUM(BT74:BT76)+SUM(BT113:BT118)+SUM(BT128:BT153)+SUM(BT163:BT164)+BT172+SUM(BT174:BT193)+SUM(BT262:BT272)+BT516</f>
        <v>4</v>
      </c>
      <c r="BU656" s="170">
        <f t="shared" si="100"/>
        <v>2</v>
      </c>
      <c r="BV656" s="99">
        <f t="shared" si="100"/>
        <v>0</v>
      </c>
      <c r="BW656" s="100">
        <f t="shared" si="100"/>
        <v>0</v>
      </c>
      <c r="BX656" s="99">
        <f t="shared" si="100"/>
        <v>0</v>
      </c>
      <c r="BY656" s="99">
        <f>SUM(BY50:BY53)+SUM(BY66:BY69)+SUM(BY74:BY76)+SUM(BY113:BY118)+SUM(BY128:BY153)+SUM(BY163:BY164)+BY172+SUM(BY174:BY193)+SUM(BY262:BY272)+BY516</f>
        <v>0</v>
      </c>
      <c r="BZ656" s="99">
        <f t="shared" si="100"/>
        <v>0</v>
      </c>
      <c r="CA656" s="100">
        <f t="shared" si="100"/>
        <v>0</v>
      </c>
      <c r="CB656" s="99">
        <f t="shared" si="100"/>
        <v>0</v>
      </c>
      <c r="CC656" s="412">
        <f>SUM(CC50:CC53)+SUM(CC66:CC69)+SUM(CC74:CC76)+SUM(CC113:CC118)+SUM(CC128:CC153)+SUM(CC163:CC164)+CC172+SUM(CC174:CC193)+SUM(CC262:CC272)+CC516</f>
        <v>0</v>
      </c>
      <c r="CD656" s="412">
        <f>SUM(CD50:CD53)+SUM(CD66:CD69)+SUM(CD74:CD76)+SUM(CD113:CD118)+SUM(CD128:CD153)+SUM(CD163:CD164)+CD172+SUM(CD174:CD193)+SUM(CD262:CD272)+CD516</f>
        <v>0</v>
      </c>
      <c r="CE656" s="170">
        <f t="shared" si="100"/>
        <v>0</v>
      </c>
    </row>
    <row r="657" spans="1:83">
      <c r="A657" s="40"/>
      <c r="B657" s="28" t="s">
        <v>780</v>
      </c>
      <c r="C657" s="22">
        <f>SUM(C55:C65)+SUM(C86:C102)+SUM(C154:C162)+SUM(C308:C312)+C349+C421+SUM(C428:C429)+SUM(C479:C482)+SUM(C506:C508)+SUM(C510:C524)+SUM(C526:C531)+C533+C534+SUM(C565:C566)</f>
        <v>81644</v>
      </c>
      <c r="D657" s="22">
        <f>SUM(D55:D65)+SUM(D86:D102)+SUM(D154:D162)+SUM(D308:D312)+D349+D421+SUM(D428:D429)+SUM(D479:D482)+SUM(D506:D508)+SUM(D510:D524)+SUM(D526:D531)+D533+D534+SUM(D565:D566)</f>
        <v>22128</v>
      </c>
      <c r="E657" s="68">
        <f t="shared" si="78"/>
        <v>0.27103032678457695</v>
      </c>
      <c r="F657" s="99">
        <f>SUM(F55:F65)+SUM(F86:F102)+SUM(F154:F162)+SUM(F308:F312)+F349+F421+SUM(F428:F429)+SUM(F479:F482)+SUM(F506:F508)+SUM(F510:F515)+SUM(F517:F524)+SUM(F526:F531)+SUM(F533:F534)+SUM(F565:F566)</f>
        <v>6259</v>
      </c>
      <c r="G657" s="99">
        <f>SUM(G55:G65)+SUM(G86:G102)+SUM(G154:G162)+SUM(G308:G312)+G349+G421+SUM(G428:G429)+SUM(G479:G482)+SUM(G506:G508)+SUM(G510:G515)+SUM(G517:G524)+SUM(G526:G531)+SUM(G533:G534)+SUM(G565:G566)</f>
        <v>1849</v>
      </c>
      <c r="H657" s="99">
        <f>SUM(H55:H65)+SUM(H86:H102)+SUM(H154:H162)+SUM(H308:H312)+H349+H421+SUM(H428:H429)+SUM(H479:H482)+SUM(H506:H508)+SUM(H510:H515)+SUM(H517:H524)+SUM(H526:H531)+SUM(H533:H534)+SUM(H565:H566)</f>
        <v>1456</v>
      </c>
      <c r="I657" s="99">
        <f>SUM(I55:I65)+SUM(I86:I102)+SUM(I154:I162)+SUM(I308:I312)+I349+I421+SUM(I428:I429)+SUM(I479:I482)+SUM(I506:I508)+SUM(I510:I515)+SUM(I517:I524)+SUM(I526:I531)+SUM(I533:I534)+SUM(I565:I566)</f>
        <v>3601</v>
      </c>
      <c r="J657" s="99">
        <f t="shared" ref="J657:CE657" si="101">SUM(J55:J65)+SUM(J86:J102)+SUM(J154:J162)+SUM(J308:J312)+J349+J421+SUM(J428:J429)+SUM(J479:J482)+SUM(J506:J508)+SUM(J510:J515)+SUM(J517:J524)+SUM(J526:J531)+SUM(J533:J534)+SUM(J565:J566)</f>
        <v>6585</v>
      </c>
      <c r="K657" s="407">
        <f t="shared" si="101"/>
        <v>3347</v>
      </c>
      <c r="L657" s="99">
        <f>SUM(L55:L65)+SUM(L86:L102)+SUM(L154:L162)+SUM(L308:L312)+L349+L421+SUM(L428:L429)+SUM(L479:L482)+SUM(L506:L508)+SUM(L510:L515)+SUM(L517:L524)+SUM(L526:L531)+SUM(L533:L534)+SUM(L565:L566)</f>
        <v>5445</v>
      </c>
      <c r="M657" s="99">
        <f>SUM(M55:M65)+SUM(M86:M102)+SUM(M154:M162)+SUM(M308:M312)+M349+M421+SUM(M428:M429)+SUM(M479:M482)+SUM(M506:M508)+SUM(M510:M515)+SUM(M517:M524)+SUM(M526:M531)+SUM(M533:M534)+SUM(M565:M566)</f>
        <v>3249</v>
      </c>
      <c r="N657" s="100">
        <f t="shared" si="101"/>
        <v>826</v>
      </c>
      <c r="O657" s="99">
        <f t="shared" si="101"/>
        <v>0</v>
      </c>
      <c r="P657" s="100">
        <f t="shared" si="101"/>
        <v>0</v>
      </c>
      <c r="Q657" s="99">
        <f t="shared" si="101"/>
        <v>0</v>
      </c>
      <c r="R657" s="119">
        <f>SUM(R55:R65)+SUM(R86:R102)+SUM(R154:R162)+SUM(R308:R312)+R349+R421+SUM(R428:R429)+SUM(R479:R482)+SUM(R506:R508)+SUM(R510:R515)+SUM(R517:R524)+SUM(R526:R531)+SUM(R533:R534)+SUM(R565:R566)</f>
        <v>0</v>
      </c>
      <c r="S657" s="119">
        <f>SUM(S55:S65)+SUM(S86:S102)+SUM(S154:S162)+SUM(S308:S312)+S349+S421+SUM(S428:S429)+SUM(S479:S482)+SUM(S506:S508)+SUM(S510:S515)+SUM(S517:S524)+SUM(S526:S531)+SUM(S533:S534)+SUM(S565:S566)</f>
        <v>0</v>
      </c>
      <c r="T657" s="119">
        <f t="shared" si="101"/>
        <v>0</v>
      </c>
      <c r="U657" s="118">
        <f t="shared" si="101"/>
        <v>0</v>
      </c>
      <c r="V657" s="100">
        <f t="shared" si="101"/>
        <v>0</v>
      </c>
      <c r="W657" s="118">
        <f t="shared" si="101"/>
        <v>0</v>
      </c>
      <c r="X657" s="100">
        <f t="shared" si="101"/>
        <v>0</v>
      </c>
      <c r="Y657" s="99">
        <f t="shared" si="101"/>
        <v>0</v>
      </c>
      <c r="Z657" s="119">
        <f t="shared" si="101"/>
        <v>0</v>
      </c>
      <c r="AA657" s="118">
        <f t="shared" si="101"/>
        <v>0</v>
      </c>
      <c r="AB657" s="119">
        <f>SUM(AB55:AB65)+SUM(AB86:AB102)+SUM(AB154:AB162)+SUM(AB308:AB312)+AB349+AB421+SUM(AB428:AB429)+SUM(AB479:AB482)+SUM(AB506:AB508)+SUM(AB510:AB515)+SUM(AB517:AB524)+SUM(AB526:AB531)+SUM(AB533:AB534)+SUM(AB565:AB566)</f>
        <v>0</v>
      </c>
      <c r="AC657" s="412">
        <f>SUM(AC55:AC65)+SUM(AC86:AC102)+SUM(AC154:AC162)+SUM(AC308:AC312)+AC349+AC421+SUM(AC428:AC429)+SUM(AC479:AC482)+SUM(AC506:AC508)+SUM(AC510:AC515)+SUM(AC517:AC524)+SUM(AC526:AC531)+SUM(AC533:AC534)+SUM(AC565:AC566)</f>
        <v>0</v>
      </c>
      <c r="AD657" s="170">
        <f t="shared" si="101"/>
        <v>0</v>
      </c>
      <c r="AE657" s="99">
        <f t="shared" si="101"/>
        <v>709</v>
      </c>
      <c r="AF657" s="412">
        <f>SUM(AF55:AF65)+SUM(AF86:AF102)+SUM(AF154:AF162)+SUM(AF308:AF312)+AF349+AF421+SUM(AF428:AF429)+SUM(AF479:AF482)+SUM(AF506:AF508)+SUM(AF510:AF515)+SUM(AF517:AF524)+SUM(AF526:AF531)+SUM(AF533:AF534)+SUM(AF565:AF566)</f>
        <v>567</v>
      </c>
      <c r="AG657" s="412">
        <f>SUM(AG55:AG65)+SUM(AG86:AG102)+SUM(AG154:AG162)+SUM(AG308:AG312)+AG349+AG421+SUM(AG428:AG429)+SUM(AG479:AG482)+SUM(AG506:AG508)+SUM(AG510:AG515)+SUM(AG517:AG524)+SUM(AG526:AG531)+SUM(AG533:AG534)+SUM(AG565:AG566)</f>
        <v>396</v>
      </c>
      <c r="AH657" s="412">
        <f>SUM(AH55:AH65)+SUM(AH86:AH102)+SUM(AH154:AH162)+SUM(AH308:AH312)+AH349+AH421+SUM(AH428:AH429)+SUM(AH479:AH482)+SUM(AH506:AH508)+SUM(AH510:AH515)+SUM(AH517:AH524)+SUM(AH526:AH531)+SUM(AH533:AH534)+SUM(AH565:AH566)</f>
        <v>359</v>
      </c>
      <c r="AI657" s="170">
        <f t="shared" si="101"/>
        <v>682</v>
      </c>
      <c r="AJ657" s="99">
        <f t="shared" si="101"/>
        <v>3</v>
      </c>
      <c r="AK657" s="412">
        <f>SUM(AK55:AK65)+SUM(AK86:AK102)+SUM(AK154:AK162)+SUM(AK308:AK312)+AK349+AK421+SUM(AK428:AK429)+SUM(AK479:AK482)+SUM(AK506:AK508)+SUM(AK510:AK515)+SUM(AK517:AK524)+SUM(AK526:AK531)+SUM(AK533:AK534)+SUM(AK565:AK566)</f>
        <v>5</v>
      </c>
      <c r="AL657" s="170">
        <f t="shared" si="101"/>
        <v>3</v>
      </c>
      <c r="AM657" s="99">
        <f t="shared" si="101"/>
        <v>0</v>
      </c>
      <c r="AN657" s="412">
        <f>SUM(AN55:AN65)+SUM(AN86:AN102)+SUM(AN154:AN162)+SUM(AN308:AN312)+AN349+AN421+SUM(AN428:AN429)+SUM(AN479:AN482)+SUM(AN506:AN508)+SUM(AN510:AN515)+SUM(AN517:AN524)+SUM(AN526:AN531)+SUM(AN533:AN534)+SUM(AN565:AN566)</f>
        <v>0</v>
      </c>
      <c r="AO657" s="406">
        <f>SUM(AO55:AO65)+SUM(AO86:AO102)+SUM(AO154:AO162)+SUM(AO308:AO312)+AO349+AO421+SUM(AO428:AO429)+SUM(AO479:AO482)+SUM(AO506:AO508)+SUM(AO510:AO515)+SUM(AO517:AO524)+SUM(AO526:AO531)+SUM(AO533:AO534)+SUM(AO565:AO566)</f>
        <v>0</v>
      </c>
      <c r="AP657" s="99">
        <f>SUM(AP55:AP65)+SUM(AP86:AP102)+SUM(AP154:AP162)+SUM(AP308:AP312)+AP349+AP421+SUM(AP428:AP429)+SUM(AP479:AP482)+SUM(AP506:AP508)+SUM(AP510:AP515)+SUM(AP517:AP524)+SUM(AP526:AP531)+SUM(AP533:AP534)+SUM(AP565:AP566)</f>
        <v>0</v>
      </c>
      <c r="AQ657" s="170">
        <f t="shared" si="101"/>
        <v>0</v>
      </c>
      <c r="AR657" s="99">
        <f t="shared" si="101"/>
        <v>982</v>
      </c>
      <c r="AS657" s="99">
        <f t="shared" si="101"/>
        <v>601</v>
      </c>
      <c r="AT657" s="100">
        <f t="shared" si="101"/>
        <v>562</v>
      </c>
      <c r="AU657" s="99">
        <f t="shared" si="101"/>
        <v>24</v>
      </c>
      <c r="AV657" s="100">
        <f t="shared" si="101"/>
        <v>10</v>
      </c>
      <c r="AW657" s="99">
        <f t="shared" si="101"/>
        <v>139</v>
      </c>
      <c r="AX657" s="406">
        <f t="shared" si="101"/>
        <v>107</v>
      </c>
      <c r="AY657" s="99">
        <f>SUM(AY55:AY65)+SUM(AY86:AY102)+SUM(AY154:AY162)+SUM(AY308:AY312)+AY349+AY421+SUM(AY428:AY429)+SUM(AY479:AY482)+SUM(AY506:AY508)+SUM(AY510:AY515)+SUM(AY517:AY524)+SUM(AY526:AY531)+SUM(AY533:AY534)+SUM(AY565:AY566)</f>
        <v>114</v>
      </c>
      <c r="AZ657" s="170">
        <f t="shared" si="101"/>
        <v>106</v>
      </c>
      <c r="BA657" s="99">
        <f t="shared" si="101"/>
        <v>0</v>
      </c>
      <c r="BB657" s="412">
        <f>SUM(BB55:BB65)+SUM(BB86:BB102)+SUM(BB154:BB162)+SUM(BB308:BB312)+BB349+BB421+SUM(BB428:BB429)+SUM(BB479:BB482)+SUM(BB506:BB508)+SUM(BB510:BB515)+SUM(BB517:BB524)+SUM(BB526:BB531)+SUM(BB533:BB534)+SUM(BB565:BB566)</f>
        <v>0</v>
      </c>
      <c r="BC657" s="170">
        <f t="shared" si="101"/>
        <v>0</v>
      </c>
      <c r="BD657" s="99">
        <f t="shared" si="101"/>
        <v>883</v>
      </c>
      <c r="BE657" s="170">
        <f t="shared" si="101"/>
        <v>838</v>
      </c>
      <c r="BF657" s="99">
        <f t="shared" si="101"/>
        <v>1545</v>
      </c>
      <c r="BG657" s="100">
        <f t="shared" si="101"/>
        <v>1585</v>
      </c>
      <c r="BH657" s="99">
        <f t="shared" si="101"/>
        <v>1754</v>
      </c>
      <c r="BI657" s="100">
        <f t="shared" si="101"/>
        <v>1938</v>
      </c>
      <c r="BJ657" s="99">
        <f t="shared" si="101"/>
        <v>2024</v>
      </c>
      <c r="BK657" s="100">
        <f t="shared" si="101"/>
        <v>1862</v>
      </c>
      <c r="BL657" s="99">
        <f t="shared" si="101"/>
        <v>0</v>
      </c>
      <c r="BM657" s="412">
        <f>SUM(BM55:BM65)+SUM(BM86:BM102)+SUM(BM154:BM162)+SUM(BM308:BM312)+BM349+BM421+SUM(BM428:BM429)+SUM(BM479:BM482)+SUM(BM506:BM508)+SUM(BM510:BM515)+SUM(BM517:BM524)+SUM(BM526:BM531)+SUM(BM533:BM534)+SUM(BM565:BM566)</f>
        <v>0</v>
      </c>
      <c r="BN657" s="170">
        <f t="shared" si="101"/>
        <v>0</v>
      </c>
      <c r="BO657" s="99">
        <f t="shared" si="101"/>
        <v>209</v>
      </c>
      <c r="BP657" s="100">
        <f t="shared" si="101"/>
        <v>173</v>
      </c>
      <c r="BQ657" s="99">
        <f t="shared" si="101"/>
        <v>0</v>
      </c>
      <c r="BR657" s="119">
        <f>SUM(BR55:BR65)+SUM(BR86:BR102)+SUM(BR154:BR162)+SUM(BR308:BR312)+BR349+BR421+SUM(BR428:BR429)+SUM(BR479:BR482)+SUM(BR506:BR508)+SUM(BR510:BR515)+SUM(BR517:BR524)+SUM(BR526:BR531)+SUM(BR533:BR534)+SUM(BR565:BR566)</f>
        <v>0</v>
      </c>
      <c r="BS657" s="412">
        <f>SUM(BS55:BS65)+SUM(BS86:BS102)+SUM(BS154:BS162)+SUM(BS308:BS312)+BS349+BS421+SUM(BS428:BS429)+SUM(BS479:BS482)+SUM(BS506:BS508)+SUM(BS510:BS515)+SUM(BS517:BS524)+SUM(BS526:BS531)+SUM(BS533:BS534)+SUM(BS565:BS566)</f>
        <v>0</v>
      </c>
      <c r="BT657" s="412">
        <f>SUM(BT55:BT65)+SUM(BT86:BT102)+SUM(BT154:BT162)+SUM(BT308:BT312)+BT349+BT421+SUM(BT428:BT429)+SUM(BT479:BT482)+SUM(BT506:BT508)+SUM(BT510:BT515)+SUM(BT517:BT524)+SUM(BT526:BT531)+SUM(BT533:BT534)+SUM(BT565:BT566)</f>
        <v>0</v>
      </c>
      <c r="BU657" s="170">
        <f t="shared" si="101"/>
        <v>0</v>
      </c>
      <c r="BV657" s="99">
        <f t="shared" si="101"/>
        <v>0</v>
      </c>
      <c r="BW657" s="100">
        <f t="shared" si="101"/>
        <v>0</v>
      </c>
      <c r="BX657" s="99">
        <f t="shared" si="101"/>
        <v>0</v>
      </c>
      <c r="BY657" s="99">
        <f>SUM(BY55:BY65)+SUM(BY86:BY102)+SUM(BY154:BY162)+SUM(BY308:BY312)+BY349+BY421+SUM(BY428:BY429)+SUM(BY479:BY482)+SUM(BY506:BY508)+SUM(BY510:BY515)+SUM(BY517:BY524)+SUM(BY526:BY531)+SUM(BY533:BY534)+SUM(BY565:BY566)</f>
        <v>0</v>
      </c>
      <c r="BZ657" s="99">
        <f t="shared" si="101"/>
        <v>0</v>
      </c>
      <c r="CA657" s="100">
        <f t="shared" si="101"/>
        <v>0</v>
      </c>
      <c r="CB657" s="99">
        <f t="shared" si="101"/>
        <v>0</v>
      </c>
      <c r="CC657" s="412">
        <f>SUM(CC55:CC65)+SUM(CC86:CC102)+SUM(CC154:CC162)+SUM(CC308:CC312)+CC349+CC421+SUM(CC428:CC429)+SUM(CC479:CC482)+SUM(CC506:CC508)+SUM(CC510:CC515)+SUM(CC517:CC524)+SUM(CC526:CC531)+SUM(CC533:CC534)+SUM(CC565:CC566)</f>
        <v>0</v>
      </c>
      <c r="CD657" s="412">
        <f>SUM(CD55:CD65)+SUM(CD86:CD102)+SUM(CD154:CD162)+SUM(CD308:CD312)+CD349+CD421+SUM(CD428:CD429)+SUM(CD479:CD482)+SUM(CD506:CD508)+SUM(CD510:CD515)+SUM(CD517:CD524)+SUM(CD526:CD531)+SUM(CD533:CD534)+SUM(CD565:CD566)</f>
        <v>0</v>
      </c>
      <c r="CE657" s="170">
        <f t="shared" si="101"/>
        <v>0</v>
      </c>
    </row>
    <row r="658" spans="1:83">
      <c r="A658" s="40"/>
      <c r="B658" s="29" t="s">
        <v>893</v>
      </c>
      <c r="C658" s="22">
        <f>SUM(C28:C32)+C43+C48+SUM(C52:C53)+SUM(C66:C67)+SUM(C69:C86)+SUM(C88:C89)+C92+SUM(C105:C106)+SUM(C112:C118)+C122+C129+C132+SUM(C134:C135)+C176+SUM(C178:C179)+C182+SUM(C187:C188)+SUM(C191:C192)</f>
        <v>64180</v>
      </c>
      <c r="D658" s="22">
        <f>SUM(D28:D32)+D43+D48+SUM(D52:D53)+SUM(D66:D67)+SUM(D69:D86)+SUM(D88:D89)+D92+SUM(D105:D106)+SUM(D112:D118)+D122+D129+D132+SUM(D134:D135)+D176+SUM(D178:D179)+D182+SUM(D187:D188)+SUM(D191:D192)</f>
        <v>9877</v>
      </c>
      <c r="E658" s="68">
        <f t="shared" si="78"/>
        <v>0.15389529448426301</v>
      </c>
      <c r="F658" s="99">
        <f>SUM(F28:F32)+F43+F48+SUM(F52:F53)+SUM(F66:F67)+SUM(F69:F86)+SUM(F88:F89)+F92+SUM(F105:F106)+SUM(F112:F118)+F122+F129+F132+SUM(F134:F135)+F176+SUM(F178:F179)+F182+SUM(F187:F188)+SUM(F191:F192)</f>
        <v>5617</v>
      </c>
      <c r="G658" s="99">
        <f>SUM(G28:G32)+G43+G48+SUM(G52:G53)+SUM(G66:G67)+SUM(G69:G86)+SUM(G88:G89)+G92+SUM(G105:G106)+SUM(G112:G118)+G122+G129+G132+SUM(G134:G135)+G176+SUM(G178:G179)+G182+SUM(G187:G188)+SUM(G191:G192)</f>
        <v>1841</v>
      </c>
      <c r="H658" s="99">
        <f>SUM(H28:H32)+H43+H48+SUM(H52:H53)+SUM(H66:H67)+SUM(H69:H86)+SUM(H88:H89)+H92+SUM(H105:H106)+SUM(H112:H118)+H122+H129+H132+SUM(H134:H135)+H176+SUM(H178:H179)+H182+SUM(H187:H188)+SUM(H191:H192)</f>
        <v>1397</v>
      </c>
      <c r="I658" s="99">
        <f>SUM(I28:I32)+I43+I48+SUM(I52:I53)+SUM(I66:I67)+SUM(I69:I86)+SUM(I88:I89)+I92+SUM(I105:I106)+SUM(I112:I118)+I122+I129+I132+SUM(I134:I135)+I176+SUM(I178:I179)+I182+SUM(I187:I188)+SUM(I191:I192)</f>
        <v>3153</v>
      </c>
      <c r="J658" s="99">
        <f t="shared" ref="J658:CE658" si="102">SUM(J28:J32)+J43+J48+SUM(J52:J53)+SUM(J66:J67)+SUM(J69:J86)+SUM(J88:J89)+J92+SUM(J105:J106)+SUM(J112:J118)+J122+J129+J132+SUM(J134:J135)+J176+SUM(J178:J179)+J182+SUM(J187:J188)+SUM(J191:J192)</f>
        <v>5854</v>
      </c>
      <c r="K658" s="407">
        <f t="shared" si="102"/>
        <v>2987</v>
      </c>
      <c r="L658" s="99">
        <f>SUM(L28:L32)+L43+L48+SUM(L52:L53)+SUM(L66:L67)+SUM(L69:L86)+SUM(L88:L89)+L92+SUM(L105:L106)+SUM(L112:L118)+L122+L129+L132+SUM(L134:L135)+L176+SUM(L178:L179)+L182+SUM(L187:L188)+SUM(L191:L192)</f>
        <v>5271</v>
      </c>
      <c r="M658" s="99">
        <f>SUM(M28:M32)+M43+M48+SUM(M52:M53)+SUM(M66:M67)+SUM(M69:M86)+SUM(M88:M89)+M92+SUM(M105:M106)+SUM(M112:M118)+M122+M129+M132+SUM(M134:M135)+M176+SUM(M178:M179)+M182+SUM(M187:M188)+SUM(M191:M192)</f>
        <v>2778</v>
      </c>
      <c r="N658" s="100">
        <f t="shared" si="102"/>
        <v>703</v>
      </c>
      <c r="O658" s="99">
        <f t="shared" si="102"/>
        <v>0</v>
      </c>
      <c r="P658" s="100">
        <f t="shared" si="102"/>
        <v>0</v>
      </c>
      <c r="Q658" s="99">
        <f t="shared" si="102"/>
        <v>0</v>
      </c>
      <c r="R658" s="119">
        <f>SUM(R28:R32)+R43+R48+SUM(R52:R53)+SUM(R66:R67)+SUM(R69:R86)+SUM(R88:R89)+R92+SUM(R105:R106)+SUM(R112:R118)+R122+R129+R132+SUM(R134:R135)+R176+SUM(R178:R179)+R182+SUM(R187:R188)+SUM(R191:R192)</f>
        <v>0</v>
      </c>
      <c r="S658" s="119">
        <f>SUM(S28:S32)+S43+S48+SUM(S52:S53)+SUM(S66:S67)+SUM(S69:S86)+SUM(S88:S89)+S92+SUM(S105:S106)+SUM(S112:S118)+S122+S129+S132+SUM(S134:S135)+S176+SUM(S178:S179)+S182+SUM(S187:S188)+SUM(S191:S192)</f>
        <v>0</v>
      </c>
      <c r="T658" s="119">
        <f t="shared" si="102"/>
        <v>0</v>
      </c>
      <c r="U658" s="118">
        <f t="shared" si="102"/>
        <v>0</v>
      </c>
      <c r="V658" s="100">
        <f t="shared" si="102"/>
        <v>0</v>
      </c>
      <c r="W658" s="118">
        <f t="shared" si="102"/>
        <v>0</v>
      </c>
      <c r="X658" s="100">
        <f t="shared" si="102"/>
        <v>0</v>
      </c>
      <c r="Y658" s="99">
        <f t="shared" si="102"/>
        <v>0</v>
      </c>
      <c r="Z658" s="119">
        <f t="shared" si="102"/>
        <v>0</v>
      </c>
      <c r="AA658" s="118">
        <f t="shared" si="102"/>
        <v>0</v>
      </c>
      <c r="AB658" s="119">
        <f>SUM(AB28:AB32)+AB43+AB48+SUM(AB52:AB53)+SUM(AB66:AB67)+SUM(AB69:AB86)+SUM(AB88:AB89)+AB92+SUM(AB105:AB106)+SUM(AB112:AB118)+AB122+AB129+AB132+SUM(AB134:AB135)+AB176+SUM(AB178:AB179)+AB182+SUM(AB187:AB188)+SUM(AB191:AB192)</f>
        <v>0</v>
      </c>
      <c r="AC658" s="412">
        <f>SUM(AC28:AC32)+AC43+AC48+SUM(AC52:AC53)+SUM(AC66:AC67)+SUM(AC69:AC86)+SUM(AC88:AC89)+AC92+SUM(AC105:AC106)+SUM(AC112:AC118)+AC122+AC129+AC132+SUM(AC134:AC135)+AC176+SUM(AC178:AC179)+AC182+SUM(AC187:AC188)+SUM(AC191:AC192)</f>
        <v>0</v>
      </c>
      <c r="AD658" s="170">
        <f t="shared" si="102"/>
        <v>0</v>
      </c>
      <c r="AE658" s="99">
        <f t="shared" si="102"/>
        <v>0</v>
      </c>
      <c r="AF658" s="412">
        <f>SUM(AF28:AF32)+AF43+AF48+SUM(AF52:AF53)+SUM(AF66:AF67)+SUM(AF69:AF86)+SUM(AF88:AF89)+AF92+SUM(AF105:AF106)+SUM(AF112:AF118)+AF122+AF129+AF132+SUM(AF134:AF135)+AF176+SUM(AF178:AF179)+AF182+SUM(AF187:AF188)+SUM(AF191:AF192)</f>
        <v>0</v>
      </c>
      <c r="AG658" s="412">
        <f>SUM(AG28:AG32)+AG43+AG48+SUM(AG52:AG53)+SUM(AG66:AG67)+SUM(AG69:AG86)+SUM(AG88:AG89)+AG92+SUM(AG105:AG106)+SUM(AG112:AG118)+AG122+AG129+AG132+SUM(AG134:AG135)+AG176+SUM(AG178:AG179)+AG182+SUM(AG187:AG188)+SUM(AG191:AG192)</f>
        <v>0</v>
      </c>
      <c r="AH658" s="412">
        <f>SUM(AH28:AH32)+AH43+AH48+SUM(AH52:AH53)+SUM(AH66:AH67)+SUM(AH69:AH86)+SUM(AH88:AH89)+AH92+SUM(AH105:AH106)+SUM(AH112:AH118)+AH122+AH129+AH132+SUM(AH134:AH135)+AH176+SUM(AH178:AH179)+AH182+SUM(AH187:AH188)+SUM(AH191:AH192)</f>
        <v>0</v>
      </c>
      <c r="AI658" s="170">
        <f t="shared" si="102"/>
        <v>0</v>
      </c>
      <c r="AJ658" s="99">
        <f t="shared" si="102"/>
        <v>0</v>
      </c>
      <c r="AK658" s="412">
        <f>SUM(AK28:AK32)+AK43+AK48+SUM(AK52:AK53)+SUM(AK66:AK67)+SUM(AK69:AK86)+SUM(AK88:AK89)+AK92+SUM(AK105:AK106)+SUM(AK112:AK118)+AK122+AK129+AK132+SUM(AK134:AK135)+AK176+SUM(AK178:AK179)+AK182+SUM(AK187:AK188)+SUM(AK191:AK192)</f>
        <v>0</v>
      </c>
      <c r="AL658" s="170">
        <f t="shared" si="102"/>
        <v>0</v>
      </c>
      <c r="AM658" s="99">
        <f t="shared" si="102"/>
        <v>0</v>
      </c>
      <c r="AN658" s="412">
        <f>SUM(AN28:AN32)+AN43+AN48+SUM(AN52:AN53)+SUM(AN66:AN67)+SUM(AN69:AN86)+SUM(AN88:AN89)+AN92+SUM(AN105:AN106)+SUM(AN112:AN118)+AN122+AN129+AN132+SUM(AN134:AN135)+AN176+SUM(AN178:AN179)+AN182+SUM(AN187:AN188)+SUM(AN191:AN192)</f>
        <v>0</v>
      </c>
      <c r="AO658" s="406">
        <f>SUM(AO28:AO32)+AO43+AO48+SUM(AO52:AO53)+SUM(AO66:AO67)+SUM(AO69:AO86)+SUM(AO88:AO89)+AO92+SUM(AO105:AO106)+SUM(AO112:AO118)+AO122+AO129+AO132+SUM(AO134:AO135)+AO176+SUM(AO178:AO179)+AO182+SUM(AO187:AO188)+SUM(AO191:AO192)</f>
        <v>0</v>
      </c>
      <c r="AP658" s="99">
        <f>SUM(AP28:AP32)+AP43+AP48+SUM(AP52:AP53)+SUM(AP66:AP67)+SUM(AP69:AP86)+SUM(AP88:AP89)+AP92+SUM(AP105:AP106)+SUM(AP112:AP118)+AP122+AP129+AP132+SUM(AP134:AP135)+AP176+SUM(AP178:AP179)+AP182+SUM(AP187:AP188)+SUM(AP191:AP192)</f>
        <v>0</v>
      </c>
      <c r="AQ658" s="170">
        <f t="shared" si="102"/>
        <v>0</v>
      </c>
      <c r="AR658" s="99">
        <f t="shared" si="102"/>
        <v>0</v>
      </c>
      <c r="AS658" s="99">
        <f t="shared" si="102"/>
        <v>0</v>
      </c>
      <c r="AT658" s="100">
        <f t="shared" si="102"/>
        <v>0</v>
      </c>
      <c r="AU658" s="99">
        <f t="shared" si="102"/>
        <v>0</v>
      </c>
      <c r="AV658" s="100">
        <f t="shared" si="102"/>
        <v>0</v>
      </c>
      <c r="AW658" s="99">
        <f t="shared" si="102"/>
        <v>0</v>
      </c>
      <c r="AX658" s="406">
        <f t="shared" si="102"/>
        <v>0</v>
      </c>
      <c r="AY658" s="99">
        <f>SUM(AY28:AY32)+AY43+AY48+SUM(AY52:AY53)+SUM(AY66:AY67)+SUM(AY69:AY86)+SUM(AY88:AY89)+AY92+SUM(AY105:AY106)+SUM(AY112:AY118)+AY122+AY129+AY132+SUM(AY134:AY135)+AY176+SUM(AY178:AY179)+AY182+SUM(AY187:AY188)+SUM(AY191:AY192)</f>
        <v>0</v>
      </c>
      <c r="AZ658" s="170">
        <f t="shared" si="102"/>
        <v>0</v>
      </c>
      <c r="BA658" s="99">
        <f t="shared" si="102"/>
        <v>0</v>
      </c>
      <c r="BB658" s="412">
        <f>SUM(BB28:BB32)+BB43+BB48+SUM(BB52:BB53)+SUM(BB66:BB67)+SUM(BB69:BB86)+SUM(BB88:BB89)+BB92+SUM(BB105:BB106)+SUM(BB112:BB118)+BB122+BB129+BB132+SUM(BB134:BB135)+BB176+SUM(BB178:BB179)+BB182+SUM(BB187:BB188)+SUM(BB191:BB192)</f>
        <v>0</v>
      </c>
      <c r="BC658" s="170">
        <f t="shared" si="102"/>
        <v>0</v>
      </c>
      <c r="BD658" s="99">
        <f t="shared" si="102"/>
        <v>0</v>
      </c>
      <c r="BE658" s="170">
        <f t="shared" si="102"/>
        <v>0</v>
      </c>
      <c r="BF658" s="99">
        <f t="shared" si="102"/>
        <v>0</v>
      </c>
      <c r="BG658" s="100">
        <f t="shared" si="102"/>
        <v>0</v>
      </c>
      <c r="BH658" s="99">
        <f t="shared" si="102"/>
        <v>0</v>
      </c>
      <c r="BI658" s="100">
        <f t="shared" si="102"/>
        <v>0</v>
      </c>
      <c r="BJ658" s="99">
        <f t="shared" si="102"/>
        <v>0</v>
      </c>
      <c r="BK658" s="100">
        <f t="shared" si="102"/>
        <v>0</v>
      </c>
      <c r="BL658" s="99">
        <f t="shared" si="102"/>
        <v>0</v>
      </c>
      <c r="BM658" s="412">
        <f>SUM(BM28:BM32)+BM43+BM48+SUM(BM52:BM53)+SUM(BM66:BM67)+SUM(BM69:BM86)+SUM(BM88:BM89)+BM92+SUM(BM105:BM106)+SUM(BM112:BM118)+BM122+BM129+BM132+SUM(BM134:BM135)+BM176+SUM(BM178:BM179)+BM182+SUM(BM187:BM188)+SUM(BM191:BM192)</f>
        <v>0</v>
      </c>
      <c r="BN658" s="170">
        <f t="shared" si="102"/>
        <v>0</v>
      </c>
      <c r="BO658" s="99">
        <f t="shared" si="102"/>
        <v>0</v>
      </c>
      <c r="BP658" s="100">
        <f t="shared" si="102"/>
        <v>0</v>
      </c>
      <c r="BQ658" s="99">
        <f t="shared" si="102"/>
        <v>0</v>
      </c>
      <c r="BR658" s="119">
        <f>SUM(BR28:BR32)+BR43+BR48+SUM(BR52:BR53)+SUM(BR66:BR67)+SUM(BR69:BR86)+SUM(BR88:BR89)+BR92+SUM(BR105:BR106)+SUM(BR112:BR118)+BR122+BR129+BR132+SUM(BR134:BR135)+BR176+SUM(BR178:BR179)+BR182+SUM(BR187:BR188)+SUM(BR191:BR192)</f>
        <v>0</v>
      </c>
      <c r="BS658" s="412">
        <f>SUM(BS28:BS32)+BS43+BS48+SUM(BS52:BS53)+SUM(BS66:BS67)+SUM(BS69:BS86)+SUM(BS88:BS89)+BS92+SUM(BS105:BS106)+SUM(BS112:BS118)+BS122+BS129+BS132+SUM(BS134:BS135)+BS176+SUM(BS178:BS179)+BS182+SUM(BS187:BS188)+SUM(BS191:BS192)</f>
        <v>0</v>
      </c>
      <c r="BT658" s="412">
        <f>SUM(BT28:BT32)+BT43+BT48+SUM(BT52:BT53)+SUM(BT66:BT67)+SUM(BT69:BT86)+SUM(BT88:BT89)+BT92+SUM(BT105:BT106)+SUM(BT112:BT118)+BT122+BT129+BT132+SUM(BT134:BT135)+BT176+SUM(BT178:BT179)+BT182+SUM(BT187:BT188)+SUM(BT191:BT192)</f>
        <v>0</v>
      </c>
      <c r="BU658" s="170">
        <f t="shared" si="102"/>
        <v>0</v>
      </c>
      <c r="BV658" s="99">
        <f t="shared" si="102"/>
        <v>0</v>
      </c>
      <c r="BW658" s="100">
        <f t="shared" si="102"/>
        <v>0</v>
      </c>
      <c r="BX658" s="99">
        <f t="shared" si="102"/>
        <v>0</v>
      </c>
      <c r="BY658" s="99">
        <f>SUM(BY28:BY32)+BY43+BY48+SUM(BY52:BY53)+SUM(BY66:BY67)+SUM(BY69:BY86)+SUM(BY88:BY89)+BY92+SUM(BY105:BY106)+SUM(BY112:BY118)+BY122+BY129+BY132+SUM(BY134:BY135)+BY176+SUM(BY178:BY179)+BY182+SUM(BY187:BY188)+SUM(BY191:BY192)</f>
        <v>0</v>
      </c>
      <c r="BZ658" s="99">
        <f t="shared" si="102"/>
        <v>0</v>
      </c>
      <c r="CA658" s="100">
        <f t="shared" si="102"/>
        <v>0</v>
      </c>
      <c r="CB658" s="99">
        <f t="shared" si="102"/>
        <v>0</v>
      </c>
      <c r="CC658" s="412">
        <f>SUM(CC28:CC32)+CC43+CC48+SUM(CC52:CC53)+SUM(CC66:CC67)+SUM(CC69:CC86)+SUM(CC88:CC89)+CC92+SUM(CC105:CC106)+SUM(CC112:CC118)+CC122+CC129+CC132+SUM(CC134:CC135)+CC176+SUM(CC178:CC179)+CC182+SUM(CC187:CC188)+SUM(CC191:CC192)</f>
        <v>0</v>
      </c>
      <c r="CD658" s="412">
        <f>SUM(CD28:CD32)+CD43+CD48+SUM(CD52:CD53)+SUM(CD66:CD67)+SUM(CD69:CD86)+SUM(CD88:CD89)+CD92+SUM(CD105:CD106)+SUM(CD112:CD118)+CD122+CD129+CD132+SUM(CD134:CD135)+CD176+SUM(CD178:CD179)+CD182+SUM(CD187:CD188)+SUM(CD191:CD192)</f>
        <v>0</v>
      </c>
      <c r="CE658" s="170">
        <f t="shared" si="102"/>
        <v>0</v>
      </c>
    </row>
    <row r="659" spans="1:83">
      <c r="A659" s="40"/>
      <c r="B659" s="29" t="s">
        <v>781</v>
      </c>
      <c r="C659" s="22">
        <f>SUM(C17:C18)+C20+C22+SUM(C24:C25)+SUM(C55:C61)+C64+C87+SUM(C90:C91)+C93+SUM(C94:C102)+SUM(C103:C104)+SUM(C107:C111)+C133+SUM(C136:C141)+SUM(C144:C149)+SUM(C151:C153)+SUM(C154:C155)+SUM(C158:C159)+SUM(C161:C162)+C175+C177+SUM(C180:C181)+SUM(C183:C185)+C189+SUM(C389:C393)+C421+SUM(C499:C502)</f>
        <v>75891</v>
      </c>
      <c r="D659" s="22">
        <f>SUM(D17:D18)+D20+D22+SUM(D24:D25)+SUM(D55:D61)+D64+D87+SUM(D90:D91)+D93+SUM(D94:D102)+SUM(D103:D104)+SUM(D107:D111)+D133+SUM(D136:D141)+SUM(D144:D149)+SUM(D151:D153)+SUM(D154:D155)+SUM(D158:D159)+SUM(D161:D162)+D175+D177+SUM(D180:D181)+SUM(D183:D185)+D189+SUM(D389:D393)+D421+SUM(D499:D502)</f>
        <v>20277</v>
      </c>
      <c r="E659" s="68">
        <f t="shared" si="78"/>
        <v>0.26718583231213189</v>
      </c>
      <c r="F659" s="99">
        <f>SUM(F17:F18)+F20+F22+SUM(F24:F25)+SUM(F55:F61)+F64+F87+SUM(F90:F91)+SUM(F93:F104)+SUM(F107:F111)+SUM(F133)+SUM(F136:F141)+SUM(F144:F149)+SUM(F151:F155)+SUM(F158:F159)+SUM(F161:F162)+F175+F177+SUM(F180:F181)+SUM(F183:F185)+F189+SUM(F389:F393)+F421+SUM(F499:F502)</f>
        <v>11334</v>
      </c>
      <c r="G659" s="99">
        <f>SUM(G17:G18)+G20+G22+SUM(G24:G25)+SUM(G55:G61)+G64+G87+SUM(G90:G91)+SUM(G93:G104)+SUM(G107:G111)+SUM(G133)+SUM(G136:G141)+SUM(G144:G149)+SUM(G151:G155)+SUM(G158:G159)+SUM(G161:G162)+G175+G177+SUM(G180:G181)+SUM(G183:G185)+G189+SUM(G389:G393)+G421+SUM(G499:G502)</f>
        <v>3666</v>
      </c>
      <c r="H659" s="99">
        <f>SUM(H17:H18)+H20+H22+SUM(H24:H25)+SUM(H55:H61)+H64+H87+SUM(H90:H91)+SUM(H93:H104)+SUM(H107:H111)+SUM(H133)+SUM(H136:H141)+SUM(H144:H149)+SUM(H151:H155)+SUM(H158:H159)+SUM(H161:H162)+H175+H177+SUM(H180:H181)+SUM(H183:H185)+H189+SUM(H389:H393)+H421+SUM(H499:H502)</f>
        <v>2983</v>
      </c>
      <c r="I659" s="99">
        <f>SUM(I17:I18)+I20+I22+SUM(I24:I25)+SUM(I55:I61)+I64+I87+SUM(I90:I91)+SUM(I93:I104)+SUM(I107:I111)+SUM(I133)+SUM(I136:I141)+SUM(I144:I149)+SUM(I151:I155)+SUM(I158:I159)+SUM(I161:I162)+I175+I177+SUM(I180:I181)+SUM(I183:I185)+I189+SUM(I389:I393)+I421+SUM(I499:I502)</f>
        <v>5679</v>
      </c>
      <c r="J659" s="99">
        <f t="shared" ref="J659:CE659" si="103">SUM(J17:J18)+J20+J22+SUM(J24:J25)+SUM(J55:J61)+J64+J87+SUM(J90:J91)+SUM(J93:J104)+SUM(J107:J111)+SUM(J133)+SUM(J136:J141)+SUM(J144:J149)+SUM(J151:J155)+SUM(J158:J159)+SUM(J161:J162)+J175+J177+SUM(J180:J181)+SUM(J183:J185)+J189+SUM(J389:J393)+J421+SUM(J499:J502)</f>
        <v>11393</v>
      </c>
      <c r="K659" s="407">
        <f t="shared" si="103"/>
        <v>6537</v>
      </c>
      <c r="L659" s="99">
        <f>SUM(L17:L18)+L20+L22+SUM(L24:L25)+SUM(L55:L61)+L64+L87+SUM(L90:L91)+SUM(L93:L104)+SUM(L107:L111)+SUM(L133)+SUM(L136:L141)+SUM(L144:L149)+SUM(L151:L155)+SUM(L158:L159)+SUM(L161:L162)+L175+L177+SUM(L180:L181)+SUM(L183:L185)+L189+SUM(L389:L393)+L421+SUM(L499:L502)</f>
        <v>10057</v>
      </c>
      <c r="M659" s="99">
        <f>SUM(M17:M18)+M20+M22+SUM(M24:M25)+SUM(M55:M61)+M64+M87+SUM(M90:M91)+SUM(M93:M104)+SUM(M107:M111)+SUM(M133)+SUM(M136:M141)+SUM(M144:M149)+SUM(M151:M155)+SUM(M158:M159)+SUM(M161:M162)+M175+M177+SUM(M180:M181)+SUM(M183:M185)+M189+SUM(M389:M393)+M421+SUM(M499:M502)</f>
        <v>5063</v>
      </c>
      <c r="N659" s="100">
        <f t="shared" si="103"/>
        <v>1516</v>
      </c>
      <c r="O659" s="99">
        <f t="shared" si="103"/>
        <v>0</v>
      </c>
      <c r="P659" s="100">
        <f t="shared" si="103"/>
        <v>0</v>
      </c>
      <c r="Q659" s="99">
        <f t="shared" si="103"/>
        <v>0</v>
      </c>
      <c r="R659" s="119">
        <f>SUM(R17:R18)+R20+R22+SUM(R24:R25)+SUM(R55:R61)+R64+R87+SUM(R90:R91)+SUM(R93:R104)+SUM(R107:R111)+SUM(R133)+SUM(R136:R141)+SUM(R144:R149)+SUM(R151:R155)+SUM(R158:R159)+SUM(R161:R162)+R175+R177+SUM(R180:R181)+SUM(R183:R185)+R189+SUM(R389:R393)+R421+SUM(R499:R502)</f>
        <v>0</v>
      </c>
      <c r="S659" s="119">
        <f>SUM(S17:S18)+S20+S22+SUM(S24:S25)+SUM(S55:S61)+S64+S87+SUM(S90:S91)+SUM(S93:S104)+SUM(S107:S111)+SUM(S133)+SUM(S136:S141)+SUM(S144:S149)+SUM(S151:S155)+SUM(S158:S159)+SUM(S161:S162)+S175+S177+SUM(S180:S181)+SUM(S183:S185)+S189+SUM(S389:S393)+S421+SUM(S499:S502)</f>
        <v>0</v>
      </c>
      <c r="T659" s="119">
        <f t="shared" si="103"/>
        <v>0</v>
      </c>
      <c r="U659" s="118">
        <f t="shared" si="103"/>
        <v>0</v>
      </c>
      <c r="V659" s="100">
        <f t="shared" si="103"/>
        <v>0</v>
      </c>
      <c r="W659" s="118">
        <f t="shared" si="103"/>
        <v>0</v>
      </c>
      <c r="X659" s="100">
        <f t="shared" si="103"/>
        <v>0</v>
      </c>
      <c r="Y659" s="99">
        <f t="shared" si="103"/>
        <v>0</v>
      </c>
      <c r="Z659" s="119">
        <f t="shared" si="103"/>
        <v>0</v>
      </c>
      <c r="AA659" s="118">
        <f t="shared" si="103"/>
        <v>0</v>
      </c>
      <c r="AB659" s="119">
        <f>SUM(AB17:AB18)+AB20+AB22+SUM(AB24:AB25)+SUM(AB55:AB61)+AB64+AB87+SUM(AB90:AB91)+SUM(AB93:AB104)+SUM(AB107:AB111)+SUM(AB133)+SUM(AB136:AB141)+SUM(AB144:AB149)+SUM(AB151:AB155)+SUM(AB158:AB159)+SUM(AB161:AB162)+AB175+AB177+SUM(AB180:AB181)+SUM(AB183:AB185)+AB189+SUM(AB389:AB393)+AB421+SUM(AB499:AB502)</f>
        <v>0</v>
      </c>
      <c r="AC659" s="412">
        <f>SUM(AC17:AC18)+AC20+AC22+SUM(AC24:AC25)+SUM(AC55:AC61)+AC64+AC87+SUM(AC90:AC91)+SUM(AC93:AC104)+SUM(AC107:AC111)+SUM(AC133)+SUM(AC136:AC141)+SUM(AC144:AC149)+SUM(AC151:AC155)+SUM(AC158:AC159)+SUM(AC161:AC162)+AC175+AC177+SUM(AC180:AC181)+SUM(AC183:AC185)+AC189+SUM(AC389:AC393)+AC421+SUM(AC499:AC502)</f>
        <v>0</v>
      </c>
      <c r="AD659" s="170">
        <f t="shared" si="103"/>
        <v>0</v>
      </c>
      <c r="AE659" s="99">
        <f t="shared" si="103"/>
        <v>0</v>
      </c>
      <c r="AF659" s="412">
        <f>SUM(AF17:AF18)+AF20+AF22+SUM(AF24:AF25)+SUM(AF55:AF61)+AF64+AF87+SUM(AF90:AF91)+SUM(AF93:AF104)+SUM(AF107:AF111)+SUM(AF133)+SUM(AF136:AF141)+SUM(AF144:AF149)+SUM(AF151:AF155)+SUM(AF158:AF159)+SUM(AF161:AF162)+AF175+AF177+SUM(AF180:AF181)+SUM(AF183:AF185)+AF189+SUM(AF389:AF393)+AF421+SUM(AF499:AF502)</f>
        <v>0</v>
      </c>
      <c r="AG659" s="412">
        <f>SUM(AG17:AG18)+AG20+AG22+SUM(AG24:AG25)+SUM(AG55:AG61)+AG64+AG87+SUM(AG90:AG91)+SUM(AG93:AG104)+SUM(AG107:AG111)+SUM(AG133)+SUM(AG136:AG141)+SUM(AG144:AG149)+SUM(AG151:AG155)+SUM(AG158:AG159)+SUM(AG161:AG162)+AG175+AG177+SUM(AG180:AG181)+SUM(AG183:AG185)+AG189+SUM(AG389:AG393)+AG421+SUM(AG499:AG502)</f>
        <v>0</v>
      </c>
      <c r="AH659" s="412">
        <f>SUM(AH17:AH18)+AH20+AH22+SUM(AH24:AH25)+SUM(AH55:AH61)+AH64+AH87+SUM(AH90:AH91)+SUM(AH93:AH104)+SUM(AH107:AH111)+SUM(AH133)+SUM(AH136:AH141)+SUM(AH144:AH149)+SUM(AH151:AH155)+SUM(AH158:AH159)+SUM(AH161:AH162)+AH175+AH177+SUM(AH180:AH181)+SUM(AH183:AH185)+AH189+SUM(AH389:AH393)+AH421+SUM(AH499:AH502)</f>
        <v>0</v>
      </c>
      <c r="AI659" s="170">
        <f t="shared" si="103"/>
        <v>0</v>
      </c>
      <c r="AJ659" s="99">
        <f t="shared" si="103"/>
        <v>0</v>
      </c>
      <c r="AK659" s="412">
        <f>SUM(AK17:AK18)+AK20+AK22+SUM(AK24:AK25)+SUM(AK55:AK61)+AK64+AK87+SUM(AK90:AK91)+SUM(AK93:AK104)+SUM(AK107:AK111)+SUM(AK133)+SUM(AK136:AK141)+SUM(AK144:AK149)+SUM(AK151:AK155)+SUM(AK158:AK159)+SUM(AK161:AK162)+AK175+AK177+SUM(AK180:AK181)+SUM(AK183:AK185)+AK189+SUM(AK389:AK393)+AK421+SUM(AK499:AK502)</f>
        <v>0</v>
      </c>
      <c r="AL659" s="170">
        <f t="shared" si="103"/>
        <v>0</v>
      </c>
      <c r="AM659" s="99">
        <f t="shared" si="103"/>
        <v>0</v>
      </c>
      <c r="AN659" s="412">
        <f>SUM(AN17:AN18)+AN20+AN22+SUM(AN24:AN25)+SUM(AN55:AN61)+AN64+AN87+SUM(AN90:AN91)+SUM(AN93:AN104)+SUM(AN107:AN111)+SUM(AN133)+SUM(AN136:AN141)+SUM(AN144:AN149)+SUM(AN151:AN155)+SUM(AN158:AN159)+SUM(AN161:AN162)+AN175+AN177+SUM(AN180:AN181)+SUM(AN183:AN185)+AN189+SUM(AN389:AN393)+AN421+SUM(AN499:AN502)</f>
        <v>0</v>
      </c>
      <c r="AO659" s="406">
        <f>SUM(AO17:AO18)+AO20+AO22+SUM(AO24:AO25)+SUM(AO55:AO61)+AO64+AO87+SUM(AO90:AO91)+SUM(AO93:AO104)+SUM(AO107:AO111)+SUM(AO133)+SUM(AO136:AO141)+SUM(AO144:AO149)+SUM(AO151:AO155)+SUM(AO158:AO159)+SUM(AO161:AO162)+AO175+AO177+SUM(AO180:AO181)+SUM(AO183:AO185)+AO189+SUM(AO389:AO393)+AO421+SUM(AO499:AO502)</f>
        <v>0</v>
      </c>
      <c r="AP659" s="99">
        <f>SUM(AP17:AP18)+AP20+AP22+SUM(AP24:AP25)+SUM(AP55:AP61)+AP64+AP87+SUM(AP90:AP91)+SUM(AP93:AP104)+SUM(AP107:AP111)+SUM(AP133)+SUM(AP136:AP141)+SUM(AP144:AP149)+SUM(AP151:AP155)+SUM(AP158:AP159)+SUM(AP161:AP162)+AP175+AP177+SUM(AP180:AP181)+SUM(AP183:AP185)+AP189+SUM(AP389:AP393)+AP421+SUM(AP499:AP502)</f>
        <v>0</v>
      </c>
      <c r="AQ659" s="170">
        <f t="shared" si="103"/>
        <v>0</v>
      </c>
      <c r="AR659" s="99">
        <f t="shared" si="103"/>
        <v>0</v>
      </c>
      <c r="AS659" s="99">
        <f t="shared" si="103"/>
        <v>0</v>
      </c>
      <c r="AT659" s="100">
        <f t="shared" si="103"/>
        <v>0</v>
      </c>
      <c r="AU659" s="99">
        <f t="shared" si="103"/>
        <v>0</v>
      </c>
      <c r="AV659" s="100">
        <f t="shared" si="103"/>
        <v>0</v>
      </c>
      <c r="AW659" s="99">
        <f t="shared" si="103"/>
        <v>726</v>
      </c>
      <c r="AX659" s="406">
        <f t="shared" si="103"/>
        <v>706</v>
      </c>
      <c r="AY659" s="99">
        <f>SUM(AY17:AY18)+AY20+AY22+SUM(AY24:AY25)+SUM(AY55:AY61)+AY64+AY87+SUM(AY90:AY91)+SUM(AY93:AY104)+SUM(AY107:AY111)+SUM(AY133)+SUM(AY136:AY141)+SUM(AY144:AY149)+SUM(AY151:AY155)+SUM(AY158:AY159)+SUM(AY161:AY162)+AY175+AY177+SUM(AY180:AY181)+SUM(AY183:AY185)+AY189+SUM(AY389:AY393)+AY421+SUM(AY499:AY502)</f>
        <v>746</v>
      </c>
      <c r="AZ659" s="170">
        <f t="shared" si="103"/>
        <v>420</v>
      </c>
      <c r="BA659" s="99">
        <f t="shared" si="103"/>
        <v>0</v>
      </c>
      <c r="BB659" s="412">
        <f>SUM(BB17:BB18)+BB20+BB22+SUM(BB24:BB25)+SUM(BB55:BB61)+BB64+BB87+SUM(BB90:BB91)+SUM(BB93:BB104)+SUM(BB107:BB111)+SUM(BB133)+SUM(BB136:BB141)+SUM(BB144:BB149)+SUM(BB151:BB155)+SUM(BB158:BB159)+SUM(BB161:BB162)+BB175+BB177+SUM(BB180:BB181)+SUM(BB183:BB185)+BB189+SUM(BB389:BB393)+BB421+SUM(BB499:BB502)</f>
        <v>0</v>
      </c>
      <c r="BC659" s="170">
        <f t="shared" si="103"/>
        <v>0</v>
      </c>
      <c r="BD659" s="99">
        <f t="shared" si="103"/>
        <v>0</v>
      </c>
      <c r="BE659" s="170">
        <f t="shared" si="103"/>
        <v>0</v>
      </c>
      <c r="BF659" s="99">
        <f t="shared" si="103"/>
        <v>0</v>
      </c>
      <c r="BG659" s="100">
        <f t="shared" si="103"/>
        <v>0</v>
      </c>
      <c r="BH659" s="99">
        <f t="shared" si="103"/>
        <v>0</v>
      </c>
      <c r="BI659" s="100">
        <f t="shared" si="103"/>
        <v>0</v>
      </c>
      <c r="BJ659" s="99">
        <f t="shared" si="103"/>
        <v>0</v>
      </c>
      <c r="BK659" s="100">
        <f t="shared" si="103"/>
        <v>0</v>
      </c>
      <c r="BL659" s="99">
        <f t="shared" si="103"/>
        <v>0</v>
      </c>
      <c r="BM659" s="412">
        <f>SUM(BM17:BM18)+BM20+BM22+SUM(BM24:BM25)+SUM(BM55:BM61)+BM64+BM87+SUM(BM90:BM91)+SUM(BM93:BM104)+SUM(BM107:BM111)+SUM(BM133)+SUM(BM136:BM141)+SUM(BM144:BM149)+SUM(BM151:BM155)+SUM(BM158:BM159)+SUM(BM161:BM162)+BM175+BM177+SUM(BM180:BM181)+SUM(BM183:BM185)+BM189+SUM(BM389:BM393)+BM421+SUM(BM499:BM502)</f>
        <v>0</v>
      </c>
      <c r="BN659" s="170">
        <f t="shared" si="103"/>
        <v>0</v>
      </c>
      <c r="BO659" s="99">
        <f t="shared" si="103"/>
        <v>0</v>
      </c>
      <c r="BP659" s="100">
        <f t="shared" si="103"/>
        <v>0</v>
      </c>
      <c r="BQ659" s="99">
        <f t="shared" si="103"/>
        <v>0</v>
      </c>
      <c r="BR659" s="119">
        <f>SUM(BR17:BR18)+BR20+BR22+SUM(BR24:BR25)+SUM(BR55:BR61)+BR64+BR87+SUM(BR90:BR91)+SUM(BR93:BR104)+SUM(BR107:BR111)+SUM(BR133)+SUM(BR136:BR141)+SUM(BR144:BR149)+SUM(BR151:BR155)+SUM(BR158:BR159)+SUM(BR161:BR162)+BR175+BR177+SUM(BR180:BR181)+SUM(BR183:BR185)+BR189+SUM(BR389:BR393)+BR421+SUM(BR499:BR502)</f>
        <v>0</v>
      </c>
      <c r="BS659" s="412">
        <f>SUM(BS17:BS18)+BS20+BS22+SUM(BS24:BS25)+SUM(BS55:BS61)+BS64+BS87+SUM(BS90:BS91)+SUM(BS93:BS104)+SUM(BS107:BS111)+SUM(BS133)+SUM(BS136:BS141)+SUM(BS144:BS149)+SUM(BS151:BS155)+SUM(BS158:BS159)+SUM(BS161:BS162)+BS175+BS177+SUM(BS180:BS181)+SUM(BS183:BS185)+BS189+SUM(BS389:BS393)+BS421+SUM(BS499:BS502)</f>
        <v>0</v>
      </c>
      <c r="BT659" s="412">
        <f>SUM(BT17:BT18)+BT20+BT22+SUM(BT24:BT25)+SUM(BT55:BT61)+BT64+BT87+SUM(BT90:BT91)+SUM(BT93:BT104)+SUM(BT107:BT111)+SUM(BT133)+SUM(BT136:BT141)+SUM(BT144:BT149)+SUM(BT151:BT155)+SUM(BT158:BT159)+SUM(BT161:BT162)+BT175+BT177+SUM(BT180:BT181)+SUM(BT183:BT185)+BT189+SUM(BT389:BT393)+BT421+SUM(BT499:BT502)</f>
        <v>0</v>
      </c>
      <c r="BU659" s="170">
        <f t="shared" si="103"/>
        <v>0</v>
      </c>
      <c r="BV659" s="99">
        <f t="shared" si="103"/>
        <v>0</v>
      </c>
      <c r="BW659" s="100">
        <f t="shared" si="103"/>
        <v>0</v>
      </c>
      <c r="BX659" s="99">
        <f t="shared" si="103"/>
        <v>0</v>
      </c>
      <c r="BY659" s="99">
        <f>SUM(BY17:BY18)+BY20+BY22+SUM(BY24:BY25)+SUM(BY55:BY61)+BY64+BY87+SUM(BY90:BY91)+SUM(BY93:BY104)+SUM(BY107:BY111)+SUM(BY133)+SUM(BY136:BY141)+SUM(BY144:BY149)+SUM(BY151:BY155)+SUM(BY158:BY159)+SUM(BY161:BY162)+BY175+BY177+SUM(BY180:BY181)+SUM(BY183:BY185)+BY189+SUM(BY389:BY393)+BY421+SUM(BY499:BY502)</f>
        <v>0</v>
      </c>
      <c r="BZ659" s="99">
        <f t="shared" si="103"/>
        <v>0</v>
      </c>
      <c r="CA659" s="100">
        <f t="shared" si="103"/>
        <v>0</v>
      </c>
      <c r="CB659" s="99">
        <f t="shared" si="103"/>
        <v>0</v>
      </c>
      <c r="CC659" s="412">
        <f>SUM(CC17:CC18)+CC20+CC22+SUM(CC24:CC25)+SUM(CC55:CC61)+CC64+CC87+SUM(CC90:CC91)+SUM(CC93:CC104)+SUM(CC107:CC111)+SUM(CC133)+SUM(CC136:CC141)+SUM(CC144:CC149)+SUM(CC151:CC155)+SUM(CC158:CC159)+SUM(CC161:CC162)+CC175+CC177+SUM(CC180:CC181)+SUM(CC183:CC185)+CC189+SUM(CC389:CC393)+CC421+SUM(CC499:CC502)</f>
        <v>0</v>
      </c>
      <c r="CD659" s="412">
        <f>SUM(CD17:CD18)+CD20+CD22+SUM(CD24:CD25)+SUM(CD55:CD61)+CD64+CD87+SUM(CD90:CD91)+SUM(CD93:CD104)+SUM(CD107:CD111)+SUM(CD133)+SUM(CD136:CD141)+SUM(CD144:CD149)+SUM(CD151:CD155)+SUM(CD158:CD159)+SUM(CD161:CD162)+CD175+CD177+SUM(CD180:CD181)+SUM(CD183:CD185)+CD189+SUM(CD389:CD393)+CD421+SUM(CD499:CD502)</f>
        <v>0</v>
      </c>
      <c r="CE659" s="170">
        <f t="shared" si="103"/>
        <v>0</v>
      </c>
    </row>
    <row r="660" spans="1:83">
      <c r="A660" s="40"/>
      <c r="B660" s="29" t="s">
        <v>782</v>
      </c>
      <c r="C660" s="22">
        <f>SUM(C62:C63)+C65+SUM(C142:C143)+C150+SUM(C156:C157)+C160+SUM(C213:C225)+SUM(C262:C272)+SUM(C308:C312)+SUM(C313:C316)+C349+SUM(C428:C429)+SUM(C473:C475)+SUM(C479:C482)+SUM(C503:C505)+SUM(C506:C508)+SUM(C510:C524)+SUM(C526:C533)+SUM(C565:C566)</f>
        <v>83204</v>
      </c>
      <c r="D660" s="22">
        <f>SUM(D62:D63)+D65+SUM(D142:D143)+D150+SUM(D156:D157)+D160+SUM(D213:D225)+SUM(D262:D272)+SUM(D308:D312)+SUM(D313:D316)+D349+SUM(D428:D429)+SUM(D473:D475)+SUM(D479:D482)+SUM(D503:D505)+SUM(D506:D508)+SUM(D510:D524)+SUM(D526:D533)+SUM(D565:D566)</f>
        <v>22970</v>
      </c>
      <c r="E660" s="68">
        <f t="shared" si="78"/>
        <v>0.27606845824719967</v>
      </c>
      <c r="F660" s="99">
        <f>SUM(F62:F63)+F65+SUM(F142:F143)+F150+SUM(F156:F157)+F160+SUM(F213:F225)+SUM(F262:F272)+SUM(F308:F316)+F349+SUM(F428:F429)+SUM(F473:F475)+SUM(F479:F482)+SUM(F503:F508)+SUM(F510:F524)+SUM(F526:F533)+SUM(F565:F566)</f>
        <v>3093</v>
      </c>
      <c r="G660" s="99">
        <f>SUM(G62:G63)+G65+SUM(G142:G143)+G150+SUM(G156:G157)+G160+SUM(G213:G225)+SUM(G262:G272)+SUM(G308:G316)+G349+SUM(G428:G429)+SUM(G473:G475)+SUM(G479:G482)+SUM(G503:G508)+SUM(G510:G524)+SUM(G526:G533)+SUM(G565:G566)</f>
        <v>1032</v>
      </c>
      <c r="H660" s="99">
        <f>SUM(H62:H63)+H65+SUM(H142:H143)+H150+SUM(H156:H157)+H160+SUM(H213:H225)+SUM(H262:H272)+SUM(H308:H316)+H349+SUM(H428:H429)+SUM(H473:H475)+SUM(H479:H482)+SUM(H503:H508)+SUM(H510:H524)+SUM(H526:H533)+SUM(H565:H566)</f>
        <v>1023</v>
      </c>
      <c r="I660" s="99">
        <f>SUM(I62:I63)+I65+SUM(I142:I143)+I150+SUM(I156:I157)+I160+SUM(I213:I225)+SUM(I262:I272)+SUM(I308:I316)+I349+SUM(I428:I429)+SUM(I473:I475)+SUM(I479:I482)+SUM(I503:I508)+SUM(I510:I524)+SUM(I526:I533)+SUM(I565:I566)</f>
        <v>1460</v>
      </c>
      <c r="J660" s="99">
        <f t="shared" ref="J660:CE660" si="104">SUM(J62:J63)+J65+SUM(J142:J143)+J150+SUM(J156:J157)+J160+SUM(J213:J225)+SUM(J262:J272)+SUM(J308:J316)+J349+SUM(J428:J429)+SUM(J473:J475)+SUM(J479:J482)+SUM(J503:J508)+SUM(J510:J524)+SUM(J526:J533)+SUM(J565:J566)</f>
        <v>2982</v>
      </c>
      <c r="K660" s="407">
        <f t="shared" si="104"/>
        <v>2055</v>
      </c>
      <c r="L660" s="99">
        <f>SUM(L62:L63)+L65+SUM(L142:L143)+L150+SUM(L156:L157)+L160+SUM(L213:L225)+SUM(L262:L272)+SUM(L308:L316)+L349+SUM(L428:L429)+SUM(L473:L475)+SUM(L479:L482)+SUM(L503:L508)+SUM(L510:L524)+SUM(L526:L533)+SUM(L565:L566)</f>
        <v>2517</v>
      </c>
      <c r="M660" s="99">
        <f>SUM(M62:M63)+M65+SUM(M142:M143)+M150+SUM(M156:M157)+M160+SUM(M213:M225)+SUM(M262:M272)+SUM(M308:M316)+M349+SUM(M428:M429)+SUM(M473:M475)+SUM(M479:M482)+SUM(M503:M508)+SUM(M510:M524)+SUM(M526:M533)+SUM(M565:M566)</f>
        <v>1663</v>
      </c>
      <c r="N660" s="100">
        <f t="shared" si="104"/>
        <v>599</v>
      </c>
      <c r="O660" s="99">
        <f t="shared" si="104"/>
        <v>23</v>
      </c>
      <c r="P660" s="100">
        <f t="shared" si="104"/>
        <v>17</v>
      </c>
      <c r="Q660" s="99">
        <f t="shared" si="104"/>
        <v>0</v>
      </c>
      <c r="R660" s="119">
        <f>SUM(R62:R63)+R65+SUM(R142:R143)+R150+SUM(R156:R157)+R160+SUM(R213:R225)+SUM(R262:R272)+SUM(R308:R316)+R349+SUM(R428:R429)+SUM(R473:R475)+SUM(R479:R482)+SUM(R503:R508)+SUM(R510:R524)+SUM(R526:R533)+SUM(R565:R566)</f>
        <v>0</v>
      </c>
      <c r="S660" s="119">
        <f>SUM(S62:S63)+S65+SUM(S142:S143)+S150+SUM(S156:S157)+S160+SUM(S213:S225)+SUM(S262:S272)+SUM(S308:S316)+S349+SUM(S428:S429)+SUM(S473:S475)+SUM(S479:S482)+SUM(S503:S508)+SUM(S510:S524)+SUM(S526:S533)+SUM(S565:S566)</f>
        <v>0</v>
      </c>
      <c r="T660" s="119">
        <f t="shared" si="104"/>
        <v>0</v>
      </c>
      <c r="U660" s="118">
        <f t="shared" si="104"/>
        <v>0</v>
      </c>
      <c r="V660" s="100">
        <f t="shared" si="104"/>
        <v>0</v>
      </c>
      <c r="W660" s="118">
        <f t="shared" si="104"/>
        <v>0</v>
      </c>
      <c r="X660" s="100">
        <f t="shared" si="104"/>
        <v>0</v>
      </c>
      <c r="Y660" s="99">
        <f t="shared" si="104"/>
        <v>0</v>
      </c>
      <c r="Z660" s="119">
        <f t="shared" si="104"/>
        <v>0</v>
      </c>
      <c r="AA660" s="118">
        <f t="shared" si="104"/>
        <v>0</v>
      </c>
      <c r="AB660" s="119">
        <f>SUM(AB62:AB63)+AB65+SUM(AB142:AB143)+AB150+SUM(AB156:AB157)+AB160+SUM(AB213:AB225)+SUM(AB262:AB272)+SUM(AB308:AB316)+AB349+SUM(AB428:AB429)+SUM(AB473:AB475)+SUM(AB479:AB482)+SUM(AB503:AB508)+SUM(AB510:AB524)+SUM(AB526:AB533)+SUM(AB565:AB566)</f>
        <v>0</v>
      </c>
      <c r="AC660" s="412">
        <f>SUM(AC62:AC63)+AC65+SUM(AC142:AC143)+AC150+SUM(AC156:AC157)+AC160+SUM(AC213:AC225)+SUM(AC262:AC272)+SUM(AC308:AC316)+AC349+SUM(AC428:AC429)+SUM(AC473:AC475)+SUM(AC479:AC482)+SUM(AC503:AC508)+SUM(AC510:AC524)+SUM(AC526:AC533)+SUM(AC565:AC566)</f>
        <v>0</v>
      </c>
      <c r="AD660" s="170">
        <f t="shared" si="104"/>
        <v>0</v>
      </c>
      <c r="AE660" s="99">
        <f t="shared" si="104"/>
        <v>996</v>
      </c>
      <c r="AF660" s="412">
        <f>SUM(AF62:AF63)+AF65+SUM(AF142:AF143)+AF150+SUM(AF156:AF157)+AF160+SUM(AF213:AF225)+SUM(AF262:AF272)+SUM(AF308:AF316)+AF349+SUM(AF428:AF429)+SUM(AF473:AF475)+SUM(AF479:AF482)+SUM(AF503:AF508)+SUM(AF510:AF524)+SUM(AF526:AF533)+SUM(AF565:AF566)</f>
        <v>822</v>
      </c>
      <c r="AG660" s="412">
        <f>SUM(AG62:AG63)+AG65+SUM(AG142:AG143)+AG150+SUM(AG156:AG157)+AG160+SUM(AG213:AG225)+SUM(AG262:AG272)+SUM(AG308:AG316)+AG349+SUM(AG428:AG429)+SUM(AG473:AG475)+SUM(AG479:AG482)+SUM(AG503:AG508)+SUM(AG510:AG524)+SUM(AG526:AG533)+SUM(AG565:AG566)</f>
        <v>647</v>
      </c>
      <c r="AH660" s="412">
        <f>SUM(AH62:AH63)+AH65+SUM(AH142:AH143)+AH150+SUM(AH156:AH157)+AH160+SUM(AH213:AH225)+SUM(AH262:AH272)+SUM(AH308:AH316)+AH349+SUM(AH428:AH429)+SUM(AH473:AH475)+SUM(AH479:AH482)+SUM(AH503:AH508)+SUM(AH510:AH524)+SUM(AH526:AH533)+SUM(AH565:AH566)</f>
        <v>560</v>
      </c>
      <c r="AI660" s="170">
        <f t="shared" si="104"/>
        <v>1075</v>
      </c>
      <c r="AJ660" s="99">
        <f t="shared" si="104"/>
        <v>563</v>
      </c>
      <c r="AK660" s="412">
        <f>SUM(AK62:AK63)+AK65+SUM(AK142:AK143)+AK150+SUM(AK156:AK157)+AK160+SUM(AK213:AK225)+SUM(AK262:AK272)+SUM(AK308:AK316)+AK349+SUM(AK428:AK429)+SUM(AK473:AK475)+SUM(AK479:AK482)+SUM(AK503:AK508)+SUM(AK510:AK524)+SUM(AK526:AK533)+SUM(AK565:AK566)</f>
        <v>829</v>
      </c>
      <c r="AL660" s="170">
        <f t="shared" si="104"/>
        <v>836</v>
      </c>
      <c r="AM660" s="99">
        <f t="shared" si="104"/>
        <v>0</v>
      </c>
      <c r="AN660" s="412">
        <f>SUM(AN62:AN63)+AN65+SUM(AN142:AN143)+AN150+SUM(AN156:AN157)+AN160+SUM(AN213:AN225)+SUM(AN262:AN272)+SUM(AN308:AN316)+AN349+SUM(AN428:AN429)+SUM(AN473:AN475)+SUM(AN479:AN482)+SUM(AN503:AN508)+SUM(AN510:AN524)+SUM(AN526:AN533)+SUM(AN565:AN566)</f>
        <v>0</v>
      </c>
      <c r="AO660" s="406">
        <f>SUM(AO62:AO63)+AO65+SUM(AO142:AO143)+AO150+SUM(AO156:AO157)+AO160+SUM(AO213:AO225)+SUM(AO262:AO272)+SUM(AO308:AO316)+AO349+SUM(AO428:AO429)+SUM(AO473:AO475)+SUM(AO479:AO482)+SUM(AO503:AO508)+SUM(AO510:AO524)+SUM(AO526:AO533)+SUM(AO565:AO566)</f>
        <v>0</v>
      </c>
      <c r="AP660" s="99">
        <f>SUM(AP62:AP63)+AP65+SUM(AP142:AP143)+AP150+SUM(AP156:AP157)+AP160+SUM(AP213:AP225)+SUM(AP262:AP272)+SUM(AP308:AP316)+AP349+SUM(AP428:AP429)+SUM(AP473:AP475)+SUM(AP479:AP482)+SUM(AP503:AP508)+SUM(AP510:AP524)+SUM(AP526:AP533)+SUM(AP565:AP566)</f>
        <v>0</v>
      </c>
      <c r="AQ660" s="170">
        <f t="shared" si="104"/>
        <v>0</v>
      </c>
      <c r="AR660" s="99">
        <f t="shared" si="104"/>
        <v>982</v>
      </c>
      <c r="AS660" s="99">
        <f t="shared" si="104"/>
        <v>601</v>
      </c>
      <c r="AT660" s="100">
        <f t="shared" si="104"/>
        <v>562</v>
      </c>
      <c r="AU660" s="99">
        <f t="shared" si="104"/>
        <v>0</v>
      </c>
      <c r="AV660" s="100">
        <f t="shared" si="104"/>
        <v>0</v>
      </c>
      <c r="AW660" s="99">
        <f t="shared" si="104"/>
        <v>0</v>
      </c>
      <c r="AX660" s="406">
        <f t="shared" si="104"/>
        <v>0</v>
      </c>
      <c r="AY660" s="99">
        <f>SUM(AY62:AY63)+AY65+SUM(AY142:AY143)+AY150+SUM(AY156:AY157)+AY160+SUM(AY213:AY225)+SUM(AY262:AY272)+SUM(AY308:AY316)+AY349+SUM(AY428:AY429)+SUM(AY473:AY475)+SUM(AY479:AY482)+SUM(AY503:AY508)+SUM(AY510:AY524)+SUM(AY526:AY533)+SUM(AY565:AY566)</f>
        <v>0</v>
      </c>
      <c r="AZ660" s="170">
        <f t="shared" si="104"/>
        <v>0</v>
      </c>
      <c r="BA660" s="99">
        <f t="shared" si="104"/>
        <v>0</v>
      </c>
      <c r="BB660" s="412">
        <f>SUM(BB62:BB63)+BB65+SUM(BB142:BB143)+BB150+SUM(BB156:BB157)+BB160+SUM(BB213:BB225)+SUM(BB262:BB272)+SUM(BB308:BB316)+BB349+SUM(BB428:BB429)+SUM(BB473:BB475)+SUM(BB479:BB482)+SUM(BB503:BB508)+SUM(BB510:BB524)+SUM(BB526:BB533)+SUM(BB565:BB566)</f>
        <v>0</v>
      </c>
      <c r="BC660" s="170">
        <f t="shared" si="104"/>
        <v>0</v>
      </c>
      <c r="BD660" s="99">
        <f t="shared" si="104"/>
        <v>3141</v>
      </c>
      <c r="BE660" s="170">
        <f t="shared" si="104"/>
        <v>2881</v>
      </c>
      <c r="BF660" s="99">
        <f t="shared" si="104"/>
        <v>1545</v>
      </c>
      <c r="BG660" s="100">
        <f t="shared" si="104"/>
        <v>1585</v>
      </c>
      <c r="BH660" s="99">
        <f t="shared" si="104"/>
        <v>2035</v>
      </c>
      <c r="BI660" s="100">
        <f t="shared" si="104"/>
        <v>2187</v>
      </c>
      <c r="BJ660" s="99">
        <f t="shared" si="104"/>
        <v>2024</v>
      </c>
      <c r="BK660" s="100">
        <f t="shared" si="104"/>
        <v>1863</v>
      </c>
      <c r="BL660" s="99">
        <f t="shared" si="104"/>
        <v>0</v>
      </c>
      <c r="BM660" s="412">
        <f>SUM(BM62:BM63)+BM65+SUM(BM142:BM143)+BM150+SUM(BM156:BM157)+BM160+SUM(BM213:BM225)+SUM(BM262:BM272)+SUM(BM308:BM316)+BM349+SUM(BM428:BM429)+SUM(BM473:BM475)+SUM(BM479:BM482)+SUM(BM503:BM508)+SUM(BM510:BM524)+SUM(BM526:BM533)+SUM(BM565:BM566)</f>
        <v>0</v>
      </c>
      <c r="BN660" s="170">
        <f t="shared" si="104"/>
        <v>0</v>
      </c>
      <c r="BO660" s="99">
        <f t="shared" si="104"/>
        <v>209</v>
      </c>
      <c r="BP660" s="100">
        <f t="shared" si="104"/>
        <v>173</v>
      </c>
      <c r="BQ660" s="99">
        <f t="shared" si="104"/>
        <v>326</v>
      </c>
      <c r="BR660" s="119">
        <f>SUM(BR62:BR63)+BR65+SUM(BR142:BR143)+BR150+SUM(BR156:BR157)+BR160+SUM(BR213:BR225)+SUM(BR262:BR272)+SUM(BR308:BR316)+BR349+SUM(BR428:BR429)+SUM(BR473:BR475)+SUM(BR479:BR482)+SUM(BR503:BR508)+SUM(BR510:BR524)+SUM(BR526:BR533)+SUM(BR565:BR566)</f>
        <v>263</v>
      </c>
      <c r="BS660" s="412">
        <f>SUM(BS62:BS63)+BS65+SUM(BS142:BS143)+BS150+SUM(BS156:BS157)+BS160+SUM(BS213:BS225)+SUM(BS262:BS272)+SUM(BS308:BS316)+BS349+SUM(BS428:BS429)+SUM(BS473:BS475)+SUM(BS479:BS482)+SUM(BS503:BS508)+SUM(BS510:BS524)+SUM(BS526:BS533)+SUM(BS565:BS566)</f>
        <v>125</v>
      </c>
      <c r="BT660" s="412">
        <f>SUM(BT62:BT63)+BT65+SUM(BT142:BT143)+BT150+SUM(BT156:BT157)+BT160+SUM(BT213:BT225)+SUM(BT262:BT272)+SUM(BT308:BT316)+BT349+SUM(BT428:BT429)+SUM(BT473:BT475)+SUM(BT479:BT482)+SUM(BT503:BT508)+SUM(BT510:BT524)+SUM(BT526:BT533)+SUM(BT565:BT566)</f>
        <v>60</v>
      </c>
      <c r="BU660" s="170">
        <f t="shared" si="104"/>
        <v>73</v>
      </c>
      <c r="BV660" s="99">
        <f t="shared" si="104"/>
        <v>0</v>
      </c>
      <c r="BW660" s="100">
        <f t="shared" si="104"/>
        <v>0</v>
      </c>
      <c r="BX660" s="99">
        <f t="shared" si="104"/>
        <v>0</v>
      </c>
      <c r="BY660" s="99">
        <f>SUM(BY62:BY63)+BY65+SUM(BY142:BY143)+BY150+SUM(BY156:BY157)+BY160+SUM(BY213:BY225)+SUM(BY262:BY272)+SUM(BY308:BY316)+BY349+SUM(BY428:BY429)+SUM(BY473:BY475)+SUM(BY479:BY482)+SUM(BY503:BY508)+SUM(BY510:BY524)+SUM(BY526:BY533)+SUM(BY565:BY566)</f>
        <v>0</v>
      </c>
      <c r="BZ660" s="99">
        <f t="shared" si="104"/>
        <v>0</v>
      </c>
      <c r="CA660" s="100">
        <f t="shared" si="104"/>
        <v>0</v>
      </c>
      <c r="CB660" s="99">
        <f t="shared" si="104"/>
        <v>0</v>
      </c>
      <c r="CC660" s="412">
        <f>SUM(CC62:CC63)+CC65+SUM(CC142:CC143)+CC150+SUM(CC156:CC157)+CC160+SUM(CC213:CC225)+SUM(CC262:CC272)+SUM(CC308:CC316)+CC349+SUM(CC428:CC429)+SUM(CC473:CC475)+SUM(CC479:CC482)+SUM(CC503:CC508)+SUM(CC510:CC524)+SUM(CC526:CC533)+SUM(CC565:CC566)</f>
        <v>0</v>
      </c>
      <c r="CD660" s="412">
        <f>SUM(CD62:CD63)+CD65+SUM(CD142:CD143)+CD150+SUM(CD156:CD157)+CD160+SUM(CD213:CD225)+SUM(CD262:CD272)+SUM(CD308:CD316)+CD349+SUM(CD428:CD429)+SUM(CD473:CD475)+SUM(CD479:CD482)+SUM(CD503:CD508)+SUM(CD510:CD524)+SUM(CD526:CD533)+SUM(CD565:CD566)</f>
        <v>0</v>
      </c>
      <c r="CE660" s="170">
        <f t="shared" si="104"/>
        <v>0</v>
      </c>
    </row>
    <row r="661" spans="1:83">
      <c r="A661" s="40"/>
      <c r="B661" s="29" t="s">
        <v>894</v>
      </c>
      <c r="C661" s="22">
        <f>SUM(C4:C16)+C19+C21+C23+C26+C27+SUM(C33:C42)+SUM(C44:C47)+SUM(C49:C51)+C54+C68+SUM(C273:C284)+SUM(C317:C348)+C394+C425+SUM(C483:C484)+SUM(C497:C498)</f>
        <v>92399</v>
      </c>
      <c r="D661" s="22">
        <f>SUM(D4:D16)+D19+D21+D23+D26+D27+SUM(D33:D42)+SUM(D44:D47)+SUM(D49:D51)+D54+D68+SUM(D273:D284)+SUM(D317:D348)+D394+D425+SUM(D483:D484)+SUM(D497:D498)</f>
        <v>32340</v>
      </c>
      <c r="E661" s="68">
        <f t="shared" si="78"/>
        <v>0.35000378791978271</v>
      </c>
      <c r="F661" s="99">
        <f>SUM(F4:F16)+F19+F21+F23+SUM(F26:F27)+SUM(F33:F42)+SUM(F44:F47)+SUM(F49:F51)+F68+SUM(F273:F284)+SUM(F317:F348)+F394+F425+SUM(F483:F484)+SUM(F497:F498)</f>
        <v>5447</v>
      </c>
      <c r="G661" s="99">
        <f>SUM(G4:G16)+G19+G21+G23+SUM(G26:G27)+SUM(G33:G42)+SUM(G44:G47)+SUM(G49:G51)+G68+SUM(G273:G284)+SUM(G317:G348)+G394+G425+SUM(G483:G484)+SUM(G497:G498)</f>
        <v>1952</v>
      </c>
      <c r="H661" s="99">
        <f>SUM(H4:H16)+H19+H21+H23+SUM(H26:H27)+SUM(H33:H42)+SUM(H44:H47)+SUM(H49:H51)+H68+SUM(H273:H284)+SUM(H317:H348)+H394+H425+SUM(H483:H484)+SUM(H497:H498)</f>
        <v>2999</v>
      </c>
      <c r="I661" s="99">
        <f>SUM(I4:I16)+I19+I21+I23+SUM(I26:I27)+SUM(I33:I42)+SUM(I44:I47)+SUM(I49:I51)+I68+SUM(I273:I284)+SUM(I317:I348)+I394+I425+SUM(I483:I484)+SUM(I497:I498)</f>
        <v>1906</v>
      </c>
      <c r="J661" s="99">
        <f t="shared" ref="J661:CE661" si="105">SUM(J4:J16)+J19+J21+J23+SUM(J26:J27)+SUM(J33:J42)+SUM(J44:J47)+SUM(J49:J51)+J68+SUM(J273:J284)+SUM(J317:J348)+J394+J425+SUM(J483:J484)+SUM(J497:J498)</f>
        <v>5015</v>
      </c>
      <c r="K661" s="407">
        <f t="shared" si="105"/>
        <v>5138</v>
      </c>
      <c r="L661" s="99">
        <f>SUM(L4:L16)+L19+L21+L23+SUM(L26:L27)+SUM(L33:L42)+SUM(L44:L47)+SUM(L49:L51)+L68+SUM(L273:L284)+SUM(L317:L348)+L394+L425+SUM(L483:L484)+SUM(L497:L498)</f>
        <v>4528</v>
      </c>
      <c r="M661" s="99">
        <f>SUM(M4:M16)+M19+M21+M23+SUM(M26:M27)+SUM(M33:M42)+SUM(M44:M47)+SUM(M49:M51)+M68+SUM(M273:M284)+SUM(M317:M348)+M394+M425+SUM(M483:M484)+SUM(M497:M498)</f>
        <v>3117</v>
      </c>
      <c r="N661" s="100">
        <f t="shared" si="105"/>
        <v>1541</v>
      </c>
      <c r="O661" s="99">
        <f t="shared" si="105"/>
        <v>0</v>
      </c>
      <c r="P661" s="100">
        <f t="shared" si="105"/>
        <v>0</v>
      </c>
      <c r="Q661" s="99">
        <f t="shared" si="105"/>
        <v>0</v>
      </c>
      <c r="R661" s="119">
        <f>SUM(R4:R16)+R19+R21+R23+SUM(R26:R27)+SUM(R33:R42)+SUM(R44:R47)+SUM(R49:R51)+R68+SUM(R273:R284)+SUM(R317:R348)+R394+R425+SUM(R483:R484)+SUM(R497:R498)</f>
        <v>0</v>
      </c>
      <c r="S661" s="119">
        <f>SUM(S4:S16)+S19+S21+S23+SUM(S26:S27)+SUM(S33:S42)+SUM(S44:S47)+SUM(S49:S51)+S68+SUM(S273:S284)+SUM(S317:S348)+S394+S425+SUM(S483:S484)+SUM(S497:S498)</f>
        <v>0</v>
      </c>
      <c r="T661" s="119">
        <f t="shared" si="105"/>
        <v>0</v>
      </c>
      <c r="U661" s="118">
        <f t="shared" si="105"/>
        <v>0</v>
      </c>
      <c r="V661" s="100">
        <f t="shared" si="105"/>
        <v>0</v>
      </c>
      <c r="W661" s="118">
        <f t="shared" si="105"/>
        <v>0</v>
      </c>
      <c r="X661" s="100">
        <f t="shared" si="105"/>
        <v>0</v>
      </c>
      <c r="Y661" s="99">
        <f t="shared" si="105"/>
        <v>788</v>
      </c>
      <c r="Z661" s="119">
        <f t="shared" si="105"/>
        <v>790</v>
      </c>
      <c r="AA661" s="118">
        <f t="shared" si="105"/>
        <v>0</v>
      </c>
      <c r="AB661" s="119">
        <f>SUM(AB4:AB16)+AB19+AB21+AB23+SUM(AB26:AB27)+SUM(AB33:AB42)+SUM(AB44:AB47)+SUM(AB49:AB51)+AB68+SUM(AB273:AB284)+SUM(AB317:AB348)+AB394+AB425+SUM(AB483:AB484)+SUM(AB497:AB498)</f>
        <v>0</v>
      </c>
      <c r="AC661" s="412">
        <f>SUM(AC4:AC16)+AC19+AC21+AC23+SUM(AC26:AC27)+SUM(AC33:AC42)+SUM(AC44:AC47)+SUM(AC49:AC51)+AC68+SUM(AC273:AC284)+SUM(AC317:AC348)+AC394+AC425+SUM(AC483:AC484)+SUM(AC497:AC498)</f>
        <v>0</v>
      </c>
      <c r="AD661" s="170">
        <f t="shared" si="105"/>
        <v>0</v>
      </c>
      <c r="AE661" s="99">
        <f t="shared" si="105"/>
        <v>0</v>
      </c>
      <c r="AF661" s="412">
        <f>SUM(AF4:AF16)+AF19+AF21+AF23+SUM(AF26:AF27)+SUM(AF33:AF42)+SUM(AF44:AF47)+SUM(AF49:AF51)+AF68+SUM(AF273:AF284)+SUM(AF317:AF348)+AF394+AF425+SUM(AF483:AF484)+SUM(AF497:AF498)</f>
        <v>0</v>
      </c>
      <c r="AG661" s="412">
        <f>SUM(AG4:AG16)+AG19+AG21+AG23+SUM(AG26:AG27)+SUM(AG33:AG42)+SUM(AG44:AG47)+SUM(AG49:AG51)+AG68+SUM(AG273:AG284)+SUM(AG317:AG348)+AG394+AG425+SUM(AG483:AG484)+SUM(AG497:AG498)</f>
        <v>0</v>
      </c>
      <c r="AH661" s="412">
        <f>SUM(AH4:AH16)+AH19+AH21+AH23+SUM(AH26:AH27)+SUM(AH33:AH42)+SUM(AH44:AH47)+SUM(AH49:AH51)+AH68+SUM(AH273:AH284)+SUM(AH317:AH348)+AH394+AH425+SUM(AH483:AH484)+SUM(AH497:AH498)</f>
        <v>0</v>
      </c>
      <c r="AI661" s="170">
        <f t="shared" si="105"/>
        <v>0</v>
      </c>
      <c r="AJ661" s="99">
        <f t="shared" si="105"/>
        <v>0</v>
      </c>
      <c r="AK661" s="412">
        <f>SUM(AK4:AK16)+AK19+AK21+AK23+SUM(AK26:AK27)+SUM(AK33:AK42)+SUM(AK44:AK47)+SUM(AK49:AK51)+AK68+SUM(AK273:AK284)+SUM(AK317:AK348)+AK394+AK425+SUM(AK483:AK484)+SUM(AK497:AK498)</f>
        <v>0</v>
      </c>
      <c r="AL661" s="170">
        <f t="shared" si="105"/>
        <v>0</v>
      </c>
      <c r="AM661" s="99">
        <f t="shared" si="105"/>
        <v>1911</v>
      </c>
      <c r="AN661" s="412">
        <f>SUM(AN4:AN16)+AN19+AN21+AN23+SUM(AN26:AN27)+SUM(AN33:AN42)+SUM(AN44:AN47)+SUM(AN49:AN51)+AN68+SUM(AN273:AN284)+SUM(AN317:AN348)+AN394+AN425+SUM(AN483:AN484)+SUM(AN497:AN498)</f>
        <v>1384</v>
      </c>
      <c r="AO661" s="406">
        <f>SUM(AO4:AO16)+AO19+AO21+AO23+SUM(AO26:AO27)+SUM(AO33:AO42)+SUM(AO44:AO47)+SUM(AO49:AO51)+AO68+SUM(AO273:AO284)+SUM(AO317:AO348)+AO394+AO425+SUM(AO483:AO484)+SUM(AO497:AO498)</f>
        <v>1515</v>
      </c>
      <c r="AP661" s="99">
        <f>SUM(AP4:AP16)+AP19+AP21+AP23+SUM(AP26:AP27)+SUM(AP33:AP42)+SUM(AP44:AP47)+SUM(AP49:AP51)+AP68+SUM(AP273:AP284)+SUM(AP317:AP348)+AP394+AP425+SUM(AP483:AP484)+SUM(AP497:AP498)</f>
        <v>1020</v>
      </c>
      <c r="AQ661" s="170">
        <f t="shared" si="105"/>
        <v>1852</v>
      </c>
      <c r="AR661" s="99">
        <f t="shared" si="105"/>
        <v>0</v>
      </c>
      <c r="AS661" s="99">
        <f t="shared" si="105"/>
        <v>0</v>
      </c>
      <c r="AT661" s="100">
        <f t="shared" si="105"/>
        <v>0</v>
      </c>
      <c r="AU661" s="99">
        <f t="shared" si="105"/>
        <v>0</v>
      </c>
      <c r="AV661" s="100">
        <f t="shared" si="105"/>
        <v>0</v>
      </c>
      <c r="AW661" s="99">
        <f t="shared" si="105"/>
        <v>0</v>
      </c>
      <c r="AX661" s="406">
        <f t="shared" si="105"/>
        <v>0</v>
      </c>
      <c r="AY661" s="99">
        <f>SUM(AY4:AY16)+AY19+AY21+AY23+SUM(AY26:AY27)+SUM(AY33:AY42)+SUM(AY44:AY47)+SUM(AY49:AY51)+AY68+SUM(AY273:AY284)+SUM(AY317:AY348)+AY394+AY425+SUM(AY483:AY484)+SUM(AY497:AY498)</f>
        <v>0</v>
      </c>
      <c r="AZ661" s="170">
        <f t="shared" si="105"/>
        <v>0</v>
      </c>
      <c r="BA661" s="99">
        <f t="shared" si="105"/>
        <v>0</v>
      </c>
      <c r="BB661" s="412">
        <f>SUM(BB4:BB16)+BB19+BB21+BB23+SUM(BB26:BB27)+SUM(BB33:BB42)+SUM(BB44:BB47)+SUM(BB49:BB51)+BB68+SUM(BB273:BB284)+SUM(BB317:BB348)+BB394+BB425+SUM(BB483:BB484)+SUM(BB497:BB498)</f>
        <v>0</v>
      </c>
      <c r="BC661" s="170">
        <f t="shared" si="105"/>
        <v>0</v>
      </c>
      <c r="BD661" s="99">
        <f t="shared" si="105"/>
        <v>0</v>
      </c>
      <c r="BE661" s="170">
        <f t="shared" si="105"/>
        <v>0</v>
      </c>
      <c r="BF661" s="99">
        <f t="shared" si="105"/>
        <v>0</v>
      </c>
      <c r="BG661" s="100">
        <f t="shared" si="105"/>
        <v>0</v>
      </c>
      <c r="BH661" s="99">
        <f t="shared" si="105"/>
        <v>6279</v>
      </c>
      <c r="BI661" s="100">
        <f t="shared" si="105"/>
        <v>7053</v>
      </c>
      <c r="BJ661" s="99">
        <f t="shared" si="105"/>
        <v>0</v>
      </c>
      <c r="BK661" s="100">
        <f t="shared" si="105"/>
        <v>0</v>
      </c>
      <c r="BL661" s="99">
        <f t="shared" si="105"/>
        <v>7537</v>
      </c>
      <c r="BM661" s="412">
        <f>SUM(BM4:BM16)+BM19+BM21+BM23+SUM(BM26:BM27)+SUM(BM33:BM42)+SUM(BM44:BM47)+SUM(BM49:BM51)+BM68+SUM(BM273:BM284)+SUM(BM317:BM348)+BM394+BM425+SUM(BM483:BM484)+SUM(BM497:BM498)</f>
        <v>7607</v>
      </c>
      <c r="BN661" s="170">
        <f t="shared" si="105"/>
        <v>6679</v>
      </c>
      <c r="BO661" s="99">
        <f t="shared" si="105"/>
        <v>0</v>
      </c>
      <c r="BP661" s="100">
        <f t="shared" si="105"/>
        <v>0</v>
      </c>
      <c r="BQ661" s="99">
        <f t="shared" si="105"/>
        <v>0</v>
      </c>
      <c r="BR661" s="119">
        <f>SUM(BR4:BR16)+BR19+BR21+BR23+SUM(BR26:BR27)+SUM(BR33:BR42)+SUM(BR44:BR47)+SUM(BR49:BR51)+BR68+SUM(BR273:BR284)+SUM(BR317:BR348)+BR394+BR425+SUM(BR483:BR484)+SUM(BR497:BR498)</f>
        <v>0</v>
      </c>
      <c r="BS661" s="412">
        <f>SUM(BS4:BS16)+BS19+BS21+BS23+SUM(BS26:BS27)+SUM(BS33:BS42)+SUM(BS44:BS47)+SUM(BS49:BS51)+BS68+SUM(BS273:BS284)+SUM(BS317:BS348)+BS394+BS425+SUM(BS483:BS484)+SUM(BS497:BS498)</f>
        <v>0</v>
      </c>
      <c r="BT661" s="412">
        <f>SUM(BT4:BT16)+BT19+BT21+BT23+SUM(BT26:BT27)+SUM(BT33:BT42)+SUM(BT44:BT47)+SUM(BT49:BT51)+BT68+SUM(BT273:BT284)+SUM(BT317:BT348)+BT394+BT425+SUM(BT483:BT484)+SUM(BT497:BT498)</f>
        <v>0</v>
      </c>
      <c r="BU661" s="170">
        <f t="shared" si="105"/>
        <v>0</v>
      </c>
      <c r="BV661" s="99">
        <f t="shared" si="105"/>
        <v>0</v>
      </c>
      <c r="BW661" s="100">
        <f t="shared" si="105"/>
        <v>0</v>
      </c>
      <c r="BX661" s="99">
        <f t="shared" si="105"/>
        <v>0</v>
      </c>
      <c r="BY661" s="99">
        <f>SUM(BY4:BY16)+BY19+BY21+BY23+SUM(BY26:BY27)+SUM(BY33:BY42)+SUM(BY44:BY47)+SUM(BY49:BY51)+BY68+SUM(BY273:BY284)+SUM(BY317:BY348)+BY394+BY425+SUM(BY483:BY484)+SUM(BY497:BY498)</f>
        <v>0</v>
      </c>
      <c r="BZ661" s="99">
        <f t="shared" si="105"/>
        <v>0</v>
      </c>
      <c r="CA661" s="100">
        <f t="shared" si="105"/>
        <v>0</v>
      </c>
      <c r="CB661" s="99">
        <f t="shared" si="105"/>
        <v>0</v>
      </c>
      <c r="CC661" s="412">
        <f>SUM(CC4:CC16)+CC19+CC21+CC23+SUM(CC26:CC27)+SUM(CC33:CC42)+SUM(CC44:CC47)+SUM(CC49:CC51)+CC68+SUM(CC273:CC284)+SUM(CC317:CC348)+CC394+CC425+SUM(CC483:CC484)+SUM(CC497:CC498)</f>
        <v>0</v>
      </c>
      <c r="CD661" s="412">
        <f>SUM(CD4:CD16)+CD19+CD21+CD23+SUM(CD26:CD27)+SUM(CD33:CD42)+SUM(CD44:CD47)+SUM(CD49:CD51)+CD68+SUM(CD273:CD284)+SUM(CD317:CD348)+CD394+CD425+SUM(CD483:CD484)+SUM(CD497:CD498)</f>
        <v>0</v>
      </c>
      <c r="CE661" s="170">
        <f t="shared" si="105"/>
        <v>0</v>
      </c>
    </row>
    <row r="662" spans="1:83">
      <c r="A662" s="40"/>
      <c r="B662" s="29" t="s">
        <v>895</v>
      </c>
      <c r="C662" s="22">
        <f>SUM(C194:C204)+SUM(C209:C212)+SUM(C232:C237)+SUM(C238:C261)+SUM(C285:C307)+C388+SUM(C395:C399)+SUM(C422:C424)+SUM(C426:C427)+SUM(C534:C561)</f>
        <v>92545</v>
      </c>
      <c r="D662" s="22">
        <f>SUM(D194:D204)+SUM(D209:D212)+SUM(D232:D237)+SUM(D238:D261)+SUM(D285:D307)+D388+SUM(D395:D399)+SUM(D422:D424)+SUM(D426:D427)+SUM(D534:D561)</f>
        <v>35075</v>
      </c>
      <c r="E662" s="68">
        <f t="shared" si="78"/>
        <v>0.37900480847155438</v>
      </c>
      <c r="F662" s="99">
        <f>SUM(F194:F204)+SUM(F209:F212)+SUM(F232:F261)+SUM(F285:F307)+F388+SUM(F395:F399)+SUM(F422:F424)+SUM(F426:F427)+SUM(F534:F561)</f>
        <v>95</v>
      </c>
      <c r="G662" s="99">
        <f>SUM(G194:G204)+SUM(G209:G212)+SUM(G232:G261)+SUM(G285:G307)+G388+SUM(G395:G399)+SUM(G422:G424)+SUM(G426:G427)+SUM(G534:G561)</f>
        <v>40</v>
      </c>
      <c r="H662" s="99">
        <f>SUM(H194:H204)+SUM(H209:H212)+SUM(H232:H261)+SUM(H285:H307)+H388+SUM(H395:H399)+SUM(H422:H424)+SUM(H426:H427)+SUM(H534:H561)</f>
        <v>59</v>
      </c>
      <c r="I662" s="99">
        <f>SUM(I194:I204)+SUM(I209:I212)+SUM(I232:I261)+SUM(I285:I307)+I388+SUM(I395:I399)+SUM(I422:I424)+SUM(I426:I427)+SUM(I534:I561)</f>
        <v>23</v>
      </c>
      <c r="J662" s="99">
        <f t="shared" ref="J662:CE662" si="106">SUM(J194:J204)+SUM(J209:J212)+SUM(J232:J261)+SUM(J285:J307)+J388+SUM(J395:J399)+SUM(J422:J424)+SUM(J426:J427)+SUM(J534:J561)</f>
        <v>83</v>
      </c>
      <c r="K662" s="407">
        <f t="shared" si="106"/>
        <v>98</v>
      </c>
      <c r="L662" s="99">
        <f>SUM(L194:L204)+SUM(L209:L212)+SUM(L232:L261)+SUM(L285:L307)+L388+SUM(L395:L399)+SUM(L422:L424)+SUM(L426:L427)+SUM(L534:L561)</f>
        <v>70</v>
      </c>
      <c r="M662" s="99">
        <f>SUM(M194:M204)+SUM(M209:M212)+SUM(M232:M261)+SUM(M285:M307)+M388+SUM(M395:M399)+SUM(M422:M424)+SUM(M426:M427)+SUM(M534:M561)</f>
        <v>64</v>
      </c>
      <c r="N662" s="100">
        <f t="shared" si="106"/>
        <v>36</v>
      </c>
      <c r="O662" s="99">
        <f t="shared" si="106"/>
        <v>1177</v>
      </c>
      <c r="P662" s="100">
        <f t="shared" si="106"/>
        <v>1324</v>
      </c>
      <c r="Q662" s="99">
        <f t="shared" si="106"/>
        <v>1748</v>
      </c>
      <c r="R662" s="119">
        <f>SUM(R194:R204)+SUM(R209:R212)+SUM(R232:R261)+SUM(R285:R307)+R388+SUM(R395:R399)+SUM(R422:R424)+SUM(R426:R427)+SUM(R534:R561)</f>
        <v>1045</v>
      </c>
      <c r="S662" s="119">
        <f>SUM(S194:S204)+SUM(S209:S212)+SUM(S232:S261)+SUM(S285:S307)+S388+SUM(S395:S399)+SUM(S422:S424)+SUM(S426:S427)+SUM(S534:S561)</f>
        <v>1780</v>
      </c>
      <c r="T662" s="119">
        <f t="shared" si="106"/>
        <v>1071</v>
      </c>
      <c r="U662" s="118">
        <f t="shared" si="106"/>
        <v>2288</v>
      </c>
      <c r="V662" s="100">
        <f t="shared" si="106"/>
        <v>2652</v>
      </c>
      <c r="W662" s="118">
        <f t="shared" si="106"/>
        <v>1374</v>
      </c>
      <c r="X662" s="100">
        <f t="shared" si="106"/>
        <v>1303</v>
      </c>
      <c r="Y662" s="99">
        <f t="shared" si="106"/>
        <v>269</v>
      </c>
      <c r="Z662" s="119">
        <f t="shared" si="106"/>
        <v>334</v>
      </c>
      <c r="AA662" s="118">
        <f t="shared" si="106"/>
        <v>0</v>
      </c>
      <c r="AB662" s="119">
        <f>SUM(AB194:AB204)+SUM(AB209:AB212)+SUM(AB232:AB261)+SUM(AB285:AB307)+AB388+SUM(AB395:AB399)+SUM(AB422:AB424)+SUM(AB426:AB427)+SUM(AB534:AB561)</f>
        <v>0</v>
      </c>
      <c r="AC662" s="412">
        <f>SUM(AC194:AC204)+SUM(AC209:AC212)+SUM(AC232:AC261)+SUM(AC285:AC307)+AC388+SUM(AC395:AC399)+SUM(AC422:AC424)+SUM(AC426:AC427)+SUM(AC534:AC561)</f>
        <v>0</v>
      </c>
      <c r="AD662" s="170">
        <f t="shared" si="106"/>
        <v>0</v>
      </c>
      <c r="AE662" s="99">
        <f t="shared" si="106"/>
        <v>0</v>
      </c>
      <c r="AF662" s="412">
        <f>SUM(AF194:AF204)+SUM(AF209:AF212)+SUM(AF232:AF261)+SUM(AF285:AF307)+AF388+SUM(AF395:AF399)+SUM(AF422:AF424)+SUM(AF426:AF427)+SUM(AF534:AF561)</f>
        <v>0</v>
      </c>
      <c r="AG662" s="412">
        <f>SUM(AG194:AG204)+SUM(AG209:AG212)+SUM(AG232:AG261)+SUM(AG285:AG307)+AG388+SUM(AG395:AG399)+SUM(AG422:AG424)+SUM(AG426:AG427)+SUM(AG534:AG561)</f>
        <v>0</v>
      </c>
      <c r="AH662" s="412">
        <f>SUM(AH194:AH204)+SUM(AH209:AH212)+SUM(AH232:AH261)+SUM(AH285:AH307)+AH388+SUM(AH395:AH399)+SUM(AH422:AH424)+SUM(AH426:AH427)+SUM(AH534:AH561)</f>
        <v>0</v>
      </c>
      <c r="AI662" s="170">
        <f t="shared" si="106"/>
        <v>0</v>
      </c>
      <c r="AJ662" s="99">
        <f t="shared" si="106"/>
        <v>0</v>
      </c>
      <c r="AK662" s="412">
        <f>SUM(AK194:AK204)+SUM(AK209:AK212)+SUM(AK232:AK261)+SUM(AK285:AK307)+AK388+SUM(AK395:AK399)+SUM(AK422:AK424)+SUM(AK426:AK427)+SUM(AK534:AK561)</f>
        <v>0</v>
      </c>
      <c r="AL662" s="170">
        <f t="shared" si="106"/>
        <v>0</v>
      </c>
      <c r="AM662" s="99">
        <f t="shared" si="106"/>
        <v>0</v>
      </c>
      <c r="AN662" s="412">
        <f>SUM(AN194:AN204)+SUM(AN209:AN212)+SUM(AN232:AN261)+SUM(AN285:AN307)+AN388+SUM(AN395:AN399)+SUM(AN422:AN424)+SUM(AN426:AN427)+SUM(AN534:AN561)</f>
        <v>0</v>
      </c>
      <c r="AO662" s="406">
        <f>SUM(AO194:AO204)+SUM(AO209:AO212)+SUM(AO232:AO261)+SUM(AO285:AO307)+AO388+SUM(AO395:AO399)+SUM(AO422:AO424)+SUM(AO426:AO427)+SUM(AO534:AO561)</f>
        <v>0</v>
      </c>
      <c r="AP662" s="99">
        <f>SUM(AP194:AP204)+SUM(AP209:AP212)+SUM(AP232:AP261)+SUM(AP285:AP307)+AP388+SUM(AP395:AP399)+SUM(AP422:AP424)+SUM(AP426:AP427)+SUM(AP534:AP561)</f>
        <v>0</v>
      </c>
      <c r="AQ662" s="170">
        <f t="shared" si="106"/>
        <v>0</v>
      </c>
      <c r="AR662" s="99">
        <f t="shared" si="106"/>
        <v>3707</v>
      </c>
      <c r="AS662" s="99">
        <f t="shared" si="106"/>
        <v>3446</v>
      </c>
      <c r="AT662" s="100">
        <f t="shared" si="106"/>
        <v>4042</v>
      </c>
      <c r="AU662" s="99">
        <f t="shared" si="106"/>
        <v>1119</v>
      </c>
      <c r="AV662" s="100">
        <f t="shared" si="106"/>
        <v>987</v>
      </c>
      <c r="AW662" s="99">
        <f t="shared" si="106"/>
        <v>0</v>
      </c>
      <c r="AX662" s="406">
        <f t="shared" si="106"/>
        <v>0</v>
      </c>
      <c r="AY662" s="99">
        <f>SUM(AY194:AY204)+SUM(AY209:AY212)+SUM(AY232:AY261)+SUM(AY285:AY307)+AY388+SUM(AY395:AY399)+SUM(AY422:AY424)+SUM(AY426:AY427)+SUM(AY534:AY561)</f>
        <v>0</v>
      </c>
      <c r="AZ662" s="170">
        <f t="shared" si="106"/>
        <v>0</v>
      </c>
      <c r="BA662" s="99">
        <f t="shared" si="106"/>
        <v>3593</v>
      </c>
      <c r="BB662" s="412">
        <f>SUM(BB194:BB204)+SUM(BB209:BB212)+SUM(BB232:BB261)+SUM(BB285:BB307)+BB388+SUM(BB395:BB399)+SUM(BB422:BB424)+SUM(BB426:BB427)+SUM(BB534:BB561)</f>
        <v>5039</v>
      </c>
      <c r="BC662" s="170">
        <f t="shared" si="106"/>
        <v>5272</v>
      </c>
      <c r="BD662" s="99">
        <f t="shared" si="106"/>
        <v>0</v>
      </c>
      <c r="BE662" s="170">
        <f t="shared" si="106"/>
        <v>0</v>
      </c>
      <c r="BF662" s="99">
        <f t="shared" si="106"/>
        <v>0</v>
      </c>
      <c r="BG662" s="100">
        <f t="shared" si="106"/>
        <v>0</v>
      </c>
      <c r="BH662" s="99">
        <f t="shared" si="106"/>
        <v>0</v>
      </c>
      <c r="BI662" s="100">
        <f t="shared" si="106"/>
        <v>0</v>
      </c>
      <c r="BJ662" s="99">
        <f t="shared" si="106"/>
        <v>0</v>
      </c>
      <c r="BK662" s="100">
        <f t="shared" si="106"/>
        <v>0</v>
      </c>
      <c r="BL662" s="99">
        <f t="shared" si="106"/>
        <v>0</v>
      </c>
      <c r="BM662" s="412">
        <f>SUM(BM194:BM204)+SUM(BM209:BM212)+SUM(BM232:BM261)+SUM(BM285:BM307)+BM388+SUM(BM395:BM399)+SUM(BM422:BM424)+SUM(BM426:BM427)+SUM(BM534:BM561)</f>
        <v>0</v>
      </c>
      <c r="BN662" s="170">
        <f t="shared" si="106"/>
        <v>0</v>
      </c>
      <c r="BO662" s="99">
        <f t="shared" si="106"/>
        <v>0</v>
      </c>
      <c r="BP662" s="100">
        <f t="shared" si="106"/>
        <v>0</v>
      </c>
      <c r="BQ662" s="99">
        <f t="shared" si="106"/>
        <v>0</v>
      </c>
      <c r="BR662" s="119">
        <f>SUM(BR194:BR204)+SUM(BR209:BR212)+SUM(BR232:BR261)+SUM(BR285:BR307)+BR388+SUM(BR395:BR399)+SUM(BR422:BR424)+SUM(BR426:BR427)+SUM(BR534:BR561)</f>
        <v>0</v>
      </c>
      <c r="BS662" s="412">
        <f>SUM(BS194:BS204)+SUM(BS209:BS212)+SUM(BS232:BS261)+SUM(BS285:BS307)+BS388+SUM(BS395:BS399)+SUM(BS422:BS424)+SUM(BS426:BS427)+SUM(BS534:BS561)</f>
        <v>0</v>
      </c>
      <c r="BT662" s="412">
        <f>SUM(BT194:BT204)+SUM(BT209:BT212)+SUM(BT232:BT261)+SUM(BT285:BT307)+BT388+SUM(BT395:BT399)+SUM(BT422:BT424)+SUM(BT426:BT427)+SUM(BT534:BT561)</f>
        <v>0</v>
      </c>
      <c r="BU662" s="170">
        <f t="shared" si="106"/>
        <v>0</v>
      </c>
      <c r="BV662" s="99">
        <f t="shared" si="106"/>
        <v>0</v>
      </c>
      <c r="BW662" s="100">
        <f t="shared" si="106"/>
        <v>0</v>
      </c>
      <c r="BX662" s="99">
        <f t="shared" si="106"/>
        <v>0</v>
      </c>
      <c r="BY662" s="99">
        <f>SUM(BY194:BY204)+SUM(BY209:BY212)+SUM(BY232:BY261)+SUM(BY285:BY307)+BY388+SUM(BY395:BY399)+SUM(BY422:BY424)+SUM(BY426:BY427)+SUM(BY534:BY561)</f>
        <v>0</v>
      </c>
      <c r="BZ662" s="99">
        <f t="shared" si="106"/>
        <v>0</v>
      </c>
      <c r="CA662" s="100">
        <f t="shared" si="106"/>
        <v>0</v>
      </c>
      <c r="CB662" s="99">
        <f t="shared" si="106"/>
        <v>0</v>
      </c>
      <c r="CC662" s="412">
        <f>SUM(CC194:CC204)+SUM(CC209:CC212)+SUM(CC232:CC261)+SUM(CC285:CC307)+CC388+SUM(CC395:CC399)+SUM(CC422:CC424)+SUM(CC426:CC427)+SUM(CC534:CC561)</f>
        <v>0</v>
      </c>
      <c r="CD662" s="412">
        <f>SUM(CD194:CD204)+SUM(CD209:CD212)+SUM(CD232:CD261)+SUM(CD285:CD307)+CD388+SUM(CD395:CD399)+SUM(CD422:CD424)+SUM(CD426:CD427)+SUM(CD534:CD561)</f>
        <v>0</v>
      </c>
      <c r="CE662" s="170">
        <f t="shared" si="106"/>
        <v>0</v>
      </c>
    </row>
    <row r="663" spans="1:83">
      <c r="A663" s="40"/>
      <c r="B663" s="29" t="s">
        <v>735</v>
      </c>
      <c r="C663" s="22">
        <f>SUM(C205:C208)+SUM(C350:C387)+SUM(C430:C472)+C509+C525</f>
        <v>91368</v>
      </c>
      <c r="D663" s="22">
        <f>SUM(D205:D208)+SUM(D350:D387)+SUM(D430:D472)+D509+D525</f>
        <v>29867</v>
      </c>
      <c r="E663" s="68">
        <f t="shared" si="78"/>
        <v>0.32688687505472375</v>
      </c>
      <c r="F663" s="99">
        <f>SUM(F205:F208)+SUM(F350:F387)+SUM(F430:F472)+F509+F525</f>
        <v>1123</v>
      </c>
      <c r="G663" s="99">
        <f>SUM(G205:G208)+SUM(G350:G387)+SUM(G430:G472)+G509+G525</f>
        <v>511</v>
      </c>
      <c r="H663" s="99">
        <f>SUM(H205:H208)+SUM(H350:H387)+SUM(H430:H472)+H509+H525</f>
        <v>1105</v>
      </c>
      <c r="I663" s="99">
        <f>SUM(I205:I208)+SUM(I350:I387)+SUM(I430:I472)+I509+I525</f>
        <v>257</v>
      </c>
      <c r="J663" s="99">
        <f t="shared" ref="J663:CE663" si="107">SUM(J205:J208)+SUM(J350:J387)+SUM(J430:J472)+J509+J525</f>
        <v>861</v>
      </c>
      <c r="K663" s="407">
        <f t="shared" si="107"/>
        <v>1124</v>
      </c>
      <c r="L663" s="99">
        <f>SUM(L205:L208)+SUM(L350:L387)+SUM(L430:L472)+L509+L525</f>
        <v>777</v>
      </c>
      <c r="M663" s="99">
        <f>SUM(M205:M208)+SUM(M350:M387)+SUM(M430:M472)+M509+M525</f>
        <v>768</v>
      </c>
      <c r="N663" s="100">
        <f t="shared" si="107"/>
        <v>770</v>
      </c>
      <c r="O663" s="99">
        <f t="shared" si="107"/>
        <v>0</v>
      </c>
      <c r="P663" s="100">
        <f t="shared" si="107"/>
        <v>0</v>
      </c>
      <c r="Q663" s="99">
        <f t="shared" si="107"/>
        <v>0</v>
      </c>
      <c r="R663" s="119">
        <f>SUM(R205:R208)+SUM(R350:R387)+SUM(R430:R472)+R509+R525</f>
        <v>0</v>
      </c>
      <c r="S663" s="119">
        <f>SUM(S205:S208)+SUM(S350:S387)+SUM(S430:S472)+S509+S525</f>
        <v>0</v>
      </c>
      <c r="T663" s="119">
        <f t="shared" si="107"/>
        <v>0</v>
      </c>
      <c r="U663" s="118">
        <f t="shared" si="107"/>
        <v>0</v>
      </c>
      <c r="V663" s="100">
        <f t="shared" si="107"/>
        <v>0</v>
      </c>
      <c r="W663" s="118">
        <f t="shared" si="107"/>
        <v>0</v>
      </c>
      <c r="X663" s="100">
        <f t="shared" si="107"/>
        <v>0</v>
      </c>
      <c r="Y663" s="99">
        <f t="shared" si="107"/>
        <v>0</v>
      </c>
      <c r="Z663" s="119">
        <f t="shared" si="107"/>
        <v>0</v>
      </c>
      <c r="AA663" s="118">
        <f t="shared" si="107"/>
        <v>0</v>
      </c>
      <c r="AB663" s="119">
        <f>SUM(AB205:AB208)+SUM(AB350:AB387)+SUM(AB430:AB472)+AB509+AB525</f>
        <v>0</v>
      </c>
      <c r="AC663" s="412">
        <f>SUM(AC205:AC208)+SUM(AC350:AC387)+SUM(AC430:AC472)+AC509+AC525</f>
        <v>0</v>
      </c>
      <c r="AD663" s="170">
        <f t="shared" si="107"/>
        <v>0</v>
      </c>
      <c r="AE663" s="99">
        <f t="shared" si="107"/>
        <v>318</v>
      </c>
      <c r="AF663" s="412">
        <f>SUM(AF205:AF208)+SUM(AF350:AF387)+SUM(AF430:AF472)+AF509+AF525</f>
        <v>195</v>
      </c>
      <c r="AG663" s="412">
        <f>SUM(AG205:AG208)+SUM(AG350:AG387)+SUM(AG430:AG472)+AG509+AG525</f>
        <v>181</v>
      </c>
      <c r="AH663" s="412">
        <f>SUM(AH205:AH208)+SUM(AH350:AH387)+SUM(AH430:AH472)+AH509+AH525</f>
        <v>180</v>
      </c>
      <c r="AI663" s="170">
        <f t="shared" si="107"/>
        <v>326</v>
      </c>
      <c r="AJ663" s="99">
        <f t="shared" si="107"/>
        <v>0</v>
      </c>
      <c r="AK663" s="412">
        <f>SUM(AK205:AK208)+SUM(AK350:AK387)+SUM(AK430:AK472)+AK509+AK525</f>
        <v>0</v>
      </c>
      <c r="AL663" s="170">
        <f t="shared" si="107"/>
        <v>0</v>
      </c>
      <c r="AM663" s="99">
        <f t="shared" si="107"/>
        <v>0</v>
      </c>
      <c r="AN663" s="412">
        <f>SUM(AN205:AN208)+SUM(AN350:AN387)+SUM(AN430:AN472)+AN509+AN525</f>
        <v>0</v>
      </c>
      <c r="AO663" s="406">
        <f>SUM(AO205:AO208)+SUM(AO350:AO387)+SUM(AO430:AO472)+AO509+AO525</f>
        <v>0</v>
      </c>
      <c r="AP663" s="99">
        <f>SUM(AP205:AP208)+SUM(AP350:AP387)+SUM(AP430:AP472)+AP509+AP525</f>
        <v>0</v>
      </c>
      <c r="AQ663" s="170">
        <f t="shared" si="107"/>
        <v>0</v>
      </c>
      <c r="AR663" s="99">
        <f t="shared" si="107"/>
        <v>0</v>
      </c>
      <c r="AS663" s="99">
        <f t="shared" si="107"/>
        <v>0</v>
      </c>
      <c r="AT663" s="100">
        <f t="shared" si="107"/>
        <v>0</v>
      </c>
      <c r="AU663" s="99">
        <f t="shared" si="107"/>
        <v>0</v>
      </c>
      <c r="AV663" s="100">
        <f t="shared" si="107"/>
        <v>0</v>
      </c>
      <c r="AW663" s="99">
        <f t="shared" si="107"/>
        <v>0</v>
      </c>
      <c r="AX663" s="406">
        <f t="shared" si="107"/>
        <v>0</v>
      </c>
      <c r="AY663" s="99">
        <f>SUM(AY205:AY208)+SUM(AY350:AY387)+SUM(AY430:AY472)+AY509+AY525</f>
        <v>0</v>
      </c>
      <c r="AZ663" s="170">
        <f t="shared" si="107"/>
        <v>0</v>
      </c>
      <c r="BA663" s="99">
        <f t="shared" si="107"/>
        <v>0</v>
      </c>
      <c r="BB663" s="412">
        <f>SUM(BB205:BB208)+SUM(BB350:BB387)+SUM(BB430:BB472)+BB509+BB525</f>
        <v>0</v>
      </c>
      <c r="BC663" s="170">
        <f t="shared" si="107"/>
        <v>0</v>
      </c>
      <c r="BD663" s="99">
        <f t="shared" si="107"/>
        <v>0</v>
      </c>
      <c r="BE663" s="170">
        <f t="shared" si="107"/>
        <v>0</v>
      </c>
      <c r="BF663" s="99">
        <f t="shared" si="107"/>
        <v>0</v>
      </c>
      <c r="BG663" s="100">
        <f t="shared" si="107"/>
        <v>0</v>
      </c>
      <c r="BH663" s="99">
        <f t="shared" si="107"/>
        <v>11017</v>
      </c>
      <c r="BI663" s="100">
        <f t="shared" si="107"/>
        <v>12409</v>
      </c>
      <c r="BJ663" s="99">
        <f t="shared" si="107"/>
        <v>0</v>
      </c>
      <c r="BK663" s="100">
        <f t="shared" si="107"/>
        <v>0</v>
      </c>
      <c r="BL663" s="99">
        <f t="shared" si="107"/>
        <v>0</v>
      </c>
      <c r="BM663" s="412">
        <f>SUM(BM205:BM208)+SUM(BM350:BM387)+SUM(BM430:BM472)+BM509+BM525</f>
        <v>0</v>
      </c>
      <c r="BN663" s="170">
        <f t="shared" si="107"/>
        <v>0</v>
      </c>
      <c r="BO663" s="99">
        <f t="shared" si="107"/>
        <v>0</v>
      </c>
      <c r="BP663" s="100">
        <f t="shared" si="107"/>
        <v>0</v>
      </c>
      <c r="BQ663" s="99">
        <f t="shared" si="107"/>
        <v>5374</v>
      </c>
      <c r="BR663" s="119">
        <f>SUM(BR205:BR208)+SUM(BR350:BR387)+SUM(BR430:BR472)+BR509+BR525</f>
        <v>4369</v>
      </c>
      <c r="BS663" s="412">
        <f>SUM(BS205:BS208)+SUM(BS350:BS387)+SUM(BS430:BS472)+BS509+BS525</f>
        <v>6499</v>
      </c>
      <c r="BT663" s="412">
        <f>SUM(BT205:BT208)+SUM(BT350:BT387)+SUM(BT430:BT472)+BT509+BT525</f>
        <v>3159</v>
      </c>
      <c r="BU663" s="170">
        <f t="shared" si="107"/>
        <v>6576</v>
      </c>
      <c r="BV663" s="99">
        <f t="shared" si="107"/>
        <v>3475</v>
      </c>
      <c r="BW663" s="100">
        <f t="shared" si="107"/>
        <v>3673</v>
      </c>
      <c r="BX663" s="99">
        <f t="shared" si="107"/>
        <v>0</v>
      </c>
      <c r="BY663" s="99">
        <f>SUM(BY205:BY208)+SUM(BY350:BY387)+SUM(BY430:BY472)+BY509+BY525</f>
        <v>0</v>
      </c>
      <c r="BZ663" s="99">
        <f t="shared" si="107"/>
        <v>0</v>
      </c>
      <c r="CA663" s="100">
        <f t="shared" si="107"/>
        <v>0</v>
      </c>
      <c r="CB663" s="99">
        <f t="shared" si="107"/>
        <v>0</v>
      </c>
      <c r="CC663" s="412">
        <f>SUM(CC205:CC208)+SUM(CC350:CC387)+SUM(CC430:CC472)+CC509+CC525</f>
        <v>0</v>
      </c>
      <c r="CD663" s="412">
        <f>SUM(CD205:CD208)+SUM(CD350:CD387)+SUM(CD430:CD472)+CD509+CD525</f>
        <v>0</v>
      </c>
      <c r="CE663" s="170">
        <f t="shared" si="107"/>
        <v>0</v>
      </c>
    </row>
    <row r="664" spans="1:83">
      <c r="A664" s="40"/>
      <c r="B664" s="29" t="s">
        <v>783</v>
      </c>
      <c r="C664" s="22">
        <f>SUM(C119:C121)+SUM(C123:C128)+C130+C131+SUM(C163:C174)+C186+C190+C193+SUM(C226:C231)+SUM(C400:C420)+SUM(C476:C478)+SUM(C485:C496)+SUM(C562:C564)</f>
        <v>76523</v>
      </c>
      <c r="D664" s="22">
        <f>SUM(D119:D121)+SUM(D123:D128)+D130+D131+SUM(D163:D174)+D186+D190+D193+SUM(D226:D231)+SUM(D400:D420)+SUM(D476:D478)+SUM(D485:D496)+SUM(D562:D564)</f>
        <v>18443</v>
      </c>
      <c r="E664" s="68">
        <f t="shared" si="78"/>
        <v>0.24101250604393451</v>
      </c>
      <c r="F664" s="99">
        <f>SUM(F119:F121)+SUM(F123:F128)+SUM(F130:F131)+SUM(F163:F174)+F186+F190+F193+SUM(F226:F231)+SUM(F400:F420)+SUM(F476:F478)+SUM(F485:F496)+SUM(F562:F564)</f>
        <v>2248</v>
      </c>
      <c r="G664" s="99">
        <f>SUM(G119:G121)+SUM(G123:G128)+SUM(G130:G131)+SUM(G163:G174)+G186+G190+G193+SUM(G226:G231)+SUM(G400:G420)+SUM(G476:G478)+SUM(G485:G496)+SUM(G562:G564)</f>
        <v>984</v>
      </c>
      <c r="H664" s="99">
        <f>SUM(H119:H121)+SUM(H123:H128)+SUM(H130:H131)+SUM(H163:H174)+H186+H190+H193+SUM(H226:H231)+SUM(H400:H420)+SUM(H476:H478)+SUM(H485:H496)+SUM(H562:H564)</f>
        <v>1460</v>
      </c>
      <c r="I664" s="99">
        <f>SUM(I119:I121)+SUM(I123:I128)+SUM(I130:I131)+SUM(I163:I174)+I186+I190+I193+SUM(I226:I231)+SUM(I400:I420)+SUM(I476:I478)+SUM(I485:I496)+SUM(I562:I564)</f>
        <v>802</v>
      </c>
      <c r="J664" s="99">
        <f t="shared" ref="J664:CE664" si="108">SUM(J119:J121)+SUM(J123:J128)+SUM(J130:J131)+SUM(J163:J174)+J186+J190+J193+SUM(J226:J231)+SUM(J400:J420)+SUM(J476:J478)+SUM(J485:J496)+SUM(J562:J564)</f>
        <v>2029</v>
      </c>
      <c r="K664" s="407">
        <f t="shared" si="108"/>
        <v>1804</v>
      </c>
      <c r="L664" s="99">
        <f>SUM(L119:L121)+SUM(L123:L128)+SUM(L130:L131)+SUM(L163:L174)+L186+L190+L193+SUM(L226:L231)+SUM(L400:L420)+SUM(L476:L478)+SUM(L485:L496)+SUM(L562:L564)</f>
        <v>1815</v>
      </c>
      <c r="M664" s="99">
        <f>SUM(M119:M121)+SUM(M123:M128)+SUM(M130:M131)+SUM(M163:M174)+M186+M190+M193+SUM(M226:M231)+SUM(M400:M420)+SUM(M476:M478)+SUM(M485:M496)+SUM(M562:M564)</f>
        <v>1469</v>
      </c>
      <c r="N664" s="100">
        <f t="shared" si="108"/>
        <v>793</v>
      </c>
      <c r="O664" s="99">
        <f t="shared" si="108"/>
        <v>0</v>
      </c>
      <c r="P664" s="100">
        <f t="shared" si="108"/>
        <v>0</v>
      </c>
      <c r="Q664" s="99">
        <f t="shared" si="108"/>
        <v>0</v>
      </c>
      <c r="R664" s="119">
        <f>SUM(R119:R121)+SUM(R123:R128)+SUM(R130:R131)+SUM(R163:R174)+R186+R190+R193+SUM(R226:R231)+SUM(R400:R420)+SUM(R476:R478)+SUM(R485:R496)+SUM(R562:R564)</f>
        <v>0</v>
      </c>
      <c r="S664" s="119">
        <f>SUM(S119:S121)+SUM(S123:S128)+SUM(S130:S131)+SUM(S163:S174)+S186+S190+S193+SUM(S226:S231)+SUM(S400:S420)+SUM(S476:S478)+SUM(S485:S496)+SUM(S562:S564)</f>
        <v>0</v>
      </c>
      <c r="T664" s="119">
        <f t="shared" si="108"/>
        <v>0</v>
      </c>
      <c r="U664" s="118">
        <f t="shared" si="108"/>
        <v>0</v>
      </c>
      <c r="V664" s="100">
        <f t="shared" si="108"/>
        <v>0</v>
      </c>
      <c r="W664" s="118">
        <f t="shared" si="108"/>
        <v>0</v>
      </c>
      <c r="X664" s="100">
        <f t="shared" si="108"/>
        <v>0</v>
      </c>
      <c r="Y664" s="99">
        <f t="shared" si="108"/>
        <v>0</v>
      </c>
      <c r="Z664" s="119">
        <f t="shared" si="108"/>
        <v>0</v>
      </c>
      <c r="AA664" s="118">
        <f t="shared" si="108"/>
        <v>0</v>
      </c>
      <c r="AB664" s="119">
        <f>SUM(AB119:AB121)+SUM(AB123:AB128)+SUM(AB130:AB131)+SUM(AB163:AB174)+AB186+AB190+AB193+SUM(AB226:AB231)+SUM(AB400:AB420)+SUM(AB476:AB478)+SUM(AB485:AB496)+SUM(AB562:AB564)</f>
        <v>0</v>
      </c>
      <c r="AC664" s="412">
        <f>SUM(AC119:AC121)+SUM(AC123:AC128)+SUM(AC130:AC131)+SUM(AC163:AC174)+AC186+AC190+AC193+SUM(AC226:AC231)+SUM(AC400:AC420)+SUM(AC476:AC478)+SUM(AC485:AC496)+SUM(AC562:AC564)</f>
        <v>0</v>
      </c>
      <c r="AD664" s="170">
        <f t="shared" si="108"/>
        <v>0</v>
      </c>
      <c r="AE664" s="99">
        <f t="shared" si="108"/>
        <v>0</v>
      </c>
      <c r="AF664" s="412">
        <f>SUM(AF119:AF121)+SUM(AF123:AF128)+SUM(AF130:AF131)+SUM(AF163:AF174)+AF186+AF190+AF193+SUM(AF226:AF231)+SUM(AF400:AF420)+SUM(AF476:AF478)+SUM(AF485:AF496)+SUM(AF562:AF564)</f>
        <v>0</v>
      </c>
      <c r="AG664" s="412">
        <f>SUM(AG119:AG121)+SUM(AG123:AG128)+SUM(AG130:AG131)+SUM(AG163:AG174)+AG186+AG190+AG193+SUM(AG226:AG231)+SUM(AG400:AG420)+SUM(AG476:AG478)+SUM(AG485:AG496)+SUM(AG562:AG564)</f>
        <v>0</v>
      </c>
      <c r="AH664" s="412">
        <f>SUM(AH119:AH121)+SUM(AH123:AH128)+SUM(AH130:AH131)+SUM(AH163:AH174)+AH186+AH190+AH193+SUM(AH226:AH231)+SUM(AH400:AH420)+SUM(AH476:AH478)+SUM(AH485:AH496)+SUM(AH562:AH564)</f>
        <v>0</v>
      </c>
      <c r="AI664" s="170">
        <f t="shared" si="108"/>
        <v>0</v>
      </c>
      <c r="AJ664" s="99">
        <f t="shared" si="108"/>
        <v>0</v>
      </c>
      <c r="AK664" s="412">
        <f>SUM(AK119:AK121)+SUM(AK123:AK128)+SUM(AK130:AK131)+SUM(AK163:AK174)+AK186+AK190+AK193+SUM(AK226:AK231)+SUM(AK400:AK420)+SUM(AK476:AK478)+SUM(AK485:AK496)+SUM(AK562:AK564)</f>
        <v>0</v>
      </c>
      <c r="AL664" s="170">
        <f t="shared" si="108"/>
        <v>0</v>
      </c>
      <c r="AM664" s="99">
        <f t="shared" si="108"/>
        <v>0</v>
      </c>
      <c r="AN664" s="412">
        <f>SUM(AN119:AN121)+SUM(AN123:AN128)+SUM(AN130:AN131)+SUM(AN163:AN174)+AN186+AN190+AN193+SUM(AN226:AN231)+SUM(AN400:AN420)+SUM(AN476:AN478)+SUM(AN485:AN496)+SUM(AN562:AN564)</f>
        <v>0</v>
      </c>
      <c r="AO664" s="406">
        <f>SUM(AO119:AO121)+SUM(AO123:AO128)+SUM(AO130:AO131)+SUM(AO163:AO174)+AO186+AO190+AO193+SUM(AO226:AO231)+SUM(AO400:AO420)+SUM(AO476:AO478)+SUM(AO485:AO496)+SUM(AO562:AO564)</f>
        <v>0</v>
      </c>
      <c r="AP664" s="99">
        <f>SUM(AP119:AP121)+SUM(AP123:AP128)+SUM(AP130:AP131)+SUM(AP163:AP174)+AP186+AP190+AP193+SUM(AP226:AP231)+SUM(AP400:AP420)+SUM(AP476:AP478)+SUM(AP485:AP496)+SUM(AP562:AP564)</f>
        <v>0</v>
      </c>
      <c r="AQ664" s="170">
        <f t="shared" si="108"/>
        <v>0</v>
      </c>
      <c r="AR664" s="99">
        <f t="shared" si="108"/>
        <v>0</v>
      </c>
      <c r="AS664" s="99">
        <f t="shared" si="108"/>
        <v>0</v>
      </c>
      <c r="AT664" s="100">
        <f t="shared" si="108"/>
        <v>0</v>
      </c>
      <c r="AU664" s="99">
        <f t="shared" si="108"/>
        <v>0</v>
      </c>
      <c r="AV664" s="100">
        <f t="shared" si="108"/>
        <v>0</v>
      </c>
      <c r="AW664" s="99">
        <f t="shared" si="108"/>
        <v>0</v>
      </c>
      <c r="AX664" s="406">
        <f>SUM(AX119:AX121)+SUM(AX123:AX128)+SUM(AX130:AX131)+SUM(AX163:AX174)+AX186+AX190+AX193+SUM(AX226:AX231)+SUM(AX400:AX420)+SUM(AX476:AX478)+SUM(AX485:AX496)+SUM(AX562:AX564)</f>
        <v>0</v>
      </c>
      <c r="AY664" s="99">
        <f>SUM(AY119:AY121)+SUM(AY123:AY128)+SUM(AY130:AY131)+SUM(AY163:AY174)+AY186+AY190+AY193+SUM(AY226:AY231)+SUM(AY400:AY420)+SUM(AY476:AY478)+SUM(AY485:AY496)+SUM(AY562:AY564)</f>
        <v>0</v>
      </c>
      <c r="AZ664" s="170">
        <f t="shared" si="108"/>
        <v>0</v>
      </c>
      <c r="BA664" s="99">
        <f t="shared" si="108"/>
        <v>0</v>
      </c>
      <c r="BB664" s="412">
        <f>SUM(BB119:BB121)+SUM(BB123:BB128)+SUM(BB130:BB131)+SUM(BB163:BB174)+BB186+BB190+BB193+SUM(BB226:BB231)+SUM(BB400:BB420)+SUM(BB476:BB478)+SUM(BB485:BB496)+SUM(BB562:BB564)</f>
        <v>0</v>
      </c>
      <c r="BC664" s="170">
        <f t="shared" si="108"/>
        <v>0</v>
      </c>
      <c r="BD664" s="99">
        <f t="shared" si="108"/>
        <v>0</v>
      </c>
      <c r="BE664" s="170">
        <f t="shared" si="108"/>
        <v>0</v>
      </c>
      <c r="BF664" s="99">
        <f t="shared" si="108"/>
        <v>0</v>
      </c>
      <c r="BG664" s="100">
        <f t="shared" si="108"/>
        <v>0</v>
      </c>
      <c r="BH664" s="99">
        <f t="shared" si="108"/>
        <v>6163</v>
      </c>
      <c r="BI664" s="100">
        <f t="shared" si="108"/>
        <v>7132</v>
      </c>
      <c r="BJ664" s="99">
        <f t="shared" si="108"/>
        <v>0</v>
      </c>
      <c r="BK664" s="100">
        <f t="shared" si="108"/>
        <v>0</v>
      </c>
      <c r="BL664" s="99">
        <f t="shared" si="108"/>
        <v>0</v>
      </c>
      <c r="BM664" s="412">
        <f>SUM(BM119:BM121)+SUM(BM123:BM128)+SUM(BM130:BM131)+SUM(BM163:BM174)+BM186+BM190+BM193+SUM(BM226:BM231)+SUM(BM400:BM420)+SUM(BM476:BM478)+SUM(BM485:BM496)+SUM(BM562:BM564)</f>
        <v>0</v>
      </c>
      <c r="BN664" s="170">
        <f t="shared" si="108"/>
        <v>0</v>
      </c>
      <c r="BO664" s="99">
        <f t="shared" si="108"/>
        <v>0</v>
      </c>
      <c r="BP664" s="100">
        <f t="shared" si="108"/>
        <v>0</v>
      </c>
      <c r="BQ664" s="99">
        <f t="shared" si="108"/>
        <v>0</v>
      </c>
      <c r="BR664" s="119">
        <f>SUM(BR119:BR121)+SUM(BR123:BR128)+SUM(BR130:BR131)+SUM(BR163:BR174)+BR186+BR190+BR193+SUM(BR226:BR231)+SUM(BR400:BR420)+SUM(BR476:BR478)+SUM(BR485:BR496)+SUM(BR562:BR564)</f>
        <v>0</v>
      </c>
      <c r="BS664" s="412">
        <f>SUM(BS119:BS121)+SUM(BS123:BS128)+SUM(BS130:BS131)+SUM(BS163:BS174)+BS186+BS190+BS193+SUM(BS226:BS231)+SUM(BS400:BS420)+SUM(BS476:BS478)+SUM(BS485:BS496)+SUM(BS562:BS564)</f>
        <v>0</v>
      </c>
      <c r="BT664" s="412">
        <f>SUM(BT119:BT121)+SUM(BT123:BT128)+SUM(BT130:BT131)+SUM(BT163:BT174)+BT186+BT190+BT193+SUM(BT226:BT231)+SUM(BT400:BT420)+SUM(BT476:BT478)+SUM(BT485:BT496)+SUM(BT562:BT564)</f>
        <v>0</v>
      </c>
      <c r="BU664" s="170">
        <f t="shared" si="108"/>
        <v>0</v>
      </c>
      <c r="BV664" s="99">
        <f t="shared" si="108"/>
        <v>2714</v>
      </c>
      <c r="BW664" s="100">
        <f t="shared" si="108"/>
        <v>2987</v>
      </c>
      <c r="BX664" s="99">
        <f t="shared" si="108"/>
        <v>2695</v>
      </c>
      <c r="BY664" s="99">
        <f>SUM(BY119:BY121)+SUM(BY123:BY128)+SUM(BY130:BY131)+SUM(BY163:BY174)+BY186+BY190+BY193+SUM(BY226:BY231)+SUM(BY400:BY420)+SUM(BY476:BY478)+SUM(BY485:BY496)+SUM(BY562:BY564)</f>
        <v>1731</v>
      </c>
      <c r="BZ664" s="99">
        <f t="shared" si="108"/>
        <v>2382</v>
      </c>
      <c r="CA664" s="100">
        <f t="shared" si="108"/>
        <v>1655</v>
      </c>
      <c r="CB664" s="99">
        <f t="shared" si="108"/>
        <v>1331</v>
      </c>
      <c r="CC664" s="412">
        <f>SUM(CC119:CC121)+SUM(CC123:CC128)+SUM(CC130:CC131)+SUM(CC163:CC174)+CC186+CC190+CC193+SUM(CC226:CC231)+SUM(CC400:CC420)+SUM(CC476:CC478)+SUM(CC485:CC496)+SUM(CC562:CC564)</f>
        <v>1469</v>
      </c>
      <c r="CD664" s="412">
        <f>SUM(CD119:CD121)+SUM(CD123:CD128)+SUM(CD130:CD131)+SUM(CD163:CD174)+CD186+CD190+CD193+SUM(CD226:CD231)+SUM(CD400:CD420)+SUM(CD476:CD478)+SUM(CD485:CD496)+SUM(CD562:CD564)</f>
        <v>1339</v>
      </c>
      <c r="CE664" s="170">
        <f t="shared" si="108"/>
        <v>1925</v>
      </c>
    </row>
    <row r="665" spans="1:83">
      <c r="A665" s="40"/>
      <c r="B665" s="28" t="s">
        <v>897</v>
      </c>
      <c r="C665" s="46">
        <v>237698</v>
      </c>
      <c r="D665" s="26">
        <v>0</v>
      </c>
      <c r="E665" s="68">
        <f t="shared" si="78"/>
        <v>0</v>
      </c>
      <c r="F665" s="99">
        <f t="shared" ref="F665:N665" si="109">SUM(F4:F193)+SUM(F205:F208)+F247+F252+SUM(F313:F316)+SUM(F388:F393)+F399+F403+F406+SUM(F417:F419)+F425+SUM(F428:F429)+F431+F432+F434+F437+F452+F456+F457+F461+F465+SUM(F503:F505)+F510+F514+F517+F519+F541</f>
        <v>29093</v>
      </c>
      <c r="G665" s="412">
        <f t="shared" si="109"/>
        <v>10062</v>
      </c>
      <c r="H665" s="412">
        <f t="shared" si="109"/>
        <v>11079</v>
      </c>
      <c r="I665" s="412">
        <f t="shared" si="109"/>
        <v>13327</v>
      </c>
      <c r="J665" s="412">
        <f t="shared" si="109"/>
        <v>28344</v>
      </c>
      <c r="K665" s="406">
        <f t="shared" si="109"/>
        <v>19849</v>
      </c>
      <c r="L665" s="99">
        <f t="shared" si="109"/>
        <v>25163</v>
      </c>
      <c r="M665" s="412">
        <f t="shared" si="109"/>
        <v>14972</v>
      </c>
      <c r="N665" s="100">
        <f t="shared" si="109"/>
        <v>5986</v>
      </c>
      <c r="O665" s="99">
        <v>0</v>
      </c>
      <c r="P665" s="100">
        <v>0</v>
      </c>
      <c r="Q665" s="99">
        <f t="shared" ref="Q665:AR665" si="110">SUM(Q4:Q193)+SUM(Q205:Q208)+Q247+Q252+SUM(Q313:Q316)+SUM(Q388:Q393)+Q399+Q403+Q406+SUM(Q417:Q419)+Q425+SUM(Q428:Q429)+Q431+Q432+Q434+Q437+Q452+Q456+Q457+Q461+Q465+SUM(Q503:Q505)+Q510+Q514+Q517+Q519+Q541</f>
        <v>73</v>
      </c>
      <c r="R665" s="119">
        <v>0</v>
      </c>
      <c r="S665" s="119">
        <v>0</v>
      </c>
      <c r="T665" s="119">
        <v>0</v>
      </c>
      <c r="U665" s="118">
        <f t="shared" si="110"/>
        <v>0</v>
      </c>
      <c r="V665" s="100">
        <f t="shared" si="110"/>
        <v>0</v>
      </c>
      <c r="W665" s="118">
        <v>0</v>
      </c>
      <c r="X665" s="100">
        <v>0</v>
      </c>
      <c r="Y665" s="99">
        <v>0</v>
      </c>
      <c r="Z665" s="119">
        <v>0</v>
      </c>
      <c r="AA665" s="118">
        <f t="shared" si="110"/>
        <v>0</v>
      </c>
      <c r="AB665" s="119">
        <f>SUM(AB4:AB193)+SUM(AB205:AB208)+AB247+AB252+SUM(AB313:AB316)+SUM(AB388:AB393)+AB399+AB403+AB406+SUM(AB417:AB419)+AB425+SUM(AB428:AB429)+AB431+AB432+AB434+AB437+AB452+AB456+AB457+AB461+AB465+SUM(AB503:AB505)+AB510+AB514+AB517+AB519+AB541</f>
        <v>0</v>
      </c>
      <c r="AC665" s="412">
        <f>SUM(AC4:AC193)+SUM(AC205:AC208)+AC247+AC252+SUM(AC313:AC316)+SUM(AC388:AC393)+AC399+AC403+AC406+SUM(AC417:AC419)+AC425+SUM(AC428:AC429)+AC431+AC432+AC434+AC437+AC452+AC456+AC457+AC461+AC465+SUM(AC503:AC505)+AC510+AC514+AC517+AC519+AC541</f>
        <v>0</v>
      </c>
      <c r="AD665" s="170">
        <f t="shared" si="110"/>
        <v>0</v>
      </c>
      <c r="AE665" s="99">
        <f t="shared" si="110"/>
        <v>0</v>
      </c>
      <c r="AF665" s="412">
        <f>SUM(AF4:AF193)+SUM(AF205:AF208)+AF247+AF252+SUM(AF313:AF316)+SUM(AF388:AF393)+AF399+AF403+AF406+SUM(AF417:AF419)+AF425+SUM(AF428:AF429)+AF431+AF432+AF434+AF437+AF452+AF456+AF457+AF461+AF465+SUM(AF503:AF505)+AF510+AF514+AF517+AF519+AF541</f>
        <v>0</v>
      </c>
      <c r="AG665" s="412">
        <f>SUM(AG4:AG193)+SUM(AG205:AG208)+AG247+AG252+SUM(AG313:AG316)+SUM(AG388:AG393)+AG399+AG403+AG406+SUM(AG417:AG419)+AG425+SUM(AG428:AG429)+AG431+AG432+AG434+AG437+AG452+AG456+AG457+AG461+AG465+SUM(AG503:AG505)+AG510+AG514+AG517+AG519+AG541</f>
        <v>0</v>
      </c>
      <c r="AH665" s="412">
        <f>SUM(AH4:AH193)+SUM(AH205:AH208)+AH247+AH252+SUM(AH313:AH316)+SUM(AH388:AH393)+AH399+AH403+AH406+SUM(AH417:AH419)+AH425+SUM(AH428:AH429)+AH431+AH432+AH434+AH437+AH452+AH456+AH457+AH461+AH465+SUM(AH503:AH505)+AH510+AH514+AH517+AH519+AH541</f>
        <v>0</v>
      </c>
      <c r="AI665" s="170">
        <f t="shared" si="110"/>
        <v>0</v>
      </c>
      <c r="AJ665" s="99">
        <f t="shared" si="110"/>
        <v>0</v>
      </c>
      <c r="AK665" s="412">
        <f>SUM(AK4:AK193)+SUM(AK205:AK208)+AK247+AK252+SUM(AK313:AK316)+SUM(AK388:AK393)+AK399+AK403+AK406+SUM(AK417:AK419)+AK425+SUM(AK428:AK429)+AK431+AK432+AK434+AK437+AK452+AK456+AK457+AK461+AK465+SUM(AK503:AK505)+AK510+AK514+AK517+AK519+AK541</f>
        <v>0</v>
      </c>
      <c r="AL665" s="170">
        <f t="shared" si="110"/>
        <v>0</v>
      </c>
      <c r="AM665" s="99">
        <f t="shared" si="110"/>
        <v>0</v>
      </c>
      <c r="AN665" s="412">
        <f>SUM(AN4:AN193)+SUM(AN205:AN208)+AN247+AN252+SUM(AN313:AN316)+SUM(AN388:AN393)+AN399+AN403+AN406+SUM(AN417:AN419)+AN425+SUM(AN428:AN429)+AN431+AN432+AN434+AN437+AN452+AN456+AN457+AN461+AN465+SUM(AN503:AN505)+AN510+AN514+AN517+AN519+AN541</f>
        <v>0</v>
      </c>
      <c r="AO665" s="406">
        <f>SUM(AO4:AO193)+SUM(AO205:AO208)+AO247+AO252+SUM(AO313:AO316)+SUM(AO388:AO393)+AO399+AO403+AO406+SUM(AO417:AO419)+AO425+SUM(AO428:AO429)+AO431+AO432+AO434+AO437+AO452+AO456+AO457+AO461+AO465+SUM(AO503:AO505)+AO510+AO514+AO517+AO519+AO541</f>
        <v>0</v>
      </c>
      <c r="AP665" s="99">
        <f>SUM(AP4:AP193)+SUM(AP205:AP208)+AP247+AP252+SUM(AP313:AP316)+SUM(AP388:AP393)+AP399+AP403+AP406+SUM(AP417:AP419)+AP425+SUM(AP428:AP429)+AP431+AP432+AP434+AP437+AP452+AP456+AP457+AP461+AP465+SUM(AP503:AP505)+AP510+AP514+AP517+AP519+AP541</f>
        <v>0</v>
      </c>
      <c r="AQ665" s="170">
        <f t="shared" si="110"/>
        <v>0</v>
      </c>
      <c r="AR665" s="99">
        <f t="shared" si="110"/>
        <v>0</v>
      </c>
      <c r="AS665" s="412">
        <f t="shared" ref="AS665:BA665" si="111">SUM(AS4:AS193)+SUM(AS205:AS208)+AS247+AS252+SUM(AS313:AS316)+SUM(AS388:AS393)+AS399+AS403+AS406+SUM(AS417:AS419)+AS425+SUM(AS428:AS429)+AS431+AS432+AS434+AS437+AS452+AS456+AS457+AS461+AS465+SUM(AS503:AS505)+AS510+AS514+AS517+AS519+AS541</f>
        <v>0</v>
      </c>
      <c r="AT665" s="170">
        <f t="shared" si="111"/>
        <v>0</v>
      </c>
      <c r="AU665" s="99">
        <f t="shared" si="111"/>
        <v>0</v>
      </c>
      <c r="AV665" s="100">
        <f t="shared" si="111"/>
        <v>0</v>
      </c>
      <c r="AW665" s="99">
        <f t="shared" si="111"/>
        <v>0</v>
      </c>
      <c r="AX665" s="406">
        <f t="shared" si="111"/>
        <v>0</v>
      </c>
      <c r="AY665" s="99">
        <f t="shared" si="111"/>
        <v>0</v>
      </c>
      <c r="AZ665" s="170">
        <f t="shared" si="111"/>
        <v>0</v>
      </c>
      <c r="BA665" s="99">
        <f t="shared" si="111"/>
        <v>0</v>
      </c>
      <c r="BB665" s="412">
        <f>SUM(BB4:BB193)+SUM(BB205:BB208)+BB247+BB252+SUM(BB313:BB316)+SUM(BB388:BB393)+BB399+BB403+BB406+SUM(BB417:BB419)+BB425+SUM(BB428:BB429)+BB431+BB432+BB434+BB437+BB452+BB456+BB457+BB461+BB465+SUM(BB503:BB505)+BB510+BB514+BB517+BB519+BB541</f>
        <v>0</v>
      </c>
      <c r="BC665" s="170">
        <f t="shared" ref="BC665:CE665" si="112">SUM(BC4:BC193)+SUM(BC205:BC208)+BC247+BC252+SUM(BC313:BC316)+SUM(BC388:BC393)+BC399+BC403+BC406+SUM(BC417:BC419)+BC425+SUM(BC428:BC429)+BC431+BC432+BC434+BC437+BC452+BC456+BC457+BC461+BC465+SUM(BC503:BC505)+BC510+BC514+BC517+BC519+BC541</f>
        <v>0</v>
      </c>
      <c r="BD665" s="99">
        <f t="shared" si="112"/>
        <v>0</v>
      </c>
      <c r="BE665" s="170">
        <f>SUM(BE4:BE193)+SUM(BE205:BE208)+BE247+BE252+SUM(BE313:BE316)+SUM(BE388:BE393)+BE399+BE403+BE406+SUM(BE417:BE419)+BE425+SUM(BE428:BE429)+BE431+BE432+BE434+BE437+BE452+BE456+BE457+BE461+BE465+SUM(BE503:BE505)+BE510+BE514+BE517+BE519+BE541</f>
        <v>0</v>
      </c>
      <c r="BF665" s="99">
        <f t="shared" si="112"/>
        <v>0</v>
      </c>
      <c r="BG665" s="100">
        <f t="shared" si="112"/>
        <v>0</v>
      </c>
      <c r="BH665" s="99">
        <v>0</v>
      </c>
      <c r="BI665" s="100">
        <v>0</v>
      </c>
      <c r="BJ665" s="99">
        <v>0</v>
      </c>
      <c r="BK665" s="100">
        <v>0</v>
      </c>
      <c r="BL665" s="99">
        <f t="shared" si="112"/>
        <v>0</v>
      </c>
      <c r="BM665" s="412">
        <f>SUM(BM4:BM193)+SUM(BM205:BM208)+BM247+BM252+SUM(BM313:BM316)+SUM(BM388:BM393)+BM399+BM403+BM406+SUM(BM417:BM419)+BM425+SUM(BM428:BM429)+BM431+BM432+BM434+BM437+BM452+BM456+BM457+BM461+BM465+SUM(BM503:BM505)+BM510+BM514+BM517+BM519+BM541</f>
        <v>0</v>
      </c>
      <c r="BN665" s="170">
        <f t="shared" si="112"/>
        <v>0</v>
      </c>
      <c r="BO665" s="99">
        <f t="shared" si="112"/>
        <v>0</v>
      </c>
      <c r="BP665" s="100">
        <f t="shared" si="112"/>
        <v>0</v>
      </c>
      <c r="BQ665" s="99">
        <v>0</v>
      </c>
      <c r="BR665" s="119">
        <v>0</v>
      </c>
      <c r="BS665" s="412">
        <v>0</v>
      </c>
      <c r="BT665" s="412">
        <v>0</v>
      </c>
      <c r="BU665" s="170">
        <v>0</v>
      </c>
      <c r="BV665" s="99">
        <v>0</v>
      </c>
      <c r="BW665" s="100">
        <v>0</v>
      </c>
      <c r="BX665" s="99">
        <f t="shared" si="112"/>
        <v>0</v>
      </c>
      <c r="BY665" s="412">
        <f>SUM(BY4:BY193)+SUM(BY205:BY208)+BY247+BY252+SUM(BY313:BY316)+SUM(BY388:BY393)+BY399+BY403+BY406+SUM(BY417:BY419)+BY425+SUM(BY428:BY429)+BY431+BY432+BY434+BY437+BY452+BY456+BY457+BY461+BY465+SUM(BY503:BY505)+BY510+BY514+BY517+BY519+BY541</f>
        <v>0</v>
      </c>
      <c r="BZ665" s="412">
        <f t="shared" si="112"/>
        <v>0</v>
      </c>
      <c r="CA665" s="100">
        <f t="shared" si="112"/>
        <v>0</v>
      </c>
      <c r="CB665" s="99">
        <f t="shared" si="112"/>
        <v>0</v>
      </c>
      <c r="CC665" s="412">
        <f>SUM(CC4:CC193)+SUM(CC205:CC208)+CC247+CC252+SUM(CC313:CC316)+SUM(CC388:CC393)+CC399+CC403+CC406+SUM(CC417:CC419)+CC425+SUM(CC428:CC429)+CC431+CC432+CC434+CC437+CC452+CC456+CC457+CC461+CC465+SUM(CC503:CC505)+CC510+CC514+CC517+CC519+CC541</f>
        <v>0</v>
      </c>
      <c r="CD665" s="412">
        <f>SUM(CD4:CD193)+SUM(CD205:CD208)+CD247+CD252+SUM(CD313:CD316)+SUM(CD388:CD393)+CD399+CD403+CD406+SUM(CD417:CD419)+CD425+SUM(CD428:CD429)+CD431+CD432+CD434+CD437+CD452+CD456+CD457+CD461+CD465+SUM(CD503:CD505)+CD510+CD514+CD517+CD519+CD541</f>
        <v>0</v>
      </c>
      <c r="CE665" s="170">
        <f t="shared" si="112"/>
        <v>0</v>
      </c>
    </row>
    <row r="666" spans="1:83">
      <c r="A666" s="40"/>
      <c r="B666" s="28" t="s">
        <v>736</v>
      </c>
      <c r="C666" s="46">
        <v>8333</v>
      </c>
      <c r="D666" s="26">
        <v>2288</v>
      </c>
      <c r="E666" s="68">
        <f t="shared" si="78"/>
        <v>0.27457098283931358</v>
      </c>
      <c r="F666" s="99">
        <v>0</v>
      </c>
      <c r="G666" s="412">
        <v>0</v>
      </c>
      <c r="H666" s="412">
        <v>0</v>
      </c>
      <c r="I666" s="412">
        <v>0</v>
      </c>
      <c r="J666" s="412">
        <v>0</v>
      </c>
      <c r="K666" s="406">
        <v>0</v>
      </c>
      <c r="L666" s="99">
        <v>0</v>
      </c>
      <c r="M666" s="412">
        <v>0</v>
      </c>
      <c r="N666" s="100">
        <v>0</v>
      </c>
      <c r="O666" s="99">
        <f t="shared" ref="O666:AR666" si="113">SUM(O209:O212)+O503+O536+O540+O544+O545+O547</f>
        <v>1200</v>
      </c>
      <c r="P666" s="100">
        <f t="shared" si="113"/>
        <v>1341</v>
      </c>
      <c r="Q666" s="99">
        <v>0</v>
      </c>
      <c r="R666" s="119">
        <v>0</v>
      </c>
      <c r="S666" s="119">
        <v>0</v>
      </c>
      <c r="T666" s="119">
        <v>0</v>
      </c>
      <c r="U666" s="118">
        <f t="shared" si="113"/>
        <v>0</v>
      </c>
      <c r="V666" s="100">
        <f t="shared" si="113"/>
        <v>0</v>
      </c>
      <c r="W666" s="118">
        <f t="shared" si="113"/>
        <v>0</v>
      </c>
      <c r="X666" s="100">
        <f t="shared" si="113"/>
        <v>0</v>
      </c>
      <c r="Y666" s="99">
        <f t="shared" si="113"/>
        <v>0</v>
      </c>
      <c r="Z666" s="119">
        <f t="shared" si="113"/>
        <v>0</v>
      </c>
      <c r="AA666" s="118">
        <f t="shared" si="113"/>
        <v>0</v>
      </c>
      <c r="AB666" s="119">
        <f>SUM(AB209:AB212)+AB503+AB536+AB540+AB544+AB545+AB547</f>
        <v>0</v>
      </c>
      <c r="AC666" s="412">
        <f>SUM(AC209:AC212)+AC503+AC536+AC540+AC544+AC545+AC547</f>
        <v>0</v>
      </c>
      <c r="AD666" s="170">
        <f t="shared" si="113"/>
        <v>0</v>
      </c>
      <c r="AE666" s="99">
        <f t="shared" si="113"/>
        <v>0</v>
      </c>
      <c r="AF666" s="412">
        <f>SUM(AF209:AF212)+AF503+AF536+AF540+AF544+AF545+AF547</f>
        <v>0</v>
      </c>
      <c r="AG666" s="412">
        <f>SUM(AG209:AG212)+AG503+AG536+AG540+AG544+AG545+AG547</f>
        <v>0</v>
      </c>
      <c r="AH666" s="412">
        <f>SUM(AH209:AH212)+AH503+AH536+AH540+AH544+AH545+AH547</f>
        <v>0</v>
      </c>
      <c r="AI666" s="170">
        <f t="shared" si="113"/>
        <v>0</v>
      </c>
      <c r="AJ666" s="99">
        <f t="shared" si="113"/>
        <v>0</v>
      </c>
      <c r="AK666" s="412">
        <f>SUM(AK209:AK212)+AK503+AK536+AK540+AK544+AK545+AK547</f>
        <v>0</v>
      </c>
      <c r="AL666" s="170">
        <f t="shared" si="113"/>
        <v>0</v>
      </c>
      <c r="AM666" s="99">
        <f t="shared" si="113"/>
        <v>0</v>
      </c>
      <c r="AN666" s="412">
        <f>SUM(AN209:AN212)+AN503+AN536+AN540+AN544+AN545+AN547</f>
        <v>0</v>
      </c>
      <c r="AO666" s="406">
        <f>SUM(AO209:AO212)+AO503+AO536+AO540+AO544+AO545+AO547</f>
        <v>0</v>
      </c>
      <c r="AP666" s="99">
        <f>SUM(AP209:AP212)+AP503+AP536+AP540+AP544+AP545+AP547</f>
        <v>0</v>
      </c>
      <c r="AQ666" s="170">
        <f t="shared" si="113"/>
        <v>0</v>
      </c>
      <c r="AR666" s="99">
        <f t="shared" si="113"/>
        <v>0</v>
      </c>
      <c r="AS666" s="412">
        <f t="shared" ref="AS666:BA666" si="114">SUM(AS209:AS212)+AS503+AS536+AS540+AS544+AS545+AS547</f>
        <v>0</v>
      </c>
      <c r="AT666" s="170">
        <f t="shared" si="114"/>
        <v>0</v>
      </c>
      <c r="AU666" s="99">
        <f t="shared" si="114"/>
        <v>0</v>
      </c>
      <c r="AV666" s="100">
        <f t="shared" si="114"/>
        <v>0</v>
      </c>
      <c r="AW666" s="99">
        <f t="shared" si="114"/>
        <v>0</v>
      </c>
      <c r="AX666" s="406">
        <f t="shared" si="114"/>
        <v>0</v>
      </c>
      <c r="AY666" s="99">
        <f t="shared" si="114"/>
        <v>0</v>
      </c>
      <c r="AZ666" s="170">
        <f t="shared" si="114"/>
        <v>0</v>
      </c>
      <c r="BA666" s="99">
        <f t="shared" si="114"/>
        <v>0</v>
      </c>
      <c r="BB666" s="412">
        <f>SUM(BB209:BB212)+BB503+BB536+BB540+BB544+BB545+BB547</f>
        <v>0</v>
      </c>
      <c r="BC666" s="170">
        <f t="shared" ref="BC666:CE666" si="115">SUM(BC209:BC212)+BC503+BC536+BC540+BC544+BC545+BC547</f>
        <v>0</v>
      </c>
      <c r="BD666" s="99">
        <f t="shared" si="115"/>
        <v>0</v>
      </c>
      <c r="BE666" s="170">
        <f>SUM(BE209:BE212)+BE503+BE536+BE540+BE544+BE545+BE547</f>
        <v>0</v>
      </c>
      <c r="BF666" s="99">
        <f t="shared" si="115"/>
        <v>0</v>
      </c>
      <c r="BG666" s="100">
        <f t="shared" si="115"/>
        <v>0</v>
      </c>
      <c r="BH666" s="99">
        <f t="shared" si="115"/>
        <v>0</v>
      </c>
      <c r="BI666" s="100">
        <f t="shared" si="115"/>
        <v>0</v>
      </c>
      <c r="BJ666" s="99">
        <f t="shared" si="115"/>
        <v>0</v>
      </c>
      <c r="BK666" s="100">
        <f t="shared" si="115"/>
        <v>0</v>
      </c>
      <c r="BL666" s="99">
        <f t="shared" si="115"/>
        <v>0</v>
      </c>
      <c r="BM666" s="412">
        <f>SUM(BM209:BM212)+BM503+BM536+BM540+BM544+BM545+BM547</f>
        <v>0</v>
      </c>
      <c r="BN666" s="170">
        <f t="shared" si="115"/>
        <v>0</v>
      </c>
      <c r="BO666" s="99">
        <f t="shared" si="115"/>
        <v>0</v>
      </c>
      <c r="BP666" s="100">
        <f t="shared" si="115"/>
        <v>0</v>
      </c>
      <c r="BQ666" s="99">
        <f t="shared" si="115"/>
        <v>0</v>
      </c>
      <c r="BR666" s="119">
        <f>SUM(BR209:BR212)+BR503+BR536+BR540+BR544+BR545+BR547</f>
        <v>0</v>
      </c>
      <c r="BS666" s="412">
        <f>SUM(BS209:BS212)+BS503+BS536+BS540+BS544+BS545+BS547</f>
        <v>0</v>
      </c>
      <c r="BT666" s="412">
        <f>SUM(BT209:BT212)+BT503+BT536+BT540+BT544+BT545+BT547</f>
        <v>0</v>
      </c>
      <c r="BU666" s="170">
        <f t="shared" si="115"/>
        <v>0</v>
      </c>
      <c r="BV666" s="99">
        <f t="shared" si="115"/>
        <v>0</v>
      </c>
      <c r="BW666" s="100">
        <f t="shared" si="115"/>
        <v>0</v>
      </c>
      <c r="BX666" s="99">
        <f t="shared" si="115"/>
        <v>0</v>
      </c>
      <c r="BY666" s="412">
        <f>SUM(BY209:BY212)+BY503+BY536+BY540+BY544+BY545+BY547</f>
        <v>0</v>
      </c>
      <c r="BZ666" s="412">
        <f t="shared" si="115"/>
        <v>0</v>
      </c>
      <c r="CA666" s="100">
        <f t="shared" si="115"/>
        <v>0</v>
      </c>
      <c r="CB666" s="99">
        <f t="shared" si="115"/>
        <v>0</v>
      </c>
      <c r="CC666" s="412">
        <f>SUM(CC209:CC212)+CC503+CC536+CC540+CC544+CC545+CC547</f>
        <v>0</v>
      </c>
      <c r="CD666" s="412">
        <f>SUM(CD209:CD212)+CD503+CD536+CD540+CD544+CD545+CD547</f>
        <v>0</v>
      </c>
      <c r="CE666" s="170">
        <f t="shared" si="115"/>
        <v>0</v>
      </c>
    </row>
    <row r="667" spans="1:83">
      <c r="A667" s="40"/>
      <c r="B667" s="28" t="s">
        <v>737</v>
      </c>
      <c r="C667" s="46">
        <v>10850</v>
      </c>
      <c r="D667" s="26">
        <v>0</v>
      </c>
      <c r="E667" s="68">
        <f t="shared" si="78"/>
        <v>0</v>
      </c>
      <c r="F667" s="99">
        <v>0</v>
      </c>
      <c r="G667" s="412">
        <v>0</v>
      </c>
      <c r="H667" s="412">
        <v>0</v>
      </c>
      <c r="I667" s="412">
        <v>0</v>
      </c>
      <c r="J667" s="412">
        <v>0</v>
      </c>
      <c r="K667" s="406">
        <v>0</v>
      </c>
      <c r="L667" s="99">
        <v>0</v>
      </c>
      <c r="M667" s="412">
        <v>0</v>
      </c>
      <c r="N667" s="100">
        <v>0</v>
      </c>
      <c r="O667" s="99">
        <v>0</v>
      </c>
      <c r="P667" s="100">
        <v>0</v>
      </c>
      <c r="Q667" s="99">
        <f t="shared" ref="Q667:AR667" si="116">SUM(Q232:Q237)+Q248+SUM(Q395:Q396)+SUM(Q538:Q541)+Q544+Q546+SUM(Q548:Q549)</f>
        <v>1748</v>
      </c>
      <c r="R667" s="119">
        <f>SUM(R232:R237)+R248+SUM(R395:R396)+SUM(R538:R541)+R544+R546+SUM(R548:R549)</f>
        <v>1045</v>
      </c>
      <c r="S667" s="119">
        <f>SUM(S232:S237)+S248+SUM(S395:S396)+SUM(S538:S541)+S544+S546+SUM(S548:S549)</f>
        <v>1780</v>
      </c>
      <c r="T667" s="119">
        <f t="shared" si="116"/>
        <v>1071</v>
      </c>
      <c r="U667" s="118">
        <f t="shared" si="116"/>
        <v>0</v>
      </c>
      <c r="V667" s="100">
        <f t="shared" si="116"/>
        <v>0</v>
      </c>
      <c r="W667" s="118">
        <v>0</v>
      </c>
      <c r="X667" s="100">
        <v>0</v>
      </c>
      <c r="Y667" s="99">
        <f t="shared" si="116"/>
        <v>0</v>
      </c>
      <c r="Z667" s="119">
        <f t="shared" si="116"/>
        <v>0</v>
      </c>
      <c r="AA667" s="118">
        <f t="shared" si="116"/>
        <v>0</v>
      </c>
      <c r="AB667" s="119">
        <f>SUM(AB232:AB237)+AB248+SUM(AB395:AB396)+SUM(AB538:AB541)+AB544+AB546+SUM(AB548:AB549)</f>
        <v>0</v>
      </c>
      <c r="AC667" s="412">
        <f>SUM(AC232:AC237)+AC248+SUM(AC395:AC396)+SUM(AC538:AC541)+AC544+AC546+SUM(AC548:AC549)</f>
        <v>0</v>
      </c>
      <c r="AD667" s="170">
        <f t="shared" si="116"/>
        <v>0</v>
      </c>
      <c r="AE667" s="99">
        <f t="shared" si="116"/>
        <v>0</v>
      </c>
      <c r="AF667" s="412">
        <f>SUM(AF232:AF237)+AF248+SUM(AF395:AF396)+SUM(AF538:AF541)+AF544+AF546+SUM(AF548:AF549)</f>
        <v>0</v>
      </c>
      <c r="AG667" s="412">
        <f>SUM(AG232:AG237)+AG248+SUM(AG395:AG396)+SUM(AG538:AG541)+AG544+AG546+SUM(AG548:AG549)</f>
        <v>0</v>
      </c>
      <c r="AH667" s="412">
        <f>SUM(AH232:AH237)+AH248+SUM(AH395:AH396)+SUM(AH538:AH541)+AH544+AH546+SUM(AH548:AH549)</f>
        <v>0</v>
      </c>
      <c r="AI667" s="170">
        <f t="shared" si="116"/>
        <v>0</v>
      </c>
      <c r="AJ667" s="99">
        <f t="shared" si="116"/>
        <v>0</v>
      </c>
      <c r="AK667" s="412">
        <f>SUM(AK232:AK237)+AK248+SUM(AK395:AK396)+SUM(AK538:AK541)+AK544+AK546+SUM(AK548:AK549)</f>
        <v>0</v>
      </c>
      <c r="AL667" s="170">
        <f t="shared" si="116"/>
        <v>0</v>
      </c>
      <c r="AM667" s="99">
        <f t="shared" si="116"/>
        <v>0</v>
      </c>
      <c r="AN667" s="412">
        <f>SUM(AN232:AN237)+AN248+SUM(AN395:AN396)+SUM(AN538:AN541)+AN544+AN546+SUM(AN548:AN549)</f>
        <v>0</v>
      </c>
      <c r="AO667" s="406">
        <f>SUM(AO232:AO237)+AO248+SUM(AO395:AO396)+SUM(AO538:AO541)+AO544+AO546+SUM(AO548:AO549)</f>
        <v>0</v>
      </c>
      <c r="AP667" s="99">
        <f>SUM(AP232:AP237)+AP248+SUM(AP395:AP396)+SUM(AP538:AP541)+AP544+AP546+SUM(AP548:AP549)</f>
        <v>0</v>
      </c>
      <c r="AQ667" s="170">
        <f t="shared" si="116"/>
        <v>0</v>
      </c>
      <c r="AR667" s="99">
        <f t="shared" si="116"/>
        <v>0</v>
      </c>
      <c r="AS667" s="412">
        <f t="shared" ref="AS667:AZ667" si="117">SUM(AS232:AS237)+AS248+SUM(AS395:AS396)+SUM(AS538:AS541)+AS544+AS546+SUM(AS548:AS549)</f>
        <v>0</v>
      </c>
      <c r="AT667" s="170">
        <f t="shared" si="117"/>
        <v>0</v>
      </c>
      <c r="AU667" s="99">
        <f t="shared" si="117"/>
        <v>0</v>
      </c>
      <c r="AV667" s="100">
        <f t="shared" si="117"/>
        <v>0</v>
      </c>
      <c r="AW667" s="99">
        <f t="shared" si="117"/>
        <v>0</v>
      </c>
      <c r="AX667" s="406">
        <f t="shared" si="117"/>
        <v>0</v>
      </c>
      <c r="AY667" s="99">
        <f t="shared" si="117"/>
        <v>0</v>
      </c>
      <c r="AZ667" s="170">
        <f t="shared" si="117"/>
        <v>0</v>
      </c>
      <c r="BA667" s="99">
        <v>0</v>
      </c>
      <c r="BB667" s="412">
        <v>0</v>
      </c>
      <c r="BC667" s="170">
        <v>0</v>
      </c>
      <c r="BD667" s="99">
        <f t="shared" ref="BD667:CE667" si="118">SUM(BD232:BD237)+BD248+SUM(BD395:BD396)+SUM(BD538:BD541)+BD544+BD546+SUM(BD548:BD549)</f>
        <v>0</v>
      </c>
      <c r="BE667" s="170">
        <f>SUM(BE232:BE237)+BE248+SUM(BE395:BE396)+SUM(BE538:BE541)+BE544+BE546+SUM(BE548:BE549)</f>
        <v>0</v>
      </c>
      <c r="BF667" s="99">
        <f t="shared" si="118"/>
        <v>0</v>
      </c>
      <c r="BG667" s="100">
        <f t="shared" si="118"/>
        <v>0</v>
      </c>
      <c r="BH667" s="99">
        <f t="shared" si="118"/>
        <v>0</v>
      </c>
      <c r="BI667" s="100">
        <f t="shared" si="118"/>
        <v>0</v>
      </c>
      <c r="BJ667" s="99">
        <f t="shared" si="118"/>
        <v>0</v>
      </c>
      <c r="BK667" s="100">
        <f t="shared" si="118"/>
        <v>0</v>
      </c>
      <c r="BL667" s="99">
        <f t="shared" si="118"/>
        <v>0</v>
      </c>
      <c r="BM667" s="412">
        <f>SUM(BM232:BM237)+BM248+SUM(BM395:BM396)+SUM(BM538:BM541)+BM544+BM546+SUM(BM548:BM549)</f>
        <v>0</v>
      </c>
      <c r="BN667" s="170">
        <f t="shared" si="118"/>
        <v>0</v>
      </c>
      <c r="BO667" s="99">
        <f t="shared" si="118"/>
        <v>0</v>
      </c>
      <c r="BP667" s="100">
        <f t="shared" si="118"/>
        <v>0</v>
      </c>
      <c r="BQ667" s="99">
        <f t="shared" si="118"/>
        <v>0</v>
      </c>
      <c r="BR667" s="119">
        <f>SUM(BR232:BR237)+BR248+SUM(BR395:BR396)+SUM(BR538:BR541)+BR544+BR546+SUM(BR548:BR549)</f>
        <v>0</v>
      </c>
      <c r="BS667" s="412">
        <f>SUM(BS232:BS237)+BS248+SUM(BS395:BS396)+SUM(BS538:BS541)+BS544+BS546+SUM(BS548:BS549)</f>
        <v>0</v>
      </c>
      <c r="BT667" s="412">
        <f>SUM(BT232:BT237)+BT248+SUM(BT395:BT396)+SUM(BT538:BT541)+BT544+BT546+SUM(BT548:BT549)</f>
        <v>0</v>
      </c>
      <c r="BU667" s="170">
        <f t="shared" si="118"/>
        <v>0</v>
      </c>
      <c r="BV667" s="99">
        <f t="shared" si="118"/>
        <v>0</v>
      </c>
      <c r="BW667" s="100">
        <f t="shared" si="118"/>
        <v>0</v>
      </c>
      <c r="BX667" s="99">
        <f t="shared" si="118"/>
        <v>0</v>
      </c>
      <c r="BY667" s="412">
        <f>SUM(BY232:BY237)+BY248+SUM(BY395:BY396)+SUM(BY538:BY541)+BY544+BY546+SUM(BY548:BY549)</f>
        <v>0</v>
      </c>
      <c r="BZ667" s="412">
        <f t="shared" si="118"/>
        <v>0</v>
      </c>
      <c r="CA667" s="100">
        <f t="shared" si="118"/>
        <v>0</v>
      </c>
      <c r="CB667" s="99">
        <f t="shared" si="118"/>
        <v>0</v>
      </c>
      <c r="CC667" s="412">
        <f>SUM(CC232:CC237)+CC248+SUM(CC395:CC396)+SUM(CC538:CC541)+CC544+CC546+SUM(CC548:CC549)</f>
        <v>0</v>
      </c>
      <c r="CD667" s="412">
        <f>SUM(CD232:CD237)+CD248+SUM(CD395:CD396)+SUM(CD538:CD541)+CD544+CD546+SUM(CD548:CD549)</f>
        <v>0</v>
      </c>
      <c r="CE667" s="170">
        <f t="shared" si="118"/>
        <v>0</v>
      </c>
    </row>
    <row r="668" spans="1:83">
      <c r="A668" s="40"/>
      <c r="B668" s="28" t="s">
        <v>738</v>
      </c>
      <c r="C668" s="46">
        <v>10347</v>
      </c>
      <c r="D668" s="26">
        <v>0</v>
      </c>
      <c r="E668" s="68">
        <f t="shared" si="78"/>
        <v>0</v>
      </c>
      <c r="F668" s="99">
        <f t="shared" ref="F668:N668" si="119">SUM(F238:F244)+F550+F552+F555+SUM(F557:F559)</f>
        <v>0</v>
      </c>
      <c r="G668" s="412">
        <f t="shared" si="119"/>
        <v>0</v>
      </c>
      <c r="H668" s="412">
        <f t="shared" si="119"/>
        <v>0</v>
      </c>
      <c r="I668" s="412">
        <f t="shared" si="119"/>
        <v>0</v>
      </c>
      <c r="J668" s="412">
        <f t="shared" si="119"/>
        <v>0</v>
      </c>
      <c r="K668" s="406">
        <f t="shared" si="119"/>
        <v>0</v>
      </c>
      <c r="L668" s="99">
        <f t="shared" si="119"/>
        <v>0</v>
      </c>
      <c r="M668" s="412">
        <f t="shared" si="119"/>
        <v>0</v>
      </c>
      <c r="N668" s="100">
        <f t="shared" si="119"/>
        <v>0</v>
      </c>
      <c r="O668" s="99">
        <f t="shared" ref="O668:AR668" si="120">SUM(O238:O244)+O550+O552+O555+SUM(O557:O559)</f>
        <v>0</v>
      </c>
      <c r="P668" s="100">
        <f t="shared" si="120"/>
        <v>0</v>
      </c>
      <c r="Q668" s="99">
        <f t="shared" si="120"/>
        <v>0</v>
      </c>
      <c r="R668" s="119">
        <f>SUM(R238:R244)+R550+R552+R555+SUM(R557:R559)</f>
        <v>0</v>
      </c>
      <c r="S668" s="119">
        <f>SUM(S238:S244)+S550+S552+S555+SUM(S557:S559)</f>
        <v>0</v>
      </c>
      <c r="T668" s="119">
        <f t="shared" si="120"/>
        <v>0</v>
      </c>
      <c r="U668" s="118">
        <f t="shared" si="120"/>
        <v>2288</v>
      </c>
      <c r="V668" s="100">
        <f t="shared" si="120"/>
        <v>2652</v>
      </c>
      <c r="W668" s="118">
        <f t="shared" si="120"/>
        <v>0</v>
      </c>
      <c r="X668" s="100">
        <f t="shared" si="120"/>
        <v>0</v>
      </c>
      <c r="Y668" s="99">
        <f t="shared" si="120"/>
        <v>0</v>
      </c>
      <c r="Z668" s="119">
        <f t="shared" si="120"/>
        <v>0</v>
      </c>
      <c r="AA668" s="118">
        <f t="shared" si="120"/>
        <v>0</v>
      </c>
      <c r="AB668" s="119">
        <f>SUM(AB238:AB244)+AB550+AB552+AB555+SUM(AB557:AB559)</f>
        <v>0</v>
      </c>
      <c r="AC668" s="412">
        <f>SUM(AC238:AC244)+AC550+AC552+AC555+SUM(AC557:AC559)</f>
        <v>0</v>
      </c>
      <c r="AD668" s="170">
        <f t="shared" si="120"/>
        <v>0</v>
      </c>
      <c r="AE668" s="99">
        <f t="shared" si="120"/>
        <v>0</v>
      </c>
      <c r="AF668" s="412">
        <f>SUM(AF238:AF244)+AF550+AF552+AF555+SUM(AF557:AF559)</f>
        <v>0</v>
      </c>
      <c r="AG668" s="412">
        <f>SUM(AG238:AG244)+AG550+AG552+AG555+SUM(AG557:AG559)</f>
        <v>0</v>
      </c>
      <c r="AH668" s="412">
        <f>SUM(AH238:AH244)+AH550+AH552+AH555+SUM(AH557:AH559)</f>
        <v>0</v>
      </c>
      <c r="AI668" s="170">
        <f t="shared" si="120"/>
        <v>0</v>
      </c>
      <c r="AJ668" s="99">
        <f t="shared" si="120"/>
        <v>0</v>
      </c>
      <c r="AK668" s="412">
        <f>SUM(AK238:AK244)+AK550+AK552+AK555+SUM(AK557:AK559)</f>
        <v>0</v>
      </c>
      <c r="AL668" s="170">
        <f t="shared" si="120"/>
        <v>0</v>
      </c>
      <c r="AM668" s="99">
        <f t="shared" si="120"/>
        <v>0</v>
      </c>
      <c r="AN668" s="412">
        <f>SUM(AN238:AN244)+AN550+AN552+AN555+SUM(AN557:AN559)</f>
        <v>0</v>
      </c>
      <c r="AO668" s="406">
        <f>SUM(AO238:AO244)+AO550+AO552+AO555+SUM(AO557:AO559)</f>
        <v>0</v>
      </c>
      <c r="AP668" s="99">
        <f>SUM(AP238:AP244)+AP550+AP552+AP555+SUM(AP557:AP559)</f>
        <v>0</v>
      </c>
      <c r="AQ668" s="170">
        <f t="shared" si="120"/>
        <v>0</v>
      </c>
      <c r="AR668" s="99">
        <f t="shared" si="120"/>
        <v>0</v>
      </c>
      <c r="AS668" s="412">
        <f t="shared" ref="AS668:AZ668" si="121">SUM(AS238:AS244)+AS550+AS552+AS555+SUM(AS557:AS559)</f>
        <v>0</v>
      </c>
      <c r="AT668" s="170">
        <f t="shared" si="121"/>
        <v>0</v>
      </c>
      <c r="AU668" s="99">
        <f t="shared" si="121"/>
        <v>0</v>
      </c>
      <c r="AV668" s="100">
        <f t="shared" si="121"/>
        <v>0</v>
      </c>
      <c r="AW668" s="99">
        <f t="shared" si="121"/>
        <v>0</v>
      </c>
      <c r="AX668" s="406">
        <f t="shared" si="121"/>
        <v>0</v>
      </c>
      <c r="AY668" s="99">
        <f t="shared" si="121"/>
        <v>0</v>
      </c>
      <c r="AZ668" s="170">
        <f t="shared" si="121"/>
        <v>0</v>
      </c>
      <c r="BA668" s="99">
        <v>0</v>
      </c>
      <c r="BB668" s="412">
        <v>0</v>
      </c>
      <c r="BC668" s="170">
        <v>0</v>
      </c>
      <c r="BD668" s="99">
        <f t="shared" ref="BD668:CE668" si="122">SUM(BD238:BD244)+BD550+BD552+BD555+SUM(BD557:BD559)</f>
        <v>0</v>
      </c>
      <c r="BE668" s="170">
        <f>SUM(BE238:BE244)+BE550+BE552+BE555+SUM(BE557:BE559)</f>
        <v>0</v>
      </c>
      <c r="BF668" s="99">
        <f t="shared" si="122"/>
        <v>0</v>
      </c>
      <c r="BG668" s="100">
        <f t="shared" si="122"/>
        <v>0</v>
      </c>
      <c r="BH668" s="99">
        <f t="shared" si="122"/>
        <v>0</v>
      </c>
      <c r="BI668" s="100">
        <f t="shared" si="122"/>
        <v>0</v>
      </c>
      <c r="BJ668" s="99">
        <f t="shared" si="122"/>
        <v>0</v>
      </c>
      <c r="BK668" s="100">
        <f t="shared" si="122"/>
        <v>0</v>
      </c>
      <c r="BL668" s="99">
        <f t="shared" si="122"/>
        <v>0</v>
      </c>
      <c r="BM668" s="412">
        <f>SUM(BM238:BM244)+BM550+BM552+BM555+SUM(BM557:BM559)</f>
        <v>0</v>
      </c>
      <c r="BN668" s="170">
        <f t="shared" si="122"/>
        <v>0</v>
      </c>
      <c r="BO668" s="99">
        <f t="shared" si="122"/>
        <v>0</v>
      </c>
      <c r="BP668" s="100">
        <f t="shared" si="122"/>
        <v>0</v>
      </c>
      <c r="BQ668" s="99">
        <f t="shared" si="122"/>
        <v>0</v>
      </c>
      <c r="BR668" s="119">
        <f>SUM(BR238:BR244)+BR550+BR552+BR555+SUM(BR557:BR559)</f>
        <v>0</v>
      </c>
      <c r="BS668" s="412">
        <f>SUM(BS238:BS244)+BS550+BS552+BS555+SUM(BS557:BS559)</f>
        <v>0</v>
      </c>
      <c r="BT668" s="412">
        <f>SUM(BT238:BT244)+BT550+BT552+BT555+SUM(BT557:BT559)</f>
        <v>0</v>
      </c>
      <c r="BU668" s="170">
        <f t="shared" si="122"/>
        <v>0</v>
      </c>
      <c r="BV668" s="99">
        <f t="shared" si="122"/>
        <v>0</v>
      </c>
      <c r="BW668" s="100">
        <f t="shared" si="122"/>
        <v>0</v>
      </c>
      <c r="BX668" s="99">
        <f t="shared" si="122"/>
        <v>0</v>
      </c>
      <c r="BY668" s="412">
        <f>SUM(BY238:BY244)+BY550+BY552+BY555+SUM(BY557:BY559)</f>
        <v>0</v>
      </c>
      <c r="BZ668" s="412">
        <f t="shared" si="122"/>
        <v>0</v>
      </c>
      <c r="CA668" s="100">
        <f t="shared" si="122"/>
        <v>0</v>
      </c>
      <c r="CB668" s="99">
        <f t="shared" si="122"/>
        <v>0</v>
      </c>
      <c r="CC668" s="412">
        <f>SUM(CC238:CC244)+CC550+CC552+CC555+SUM(CC557:CC559)</f>
        <v>0</v>
      </c>
      <c r="CD668" s="412">
        <f>SUM(CD238:CD244)+CD550+CD552+CD555+SUM(CD557:CD559)</f>
        <v>0</v>
      </c>
      <c r="CE668" s="170">
        <f t="shared" si="122"/>
        <v>0</v>
      </c>
    </row>
    <row r="669" spans="1:83">
      <c r="A669" s="40"/>
      <c r="B669" s="28" t="s">
        <v>739</v>
      </c>
      <c r="C669" s="46">
        <v>6811</v>
      </c>
      <c r="D669" s="26">
        <v>0</v>
      </c>
      <c r="E669" s="68">
        <f t="shared" si="78"/>
        <v>0</v>
      </c>
      <c r="F669" s="99">
        <v>0</v>
      </c>
      <c r="G669" s="412">
        <v>0</v>
      </c>
      <c r="H669" s="412">
        <v>0</v>
      </c>
      <c r="I669" s="412">
        <v>0</v>
      </c>
      <c r="J669" s="412">
        <v>0</v>
      </c>
      <c r="K669" s="406">
        <v>0</v>
      </c>
      <c r="L669" s="99">
        <v>0</v>
      </c>
      <c r="M669" s="412">
        <v>0</v>
      </c>
      <c r="N669" s="100">
        <v>0</v>
      </c>
      <c r="O669" s="99">
        <f t="shared" ref="O669:AR669" si="123">SUM(O18)+O235+SUM(O245:O252)</f>
        <v>0</v>
      </c>
      <c r="P669" s="100">
        <f t="shared" si="123"/>
        <v>0</v>
      </c>
      <c r="Q669" s="99">
        <v>0</v>
      </c>
      <c r="R669" s="119">
        <v>0</v>
      </c>
      <c r="S669" s="119">
        <v>0</v>
      </c>
      <c r="T669" s="119">
        <v>0</v>
      </c>
      <c r="U669" s="118">
        <f t="shared" si="123"/>
        <v>0</v>
      </c>
      <c r="V669" s="100">
        <f t="shared" si="123"/>
        <v>0</v>
      </c>
      <c r="W669" s="118">
        <f t="shared" si="123"/>
        <v>1374</v>
      </c>
      <c r="X669" s="100">
        <f t="shared" si="123"/>
        <v>1303</v>
      </c>
      <c r="Y669" s="99">
        <f t="shared" si="123"/>
        <v>0</v>
      </c>
      <c r="Z669" s="119">
        <f t="shared" si="123"/>
        <v>0</v>
      </c>
      <c r="AA669" s="118">
        <f t="shared" si="123"/>
        <v>0</v>
      </c>
      <c r="AB669" s="119">
        <f>SUM(AB18)+AB235+SUM(AB245:AB252)</f>
        <v>0</v>
      </c>
      <c r="AC669" s="412">
        <f>SUM(AC18)+AC235+SUM(AC245:AC252)</f>
        <v>0</v>
      </c>
      <c r="AD669" s="170">
        <f t="shared" si="123"/>
        <v>0</v>
      </c>
      <c r="AE669" s="99">
        <f t="shared" si="123"/>
        <v>0</v>
      </c>
      <c r="AF669" s="412">
        <f>SUM(AF18)+AF235+SUM(AF245:AF252)</f>
        <v>0</v>
      </c>
      <c r="AG669" s="412">
        <f>SUM(AG18)+AG235+SUM(AG245:AG252)</f>
        <v>0</v>
      </c>
      <c r="AH669" s="412">
        <f>SUM(AH18)+AH235+SUM(AH245:AH252)</f>
        <v>0</v>
      </c>
      <c r="AI669" s="170">
        <f t="shared" si="123"/>
        <v>0</v>
      </c>
      <c r="AJ669" s="99">
        <f t="shared" si="123"/>
        <v>0</v>
      </c>
      <c r="AK669" s="412">
        <f>SUM(AK18)+AK235+SUM(AK245:AK252)</f>
        <v>0</v>
      </c>
      <c r="AL669" s="170">
        <f t="shared" si="123"/>
        <v>0</v>
      </c>
      <c r="AM669" s="99">
        <f t="shared" si="123"/>
        <v>0</v>
      </c>
      <c r="AN669" s="412">
        <f>SUM(AN18)+AN235+SUM(AN245:AN252)</f>
        <v>0</v>
      </c>
      <c r="AO669" s="406">
        <f>SUM(AO18)+AO235+SUM(AO245:AO252)</f>
        <v>0</v>
      </c>
      <c r="AP669" s="99">
        <f>SUM(AP18)+AP235+SUM(AP245:AP252)</f>
        <v>0</v>
      </c>
      <c r="AQ669" s="170">
        <f t="shared" si="123"/>
        <v>0</v>
      </c>
      <c r="AR669" s="99">
        <f t="shared" si="123"/>
        <v>0</v>
      </c>
      <c r="AS669" s="412">
        <f t="shared" ref="AS669:BA669" si="124">SUM(AS18)+AS235+SUM(AS245:AS252)</f>
        <v>0</v>
      </c>
      <c r="AT669" s="170">
        <f t="shared" si="124"/>
        <v>0</v>
      </c>
      <c r="AU669" s="99">
        <f t="shared" si="124"/>
        <v>0</v>
      </c>
      <c r="AV669" s="100">
        <f t="shared" si="124"/>
        <v>0</v>
      </c>
      <c r="AW669" s="99">
        <f t="shared" si="124"/>
        <v>0</v>
      </c>
      <c r="AX669" s="406">
        <f t="shared" si="124"/>
        <v>0</v>
      </c>
      <c r="AY669" s="99">
        <f t="shared" si="124"/>
        <v>0</v>
      </c>
      <c r="AZ669" s="170">
        <f t="shared" si="124"/>
        <v>0</v>
      </c>
      <c r="BA669" s="99">
        <f t="shared" si="124"/>
        <v>0</v>
      </c>
      <c r="BB669" s="412">
        <f>SUM(BB18)+BB235+SUM(BB245:BB252)</f>
        <v>0</v>
      </c>
      <c r="BC669" s="170">
        <f t="shared" ref="BC669:CE669" si="125">SUM(BC18)+BC235+SUM(BC245:BC252)</f>
        <v>0</v>
      </c>
      <c r="BD669" s="99">
        <f t="shared" si="125"/>
        <v>0</v>
      </c>
      <c r="BE669" s="170">
        <f>SUM(BE18)+BE235+SUM(BE245:BE252)</f>
        <v>0</v>
      </c>
      <c r="BF669" s="99">
        <f t="shared" si="125"/>
        <v>0</v>
      </c>
      <c r="BG669" s="100">
        <f t="shared" si="125"/>
        <v>0</v>
      </c>
      <c r="BH669" s="99">
        <f t="shared" si="125"/>
        <v>0</v>
      </c>
      <c r="BI669" s="100">
        <f t="shared" si="125"/>
        <v>0</v>
      </c>
      <c r="BJ669" s="99">
        <f t="shared" si="125"/>
        <v>0</v>
      </c>
      <c r="BK669" s="100">
        <f t="shared" si="125"/>
        <v>0</v>
      </c>
      <c r="BL669" s="99">
        <f t="shared" si="125"/>
        <v>0</v>
      </c>
      <c r="BM669" s="412">
        <f>SUM(BM18)+BM235+SUM(BM245:BM252)</f>
        <v>0</v>
      </c>
      <c r="BN669" s="170">
        <f t="shared" si="125"/>
        <v>0</v>
      </c>
      <c r="BO669" s="99">
        <f t="shared" si="125"/>
        <v>0</v>
      </c>
      <c r="BP669" s="100">
        <f t="shared" si="125"/>
        <v>0</v>
      </c>
      <c r="BQ669" s="99">
        <f t="shared" si="125"/>
        <v>0</v>
      </c>
      <c r="BR669" s="119">
        <f>SUM(BR18)+BR235+SUM(BR245:BR252)</f>
        <v>0</v>
      </c>
      <c r="BS669" s="412">
        <f>SUM(BS18)+BS235+SUM(BS245:BS252)</f>
        <v>0</v>
      </c>
      <c r="BT669" s="412">
        <f>SUM(BT18)+BT235+SUM(BT245:BT252)</f>
        <v>0</v>
      </c>
      <c r="BU669" s="170">
        <f t="shared" si="125"/>
        <v>0</v>
      </c>
      <c r="BV669" s="99">
        <f t="shared" si="125"/>
        <v>0</v>
      </c>
      <c r="BW669" s="100">
        <f t="shared" si="125"/>
        <v>0</v>
      </c>
      <c r="BX669" s="99">
        <f t="shared" si="125"/>
        <v>0</v>
      </c>
      <c r="BY669" s="412">
        <f>SUM(BY18)+BY235+SUM(BY245:BY252)</f>
        <v>0</v>
      </c>
      <c r="BZ669" s="412">
        <f t="shared" si="125"/>
        <v>0</v>
      </c>
      <c r="CA669" s="100">
        <f t="shared" si="125"/>
        <v>0</v>
      </c>
      <c r="CB669" s="99">
        <f t="shared" si="125"/>
        <v>0</v>
      </c>
      <c r="CC669" s="412">
        <f>SUM(CC18)+CC235+SUM(CC245:CC252)</f>
        <v>0</v>
      </c>
      <c r="CD669" s="412">
        <f>SUM(CD18)+CD235+SUM(CD245:CD252)</f>
        <v>0</v>
      </c>
      <c r="CE669" s="170">
        <f t="shared" si="125"/>
        <v>0</v>
      </c>
    </row>
    <row r="670" spans="1:83">
      <c r="A670" s="40"/>
      <c r="B670" s="28" t="s">
        <v>33</v>
      </c>
      <c r="C670" s="46">
        <v>6509</v>
      </c>
      <c r="D670" s="26">
        <v>0</v>
      </c>
      <c r="E670" s="68">
        <f t="shared" si="78"/>
        <v>0</v>
      </c>
      <c r="F670" s="99">
        <f t="shared" ref="F670:N670" si="126">SUM(F234)+F394+F397+F425+SUM(F483:F484)+SUM(F560:F561)</f>
        <v>0</v>
      </c>
      <c r="G670" s="412">
        <f t="shared" si="126"/>
        <v>0</v>
      </c>
      <c r="H670" s="412">
        <f t="shared" si="126"/>
        <v>0</v>
      </c>
      <c r="I670" s="412">
        <f t="shared" si="126"/>
        <v>0</v>
      </c>
      <c r="J670" s="412">
        <f t="shared" si="126"/>
        <v>0</v>
      </c>
      <c r="K670" s="406">
        <f t="shared" si="126"/>
        <v>0</v>
      </c>
      <c r="L670" s="99">
        <f t="shared" si="126"/>
        <v>0</v>
      </c>
      <c r="M670" s="412">
        <f t="shared" si="126"/>
        <v>0</v>
      </c>
      <c r="N670" s="100">
        <f t="shared" si="126"/>
        <v>0</v>
      </c>
      <c r="O670" s="99">
        <f t="shared" ref="O670:AR670" si="127">SUM(O234)+O394+O397+O425+SUM(O483:O484)+SUM(O560:O561)</f>
        <v>0</v>
      </c>
      <c r="P670" s="100">
        <f t="shared" si="127"/>
        <v>0</v>
      </c>
      <c r="Q670" s="99">
        <v>0</v>
      </c>
      <c r="R670" s="119">
        <v>0</v>
      </c>
      <c r="S670" s="119">
        <v>0</v>
      </c>
      <c r="T670" s="119">
        <v>0</v>
      </c>
      <c r="U670" s="118">
        <f t="shared" si="127"/>
        <v>0</v>
      </c>
      <c r="V670" s="100">
        <f t="shared" si="127"/>
        <v>0</v>
      </c>
      <c r="W670" s="118">
        <f t="shared" si="127"/>
        <v>0</v>
      </c>
      <c r="X670" s="100">
        <f t="shared" si="127"/>
        <v>0</v>
      </c>
      <c r="Y670" s="99">
        <f t="shared" si="127"/>
        <v>1057</v>
      </c>
      <c r="Z670" s="119">
        <f t="shared" si="127"/>
        <v>1124</v>
      </c>
      <c r="AA670" s="118">
        <f t="shared" si="127"/>
        <v>0</v>
      </c>
      <c r="AB670" s="119">
        <f>SUM(AB234)+AB394+AB397+AB425+SUM(AB483:AB484)+SUM(AB560:AB561)</f>
        <v>0</v>
      </c>
      <c r="AC670" s="412">
        <f>SUM(AC234)+AC394+AC397+AC425+SUM(AC483:AC484)+SUM(AC560:AC561)</f>
        <v>0</v>
      </c>
      <c r="AD670" s="170">
        <f t="shared" si="127"/>
        <v>0</v>
      </c>
      <c r="AE670" s="99">
        <f t="shared" si="127"/>
        <v>0</v>
      </c>
      <c r="AF670" s="412">
        <f>SUM(AF234)+AF394+AF397+AF425+SUM(AF483:AF484)+SUM(AF560:AF561)</f>
        <v>0</v>
      </c>
      <c r="AG670" s="412">
        <f>SUM(AG234)+AG394+AG397+AG425+SUM(AG483:AG484)+SUM(AG560:AG561)</f>
        <v>0</v>
      </c>
      <c r="AH670" s="412">
        <f>SUM(AH234)+AH394+AH397+AH425+SUM(AH483:AH484)+SUM(AH560:AH561)</f>
        <v>0</v>
      </c>
      <c r="AI670" s="170">
        <f t="shared" si="127"/>
        <v>0</v>
      </c>
      <c r="AJ670" s="99">
        <f t="shared" si="127"/>
        <v>0</v>
      </c>
      <c r="AK670" s="412">
        <f>SUM(AK234)+AK394+AK397+AK425+SUM(AK483:AK484)+SUM(AK560:AK561)</f>
        <v>0</v>
      </c>
      <c r="AL670" s="170">
        <f t="shared" si="127"/>
        <v>0</v>
      </c>
      <c r="AM670" s="99">
        <f t="shared" si="127"/>
        <v>0</v>
      </c>
      <c r="AN670" s="412">
        <f>SUM(AN234)+AN394+AN397+AN425+SUM(AN483:AN484)+SUM(AN560:AN561)</f>
        <v>0</v>
      </c>
      <c r="AO670" s="406">
        <f>SUM(AO234)+AO394+AO397+AO425+SUM(AO483:AO484)+SUM(AO560:AO561)</f>
        <v>0</v>
      </c>
      <c r="AP670" s="99">
        <f>SUM(AP234)+AP394+AP397+AP425+SUM(AP483:AP484)+SUM(AP560:AP561)</f>
        <v>0</v>
      </c>
      <c r="AQ670" s="170">
        <f t="shared" si="127"/>
        <v>0</v>
      </c>
      <c r="AR670" s="99">
        <f t="shared" si="127"/>
        <v>0</v>
      </c>
      <c r="AS670" s="412">
        <f t="shared" ref="AS670:BA670" si="128">SUM(AS234)+AS394+AS397+AS425+SUM(AS483:AS484)+SUM(AS560:AS561)</f>
        <v>0</v>
      </c>
      <c r="AT670" s="170">
        <f t="shared" si="128"/>
        <v>0</v>
      </c>
      <c r="AU670" s="99">
        <f t="shared" si="128"/>
        <v>0</v>
      </c>
      <c r="AV670" s="100">
        <f t="shared" si="128"/>
        <v>0</v>
      </c>
      <c r="AW670" s="99">
        <f t="shared" si="128"/>
        <v>0</v>
      </c>
      <c r="AX670" s="406">
        <f t="shared" si="128"/>
        <v>0</v>
      </c>
      <c r="AY670" s="99">
        <f t="shared" si="128"/>
        <v>0</v>
      </c>
      <c r="AZ670" s="170">
        <f t="shared" si="128"/>
        <v>0</v>
      </c>
      <c r="BA670" s="99">
        <f t="shared" si="128"/>
        <v>0</v>
      </c>
      <c r="BB670" s="412">
        <f>SUM(BB234)+BB394+BB397+BB425+SUM(BB483:BB484)+SUM(BB560:BB561)</f>
        <v>0</v>
      </c>
      <c r="BC670" s="170">
        <f t="shared" ref="BC670:CE670" si="129">SUM(BC234)+BC394+BC397+BC425+SUM(BC483:BC484)+SUM(BC560:BC561)</f>
        <v>0</v>
      </c>
      <c r="BD670" s="99">
        <f t="shared" si="129"/>
        <v>0</v>
      </c>
      <c r="BE670" s="170">
        <f>SUM(BE234)+BE394+BE397+BE425+SUM(BE483:BE484)+SUM(BE560:BE561)</f>
        <v>0</v>
      </c>
      <c r="BF670" s="99">
        <f t="shared" si="129"/>
        <v>0</v>
      </c>
      <c r="BG670" s="100">
        <f t="shared" si="129"/>
        <v>0</v>
      </c>
      <c r="BH670" s="99">
        <f t="shared" si="129"/>
        <v>0</v>
      </c>
      <c r="BI670" s="100">
        <f t="shared" si="129"/>
        <v>0</v>
      </c>
      <c r="BJ670" s="99">
        <f t="shared" si="129"/>
        <v>0</v>
      </c>
      <c r="BK670" s="100">
        <f t="shared" si="129"/>
        <v>0</v>
      </c>
      <c r="BL670" s="99">
        <f t="shared" si="129"/>
        <v>0</v>
      </c>
      <c r="BM670" s="412">
        <f>SUM(BM234)+BM394+BM397+BM425+SUM(BM483:BM484)+SUM(BM560:BM561)</f>
        <v>0</v>
      </c>
      <c r="BN670" s="170">
        <f t="shared" si="129"/>
        <v>0</v>
      </c>
      <c r="BO670" s="99">
        <f t="shared" si="129"/>
        <v>0</v>
      </c>
      <c r="BP670" s="100">
        <f t="shared" si="129"/>
        <v>0</v>
      </c>
      <c r="BQ670" s="99">
        <f t="shared" si="129"/>
        <v>0</v>
      </c>
      <c r="BR670" s="119">
        <f>SUM(BR234)+BR394+BR397+BR425+SUM(BR483:BR484)+SUM(BR560:BR561)</f>
        <v>0</v>
      </c>
      <c r="BS670" s="412">
        <f>SUM(BS234)+BS394+BS397+BS425+SUM(BS483:BS484)+SUM(BS560:BS561)</f>
        <v>0</v>
      </c>
      <c r="BT670" s="412">
        <f>SUM(BT234)+BT394+BT397+BT425+SUM(BT483:BT484)+SUM(BT560:BT561)</f>
        <v>0</v>
      </c>
      <c r="BU670" s="170">
        <f t="shared" si="129"/>
        <v>0</v>
      </c>
      <c r="BV670" s="99">
        <f t="shared" si="129"/>
        <v>0</v>
      </c>
      <c r="BW670" s="100">
        <f t="shared" si="129"/>
        <v>0</v>
      </c>
      <c r="BX670" s="99">
        <f t="shared" si="129"/>
        <v>0</v>
      </c>
      <c r="BY670" s="412">
        <f>SUM(BY234)+BY394+BY397+BY425+SUM(BY483:BY484)+SUM(BY560:BY561)</f>
        <v>0</v>
      </c>
      <c r="BZ670" s="412">
        <f t="shared" si="129"/>
        <v>0</v>
      </c>
      <c r="CA670" s="100">
        <f t="shared" si="129"/>
        <v>0</v>
      </c>
      <c r="CB670" s="99">
        <f t="shared" si="129"/>
        <v>0</v>
      </c>
      <c r="CC670" s="412">
        <f>SUM(CC234)+CC394+CC397+CC425+SUM(CC483:CC484)+SUM(CC560:CC561)</f>
        <v>0</v>
      </c>
      <c r="CD670" s="412">
        <f>SUM(CD234)+CD394+CD397+CD425+SUM(CD483:CD484)+SUM(CD560:CD561)</f>
        <v>0</v>
      </c>
      <c r="CE670" s="170">
        <f t="shared" si="129"/>
        <v>0</v>
      </c>
    </row>
    <row r="671" spans="1:83">
      <c r="A671" s="40"/>
      <c r="B671" s="29" t="s">
        <v>16</v>
      </c>
      <c r="C671" s="21">
        <v>11</v>
      </c>
      <c r="D671" s="21">
        <v>0</v>
      </c>
      <c r="E671" s="68">
        <f t="shared" si="78"/>
        <v>0</v>
      </c>
      <c r="F671" s="99">
        <f>SUM(F398)</f>
        <v>0</v>
      </c>
      <c r="G671" s="412">
        <f>SUM(G398)</f>
        <v>0</v>
      </c>
      <c r="H671" s="412">
        <f>SUM(H398)</f>
        <v>0</v>
      </c>
      <c r="I671" s="412">
        <f>SUM(I398)</f>
        <v>0</v>
      </c>
      <c r="J671" s="412">
        <f t="shared" ref="J671:BB671" si="130">SUM(J398)</f>
        <v>0</v>
      </c>
      <c r="K671" s="406">
        <f t="shared" si="130"/>
        <v>0</v>
      </c>
      <c r="L671" s="99">
        <f>SUM(L398)</f>
        <v>0</v>
      </c>
      <c r="M671" s="412">
        <f>SUM(M398)</f>
        <v>0</v>
      </c>
      <c r="N671" s="100">
        <f>SUM(N398)</f>
        <v>0</v>
      </c>
      <c r="O671" s="99">
        <f t="shared" si="130"/>
        <v>0</v>
      </c>
      <c r="P671" s="100">
        <f t="shared" si="130"/>
        <v>0</v>
      </c>
      <c r="Q671" s="99">
        <f t="shared" si="130"/>
        <v>0</v>
      </c>
      <c r="R671" s="119">
        <f>SUM(R398)</f>
        <v>0</v>
      </c>
      <c r="S671" s="119">
        <f>SUM(S398)</f>
        <v>0</v>
      </c>
      <c r="T671" s="119">
        <f t="shared" si="130"/>
        <v>0</v>
      </c>
      <c r="U671" s="118">
        <f t="shared" si="130"/>
        <v>0</v>
      </c>
      <c r="V671" s="100">
        <f t="shared" si="130"/>
        <v>0</v>
      </c>
      <c r="W671" s="118">
        <f t="shared" si="130"/>
        <v>0</v>
      </c>
      <c r="X671" s="100">
        <f t="shared" si="130"/>
        <v>0</v>
      </c>
      <c r="Y671" s="99">
        <f t="shared" si="130"/>
        <v>0</v>
      </c>
      <c r="Z671" s="119">
        <f t="shared" si="130"/>
        <v>0</v>
      </c>
      <c r="AA671" s="118">
        <f t="shared" si="130"/>
        <v>0</v>
      </c>
      <c r="AB671" s="119">
        <f>SUM(AB398)</f>
        <v>0</v>
      </c>
      <c r="AC671" s="412">
        <f>SUM(AC398)</f>
        <v>0</v>
      </c>
      <c r="AD671" s="170">
        <f t="shared" si="130"/>
        <v>0</v>
      </c>
      <c r="AE671" s="99">
        <f t="shared" si="130"/>
        <v>0</v>
      </c>
      <c r="AF671" s="412">
        <f>SUM(AF398)</f>
        <v>0</v>
      </c>
      <c r="AG671" s="412">
        <f>SUM(AG398)</f>
        <v>0</v>
      </c>
      <c r="AH671" s="412">
        <f>SUM(AH398)</f>
        <v>0</v>
      </c>
      <c r="AI671" s="170">
        <f t="shared" si="130"/>
        <v>0</v>
      </c>
      <c r="AJ671" s="99">
        <f t="shared" si="130"/>
        <v>0</v>
      </c>
      <c r="AK671" s="412">
        <f>SUM(AK398)</f>
        <v>0</v>
      </c>
      <c r="AL671" s="170">
        <f t="shared" si="130"/>
        <v>0</v>
      </c>
      <c r="AM671" s="99">
        <f t="shared" si="130"/>
        <v>0</v>
      </c>
      <c r="AN671" s="412">
        <f>SUM(AN398)</f>
        <v>0</v>
      </c>
      <c r="AO671" s="406">
        <f>SUM(AO398)</f>
        <v>0</v>
      </c>
      <c r="AP671" s="99">
        <f>SUM(AP398)</f>
        <v>0</v>
      </c>
      <c r="AQ671" s="170">
        <f t="shared" si="130"/>
        <v>0</v>
      </c>
      <c r="AR671" s="99">
        <f t="shared" si="130"/>
        <v>0</v>
      </c>
      <c r="AS671" s="412">
        <f>SUM(AS398)</f>
        <v>0</v>
      </c>
      <c r="AT671" s="170">
        <f t="shared" si="130"/>
        <v>0</v>
      </c>
      <c r="AU671" s="99">
        <f t="shared" si="130"/>
        <v>0</v>
      </c>
      <c r="AV671" s="100">
        <f t="shared" si="130"/>
        <v>0</v>
      </c>
      <c r="AW671" s="99">
        <f t="shared" si="130"/>
        <v>0</v>
      </c>
      <c r="AX671" s="406">
        <f>SUM(AX398)</f>
        <v>0</v>
      </c>
      <c r="AY671" s="99">
        <f>SUM(AY398)</f>
        <v>0</v>
      </c>
      <c r="AZ671" s="170">
        <f t="shared" si="130"/>
        <v>0</v>
      </c>
      <c r="BA671" s="99">
        <f t="shared" si="130"/>
        <v>0</v>
      </c>
      <c r="BB671" s="412">
        <f t="shared" si="130"/>
        <v>0</v>
      </c>
      <c r="BC671" s="170">
        <f t="shared" ref="BC671:CE671" si="131">SUM(BC398)</f>
        <v>0</v>
      </c>
      <c r="BD671" s="99">
        <f t="shared" si="131"/>
        <v>0</v>
      </c>
      <c r="BE671" s="170">
        <f>SUM(BE398)</f>
        <v>0</v>
      </c>
      <c r="BF671" s="99">
        <f t="shared" si="131"/>
        <v>0</v>
      </c>
      <c r="BG671" s="100">
        <f t="shared" si="131"/>
        <v>0</v>
      </c>
      <c r="BH671" s="99">
        <f t="shared" si="131"/>
        <v>0</v>
      </c>
      <c r="BI671" s="100">
        <f t="shared" si="131"/>
        <v>0</v>
      </c>
      <c r="BJ671" s="99">
        <f t="shared" si="131"/>
        <v>0</v>
      </c>
      <c r="BK671" s="100">
        <f t="shared" si="131"/>
        <v>0</v>
      </c>
      <c r="BL671" s="99">
        <f t="shared" si="131"/>
        <v>0</v>
      </c>
      <c r="BM671" s="412">
        <f>SUM(BM398)</f>
        <v>0</v>
      </c>
      <c r="BN671" s="170">
        <f t="shared" si="131"/>
        <v>0</v>
      </c>
      <c r="BO671" s="99">
        <f t="shared" si="131"/>
        <v>0</v>
      </c>
      <c r="BP671" s="100">
        <f t="shared" si="131"/>
        <v>0</v>
      </c>
      <c r="BQ671" s="99">
        <f t="shared" si="131"/>
        <v>0</v>
      </c>
      <c r="BR671" s="119">
        <f>SUM(BR398)</f>
        <v>0</v>
      </c>
      <c r="BS671" s="412">
        <f>SUM(BS398)</f>
        <v>0</v>
      </c>
      <c r="BT671" s="412">
        <f>SUM(BT398)</f>
        <v>0</v>
      </c>
      <c r="BU671" s="170">
        <f t="shared" si="131"/>
        <v>0</v>
      </c>
      <c r="BV671" s="99">
        <f t="shared" si="131"/>
        <v>0</v>
      </c>
      <c r="BW671" s="100">
        <f t="shared" si="131"/>
        <v>0</v>
      </c>
      <c r="BX671" s="99">
        <f t="shared" si="131"/>
        <v>0</v>
      </c>
      <c r="BY671" s="412">
        <f>SUM(BY398)</f>
        <v>0</v>
      </c>
      <c r="BZ671" s="412">
        <f t="shared" si="131"/>
        <v>0</v>
      </c>
      <c r="CA671" s="100">
        <f t="shared" si="131"/>
        <v>0</v>
      </c>
      <c r="CB671" s="99">
        <f t="shared" si="131"/>
        <v>0</v>
      </c>
      <c r="CC671" s="412">
        <f>SUM(CC398)</f>
        <v>0</v>
      </c>
      <c r="CD671" s="412">
        <f>SUM(CD398)</f>
        <v>0</v>
      </c>
      <c r="CE671" s="170">
        <f t="shared" si="131"/>
        <v>0</v>
      </c>
    </row>
    <row r="672" spans="1:83">
      <c r="A672" s="40"/>
      <c r="B672" s="28" t="s">
        <v>34</v>
      </c>
      <c r="C672" s="46">
        <v>16365</v>
      </c>
      <c r="D672" s="26">
        <v>0</v>
      </c>
      <c r="E672" s="68">
        <f t="shared" si="78"/>
        <v>0</v>
      </c>
      <c r="F672" s="99">
        <f t="shared" ref="F672:N672" si="132">SUM(F262:F265)+F351+F353+F369+F374+F375+F378+F382+F506+F508+F512+F513+F515+F518+SUM(F520:F522)+F530</f>
        <v>0</v>
      </c>
      <c r="G672" s="412">
        <f t="shared" si="132"/>
        <v>0</v>
      </c>
      <c r="H672" s="412">
        <f t="shared" si="132"/>
        <v>0</v>
      </c>
      <c r="I672" s="412">
        <f t="shared" si="132"/>
        <v>0</v>
      </c>
      <c r="J672" s="412">
        <f t="shared" si="132"/>
        <v>0</v>
      </c>
      <c r="K672" s="406">
        <f t="shared" si="132"/>
        <v>0</v>
      </c>
      <c r="L672" s="99">
        <f t="shared" si="132"/>
        <v>0</v>
      </c>
      <c r="M672" s="412">
        <f t="shared" si="132"/>
        <v>0</v>
      </c>
      <c r="N672" s="100">
        <f t="shared" si="132"/>
        <v>0</v>
      </c>
      <c r="O672" s="99">
        <f t="shared" ref="O672:AR672" si="133">SUM(O262:O265)+O351+O353+O369+O374+O375+O378+O382+O506+O508+O512+O513+O515+O518+SUM(O520:O522)+O530</f>
        <v>0</v>
      </c>
      <c r="P672" s="100">
        <f t="shared" si="133"/>
        <v>0</v>
      </c>
      <c r="Q672" s="99">
        <f t="shared" si="133"/>
        <v>0</v>
      </c>
      <c r="R672" s="119">
        <f>SUM(R262:R265)+R351+R353+R369+R374+R375+R378+R382+R506+R508+R512+R513+R515+R518+SUM(R520:R522)+R530</f>
        <v>0</v>
      </c>
      <c r="S672" s="119">
        <f>SUM(S262:S265)+S351+S353+S369+S374+S375+S378+S382+S506+S508+S512+S513+S515+S518+SUM(S520:S522)+S530</f>
        <v>0</v>
      </c>
      <c r="T672" s="119">
        <f t="shared" si="133"/>
        <v>0</v>
      </c>
      <c r="U672" s="118">
        <f t="shared" si="133"/>
        <v>0</v>
      </c>
      <c r="V672" s="100">
        <f t="shared" si="133"/>
        <v>0</v>
      </c>
      <c r="W672" s="118">
        <f t="shared" si="133"/>
        <v>0</v>
      </c>
      <c r="X672" s="100">
        <f t="shared" si="133"/>
        <v>0</v>
      </c>
      <c r="Y672" s="99">
        <f t="shared" si="133"/>
        <v>0</v>
      </c>
      <c r="Z672" s="119">
        <f t="shared" si="133"/>
        <v>0</v>
      </c>
      <c r="AA672" s="118">
        <f t="shared" si="133"/>
        <v>0</v>
      </c>
      <c r="AB672" s="119">
        <f>SUM(AB262:AB265)+AB351+AB353+AB369+AB374+AB375+AB378+AB382+AB506+AB508+AB512+AB513+AB515+AB518+SUM(AB520:AB522)+AB530</f>
        <v>0</v>
      </c>
      <c r="AC672" s="412">
        <f>SUM(AC262:AC265)+AC351+AC353+AC369+AC374+AC375+AC378+AC382+AC506+AC508+AC512+AC513+AC515+AC518+SUM(AC520:AC522)+AC530</f>
        <v>0</v>
      </c>
      <c r="AD672" s="170">
        <f t="shared" si="133"/>
        <v>0</v>
      </c>
      <c r="AE672" s="99">
        <f t="shared" si="133"/>
        <v>1314</v>
      </c>
      <c r="AF672" s="412">
        <f>SUM(AF262:AF265)+AF351+AF353+AF369+AF374+AF375+AF378+AF382+AF506+AF508+AF512+AF513+AF515+AF518+SUM(AF520:AF522)+AF530</f>
        <v>1017</v>
      </c>
      <c r="AG672" s="412">
        <f>SUM(AG262:AG265)+AG351+AG353+AG369+AG374+AG375+AG378+AG382+AG506+AG508+AG512+AG513+AG515+AG518+SUM(AG520:AG522)+AG530</f>
        <v>827</v>
      </c>
      <c r="AH672" s="412">
        <f>SUM(AH262:AH265)+AH351+AH353+AH369+AH374+AH375+AH378+AH382+AH506+AH508+AH512+AH513+AH515+AH518+SUM(AH520:AH522)+AH530</f>
        <v>740</v>
      </c>
      <c r="AI672" s="170">
        <f t="shared" si="133"/>
        <v>1400</v>
      </c>
      <c r="AJ672" s="99">
        <v>0</v>
      </c>
      <c r="AK672" s="412">
        <v>0</v>
      </c>
      <c r="AL672" s="170">
        <v>0</v>
      </c>
      <c r="AM672" s="99">
        <f t="shared" si="133"/>
        <v>0</v>
      </c>
      <c r="AN672" s="412">
        <f>SUM(AN262:AN265)+AN351+AN353+AN369+AN374+AN375+AN378+AN382+AN506+AN508+AN512+AN513+AN515+AN518+SUM(AN520:AN522)+AN530</f>
        <v>0</v>
      </c>
      <c r="AO672" s="406">
        <f>SUM(AO262:AO265)+AO351+AO353+AO369+AO374+AO375+AO378+AO382+AO506+AO508+AO512+AO513+AO515+AO518+SUM(AO520:AO522)+AO530</f>
        <v>0</v>
      </c>
      <c r="AP672" s="99">
        <f>SUM(AP262:AP265)+AP351+AP353+AP369+AP374+AP375+AP378+AP382+AP506+AP508+AP512+AP513+AP515+AP518+SUM(AP520:AP522)+AP530</f>
        <v>0</v>
      </c>
      <c r="AQ672" s="170">
        <f t="shared" si="133"/>
        <v>0</v>
      </c>
      <c r="AR672" s="99">
        <f t="shared" si="133"/>
        <v>0</v>
      </c>
      <c r="AS672" s="412">
        <f t="shared" ref="AS672:BA672" si="134">SUM(AS262:AS265)+AS351+AS353+AS369+AS374+AS375+AS378+AS382+AS506+AS508+AS512+AS513+AS515+AS518+SUM(AS520:AS522)+AS530</f>
        <v>0</v>
      </c>
      <c r="AT672" s="170">
        <f t="shared" si="134"/>
        <v>0</v>
      </c>
      <c r="AU672" s="99">
        <f t="shared" si="134"/>
        <v>0</v>
      </c>
      <c r="AV672" s="100">
        <f t="shared" si="134"/>
        <v>0</v>
      </c>
      <c r="AW672" s="99">
        <f t="shared" si="134"/>
        <v>0</v>
      </c>
      <c r="AX672" s="406">
        <f t="shared" si="134"/>
        <v>0</v>
      </c>
      <c r="AY672" s="99">
        <f t="shared" si="134"/>
        <v>0</v>
      </c>
      <c r="AZ672" s="170">
        <f t="shared" si="134"/>
        <v>0</v>
      </c>
      <c r="BA672" s="99">
        <f t="shared" si="134"/>
        <v>0</v>
      </c>
      <c r="BB672" s="412">
        <f>SUM(BB262:BB265)+BB351+BB353+BB369+BB374+BB375+BB378+BB382+BB506+BB508+BB512+BB513+BB515+BB518+SUM(BB520:BB522)+BB530</f>
        <v>0</v>
      </c>
      <c r="BC672" s="170">
        <f t="shared" ref="BC672:CE672" si="135">SUM(BC262:BC265)+BC351+BC353+BC369+BC374+BC375+BC378+BC382+BC506+BC508+BC512+BC513+BC515+BC518+SUM(BC520:BC522)+BC530</f>
        <v>0</v>
      </c>
      <c r="BD672" s="99">
        <v>0</v>
      </c>
      <c r="BE672" s="170">
        <v>0</v>
      </c>
      <c r="BF672" s="99">
        <f t="shared" si="135"/>
        <v>0</v>
      </c>
      <c r="BG672" s="100">
        <f t="shared" si="135"/>
        <v>0</v>
      </c>
      <c r="BH672" s="99">
        <f t="shared" si="135"/>
        <v>695</v>
      </c>
      <c r="BI672" s="100">
        <f t="shared" si="135"/>
        <v>737</v>
      </c>
      <c r="BJ672" s="99">
        <v>0</v>
      </c>
      <c r="BK672" s="100">
        <v>0</v>
      </c>
      <c r="BL672" s="99">
        <f t="shared" si="135"/>
        <v>0</v>
      </c>
      <c r="BM672" s="412">
        <f>SUM(BM262:BM265)+BM351+BM353+BM369+BM374+BM375+BM378+BM382+BM506+BM508+BM512+BM513+BM515+BM518+SUM(BM520:BM522)+BM530</f>
        <v>0</v>
      </c>
      <c r="BN672" s="170">
        <f t="shared" si="135"/>
        <v>0</v>
      </c>
      <c r="BO672" s="99">
        <v>0</v>
      </c>
      <c r="BP672" s="100">
        <v>0</v>
      </c>
      <c r="BQ672" s="99">
        <v>0</v>
      </c>
      <c r="BR672" s="119">
        <v>0</v>
      </c>
      <c r="BS672" s="412">
        <v>0</v>
      </c>
      <c r="BT672" s="412">
        <v>0</v>
      </c>
      <c r="BU672" s="170">
        <v>0</v>
      </c>
      <c r="BV672" s="99">
        <f t="shared" si="135"/>
        <v>0</v>
      </c>
      <c r="BW672" s="100">
        <f t="shared" si="135"/>
        <v>0</v>
      </c>
      <c r="BX672" s="99">
        <f t="shared" si="135"/>
        <v>0</v>
      </c>
      <c r="BY672" s="412">
        <f>SUM(BY262:BY265)+BY351+BY353+BY369+BY374+BY375+BY378+BY382+BY506+BY508+BY512+BY513+BY515+BY518+SUM(BY520:BY522)+BY530</f>
        <v>0</v>
      </c>
      <c r="BZ672" s="412">
        <f t="shared" si="135"/>
        <v>0</v>
      </c>
      <c r="CA672" s="100">
        <f t="shared" si="135"/>
        <v>0</v>
      </c>
      <c r="CB672" s="99">
        <f t="shared" si="135"/>
        <v>0</v>
      </c>
      <c r="CC672" s="412">
        <f>SUM(CC262:CC265)+CC351+CC353+CC369+CC374+CC375+CC378+CC382+CC506+CC508+CC512+CC513+CC515+CC518+SUM(CC520:CC522)+CC530</f>
        <v>0</v>
      </c>
      <c r="CD672" s="412">
        <f>SUM(CD262:CD265)+CD351+CD353+CD369+CD374+CD375+CD378+CD382+CD506+CD508+CD512+CD513+CD515+CD518+SUM(CD520:CD522)+CD530</f>
        <v>0</v>
      </c>
      <c r="CE672" s="170">
        <f t="shared" si="135"/>
        <v>0</v>
      </c>
    </row>
    <row r="673" spans="1:83">
      <c r="A673" s="40"/>
      <c r="B673" s="28" t="s">
        <v>740</v>
      </c>
      <c r="C673" s="46">
        <v>7087</v>
      </c>
      <c r="D673" s="26">
        <v>0</v>
      </c>
      <c r="E673" s="68">
        <f t="shared" si="78"/>
        <v>0</v>
      </c>
      <c r="F673" s="99">
        <f t="shared" ref="F673:N673" si="136">SUM(F266:F272)+F506+F516+F530</f>
        <v>0</v>
      </c>
      <c r="G673" s="412">
        <f t="shared" si="136"/>
        <v>0</v>
      </c>
      <c r="H673" s="412">
        <f t="shared" si="136"/>
        <v>0</v>
      </c>
      <c r="I673" s="412">
        <f t="shared" si="136"/>
        <v>0</v>
      </c>
      <c r="J673" s="412">
        <f t="shared" si="136"/>
        <v>0</v>
      </c>
      <c r="K673" s="406">
        <f t="shared" si="136"/>
        <v>0</v>
      </c>
      <c r="L673" s="99">
        <f t="shared" si="136"/>
        <v>0</v>
      </c>
      <c r="M673" s="412">
        <f t="shared" si="136"/>
        <v>0</v>
      </c>
      <c r="N673" s="100">
        <f t="shared" si="136"/>
        <v>0</v>
      </c>
      <c r="O673" s="99">
        <f t="shared" ref="O673:AR673" si="137">SUM(O266:O272)+O506+O516+O530</f>
        <v>0</v>
      </c>
      <c r="P673" s="100">
        <f t="shared" si="137"/>
        <v>0</v>
      </c>
      <c r="Q673" s="99">
        <f t="shared" si="137"/>
        <v>0</v>
      </c>
      <c r="R673" s="119">
        <f>SUM(R266:R272)+R506+R516+R530</f>
        <v>0</v>
      </c>
      <c r="S673" s="119">
        <f>SUM(S266:S272)+S506+S516+S530</f>
        <v>0</v>
      </c>
      <c r="T673" s="119">
        <f t="shared" si="137"/>
        <v>0</v>
      </c>
      <c r="U673" s="118">
        <f t="shared" si="137"/>
        <v>0</v>
      </c>
      <c r="V673" s="100">
        <f t="shared" si="137"/>
        <v>0</v>
      </c>
      <c r="W673" s="118">
        <f t="shared" si="137"/>
        <v>0</v>
      </c>
      <c r="X673" s="100">
        <f t="shared" si="137"/>
        <v>0</v>
      </c>
      <c r="Y673" s="99">
        <f t="shared" si="137"/>
        <v>0</v>
      </c>
      <c r="Z673" s="119">
        <f t="shared" si="137"/>
        <v>0</v>
      </c>
      <c r="AA673" s="118">
        <f t="shared" si="137"/>
        <v>0</v>
      </c>
      <c r="AB673" s="119">
        <f>SUM(AB266:AB272)+AB506+AB516+AB530</f>
        <v>0</v>
      </c>
      <c r="AC673" s="412">
        <f>SUM(AC266:AC272)+AC506+AC516+AC530</f>
        <v>0</v>
      </c>
      <c r="AD673" s="170">
        <f t="shared" si="137"/>
        <v>0</v>
      </c>
      <c r="AE673" s="99">
        <v>0</v>
      </c>
      <c r="AF673" s="412">
        <v>0</v>
      </c>
      <c r="AG673" s="412">
        <v>0</v>
      </c>
      <c r="AH673" s="412">
        <v>0</v>
      </c>
      <c r="AI673" s="170">
        <v>0</v>
      </c>
      <c r="AJ673" s="99">
        <f t="shared" si="137"/>
        <v>563</v>
      </c>
      <c r="AK673" s="412">
        <f>SUM(AK266:AK272)+AK506+AK516+AK530</f>
        <v>829</v>
      </c>
      <c r="AL673" s="170">
        <f t="shared" si="137"/>
        <v>836</v>
      </c>
      <c r="AM673" s="99">
        <f t="shared" si="137"/>
        <v>0</v>
      </c>
      <c r="AN673" s="412">
        <f>SUM(AN266:AN272)+AN506+AN516+AN530</f>
        <v>0</v>
      </c>
      <c r="AO673" s="406">
        <f>SUM(AO266:AO272)+AO506+AO516+AO530</f>
        <v>0</v>
      </c>
      <c r="AP673" s="99">
        <f>SUM(AP266:AP272)+AP506+AP516+AP530</f>
        <v>0</v>
      </c>
      <c r="AQ673" s="170">
        <f t="shared" si="137"/>
        <v>0</v>
      </c>
      <c r="AR673" s="99">
        <f t="shared" si="137"/>
        <v>0</v>
      </c>
      <c r="AS673" s="412">
        <f t="shared" ref="AS673:BA673" si="138">SUM(AS266:AS272)+AS506+AS516+AS530</f>
        <v>0</v>
      </c>
      <c r="AT673" s="170">
        <f t="shared" si="138"/>
        <v>0</v>
      </c>
      <c r="AU673" s="99">
        <f t="shared" si="138"/>
        <v>0</v>
      </c>
      <c r="AV673" s="100">
        <f t="shared" si="138"/>
        <v>0</v>
      </c>
      <c r="AW673" s="99">
        <f t="shared" si="138"/>
        <v>0</v>
      </c>
      <c r="AX673" s="406">
        <f t="shared" si="138"/>
        <v>0</v>
      </c>
      <c r="AY673" s="99">
        <f t="shared" si="138"/>
        <v>0</v>
      </c>
      <c r="AZ673" s="170">
        <f t="shared" si="138"/>
        <v>0</v>
      </c>
      <c r="BA673" s="99">
        <f t="shared" si="138"/>
        <v>0</v>
      </c>
      <c r="BB673" s="412">
        <f>SUM(BB266:BB272)+BB506+BB516+BB530</f>
        <v>0</v>
      </c>
      <c r="BC673" s="170">
        <f t="shared" ref="BC673:CE673" si="139">SUM(BC266:BC272)+BC506+BC516+BC530</f>
        <v>0</v>
      </c>
      <c r="BD673" s="99">
        <f t="shared" si="139"/>
        <v>0</v>
      </c>
      <c r="BE673" s="170">
        <f>SUM(BE266:BE272)+BE506+BE516+BE530</f>
        <v>0</v>
      </c>
      <c r="BF673" s="99">
        <f t="shared" si="139"/>
        <v>0</v>
      </c>
      <c r="BG673" s="100">
        <f t="shared" si="139"/>
        <v>0</v>
      </c>
      <c r="BH673" s="99">
        <f t="shared" si="139"/>
        <v>15</v>
      </c>
      <c r="BI673" s="100">
        <f t="shared" si="139"/>
        <v>10</v>
      </c>
      <c r="BJ673" s="99">
        <f t="shared" si="139"/>
        <v>0</v>
      </c>
      <c r="BK673" s="100">
        <f t="shared" si="139"/>
        <v>0</v>
      </c>
      <c r="BL673" s="99">
        <f t="shared" si="139"/>
        <v>0</v>
      </c>
      <c r="BM673" s="412">
        <f>SUM(BM266:BM272)+BM506+BM516+BM530</f>
        <v>0</v>
      </c>
      <c r="BN673" s="170">
        <f t="shared" si="139"/>
        <v>0</v>
      </c>
      <c r="BO673" s="99">
        <f t="shared" si="139"/>
        <v>0</v>
      </c>
      <c r="BP673" s="100">
        <f t="shared" si="139"/>
        <v>0</v>
      </c>
      <c r="BQ673" s="99">
        <v>0</v>
      </c>
      <c r="BR673" s="119">
        <v>0</v>
      </c>
      <c r="BS673" s="412">
        <v>0</v>
      </c>
      <c r="BT673" s="412">
        <v>0</v>
      </c>
      <c r="BU673" s="170">
        <v>0</v>
      </c>
      <c r="BV673" s="99">
        <f t="shared" si="139"/>
        <v>0</v>
      </c>
      <c r="BW673" s="100">
        <f t="shared" si="139"/>
        <v>0</v>
      </c>
      <c r="BX673" s="99">
        <f t="shared" si="139"/>
        <v>0</v>
      </c>
      <c r="BY673" s="412">
        <f>SUM(BY266:BY272)+BY506+BY516+BY530</f>
        <v>0</v>
      </c>
      <c r="BZ673" s="412">
        <f t="shared" si="139"/>
        <v>0</v>
      </c>
      <c r="CA673" s="100">
        <f t="shared" si="139"/>
        <v>0</v>
      </c>
      <c r="CB673" s="99">
        <f t="shared" si="139"/>
        <v>0</v>
      </c>
      <c r="CC673" s="412">
        <f>SUM(CC266:CC272)+CC506+CC516+CC530</f>
        <v>0</v>
      </c>
      <c r="CD673" s="412">
        <f>SUM(CD266:CD272)+CD506+CD516+CD530</f>
        <v>0</v>
      </c>
      <c r="CE673" s="170">
        <f t="shared" si="139"/>
        <v>0</v>
      </c>
    </row>
    <row r="674" spans="1:83">
      <c r="A674" s="40"/>
      <c r="B674" s="28" t="s">
        <v>1365</v>
      </c>
      <c r="C674" s="26">
        <v>12540</v>
      </c>
      <c r="D674" s="26">
        <v>0</v>
      </c>
      <c r="E674" s="68">
        <f t="shared" si="78"/>
        <v>0</v>
      </c>
      <c r="F674" s="99">
        <f t="shared" ref="F674:N674" si="140">SUM(F273:F284)</f>
        <v>0</v>
      </c>
      <c r="G674" s="412">
        <f t="shared" si="140"/>
        <v>0</v>
      </c>
      <c r="H674" s="412">
        <f t="shared" si="140"/>
        <v>0</v>
      </c>
      <c r="I674" s="412">
        <f t="shared" si="140"/>
        <v>0</v>
      </c>
      <c r="J674" s="412">
        <f t="shared" si="140"/>
        <v>0</v>
      </c>
      <c r="K674" s="406">
        <f t="shared" si="140"/>
        <v>0</v>
      </c>
      <c r="L674" s="99">
        <f t="shared" si="140"/>
        <v>0</v>
      </c>
      <c r="M674" s="412">
        <f t="shared" si="140"/>
        <v>0</v>
      </c>
      <c r="N674" s="100">
        <f t="shared" si="140"/>
        <v>0</v>
      </c>
      <c r="O674" s="99">
        <f t="shared" ref="O674:AR674" si="141">SUM(O273:O284)</f>
        <v>0</v>
      </c>
      <c r="P674" s="100">
        <f t="shared" si="141"/>
        <v>0</v>
      </c>
      <c r="Q674" s="99">
        <f t="shared" si="141"/>
        <v>0</v>
      </c>
      <c r="R674" s="119">
        <f>SUM(R273:R284)</f>
        <v>0</v>
      </c>
      <c r="S674" s="119">
        <f>SUM(S273:S284)</f>
        <v>0</v>
      </c>
      <c r="T674" s="119">
        <f t="shared" si="141"/>
        <v>0</v>
      </c>
      <c r="U674" s="118">
        <f t="shared" si="141"/>
        <v>0</v>
      </c>
      <c r="V674" s="100">
        <f t="shared" si="141"/>
        <v>0</v>
      </c>
      <c r="W674" s="118">
        <f t="shared" si="141"/>
        <v>0</v>
      </c>
      <c r="X674" s="100">
        <f t="shared" si="141"/>
        <v>0</v>
      </c>
      <c r="Y674" s="99">
        <f t="shared" si="141"/>
        <v>0</v>
      </c>
      <c r="Z674" s="119">
        <f t="shared" si="141"/>
        <v>0</v>
      </c>
      <c r="AA674" s="118">
        <f t="shared" si="141"/>
        <v>0</v>
      </c>
      <c r="AB674" s="119">
        <f>SUM(AB273:AB284)</f>
        <v>0</v>
      </c>
      <c r="AC674" s="412">
        <f>SUM(AC273:AC284)</f>
        <v>0</v>
      </c>
      <c r="AD674" s="170">
        <f t="shared" si="141"/>
        <v>0</v>
      </c>
      <c r="AE674" s="99">
        <f t="shared" si="141"/>
        <v>0</v>
      </c>
      <c r="AF674" s="412">
        <f>SUM(AF273:AF284)</f>
        <v>0</v>
      </c>
      <c r="AG674" s="412">
        <f>SUM(AG273:AG284)</f>
        <v>0</v>
      </c>
      <c r="AH674" s="412">
        <f>SUM(AH273:AH284)</f>
        <v>0</v>
      </c>
      <c r="AI674" s="170">
        <f t="shared" si="141"/>
        <v>0</v>
      </c>
      <c r="AJ674" s="99">
        <f t="shared" si="141"/>
        <v>0</v>
      </c>
      <c r="AK674" s="412">
        <f>SUM(AK273:AK284)</f>
        <v>0</v>
      </c>
      <c r="AL674" s="170">
        <f t="shared" si="141"/>
        <v>0</v>
      </c>
      <c r="AM674" s="99">
        <f t="shared" si="141"/>
        <v>1911</v>
      </c>
      <c r="AN674" s="412">
        <f>SUM(AN273:AN284)</f>
        <v>1384</v>
      </c>
      <c r="AO674" s="406">
        <f>SUM(AO273:AO284)</f>
        <v>1515</v>
      </c>
      <c r="AP674" s="99">
        <f>SUM(AP273:AP284)</f>
        <v>1020</v>
      </c>
      <c r="AQ674" s="170">
        <f t="shared" si="141"/>
        <v>1852</v>
      </c>
      <c r="AR674" s="99">
        <f t="shared" si="141"/>
        <v>0</v>
      </c>
      <c r="AS674" s="412">
        <f t="shared" ref="AS674:BA674" si="142">SUM(AS273:AS284)</f>
        <v>0</v>
      </c>
      <c r="AT674" s="170">
        <f t="shared" si="142"/>
        <v>0</v>
      </c>
      <c r="AU674" s="99">
        <f t="shared" si="142"/>
        <v>0</v>
      </c>
      <c r="AV674" s="100">
        <f t="shared" si="142"/>
        <v>0</v>
      </c>
      <c r="AW674" s="99">
        <f t="shared" si="142"/>
        <v>0</v>
      </c>
      <c r="AX674" s="406">
        <f t="shared" si="142"/>
        <v>0</v>
      </c>
      <c r="AY674" s="99">
        <f t="shared" si="142"/>
        <v>0</v>
      </c>
      <c r="AZ674" s="170">
        <f t="shared" si="142"/>
        <v>0</v>
      </c>
      <c r="BA674" s="99">
        <f t="shared" si="142"/>
        <v>0</v>
      </c>
      <c r="BB674" s="412">
        <f>SUM(BB273:BB284)</f>
        <v>0</v>
      </c>
      <c r="BC674" s="170">
        <f t="shared" ref="BC674:CE674" si="143">SUM(BC273:BC284)</f>
        <v>0</v>
      </c>
      <c r="BD674" s="99">
        <f t="shared" si="143"/>
        <v>0</v>
      </c>
      <c r="BE674" s="170">
        <f>SUM(BE273:BE284)</f>
        <v>0</v>
      </c>
      <c r="BF674" s="99">
        <f t="shared" si="143"/>
        <v>0</v>
      </c>
      <c r="BG674" s="100">
        <f t="shared" si="143"/>
        <v>0</v>
      </c>
      <c r="BH674" s="99">
        <f t="shared" si="143"/>
        <v>0</v>
      </c>
      <c r="BI674" s="100">
        <f t="shared" si="143"/>
        <v>0</v>
      </c>
      <c r="BJ674" s="99">
        <f t="shared" si="143"/>
        <v>0</v>
      </c>
      <c r="BK674" s="100">
        <f t="shared" si="143"/>
        <v>0</v>
      </c>
      <c r="BL674" s="99">
        <f t="shared" si="143"/>
        <v>0</v>
      </c>
      <c r="BM674" s="412">
        <f>SUM(BM273:BM284)</f>
        <v>0</v>
      </c>
      <c r="BN674" s="170">
        <f t="shared" si="143"/>
        <v>0</v>
      </c>
      <c r="BO674" s="99">
        <f t="shared" si="143"/>
        <v>0</v>
      </c>
      <c r="BP674" s="100">
        <f t="shared" si="143"/>
        <v>0</v>
      </c>
      <c r="BQ674" s="99">
        <f t="shared" si="143"/>
        <v>0</v>
      </c>
      <c r="BR674" s="119">
        <f>SUM(BR273:BR284)</f>
        <v>0</v>
      </c>
      <c r="BS674" s="412">
        <f>SUM(BS273:BS284)</f>
        <v>0</v>
      </c>
      <c r="BT674" s="412">
        <f>SUM(BT273:BT284)</f>
        <v>0</v>
      </c>
      <c r="BU674" s="170">
        <f t="shared" si="143"/>
        <v>0</v>
      </c>
      <c r="BV674" s="99">
        <f t="shared" si="143"/>
        <v>0</v>
      </c>
      <c r="BW674" s="100">
        <f t="shared" si="143"/>
        <v>0</v>
      </c>
      <c r="BX674" s="99">
        <f t="shared" si="143"/>
        <v>0</v>
      </c>
      <c r="BY674" s="412">
        <f>SUM(BY273:BY284)</f>
        <v>0</v>
      </c>
      <c r="BZ674" s="412">
        <f t="shared" si="143"/>
        <v>0</v>
      </c>
      <c r="CA674" s="100">
        <f t="shared" si="143"/>
        <v>0</v>
      </c>
      <c r="CB674" s="99">
        <f t="shared" si="143"/>
        <v>0</v>
      </c>
      <c r="CC674" s="412">
        <f>SUM(CC273:CC284)</f>
        <v>0</v>
      </c>
      <c r="CD674" s="412">
        <f>SUM(CD273:CD284)</f>
        <v>0</v>
      </c>
      <c r="CE674" s="170">
        <f t="shared" si="143"/>
        <v>0</v>
      </c>
    </row>
    <row r="675" spans="1:83">
      <c r="A675" s="40"/>
      <c r="B675" s="28" t="s">
        <v>747</v>
      </c>
      <c r="C675" s="46">
        <v>26231</v>
      </c>
      <c r="D675" s="26">
        <v>0</v>
      </c>
      <c r="E675" s="68">
        <f t="shared" si="78"/>
        <v>0</v>
      </c>
      <c r="F675" s="99">
        <f t="shared" ref="F675:N675" si="144">SUM(F198:F199)+SUM(F293:F307)+SUM(F422:F423)+SUM(F426:F427)+SUM(F479:F480)+F529+F535+F537+F542+SUM(F565:F566)</f>
        <v>0</v>
      </c>
      <c r="G675" s="412">
        <f t="shared" si="144"/>
        <v>0</v>
      </c>
      <c r="H675" s="412">
        <f t="shared" si="144"/>
        <v>0</v>
      </c>
      <c r="I675" s="412">
        <f t="shared" si="144"/>
        <v>0</v>
      </c>
      <c r="J675" s="412">
        <f t="shared" si="144"/>
        <v>0</v>
      </c>
      <c r="K675" s="406">
        <f t="shared" si="144"/>
        <v>0</v>
      </c>
      <c r="L675" s="99">
        <f t="shared" si="144"/>
        <v>0</v>
      </c>
      <c r="M675" s="412">
        <f t="shared" si="144"/>
        <v>0</v>
      </c>
      <c r="N675" s="100">
        <f t="shared" si="144"/>
        <v>0</v>
      </c>
      <c r="O675" s="99">
        <f t="shared" ref="O675:AR675" si="145">SUM(O198:O199)+SUM(O293:O307)+SUM(O422:O423)+SUM(O426:O427)+SUM(O479:O480)+O529+O535+O537+O542+SUM(O565:O566)</f>
        <v>0</v>
      </c>
      <c r="P675" s="100">
        <f t="shared" si="145"/>
        <v>0</v>
      </c>
      <c r="Q675" s="99">
        <f t="shared" si="145"/>
        <v>0</v>
      </c>
      <c r="R675" s="119">
        <f>SUM(R198:R199)+SUM(R293:R307)+SUM(R422:R423)+SUM(R426:R427)+SUM(R479:R480)+R529+R535+R537+R542+SUM(R565:R566)</f>
        <v>0</v>
      </c>
      <c r="S675" s="119">
        <f>SUM(S198:S199)+SUM(S293:S307)+SUM(S422:S423)+SUM(S426:S427)+SUM(S479:S480)+S529+S535+S537+S542+SUM(S565:S566)</f>
        <v>0</v>
      </c>
      <c r="T675" s="119">
        <f t="shared" si="145"/>
        <v>0</v>
      </c>
      <c r="U675" s="118">
        <f t="shared" si="145"/>
        <v>0</v>
      </c>
      <c r="V675" s="100">
        <f t="shared" si="145"/>
        <v>0</v>
      </c>
      <c r="W675" s="118">
        <f t="shared" si="145"/>
        <v>0</v>
      </c>
      <c r="X675" s="100">
        <f t="shared" si="145"/>
        <v>0</v>
      </c>
      <c r="Y675" s="99">
        <f t="shared" si="145"/>
        <v>0</v>
      </c>
      <c r="Z675" s="119">
        <f t="shared" si="145"/>
        <v>0</v>
      </c>
      <c r="AA675" s="118">
        <f t="shared" si="145"/>
        <v>0</v>
      </c>
      <c r="AB675" s="119">
        <f>SUM(AB198:AB199)+SUM(AB293:AB307)+SUM(AB422:AB423)+SUM(AB426:AB427)+SUM(AB479:AB480)+AB529+AB535+AB537+AB542+SUM(AB565:AB566)</f>
        <v>0</v>
      </c>
      <c r="AC675" s="412">
        <f>SUM(AC198:AC199)+SUM(AC293:AC307)+SUM(AC422:AC423)+SUM(AC426:AC427)+SUM(AC479:AC480)+AC529+AC535+AC537+AC542+SUM(AC565:AC566)</f>
        <v>0</v>
      </c>
      <c r="AD675" s="170">
        <f t="shared" si="145"/>
        <v>0</v>
      </c>
      <c r="AE675" s="99">
        <f t="shared" si="145"/>
        <v>0</v>
      </c>
      <c r="AF675" s="412">
        <f>SUM(AF198:AF199)+SUM(AF293:AF307)+SUM(AF422:AF423)+SUM(AF426:AF427)+SUM(AF479:AF480)+AF529+AF535+AF537+AF542+SUM(AF565:AF566)</f>
        <v>0</v>
      </c>
      <c r="AG675" s="412">
        <f>SUM(AG198:AG199)+SUM(AG293:AG307)+SUM(AG422:AG423)+SUM(AG426:AG427)+SUM(AG479:AG480)+AG529+AG535+AG537+AG542+SUM(AG565:AG566)</f>
        <v>0</v>
      </c>
      <c r="AH675" s="412">
        <f>SUM(AH198:AH199)+SUM(AH293:AH307)+SUM(AH422:AH423)+SUM(AH426:AH427)+SUM(AH479:AH480)+AH529+AH535+AH537+AH542+SUM(AH565:AH566)</f>
        <v>0</v>
      </c>
      <c r="AI675" s="170">
        <f t="shared" si="145"/>
        <v>0</v>
      </c>
      <c r="AJ675" s="99">
        <f t="shared" si="145"/>
        <v>0</v>
      </c>
      <c r="AK675" s="412">
        <f>SUM(AK198:AK199)+SUM(AK293:AK307)+SUM(AK422:AK423)+SUM(AK426:AK427)+SUM(AK479:AK480)+AK529+AK535+AK537+AK542+SUM(AK565:AK566)</f>
        <v>0</v>
      </c>
      <c r="AL675" s="170">
        <f t="shared" si="145"/>
        <v>0</v>
      </c>
      <c r="AM675" s="99">
        <f t="shared" si="145"/>
        <v>0</v>
      </c>
      <c r="AN675" s="412">
        <f>SUM(AN198:AN199)+SUM(AN293:AN307)+SUM(AN422:AN423)+SUM(AN426:AN427)+SUM(AN479:AN480)+AN529+AN535+AN537+AN542+SUM(AN565:AN566)</f>
        <v>0</v>
      </c>
      <c r="AO675" s="406">
        <f>SUM(AO198:AO199)+SUM(AO293:AO307)+SUM(AO422:AO423)+SUM(AO426:AO427)+SUM(AO479:AO480)+AO529+AO535+AO537+AO542+SUM(AO565:AO566)</f>
        <v>0</v>
      </c>
      <c r="AP675" s="99">
        <f>SUM(AP198:AP199)+SUM(AP293:AP307)+SUM(AP422:AP423)+SUM(AP426:AP427)+SUM(AP479:AP480)+AP529+AP535+AP537+AP542+SUM(AP565:AP566)</f>
        <v>0</v>
      </c>
      <c r="AQ675" s="170">
        <f t="shared" si="145"/>
        <v>0</v>
      </c>
      <c r="AR675" s="99">
        <f t="shared" si="145"/>
        <v>4689</v>
      </c>
      <c r="AS675" s="412">
        <f>SUM(AS198:AS199)+SUM(AS293:AS307)+SUM(AS422:AS423)+SUM(AS426:AS427)+SUM(AS479:AS480)+AS529+AS535+AS537+AS542+SUM(AS565:AS566)</f>
        <v>4047</v>
      </c>
      <c r="AT675" s="170">
        <f>SUM(AT198:AT199)+SUM(AT293:AT307)+SUM(AT422:AT423)+SUM(AT426:AT427)+SUM(AT479:AT480)+AT529+AT535+AT537+AT542+SUM(AT565:AT566)</f>
        <v>4604</v>
      </c>
      <c r="AU675" s="99">
        <f>SUM(AU198:AU199)+SUM(AU293:AU307)+SUM(AU422:AU423)+SUM(AU426:AU427)+SUM(AU479:AU480)+AU529+AU535+AU537+AU542+SUM(AU565:AU566)</f>
        <v>0</v>
      </c>
      <c r="AV675" s="100">
        <f>SUM(AV198:AV199)+SUM(AV294:AV307)+SUM(AV422:AV423)+SUM(AV426:AV427)+SUM(AV479:AV480)+AV529+AV535+AV537+AV542+SUM(AV565:AV566)</f>
        <v>0</v>
      </c>
      <c r="AW675" s="99">
        <v>0</v>
      </c>
      <c r="AX675" s="406">
        <v>0</v>
      </c>
      <c r="AY675" s="99">
        <v>0</v>
      </c>
      <c r="AZ675" s="170">
        <v>0</v>
      </c>
      <c r="BA675" s="99">
        <v>0</v>
      </c>
      <c r="BB675" s="412">
        <v>0</v>
      </c>
      <c r="BC675" s="170">
        <v>0</v>
      </c>
      <c r="BD675" s="99">
        <v>0</v>
      </c>
      <c r="BE675" s="170">
        <v>0</v>
      </c>
      <c r="BF675" s="99">
        <f t="shared" ref="BF675:CE675" si="146">SUM(BF198:BF199)+SUM(BF293:BF307)+SUM(BF422:BF423)+SUM(BF426:BF427)+SUM(BF479:BF480)+BF529+BF535+BF537+BF542+SUM(BF565:BF566)</f>
        <v>0</v>
      </c>
      <c r="BG675" s="100">
        <f t="shared" si="146"/>
        <v>0</v>
      </c>
      <c r="BH675" s="99">
        <f t="shared" si="146"/>
        <v>0</v>
      </c>
      <c r="BI675" s="100">
        <f t="shared" si="146"/>
        <v>0</v>
      </c>
      <c r="BJ675" s="99">
        <f t="shared" si="146"/>
        <v>0</v>
      </c>
      <c r="BK675" s="100">
        <f t="shared" si="146"/>
        <v>0</v>
      </c>
      <c r="BL675" s="99">
        <f t="shared" si="146"/>
        <v>0</v>
      </c>
      <c r="BM675" s="412">
        <f>SUM(BM198:BM199)+SUM(BM293:BM307)+SUM(BM422:BM423)+SUM(BM426:BM427)+SUM(BM479:BM480)+BM529+BM535+BM537+BM542+SUM(BM565:BM566)</f>
        <v>0</v>
      </c>
      <c r="BN675" s="170">
        <f t="shared" si="146"/>
        <v>0</v>
      </c>
      <c r="BO675" s="99">
        <f t="shared" si="146"/>
        <v>0</v>
      </c>
      <c r="BP675" s="100">
        <f t="shared" si="146"/>
        <v>0</v>
      </c>
      <c r="BQ675" s="99">
        <f t="shared" si="146"/>
        <v>0</v>
      </c>
      <c r="BR675" s="119">
        <f>SUM(BR198:BR199)+SUM(BR293:BR307)+SUM(BR422:BR423)+SUM(BR426:BR427)+SUM(BR479:BR480)+BR529+BR535+BR537+BR542+SUM(BR565:BR566)</f>
        <v>0</v>
      </c>
      <c r="BS675" s="412">
        <f>SUM(BS198:BS199)+SUM(BS293:BS307)+SUM(BS422:BS423)+SUM(BS426:BS427)+SUM(BS479:BS480)+BS529+BS535+BS537+BS542+SUM(BS565:BS566)</f>
        <v>0</v>
      </c>
      <c r="BT675" s="412">
        <f>SUM(BT198:BT199)+SUM(BT293:BT307)+SUM(BT422:BT423)+SUM(BT426:BT427)+SUM(BT479:BT480)+BT529+BT535+BT537+BT542+SUM(BT565:BT566)</f>
        <v>0</v>
      </c>
      <c r="BU675" s="170">
        <f t="shared" si="146"/>
        <v>0</v>
      </c>
      <c r="BV675" s="99">
        <f t="shared" si="146"/>
        <v>0</v>
      </c>
      <c r="BW675" s="100">
        <f t="shared" si="146"/>
        <v>0</v>
      </c>
      <c r="BX675" s="99">
        <f t="shared" si="146"/>
        <v>0</v>
      </c>
      <c r="BY675" s="412">
        <f>SUM(BY198:BY199)+SUM(BY293:BY307)+SUM(BY422:BY423)+SUM(BY426:BY427)+SUM(BY479:BY480)+BY529+BY535+BY537+BY542+SUM(BY565:BY566)</f>
        <v>0</v>
      </c>
      <c r="BZ675" s="412">
        <f t="shared" si="146"/>
        <v>0</v>
      </c>
      <c r="CA675" s="100">
        <f t="shared" si="146"/>
        <v>0</v>
      </c>
      <c r="CB675" s="99">
        <f t="shared" si="146"/>
        <v>0</v>
      </c>
      <c r="CC675" s="412">
        <f>SUM(CC198:CC199)+SUM(CC293:CC307)+SUM(CC422:CC423)+SUM(CC426:CC427)+SUM(CC479:CC480)+CC529+CC535+CC537+CC542+SUM(CC565:CC566)</f>
        <v>0</v>
      </c>
      <c r="CD675" s="412">
        <f>SUM(CD198:CD199)+SUM(CD293:CD307)+SUM(CD422:CD423)+SUM(CD426:CD427)+SUM(CD479:CD480)+CD529+CD535+CD537+CD542+SUM(CD565:CD566)</f>
        <v>0</v>
      </c>
      <c r="CE675" s="170">
        <f t="shared" si="146"/>
        <v>0</v>
      </c>
    </row>
    <row r="676" spans="1:83">
      <c r="A676" s="40"/>
      <c r="B676" s="28" t="s">
        <v>784</v>
      </c>
      <c r="C676" s="46">
        <v>7174</v>
      </c>
      <c r="D676" s="26">
        <v>0</v>
      </c>
      <c r="E676" s="68">
        <f t="shared" si="78"/>
        <v>0</v>
      </c>
      <c r="F676" s="131">
        <f>SUM(F285:F292)+F534</f>
        <v>0</v>
      </c>
      <c r="G676" s="413">
        <f>SUM(G285:G292)+G534</f>
        <v>0</v>
      </c>
      <c r="H676" s="413">
        <f>SUM(H285:H292)+H534</f>
        <v>0</v>
      </c>
      <c r="I676" s="413">
        <f>SUM(I285:I292)+I534</f>
        <v>0</v>
      </c>
      <c r="J676" s="413">
        <f t="shared" ref="J676:BA676" si="147">SUM(J285:J292)+J534</f>
        <v>0</v>
      </c>
      <c r="K676" s="414">
        <f t="shared" si="147"/>
        <v>0</v>
      </c>
      <c r="L676" s="131">
        <f>SUM(L285:L292)+L534</f>
        <v>0</v>
      </c>
      <c r="M676" s="413">
        <f>SUM(M285:M292)+M534</f>
        <v>0</v>
      </c>
      <c r="N676" s="132">
        <f>SUM(N285:N292)+N534</f>
        <v>0</v>
      </c>
      <c r="O676" s="131">
        <f t="shared" si="147"/>
        <v>0</v>
      </c>
      <c r="P676" s="132">
        <f t="shared" si="147"/>
        <v>0</v>
      </c>
      <c r="Q676" s="131">
        <f t="shared" si="147"/>
        <v>0</v>
      </c>
      <c r="R676" s="133">
        <f>SUM(R285:R292)+R534</f>
        <v>0</v>
      </c>
      <c r="S676" s="133">
        <f>SUM(S285:S292)+S534</f>
        <v>0</v>
      </c>
      <c r="T676" s="133">
        <f t="shared" si="147"/>
        <v>0</v>
      </c>
      <c r="U676" s="178">
        <f t="shared" si="147"/>
        <v>0</v>
      </c>
      <c r="V676" s="132">
        <f t="shared" si="147"/>
        <v>0</v>
      </c>
      <c r="W676" s="178">
        <f t="shared" si="147"/>
        <v>0</v>
      </c>
      <c r="X676" s="132">
        <f t="shared" si="147"/>
        <v>0</v>
      </c>
      <c r="Y676" s="131">
        <f t="shared" si="147"/>
        <v>0</v>
      </c>
      <c r="Z676" s="133">
        <f t="shared" si="147"/>
        <v>0</v>
      </c>
      <c r="AA676" s="178">
        <f t="shared" si="147"/>
        <v>0</v>
      </c>
      <c r="AB676" s="133">
        <f>SUM(AB285:AB292)+AB534</f>
        <v>0</v>
      </c>
      <c r="AC676" s="413">
        <f>SUM(AC285:AC292)+AC534</f>
        <v>0</v>
      </c>
      <c r="AD676" s="179">
        <f t="shared" si="147"/>
        <v>0</v>
      </c>
      <c r="AE676" s="131">
        <f t="shared" si="147"/>
        <v>0</v>
      </c>
      <c r="AF676" s="413">
        <f>SUM(AF285:AF292)+AF534</f>
        <v>0</v>
      </c>
      <c r="AG676" s="413">
        <f>SUM(AG285:AG292)+AG534</f>
        <v>0</v>
      </c>
      <c r="AH676" s="413">
        <f>SUM(AH285:AH292)+AH534</f>
        <v>0</v>
      </c>
      <c r="AI676" s="179">
        <f t="shared" si="147"/>
        <v>0</v>
      </c>
      <c r="AJ676" s="131">
        <f t="shared" si="147"/>
        <v>0</v>
      </c>
      <c r="AK676" s="413">
        <f>SUM(AK285:AK292)+AK534</f>
        <v>0</v>
      </c>
      <c r="AL676" s="179">
        <f t="shared" si="147"/>
        <v>0</v>
      </c>
      <c r="AM676" s="131">
        <f t="shared" si="147"/>
        <v>0</v>
      </c>
      <c r="AN676" s="413">
        <f>SUM(AN285:AN292)+AN534</f>
        <v>0</v>
      </c>
      <c r="AO676" s="414">
        <f>SUM(AO285:AO292)+AO534</f>
        <v>0</v>
      </c>
      <c r="AP676" s="131">
        <f>SUM(AP285:AP292)+AP534</f>
        <v>0</v>
      </c>
      <c r="AQ676" s="179">
        <f t="shared" si="147"/>
        <v>0</v>
      </c>
      <c r="AR676" s="131">
        <f t="shared" si="147"/>
        <v>0</v>
      </c>
      <c r="AS676" s="413">
        <f>SUM(AS285:AS292)+AS534</f>
        <v>0</v>
      </c>
      <c r="AT676" s="179">
        <f t="shared" si="147"/>
        <v>0</v>
      </c>
      <c r="AU676" s="131">
        <f t="shared" si="147"/>
        <v>1119</v>
      </c>
      <c r="AV676" s="132">
        <f t="shared" si="147"/>
        <v>987</v>
      </c>
      <c r="AW676" s="131">
        <f t="shared" si="147"/>
        <v>0</v>
      </c>
      <c r="AX676" s="414">
        <f>SUM(AX285:AX292)+AX534</f>
        <v>0</v>
      </c>
      <c r="AY676" s="131">
        <f>SUM(AY285:AY292)+AY534</f>
        <v>0</v>
      </c>
      <c r="AZ676" s="179">
        <f t="shared" si="147"/>
        <v>0</v>
      </c>
      <c r="BA676" s="131">
        <f t="shared" si="147"/>
        <v>0</v>
      </c>
      <c r="BB676" s="413">
        <f>SUM(BB285:BB292)+BB534</f>
        <v>0</v>
      </c>
      <c r="BC676" s="179">
        <f t="shared" ref="BC676:CE676" si="148">SUM(BC285:BC292)+BC534</f>
        <v>0</v>
      </c>
      <c r="BD676" s="131">
        <f t="shared" si="148"/>
        <v>0</v>
      </c>
      <c r="BE676" s="179">
        <f>SUM(BE285:BE292)+BE534</f>
        <v>0</v>
      </c>
      <c r="BF676" s="131">
        <f t="shared" si="148"/>
        <v>0</v>
      </c>
      <c r="BG676" s="132">
        <f t="shared" si="148"/>
        <v>0</v>
      </c>
      <c r="BH676" s="131">
        <f t="shared" si="148"/>
        <v>0</v>
      </c>
      <c r="BI676" s="132">
        <f t="shared" si="148"/>
        <v>0</v>
      </c>
      <c r="BJ676" s="131">
        <f t="shared" si="148"/>
        <v>0</v>
      </c>
      <c r="BK676" s="132">
        <f t="shared" si="148"/>
        <v>0</v>
      </c>
      <c r="BL676" s="131">
        <f t="shared" si="148"/>
        <v>0</v>
      </c>
      <c r="BM676" s="413">
        <f>SUM(BM285:BM292)+BM534</f>
        <v>0</v>
      </c>
      <c r="BN676" s="179">
        <f t="shared" si="148"/>
        <v>0</v>
      </c>
      <c r="BO676" s="131">
        <f t="shared" si="148"/>
        <v>0</v>
      </c>
      <c r="BP676" s="132">
        <f t="shared" si="148"/>
        <v>0</v>
      </c>
      <c r="BQ676" s="131">
        <f t="shared" si="148"/>
        <v>0</v>
      </c>
      <c r="BR676" s="133">
        <f>SUM(BR285:BR292)+BR534</f>
        <v>0</v>
      </c>
      <c r="BS676" s="413">
        <f>SUM(BS285:BS292)+BS534</f>
        <v>0</v>
      </c>
      <c r="BT676" s="413">
        <f>SUM(BT285:BT292)+BT534</f>
        <v>0</v>
      </c>
      <c r="BU676" s="179">
        <f t="shared" si="148"/>
        <v>0</v>
      </c>
      <c r="BV676" s="131">
        <f t="shared" si="148"/>
        <v>0</v>
      </c>
      <c r="BW676" s="132">
        <f t="shared" si="148"/>
        <v>0</v>
      </c>
      <c r="BX676" s="131">
        <f t="shared" si="148"/>
        <v>0</v>
      </c>
      <c r="BY676" s="413">
        <f>SUM(BY285:BY292)+BY534</f>
        <v>0</v>
      </c>
      <c r="BZ676" s="413">
        <f t="shared" si="148"/>
        <v>0</v>
      </c>
      <c r="CA676" s="132">
        <f t="shared" si="148"/>
        <v>0</v>
      </c>
      <c r="CB676" s="131">
        <f t="shared" si="148"/>
        <v>0</v>
      </c>
      <c r="CC676" s="413">
        <f>SUM(CC285:CC292)+CC534</f>
        <v>0</v>
      </c>
      <c r="CD676" s="413">
        <f>SUM(CD285:CD292)+CD534</f>
        <v>0</v>
      </c>
      <c r="CE676" s="179">
        <f t="shared" si="148"/>
        <v>0</v>
      </c>
    </row>
    <row r="677" spans="1:83">
      <c r="A677" s="40"/>
      <c r="B677" s="28" t="s">
        <v>741</v>
      </c>
      <c r="C677" s="26">
        <v>4120</v>
      </c>
      <c r="D677" s="26">
        <v>0</v>
      </c>
      <c r="E677" s="68">
        <f t="shared" si="78"/>
        <v>0</v>
      </c>
      <c r="F677" s="131">
        <f>SUM(F499:F502)+F421</f>
        <v>0</v>
      </c>
      <c r="G677" s="413">
        <f>SUM(G499:G502)+G421</f>
        <v>0</v>
      </c>
      <c r="H677" s="413">
        <f>SUM(H499:H502)+H421</f>
        <v>0</v>
      </c>
      <c r="I677" s="413">
        <f>SUM(I499:I502)+I421</f>
        <v>0</v>
      </c>
      <c r="J677" s="413">
        <f t="shared" ref="J677:BA677" si="149">SUM(J499:J502)+J421</f>
        <v>0</v>
      </c>
      <c r="K677" s="414">
        <f t="shared" si="149"/>
        <v>0</v>
      </c>
      <c r="L677" s="131">
        <f>SUM(L499:L502)+L421</f>
        <v>0</v>
      </c>
      <c r="M677" s="413">
        <f>SUM(M499:M502)+M421</f>
        <v>0</v>
      </c>
      <c r="N677" s="132">
        <f>SUM(N499:N502)+N421</f>
        <v>0</v>
      </c>
      <c r="O677" s="131">
        <f t="shared" si="149"/>
        <v>0</v>
      </c>
      <c r="P677" s="132">
        <f t="shared" si="149"/>
        <v>0</v>
      </c>
      <c r="Q677" s="131">
        <f t="shared" si="149"/>
        <v>0</v>
      </c>
      <c r="R677" s="133">
        <f>SUM(R499:R502)+R421</f>
        <v>0</v>
      </c>
      <c r="S677" s="133">
        <f>SUM(S499:S502)+S421</f>
        <v>0</v>
      </c>
      <c r="T677" s="133">
        <f t="shared" si="149"/>
        <v>0</v>
      </c>
      <c r="U677" s="178">
        <f t="shared" si="149"/>
        <v>0</v>
      </c>
      <c r="V677" s="132">
        <f t="shared" si="149"/>
        <v>0</v>
      </c>
      <c r="W677" s="178">
        <f t="shared" si="149"/>
        <v>0</v>
      </c>
      <c r="X677" s="132">
        <f t="shared" si="149"/>
        <v>0</v>
      </c>
      <c r="Y677" s="131">
        <f t="shared" si="149"/>
        <v>0</v>
      </c>
      <c r="Z677" s="133">
        <f t="shared" si="149"/>
        <v>0</v>
      </c>
      <c r="AA677" s="178">
        <f t="shared" si="149"/>
        <v>0</v>
      </c>
      <c r="AB677" s="133">
        <f>SUM(AB499:AB502)+AB421</f>
        <v>0</v>
      </c>
      <c r="AC677" s="413">
        <f>SUM(AC499:AC502)+AC421</f>
        <v>0</v>
      </c>
      <c r="AD677" s="179">
        <f t="shared" si="149"/>
        <v>0</v>
      </c>
      <c r="AE677" s="131">
        <f t="shared" si="149"/>
        <v>0</v>
      </c>
      <c r="AF677" s="413">
        <f>SUM(AF499:AF502)+AF421</f>
        <v>0</v>
      </c>
      <c r="AG677" s="413">
        <f>SUM(AG499:AG502)+AG421</f>
        <v>0</v>
      </c>
      <c r="AH677" s="413">
        <f>SUM(AH499:AH502)+AH421</f>
        <v>0</v>
      </c>
      <c r="AI677" s="179">
        <f t="shared" si="149"/>
        <v>0</v>
      </c>
      <c r="AJ677" s="131">
        <f t="shared" si="149"/>
        <v>0</v>
      </c>
      <c r="AK677" s="413">
        <f>SUM(AK499:AK502)+AK421</f>
        <v>0</v>
      </c>
      <c r="AL677" s="179">
        <f t="shared" si="149"/>
        <v>0</v>
      </c>
      <c r="AM677" s="131">
        <f t="shared" si="149"/>
        <v>0</v>
      </c>
      <c r="AN677" s="413">
        <f>SUM(AN499:AN502)+AN421</f>
        <v>0</v>
      </c>
      <c r="AO677" s="414">
        <f>SUM(AO499:AO502)+AO421</f>
        <v>0</v>
      </c>
      <c r="AP677" s="131">
        <f>SUM(AP499:AP502)+AP421</f>
        <v>0</v>
      </c>
      <c r="AQ677" s="179">
        <f t="shared" si="149"/>
        <v>0</v>
      </c>
      <c r="AR677" s="131">
        <f t="shared" si="149"/>
        <v>0</v>
      </c>
      <c r="AS677" s="413">
        <f>SUM(AS499:AS502)+AS421</f>
        <v>0</v>
      </c>
      <c r="AT677" s="179">
        <f t="shared" si="149"/>
        <v>0</v>
      </c>
      <c r="AU677" s="131">
        <f t="shared" si="149"/>
        <v>0</v>
      </c>
      <c r="AV677" s="132">
        <f t="shared" si="149"/>
        <v>0</v>
      </c>
      <c r="AW677" s="131">
        <f t="shared" si="149"/>
        <v>726</v>
      </c>
      <c r="AX677" s="414">
        <f>SUM(AX499:AX502)+AX421</f>
        <v>706</v>
      </c>
      <c r="AY677" s="131">
        <f>SUM(AY499:AY502)+AY421</f>
        <v>746</v>
      </c>
      <c r="AZ677" s="179">
        <f t="shared" si="149"/>
        <v>420</v>
      </c>
      <c r="BA677" s="131">
        <f t="shared" si="149"/>
        <v>0</v>
      </c>
      <c r="BB677" s="413">
        <f>SUM(BB499:BB502)+BB421</f>
        <v>0</v>
      </c>
      <c r="BC677" s="179">
        <f t="shared" ref="BC677:CE677" si="150">SUM(BC499:BC502)+BC421</f>
        <v>0</v>
      </c>
      <c r="BD677" s="131">
        <f t="shared" si="150"/>
        <v>0</v>
      </c>
      <c r="BE677" s="179">
        <f>SUM(BE499:BE502)+BE421</f>
        <v>0</v>
      </c>
      <c r="BF677" s="131">
        <f t="shared" si="150"/>
        <v>0</v>
      </c>
      <c r="BG677" s="132">
        <f t="shared" si="150"/>
        <v>0</v>
      </c>
      <c r="BH677" s="131">
        <f t="shared" si="150"/>
        <v>0</v>
      </c>
      <c r="BI677" s="132">
        <f t="shared" si="150"/>
        <v>0</v>
      </c>
      <c r="BJ677" s="131">
        <f t="shared" si="150"/>
        <v>0</v>
      </c>
      <c r="BK677" s="132">
        <f t="shared" si="150"/>
        <v>0</v>
      </c>
      <c r="BL677" s="131">
        <f t="shared" si="150"/>
        <v>0</v>
      </c>
      <c r="BM677" s="413">
        <f>SUM(BM499:BM502)+BM421</f>
        <v>0</v>
      </c>
      <c r="BN677" s="179">
        <f t="shared" si="150"/>
        <v>0</v>
      </c>
      <c r="BO677" s="131">
        <f t="shared" si="150"/>
        <v>0</v>
      </c>
      <c r="BP677" s="132">
        <f t="shared" si="150"/>
        <v>0</v>
      </c>
      <c r="BQ677" s="131">
        <f t="shared" si="150"/>
        <v>0</v>
      </c>
      <c r="BR677" s="133">
        <f>SUM(BR499:BR502)+BR421</f>
        <v>0</v>
      </c>
      <c r="BS677" s="413">
        <f>SUM(BS499:BS502)+BS421</f>
        <v>0</v>
      </c>
      <c r="BT677" s="413">
        <f>SUM(BT499:BT502)+BT421</f>
        <v>0</v>
      </c>
      <c r="BU677" s="179">
        <f t="shared" si="150"/>
        <v>0</v>
      </c>
      <c r="BV677" s="131">
        <f t="shared" si="150"/>
        <v>0</v>
      </c>
      <c r="BW677" s="132">
        <f t="shared" si="150"/>
        <v>0</v>
      </c>
      <c r="BX677" s="131">
        <f t="shared" si="150"/>
        <v>0</v>
      </c>
      <c r="BY677" s="413">
        <f>SUM(BY499:BY502)+BY421</f>
        <v>0</v>
      </c>
      <c r="BZ677" s="413">
        <f t="shared" si="150"/>
        <v>0</v>
      </c>
      <c r="CA677" s="132">
        <f t="shared" si="150"/>
        <v>0</v>
      </c>
      <c r="CB677" s="131">
        <f t="shared" si="150"/>
        <v>0</v>
      </c>
      <c r="CC677" s="413">
        <f>SUM(CC499:CC502)+CC421</f>
        <v>0</v>
      </c>
      <c r="CD677" s="413">
        <f>SUM(CD499:CD502)+CD421</f>
        <v>0</v>
      </c>
      <c r="CE677" s="179">
        <f t="shared" si="150"/>
        <v>0</v>
      </c>
    </row>
    <row r="678" spans="1:83">
      <c r="A678" s="40"/>
      <c r="B678" s="28" t="s">
        <v>749</v>
      </c>
      <c r="C678" s="46">
        <v>25625</v>
      </c>
      <c r="D678" s="26">
        <v>0</v>
      </c>
      <c r="E678" s="68">
        <f t="shared" si="78"/>
        <v>0</v>
      </c>
      <c r="F678" s="131">
        <f t="shared" ref="F678:N678" si="151">SUM(F194:F204)+F238+F240+SUM(F253:F261)+F424+SUM(F537:F538)+F543+F546+F549+SUM(F551:F557)+F559</f>
        <v>0</v>
      </c>
      <c r="G678" s="413">
        <f t="shared" si="151"/>
        <v>0</v>
      </c>
      <c r="H678" s="413">
        <f t="shared" si="151"/>
        <v>0</v>
      </c>
      <c r="I678" s="413">
        <f t="shared" si="151"/>
        <v>0</v>
      </c>
      <c r="J678" s="413">
        <f t="shared" si="151"/>
        <v>0</v>
      </c>
      <c r="K678" s="414">
        <f t="shared" si="151"/>
        <v>0</v>
      </c>
      <c r="L678" s="131">
        <f t="shared" si="151"/>
        <v>0</v>
      </c>
      <c r="M678" s="413">
        <f t="shared" si="151"/>
        <v>0</v>
      </c>
      <c r="N678" s="132">
        <f t="shared" si="151"/>
        <v>0</v>
      </c>
      <c r="O678" s="131">
        <f t="shared" ref="O678:AQ678" si="152">SUM(O194:O204)+O238+O240+SUM(O253:O261)+O424+SUM(O537:O538)+O543+O546+O549+SUM(O551:O557)+O559</f>
        <v>0</v>
      </c>
      <c r="P678" s="132">
        <f t="shared" si="152"/>
        <v>0</v>
      </c>
      <c r="Q678" s="131">
        <v>0</v>
      </c>
      <c r="R678" s="133">
        <v>0</v>
      </c>
      <c r="S678" s="133">
        <v>0</v>
      </c>
      <c r="T678" s="133">
        <v>0</v>
      </c>
      <c r="U678" s="178">
        <v>0</v>
      </c>
      <c r="V678" s="132">
        <v>0</v>
      </c>
      <c r="W678" s="178">
        <f t="shared" si="152"/>
        <v>0</v>
      </c>
      <c r="X678" s="132">
        <f t="shared" si="152"/>
        <v>0</v>
      </c>
      <c r="Y678" s="131">
        <f t="shared" si="152"/>
        <v>0</v>
      </c>
      <c r="Z678" s="133">
        <f t="shared" si="152"/>
        <v>0</v>
      </c>
      <c r="AA678" s="178">
        <f t="shared" si="152"/>
        <v>0</v>
      </c>
      <c r="AB678" s="133">
        <f>SUM(AB194:AB204)+AB238+AB240+SUM(AB253:AB261)+AB424+SUM(AB537:AB538)+AB543+AB546+AB549+SUM(AB551:AB557)+AB559</f>
        <v>0</v>
      </c>
      <c r="AC678" s="413">
        <f>SUM(AC194:AC204)+AC238+AC240+SUM(AC253:AC261)+AC424+SUM(AC537:AC538)+AC543+AC546+AC549+SUM(AC551:AC557)+AC559</f>
        <v>0</v>
      </c>
      <c r="AD678" s="179">
        <f t="shared" si="152"/>
        <v>0</v>
      </c>
      <c r="AE678" s="131">
        <f t="shared" si="152"/>
        <v>0</v>
      </c>
      <c r="AF678" s="413">
        <f>SUM(AF194:AF204)+AF238+AF240+SUM(AF253:AF261)+AF424+SUM(AF537:AF538)+AF543+AF546+AF549+SUM(AF551:AF557)+AF559</f>
        <v>0</v>
      </c>
      <c r="AG678" s="413">
        <f>SUM(AG194:AG204)+AG238+AG240+SUM(AG253:AG261)+AG424+SUM(AG537:AG538)+AG543+AG546+AG549+SUM(AG551:AG557)+AG559</f>
        <v>0</v>
      </c>
      <c r="AH678" s="413">
        <f>SUM(AH194:AH204)+AH238+AH240+SUM(AH253:AH261)+AH424+SUM(AH537:AH538)+AH543+AH546+AH549+SUM(AH551:AH557)+AH559</f>
        <v>0</v>
      </c>
      <c r="AI678" s="179">
        <f t="shared" si="152"/>
        <v>0</v>
      </c>
      <c r="AJ678" s="131">
        <f t="shared" si="152"/>
        <v>0</v>
      </c>
      <c r="AK678" s="413">
        <f>SUM(AK194:AK204)+AK238+AK240+SUM(AK253:AK261)+AK424+SUM(AK537:AK538)+AK543+AK546+AK549+SUM(AK551:AK557)+AK559</f>
        <v>0</v>
      </c>
      <c r="AL678" s="179">
        <f t="shared" si="152"/>
        <v>0</v>
      </c>
      <c r="AM678" s="131">
        <f t="shared" si="152"/>
        <v>0</v>
      </c>
      <c r="AN678" s="413">
        <f>SUM(AN194:AN204)+AN238+AN240+SUM(AN253:AN261)+AN424+SUM(AN537:AN538)+AN543+AN546+AN549+SUM(AN551:AN557)+AN559</f>
        <v>0</v>
      </c>
      <c r="AO678" s="414">
        <f>SUM(AO194:AO204)+AO238+AO240+SUM(AO253:AO261)+AO424+SUM(AO537:AO538)+AO543+AO546+AO549+SUM(AO551:AO557)+AO559</f>
        <v>0</v>
      </c>
      <c r="AP678" s="131">
        <f>SUM(AP194:AP204)+AP238+AP240+SUM(AP253:AP261)+AP424+SUM(AP537:AP538)+AP543+AP546+AP549+SUM(AP551:AP557)+AP559</f>
        <v>0</v>
      </c>
      <c r="AQ678" s="179">
        <f t="shared" si="152"/>
        <v>0</v>
      </c>
      <c r="AR678" s="131">
        <v>0</v>
      </c>
      <c r="AS678" s="413">
        <v>0</v>
      </c>
      <c r="AT678" s="179">
        <v>0</v>
      </c>
      <c r="AU678" s="131">
        <f>SUM(AU194:AU204)+AU238+AU240+SUM(AU253:AU261)+AU424+SUM(AU537:AU538)+AU543+AU546+AU549+SUM(AU551:AU557)+AU559</f>
        <v>0</v>
      </c>
      <c r="AV678" s="132">
        <f>SUM(AV194:AV204)+AV238+AV240+SUM(AV253:AV261)+AV424+SUM(AV537:AV538)+AV543+AV546+AV549+SUM(AV551:AV557)+AV559</f>
        <v>0</v>
      </c>
      <c r="AW678" s="131">
        <v>0</v>
      </c>
      <c r="AX678" s="414">
        <v>0</v>
      </c>
      <c r="AY678" s="131">
        <v>0</v>
      </c>
      <c r="AZ678" s="179">
        <v>0</v>
      </c>
      <c r="BA678" s="131">
        <f>SUM(BA194:BA204)+BA238+BA240+SUM(BA253:BA261)+BA424+SUM(BA537:BA538)+BA543+BA546+BA549+SUM(BA551:BA557)+BA559</f>
        <v>3593</v>
      </c>
      <c r="BB678" s="413">
        <f>SUM(BB194:BB204)+BB238+BB240+SUM(BB253:BB261)+BB424+SUM(BB537:BB538)+BB543+BB546+BB549+SUM(BB551:BB557)+BB559</f>
        <v>5039</v>
      </c>
      <c r="BC678" s="179">
        <f t="shared" ref="BC678:CE678" si="153">SUM(BC194:BC204)+BC238+BC240+SUM(BC253:BC261)+BC424+SUM(BC537:BC538)+BC543+BC546+BC549+SUM(BC551:BC557)+BC559</f>
        <v>5272</v>
      </c>
      <c r="BD678" s="131">
        <f t="shared" si="153"/>
        <v>0</v>
      </c>
      <c r="BE678" s="179">
        <f>SUM(BE194:BE204)+BE238+BE240+SUM(BE253:BE261)+BE424+SUM(BE537:BE538)+BE543+BE546+BE549+SUM(BE551:BE557)+BE559</f>
        <v>0</v>
      </c>
      <c r="BF678" s="131">
        <f t="shared" si="153"/>
        <v>0</v>
      </c>
      <c r="BG678" s="132">
        <f t="shared" si="153"/>
        <v>0</v>
      </c>
      <c r="BH678" s="131">
        <f t="shared" si="153"/>
        <v>0</v>
      </c>
      <c r="BI678" s="132">
        <f t="shared" si="153"/>
        <v>0</v>
      </c>
      <c r="BJ678" s="131">
        <f t="shared" si="153"/>
        <v>0</v>
      </c>
      <c r="BK678" s="132">
        <f t="shared" si="153"/>
        <v>0</v>
      </c>
      <c r="BL678" s="131">
        <f t="shared" si="153"/>
        <v>0</v>
      </c>
      <c r="BM678" s="413">
        <f>SUM(BM194:BM204)+BM238+BM240+SUM(BM253:BM261)+BM424+SUM(BM537:BM538)+BM543+BM546+BM549+SUM(BM551:BM557)+BM559</f>
        <v>0</v>
      </c>
      <c r="BN678" s="179">
        <f t="shared" si="153"/>
        <v>0</v>
      </c>
      <c r="BO678" s="131">
        <f t="shared" si="153"/>
        <v>0</v>
      </c>
      <c r="BP678" s="132">
        <f t="shared" si="153"/>
        <v>0</v>
      </c>
      <c r="BQ678" s="131">
        <f t="shared" si="153"/>
        <v>0</v>
      </c>
      <c r="BR678" s="133">
        <f>SUM(BR194:BR204)+BR238+BR240+SUM(BR253:BR261)+BR424+SUM(BR537:BR538)+BR543+BR546+BR549+SUM(BR551:BR557)+BR559</f>
        <v>0</v>
      </c>
      <c r="BS678" s="413">
        <f>SUM(BS194:BS204)+BS238+BS240+SUM(BS253:BS261)+BS424+SUM(BS537:BS538)+BS543+BS546+BS549+SUM(BS551:BS557)+BS559</f>
        <v>0</v>
      </c>
      <c r="BT678" s="413">
        <f>SUM(BT194:BT204)+BT238+BT240+SUM(BT253:BT261)+BT424+SUM(BT537:BT538)+BT543+BT546+BT549+SUM(BT551:BT557)+BT559</f>
        <v>0</v>
      </c>
      <c r="BU678" s="179">
        <f t="shared" si="153"/>
        <v>0</v>
      </c>
      <c r="BV678" s="131">
        <f t="shared" si="153"/>
        <v>0</v>
      </c>
      <c r="BW678" s="132">
        <f t="shared" si="153"/>
        <v>0</v>
      </c>
      <c r="BX678" s="131">
        <f t="shared" si="153"/>
        <v>0</v>
      </c>
      <c r="BY678" s="413">
        <f>SUM(BY194:BY204)+BY238+BY240+SUM(BY253:BY261)+BY424+SUM(BY537:BY538)+BY543+BY546+BY549+SUM(BY551:BY557)+BY559</f>
        <v>0</v>
      </c>
      <c r="BZ678" s="413">
        <f t="shared" si="153"/>
        <v>0</v>
      </c>
      <c r="CA678" s="132">
        <f t="shared" si="153"/>
        <v>0</v>
      </c>
      <c r="CB678" s="131">
        <f t="shared" si="153"/>
        <v>0</v>
      </c>
      <c r="CC678" s="413">
        <f>SUM(CC194:CC204)+CC238+CC240+SUM(CC253:CC261)+CC424+SUM(CC537:CC538)+CC543+CC546+CC549+SUM(CC551:CC557)+CC559</f>
        <v>0</v>
      </c>
      <c r="CD678" s="413">
        <f>SUM(CD194:CD204)+CD238+CD240+SUM(CD253:CD261)+CD424+SUM(CD537:CD538)+CD543+CD546+CD549+SUM(CD551:CD557)+CD559</f>
        <v>0</v>
      </c>
      <c r="CE678" s="179">
        <f t="shared" si="153"/>
        <v>0</v>
      </c>
    </row>
    <row r="679" spans="1:83">
      <c r="A679" s="40"/>
      <c r="B679" s="28" t="s">
        <v>35</v>
      </c>
      <c r="C679" s="46">
        <v>18715</v>
      </c>
      <c r="D679" s="26">
        <v>0</v>
      </c>
      <c r="E679" s="68">
        <f t="shared" si="78"/>
        <v>0</v>
      </c>
      <c r="F679" s="131">
        <f t="shared" ref="F679:N679" si="154">SUM(F213:F217)+SUM(F219:F225)+F308+SUM(F473:F475)+SUM(F511:F513)+F527+F529+F533</f>
        <v>0</v>
      </c>
      <c r="G679" s="413">
        <f t="shared" si="154"/>
        <v>0</v>
      </c>
      <c r="H679" s="413">
        <f t="shared" si="154"/>
        <v>0</v>
      </c>
      <c r="I679" s="413">
        <f t="shared" si="154"/>
        <v>0</v>
      </c>
      <c r="J679" s="413">
        <f t="shared" si="154"/>
        <v>0</v>
      </c>
      <c r="K679" s="414">
        <f t="shared" si="154"/>
        <v>0</v>
      </c>
      <c r="L679" s="131">
        <f t="shared" si="154"/>
        <v>0</v>
      </c>
      <c r="M679" s="413">
        <f t="shared" si="154"/>
        <v>0</v>
      </c>
      <c r="N679" s="132">
        <f t="shared" si="154"/>
        <v>0</v>
      </c>
      <c r="O679" s="131">
        <f t="shared" ref="O679:AQ679" si="155">SUM(O213:O217)+SUM(O219:O225)+O308+SUM(O473:O475)+SUM(O511:O513)+O527+O529+O533</f>
        <v>0</v>
      </c>
      <c r="P679" s="132">
        <f t="shared" si="155"/>
        <v>0</v>
      </c>
      <c r="Q679" s="131">
        <f t="shared" si="155"/>
        <v>0</v>
      </c>
      <c r="R679" s="133">
        <f>SUM(R213:R217)+SUM(R219:R225)+R308+SUM(R473:R475)+SUM(R511:R513)+R527+R529+R533</f>
        <v>0</v>
      </c>
      <c r="S679" s="133">
        <f>SUM(S213:S217)+SUM(S219:S225)+S308+SUM(S473:S475)+SUM(S511:S513)+S527+S529+S533</f>
        <v>0</v>
      </c>
      <c r="T679" s="133">
        <f t="shared" si="155"/>
        <v>0</v>
      </c>
      <c r="U679" s="178">
        <f t="shared" si="155"/>
        <v>0</v>
      </c>
      <c r="V679" s="132">
        <f t="shared" si="155"/>
        <v>0</v>
      </c>
      <c r="W679" s="178">
        <f t="shared" si="155"/>
        <v>0</v>
      </c>
      <c r="X679" s="132">
        <f t="shared" si="155"/>
        <v>0</v>
      </c>
      <c r="Y679" s="131">
        <f t="shared" si="155"/>
        <v>0</v>
      </c>
      <c r="Z679" s="133">
        <f t="shared" si="155"/>
        <v>0</v>
      </c>
      <c r="AA679" s="178">
        <f t="shared" si="155"/>
        <v>0</v>
      </c>
      <c r="AB679" s="133">
        <f>SUM(AB213:AB217)+SUM(AB219:AB225)+AB308+SUM(AB473:AB475)+SUM(AB511:AB513)+AB527+AB529+AB533</f>
        <v>0</v>
      </c>
      <c r="AC679" s="413">
        <f>SUM(AC213:AC217)+SUM(AC219:AC225)+AC308+SUM(AC473:AC475)+SUM(AC511:AC513)+AC527+AC529+AC533</f>
        <v>0</v>
      </c>
      <c r="AD679" s="179">
        <f t="shared" si="155"/>
        <v>0</v>
      </c>
      <c r="AE679" s="131">
        <v>0</v>
      </c>
      <c r="AF679" s="413">
        <v>0</v>
      </c>
      <c r="AG679" s="413">
        <v>0</v>
      </c>
      <c r="AH679" s="413">
        <v>0</v>
      </c>
      <c r="AI679" s="179">
        <v>0</v>
      </c>
      <c r="AJ679" s="131">
        <f t="shared" si="155"/>
        <v>0</v>
      </c>
      <c r="AK679" s="413">
        <f>SUM(AK213:AK217)+SUM(AK219:AK225)+AK308+SUM(AK473:AK475)+SUM(AK511:AK513)+AK527+AK529+AK533</f>
        <v>0</v>
      </c>
      <c r="AL679" s="179">
        <f t="shared" si="155"/>
        <v>0</v>
      </c>
      <c r="AM679" s="131">
        <f t="shared" si="155"/>
        <v>0</v>
      </c>
      <c r="AN679" s="413">
        <f>SUM(AN213:AN217)+SUM(AN219:AN225)+AN308+SUM(AN473:AN475)+SUM(AN511:AN513)+AN527+AN529+AN533</f>
        <v>0</v>
      </c>
      <c r="AO679" s="414">
        <f>SUM(AO213:AO217)+SUM(AO219:AO225)+AO308+SUM(AO473:AO475)+SUM(AO511:AO513)+AO527+AO529+AO533</f>
        <v>0</v>
      </c>
      <c r="AP679" s="131">
        <f>SUM(AP213:AP217)+SUM(AP219:AP225)+AP308+SUM(AP473:AP475)+SUM(AP511:AP513)+AP527+AP529+AP533</f>
        <v>0</v>
      </c>
      <c r="AQ679" s="179">
        <f t="shared" si="155"/>
        <v>0</v>
      </c>
      <c r="AR679" s="131">
        <v>0</v>
      </c>
      <c r="AS679" s="413">
        <v>0</v>
      </c>
      <c r="AT679" s="179">
        <v>0</v>
      </c>
      <c r="AU679" s="131">
        <f t="shared" ref="AU679:BA679" si="156">SUM(AU213:AU217)+SUM(AU219:AU225)+AU308+SUM(AU473:AU475)+SUM(AU511:AU513)+AU527+AU529+AU533</f>
        <v>0</v>
      </c>
      <c r="AV679" s="132">
        <f t="shared" si="156"/>
        <v>0</v>
      </c>
      <c r="AW679" s="131">
        <f t="shared" si="156"/>
        <v>0</v>
      </c>
      <c r="AX679" s="414">
        <f t="shared" si="156"/>
        <v>0</v>
      </c>
      <c r="AY679" s="131">
        <f t="shared" si="156"/>
        <v>0</v>
      </c>
      <c r="AZ679" s="179">
        <f t="shared" si="156"/>
        <v>0</v>
      </c>
      <c r="BA679" s="131">
        <f t="shared" si="156"/>
        <v>0</v>
      </c>
      <c r="BB679" s="413">
        <f>SUM(BB213:BB217)+SUM(BB219:BB225)+BB308+SUM(BB473:BB475)+SUM(BB511:BB513)+BB527+BB529+BB533</f>
        <v>0</v>
      </c>
      <c r="BC679" s="179">
        <f t="shared" ref="BC679:CE679" si="157">SUM(BC213:BC217)+SUM(BC219:BC225)+BC308+SUM(BC473:BC475)+SUM(BC511:BC513)+BC527+BC529+BC533</f>
        <v>0</v>
      </c>
      <c r="BD679" s="131">
        <f t="shared" si="157"/>
        <v>3141</v>
      </c>
      <c r="BE679" s="179">
        <f>SUM(BE213:BE217)+SUM(BE219:BE225)+BE308+SUM(BE473:BE475)+SUM(BE511:BE513)+BE527+BE529+BE533</f>
        <v>2881</v>
      </c>
      <c r="BF679" s="131">
        <v>0</v>
      </c>
      <c r="BG679" s="132">
        <f>SUM(BG213:BG217)+SUM(BG219:BG225)+BH308+SUM(BG473:BG475)+SUM(BG511:BG513)+BG527+BG529+BG533</f>
        <v>0</v>
      </c>
      <c r="BH679" s="131">
        <v>0</v>
      </c>
      <c r="BI679" s="132">
        <v>0</v>
      </c>
      <c r="BJ679" s="131">
        <v>0</v>
      </c>
      <c r="BK679" s="132">
        <v>0</v>
      </c>
      <c r="BL679" s="131">
        <f t="shared" si="157"/>
        <v>0</v>
      </c>
      <c r="BM679" s="413">
        <f>SUM(BM213:BM217)+SUM(BM219:BM225)+BM308+SUM(BM473:BM475)+SUM(BM511:BM513)+BM527+BM529+BM533</f>
        <v>0</v>
      </c>
      <c r="BN679" s="179">
        <f t="shared" si="157"/>
        <v>0</v>
      </c>
      <c r="BO679" s="131">
        <f t="shared" si="157"/>
        <v>0</v>
      </c>
      <c r="BP679" s="132">
        <f t="shared" si="157"/>
        <v>0</v>
      </c>
      <c r="BQ679" s="131">
        <f t="shared" si="157"/>
        <v>0</v>
      </c>
      <c r="BR679" s="133">
        <f>SUM(BR213:BR217)+SUM(BR219:BR225)+BR308+SUM(BR473:BR475)+SUM(BR511:BR513)+BR527+BR529+BR533</f>
        <v>0</v>
      </c>
      <c r="BS679" s="413">
        <f>SUM(BS213:BS217)+SUM(BS219:BS225)+BS308+SUM(BS473:BS475)+SUM(BS511:BS513)+BS527+BS529+BS533</f>
        <v>0</v>
      </c>
      <c r="BT679" s="413">
        <f>SUM(BT213:BT217)+SUM(BT219:BT225)+BT308+SUM(BT473:BT475)+SUM(BT511:BT513)+BT527+BT529+BT533</f>
        <v>0</v>
      </c>
      <c r="BU679" s="179">
        <f t="shared" si="157"/>
        <v>0</v>
      </c>
      <c r="BV679" s="131">
        <f t="shared" si="157"/>
        <v>0</v>
      </c>
      <c r="BW679" s="132">
        <f t="shared" si="157"/>
        <v>0</v>
      </c>
      <c r="BX679" s="131">
        <f t="shared" si="157"/>
        <v>0</v>
      </c>
      <c r="BY679" s="413">
        <f>SUM(BY213:BY217)+SUM(BY219:BY225)+BY308+SUM(BY473:BY475)+SUM(BY511:BY513)+BY527+BY529+BY533</f>
        <v>0</v>
      </c>
      <c r="BZ679" s="413">
        <f t="shared" si="157"/>
        <v>0</v>
      </c>
      <c r="CA679" s="132">
        <f t="shared" si="157"/>
        <v>0</v>
      </c>
      <c r="CB679" s="131">
        <f t="shared" si="157"/>
        <v>0</v>
      </c>
      <c r="CC679" s="413">
        <f>SUM(CC213:CC217)+SUM(CC219:CC225)+CC308+SUM(CC473:CC475)+SUM(CC511:CC513)+CC527+CC529+CC533</f>
        <v>0</v>
      </c>
      <c r="CD679" s="413">
        <f>SUM(CD213:CD217)+SUM(CD219:CD225)+CD308+SUM(CD473:CD475)+SUM(CD511:CD513)+CD527+CD529+CD533</f>
        <v>0</v>
      </c>
      <c r="CE679" s="179">
        <f t="shared" si="157"/>
        <v>0</v>
      </c>
    </row>
    <row r="680" spans="1:83">
      <c r="A680" s="40"/>
      <c r="B680" s="28" t="s">
        <v>36</v>
      </c>
      <c r="C680" s="46">
        <v>6740</v>
      </c>
      <c r="D680" s="26">
        <v>0</v>
      </c>
      <c r="E680" s="68">
        <f t="shared" si="78"/>
        <v>0</v>
      </c>
      <c r="F680" s="131">
        <f>SUM(F308:F312)</f>
        <v>0</v>
      </c>
      <c r="G680" s="413">
        <f>SUM(G308:G312)</f>
        <v>0</v>
      </c>
      <c r="H680" s="413">
        <f>SUM(H308:H312)</f>
        <v>0</v>
      </c>
      <c r="I680" s="413">
        <f>SUM(I308:I312)</f>
        <v>0</v>
      </c>
      <c r="J680" s="413">
        <f t="shared" ref="J680:BB680" si="158">SUM(J308:J312)</f>
        <v>0</v>
      </c>
      <c r="K680" s="414">
        <f t="shared" si="158"/>
        <v>0</v>
      </c>
      <c r="L680" s="131">
        <f>SUM(L308:L312)</f>
        <v>0</v>
      </c>
      <c r="M680" s="413">
        <f>SUM(M308:M312)</f>
        <v>0</v>
      </c>
      <c r="N680" s="132">
        <f>SUM(N308:N312)</f>
        <v>0</v>
      </c>
      <c r="O680" s="131">
        <f t="shared" si="158"/>
        <v>0</v>
      </c>
      <c r="P680" s="132">
        <f t="shared" si="158"/>
        <v>0</v>
      </c>
      <c r="Q680" s="131">
        <f t="shared" si="158"/>
        <v>0</v>
      </c>
      <c r="R680" s="133">
        <f>SUM(R308:R312)</f>
        <v>0</v>
      </c>
      <c r="S680" s="133">
        <f>SUM(S308:S312)</f>
        <v>0</v>
      </c>
      <c r="T680" s="133">
        <f t="shared" si="158"/>
        <v>0</v>
      </c>
      <c r="U680" s="178">
        <f t="shared" si="158"/>
        <v>0</v>
      </c>
      <c r="V680" s="132">
        <f t="shared" si="158"/>
        <v>0</v>
      </c>
      <c r="W680" s="178">
        <f t="shared" si="158"/>
        <v>0</v>
      </c>
      <c r="X680" s="132">
        <f t="shared" si="158"/>
        <v>0</v>
      </c>
      <c r="Y680" s="131">
        <f t="shared" si="158"/>
        <v>0</v>
      </c>
      <c r="Z680" s="133">
        <f t="shared" si="158"/>
        <v>0</v>
      </c>
      <c r="AA680" s="178">
        <f t="shared" si="158"/>
        <v>0</v>
      </c>
      <c r="AB680" s="133">
        <f>SUM(AB308:AB312)</f>
        <v>0</v>
      </c>
      <c r="AC680" s="413">
        <f>SUM(AC308:AC312)</f>
        <v>0</v>
      </c>
      <c r="AD680" s="179">
        <f t="shared" si="158"/>
        <v>0</v>
      </c>
      <c r="AE680" s="131">
        <f t="shared" si="158"/>
        <v>0</v>
      </c>
      <c r="AF680" s="413">
        <f>SUM(AF308:AF312)</f>
        <v>0</v>
      </c>
      <c r="AG680" s="413">
        <f>SUM(AG308:AG312)</f>
        <v>0</v>
      </c>
      <c r="AH680" s="413">
        <f>SUM(AH308:AH312)</f>
        <v>0</v>
      </c>
      <c r="AI680" s="179">
        <f t="shared" si="158"/>
        <v>0</v>
      </c>
      <c r="AJ680" s="131">
        <f t="shared" si="158"/>
        <v>0</v>
      </c>
      <c r="AK680" s="413">
        <f>SUM(AK308:AK312)</f>
        <v>0</v>
      </c>
      <c r="AL680" s="179">
        <f t="shared" si="158"/>
        <v>0</v>
      </c>
      <c r="AM680" s="131">
        <f t="shared" si="158"/>
        <v>0</v>
      </c>
      <c r="AN680" s="413">
        <f>SUM(AN308:AN312)</f>
        <v>0</v>
      </c>
      <c r="AO680" s="414">
        <f>SUM(AO308:AO312)</f>
        <v>0</v>
      </c>
      <c r="AP680" s="131">
        <f>SUM(AP308:AP312)</f>
        <v>0</v>
      </c>
      <c r="AQ680" s="179">
        <f t="shared" si="158"/>
        <v>0</v>
      </c>
      <c r="AR680" s="131">
        <f t="shared" si="158"/>
        <v>0</v>
      </c>
      <c r="AS680" s="413">
        <f>SUM(AS308:AS312)</f>
        <v>0</v>
      </c>
      <c r="AT680" s="179">
        <f t="shared" si="158"/>
        <v>0</v>
      </c>
      <c r="AU680" s="131">
        <f t="shared" si="158"/>
        <v>0</v>
      </c>
      <c r="AV680" s="132">
        <f t="shared" si="158"/>
        <v>0</v>
      </c>
      <c r="AW680" s="131">
        <f t="shared" si="158"/>
        <v>0</v>
      </c>
      <c r="AX680" s="414">
        <f>SUM(AX308:AX312)</f>
        <v>0</v>
      </c>
      <c r="AY680" s="131">
        <f>SUM(AY308:AY312)</f>
        <v>0</v>
      </c>
      <c r="AZ680" s="179">
        <f t="shared" si="158"/>
        <v>0</v>
      </c>
      <c r="BA680" s="131">
        <f t="shared" si="158"/>
        <v>0</v>
      </c>
      <c r="BB680" s="413">
        <f t="shared" si="158"/>
        <v>0</v>
      </c>
      <c r="BC680" s="179">
        <f t="shared" ref="BC680:CE680" si="159">SUM(BC308:BC312)</f>
        <v>0</v>
      </c>
      <c r="BD680" s="131">
        <v>0</v>
      </c>
      <c r="BE680" s="179">
        <v>0</v>
      </c>
      <c r="BF680" s="131">
        <f t="shared" si="159"/>
        <v>1545</v>
      </c>
      <c r="BG680" s="132">
        <f t="shared" si="159"/>
        <v>1585</v>
      </c>
      <c r="BH680" s="131">
        <f t="shared" si="159"/>
        <v>0</v>
      </c>
      <c r="BI680" s="132">
        <f t="shared" si="159"/>
        <v>0</v>
      </c>
      <c r="BJ680" s="131">
        <f t="shared" si="159"/>
        <v>0</v>
      </c>
      <c r="BK680" s="132">
        <f t="shared" si="159"/>
        <v>0</v>
      </c>
      <c r="BL680" s="131">
        <f t="shared" si="159"/>
        <v>0</v>
      </c>
      <c r="BM680" s="413">
        <f>SUM(BM308:BM312)</f>
        <v>0</v>
      </c>
      <c r="BN680" s="179">
        <f t="shared" si="159"/>
        <v>0</v>
      </c>
      <c r="BO680" s="131">
        <f t="shared" si="159"/>
        <v>0</v>
      </c>
      <c r="BP680" s="132">
        <f t="shared" si="159"/>
        <v>0</v>
      </c>
      <c r="BQ680" s="131">
        <f t="shared" si="159"/>
        <v>0</v>
      </c>
      <c r="BR680" s="133">
        <f>SUM(BR308:BR312)</f>
        <v>0</v>
      </c>
      <c r="BS680" s="413">
        <f>SUM(BS308:BS312)</f>
        <v>0</v>
      </c>
      <c r="BT680" s="413">
        <f>SUM(BT308:BT312)</f>
        <v>0</v>
      </c>
      <c r="BU680" s="179">
        <f t="shared" si="159"/>
        <v>0</v>
      </c>
      <c r="BV680" s="131">
        <f t="shared" si="159"/>
        <v>0</v>
      </c>
      <c r="BW680" s="132">
        <f t="shared" si="159"/>
        <v>0</v>
      </c>
      <c r="BX680" s="131">
        <f t="shared" si="159"/>
        <v>0</v>
      </c>
      <c r="BY680" s="413">
        <f>SUM(BY308:BY312)</f>
        <v>0</v>
      </c>
      <c r="BZ680" s="413">
        <f t="shared" si="159"/>
        <v>0</v>
      </c>
      <c r="CA680" s="132">
        <f t="shared" si="159"/>
        <v>0</v>
      </c>
      <c r="CB680" s="131">
        <f t="shared" si="159"/>
        <v>0</v>
      </c>
      <c r="CC680" s="413">
        <f>SUM(CC308:CC312)</f>
        <v>0</v>
      </c>
      <c r="CD680" s="413">
        <f>SUM(CD308:CD312)</f>
        <v>0</v>
      </c>
      <c r="CE680" s="179">
        <f t="shared" si="159"/>
        <v>0</v>
      </c>
    </row>
    <row r="681" spans="1:83">
      <c r="A681" s="40"/>
      <c r="B681" s="28" t="s">
        <v>37</v>
      </c>
      <c r="C681" s="46">
        <v>8144</v>
      </c>
      <c r="D681" s="26">
        <v>0</v>
      </c>
      <c r="E681" s="68">
        <f t="shared" si="78"/>
        <v>0</v>
      </c>
      <c r="F681" s="131">
        <v>0</v>
      </c>
      <c r="G681" s="413">
        <v>0</v>
      </c>
      <c r="H681" s="413">
        <v>0</v>
      </c>
      <c r="I681" s="413">
        <v>0</v>
      </c>
      <c r="J681" s="413">
        <v>0</v>
      </c>
      <c r="K681" s="414">
        <v>0</v>
      </c>
      <c r="L681" s="131">
        <v>0</v>
      </c>
      <c r="M681" s="413">
        <v>0</v>
      </c>
      <c r="N681" s="132">
        <v>0</v>
      </c>
      <c r="O681" s="131">
        <f t="shared" ref="O681:AR681" si="160">SUM(O150)+O507+O508+O519+O523+O524+SUM(O526:O528)+O531</f>
        <v>0</v>
      </c>
      <c r="P681" s="132">
        <f t="shared" si="160"/>
        <v>0</v>
      </c>
      <c r="Q681" s="131">
        <f t="shared" si="160"/>
        <v>0</v>
      </c>
      <c r="R681" s="133">
        <f>SUM(R150)+R507+R508+R519+R523+R524+SUM(R526:R528)+R531</f>
        <v>0</v>
      </c>
      <c r="S681" s="133">
        <f>SUM(S150)+S507+S508+S519+S523+S524+SUM(S526:S528)+S531</f>
        <v>0</v>
      </c>
      <c r="T681" s="133">
        <f t="shared" si="160"/>
        <v>0</v>
      </c>
      <c r="U681" s="178">
        <f t="shared" si="160"/>
        <v>0</v>
      </c>
      <c r="V681" s="132">
        <f t="shared" si="160"/>
        <v>0</v>
      </c>
      <c r="W681" s="178">
        <f t="shared" si="160"/>
        <v>0</v>
      </c>
      <c r="X681" s="132">
        <f t="shared" si="160"/>
        <v>0</v>
      </c>
      <c r="Y681" s="131">
        <f t="shared" si="160"/>
        <v>0</v>
      </c>
      <c r="Z681" s="133">
        <f t="shared" si="160"/>
        <v>0</v>
      </c>
      <c r="AA681" s="178">
        <f t="shared" si="160"/>
        <v>0</v>
      </c>
      <c r="AB681" s="133">
        <f>SUM(AB150)+AB507+AB508+AB519+AB523+AB524+SUM(AB526:AB528)+AB531</f>
        <v>0</v>
      </c>
      <c r="AC681" s="413">
        <f>SUM(AC150)+AC507+AC508+AC519+AC523+AC524+SUM(AC526:AC528)+AC531</f>
        <v>0</v>
      </c>
      <c r="AD681" s="179">
        <f t="shared" si="160"/>
        <v>0</v>
      </c>
      <c r="AE681" s="131">
        <v>0</v>
      </c>
      <c r="AF681" s="413">
        <v>0</v>
      </c>
      <c r="AG681" s="413">
        <v>0</v>
      </c>
      <c r="AH681" s="413">
        <v>0</v>
      </c>
      <c r="AI681" s="179">
        <v>0</v>
      </c>
      <c r="AJ681" s="131">
        <f t="shared" si="160"/>
        <v>0</v>
      </c>
      <c r="AK681" s="413">
        <f>SUM(AK150)+AK507+AK508+AK519+AK523+AK524+SUM(AK526:AK528)+AK531</f>
        <v>0</v>
      </c>
      <c r="AL681" s="179">
        <f t="shared" si="160"/>
        <v>0</v>
      </c>
      <c r="AM681" s="131">
        <f t="shared" si="160"/>
        <v>0</v>
      </c>
      <c r="AN681" s="413">
        <f>SUM(AN150)+AN507+AN508+AN519+AN523+AN524+SUM(AN526:AN528)+AN531</f>
        <v>0</v>
      </c>
      <c r="AO681" s="414">
        <f>SUM(AO150)+AO507+AO508+AO519+AO523+AO524+SUM(AO526:AO528)+AO531</f>
        <v>0</v>
      </c>
      <c r="AP681" s="131">
        <f>SUM(AP150)+AP507+AP508+AP519+AP523+AP524+SUM(AP526:AP528)+AP531</f>
        <v>0</v>
      </c>
      <c r="AQ681" s="179">
        <f t="shared" si="160"/>
        <v>0</v>
      </c>
      <c r="AR681" s="131">
        <f t="shared" si="160"/>
        <v>0</v>
      </c>
      <c r="AS681" s="413">
        <f t="shared" ref="AS681:BA681" si="161">SUM(AS150)+AS507+AS508+AS519+AS523+AS524+SUM(AS526:AS528)+AS531</f>
        <v>0</v>
      </c>
      <c r="AT681" s="179">
        <f t="shared" si="161"/>
        <v>0</v>
      </c>
      <c r="AU681" s="131">
        <f t="shared" si="161"/>
        <v>0</v>
      </c>
      <c r="AV681" s="132">
        <f t="shared" si="161"/>
        <v>0</v>
      </c>
      <c r="AW681" s="131">
        <f t="shared" si="161"/>
        <v>0</v>
      </c>
      <c r="AX681" s="414">
        <f t="shared" si="161"/>
        <v>0</v>
      </c>
      <c r="AY681" s="131">
        <f t="shared" si="161"/>
        <v>0</v>
      </c>
      <c r="AZ681" s="179">
        <f t="shared" si="161"/>
        <v>0</v>
      </c>
      <c r="BA681" s="131">
        <f t="shared" si="161"/>
        <v>0</v>
      </c>
      <c r="BB681" s="413">
        <f>SUM(BB150)+BB507+BB508+BB519+BB523+BB524+SUM(BB526:BB528)+BB531</f>
        <v>0</v>
      </c>
      <c r="BC681" s="179">
        <f t="shared" ref="BC681:CE681" si="162">SUM(BC150)+BC507+BC508+BC519+BC523+BC524+SUM(BC526:BC528)+BC531</f>
        <v>0</v>
      </c>
      <c r="BD681" s="131">
        <v>0</v>
      </c>
      <c r="BE681" s="179">
        <v>0</v>
      </c>
      <c r="BF681" s="131">
        <f t="shared" si="162"/>
        <v>0</v>
      </c>
      <c r="BG681" s="132">
        <f t="shared" si="162"/>
        <v>0</v>
      </c>
      <c r="BH681" s="131">
        <f t="shared" si="162"/>
        <v>1610</v>
      </c>
      <c r="BI681" s="132">
        <f t="shared" si="162"/>
        <v>1756</v>
      </c>
      <c r="BJ681" s="131">
        <f t="shared" si="162"/>
        <v>2024</v>
      </c>
      <c r="BK681" s="132">
        <f t="shared" si="162"/>
        <v>1863</v>
      </c>
      <c r="BL681" s="131">
        <f t="shared" si="162"/>
        <v>0</v>
      </c>
      <c r="BM681" s="413">
        <f>SUM(BM150)+BM507+BM508+BM519+BM523+BM524+SUM(BM526:BM528)+BM531</f>
        <v>0</v>
      </c>
      <c r="BN681" s="179">
        <f t="shared" si="162"/>
        <v>0</v>
      </c>
      <c r="BO681" s="131">
        <f t="shared" si="162"/>
        <v>0</v>
      </c>
      <c r="BP681" s="132">
        <f t="shared" si="162"/>
        <v>0</v>
      </c>
      <c r="BQ681" s="131">
        <f t="shared" si="162"/>
        <v>0</v>
      </c>
      <c r="BR681" s="133">
        <f>SUM(BR150)+BR507+BR508+BR519+BR523+BR524+SUM(BR526:BR528)+BR531</f>
        <v>0</v>
      </c>
      <c r="BS681" s="413">
        <f>SUM(BS150)+BS507+BS508+BS519+BS523+BS524+SUM(BS526:BS528)+BS531</f>
        <v>0</v>
      </c>
      <c r="BT681" s="413">
        <f>SUM(BT150)+BT507+BT508+BT519+BT523+BT524+SUM(BT526:BT528)+BT531</f>
        <v>0</v>
      </c>
      <c r="BU681" s="179">
        <f t="shared" si="162"/>
        <v>0</v>
      </c>
      <c r="BV681" s="131">
        <f t="shared" si="162"/>
        <v>0</v>
      </c>
      <c r="BW681" s="132">
        <f t="shared" si="162"/>
        <v>0</v>
      </c>
      <c r="BX681" s="131">
        <f t="shared" si="162"/>
        <v>0</v>
      </c>
      <c r="BY681" s="413">
        <f>SUM(BY150)+BY507+BY508+BY519+BY523+BY524+SUM(BY526:BY528)+BY531</f>
        <v>0</v>
      </c>
      <c r="BZ681" s="413">
        <f t="shared" si="162"/>
        <v>0</v>
      </c>
      <c r="CA681" s="132">
        <f t="shared" si="162"/>
        <v>0</v>
      </c>
      <c r="CB681" s="131">
        <f t="shared" si="162"/>
        <v>0</v>
      </c>
      <c r="CC681" s="413">
        <f>SUM(CC150)+CC507+CC508+CC519+CC523+CC524+SUM(CC526:CC528)+CC531</f>
        <v>0</v>
      </c>
      <c r="CD681" s="413">
        <f>SUM(CD150)+CD507+CD508+CD519+CD523+CD524+SUM(CD526:CD528)+CD531</f>
        <v>0</v>
      </c>
      <c r="CE681" s="179">
        <f t="shared" si="162"/>
        <v>0</v>
      </c>
    </row>
    <row r="682" spans="1:83">
      <c r="A682" s="40"/>
      <c r="B682" s="28" t="s">
        <v>742</v>
      </c>
      <c r="C682" s="26">
        <v>34589</v>
      </c>
      <c r="D682" s="26">
        <v>0</v>
      </c>
      <c r="E682" s="68">
        <f t="shared" si="78"/>
        <v>0</v>
      </c>
      <c r="F682" s="131">
        <f>SUM(F317:F348)+SUM(F497:F498)</f>
        <v>0</v>
      </c>
      <c r="G682" s="413">
        <f>SUM(G317:G348)+SUM(G497:G498)</f>
        <v>0</v>
      </c>
      <c r="H682" s="413">
        <f>SUM(H317:H348)+SUM(H497:H498)</f>
        <v>0</v>
      </c>
      <c r="I682" s="413">
        <f>SUM(I317:I348)+SUM(I497:I498)</f>
        <v>0</v>
      </c>
      <c r="J682" s="413">
        <f t="shared" ref="J682:BA682" si="163">SUM(J317:J348)+SUM(J497:J498)</f>
        <v>0</v>
      </c>
      <c r="K682" s="414">
        <f t="shared" si="163"/>
        <v>0</v>
      </c>
      <c r="L682" s="131">
        <f>SUM(L317:L348)+SUM(L497:L498)</f>
        <v>0</v>
      </c>
      <c r="M682" s="413">
        <f>SUM(M317:M348)+SUM(M497:M498)</f>
        <v>0</v>
      </c>
      <c r="N682" s="132">
        <f>SUM(N317:N348)+SUM(N497:N498)</f>
        <v>0</v>
      </c>
      <c r="O682" s="131">
        <f t="shared" si="163"/>
        <v>0</v>
      </c>
      <c r="P682" s="132">
        <f t="shared" si="163"/>
        <v>0</v>
      </c>
      <c r="Q682" s="131">
        <f t="shared" si="163"/>
        <v>0</v>
      </c>
      <c r="R682" s="133">
        <f>SUM(R317:R348)+SUM(R497:R498)</f>
        <v>0</v>
      </c>
      <c r="S682" s="133">
        <f>SUM(S317:S348)+SUM(S497:S498)</f>
        <v>0</v>
      </c>
      <c r="T682" s="133">
        <f t="shared" si="163"/>
        <v>0</v>
      </c>
      <c r="U682" s="178">
        <f t="shared" si="163"/>
        <v>0</v>
      </c>
      <c r="V682" s="132">
        <f t="shared" si="163"/>
        <v>0</v>
      </c>
      <c r="W682" s="178">
        <f t="shared" si="163"/>
        <v>0</v>
      </c>
      <c r="X682" s="132">
        <f t="shared" si="163"/>
        <v>0</v>
      </c>
      <c r="Y682" s="131">
        <f t="shared" si="163"/>
        <v>0</v>
      </c>
      <c r="Z682" s="133">
        <f t="shared" si="163"/>
        <v>0</v>
      </c>
      <c r="AA682" s="178">
        <f t="shared" si="163"/>
        <v>0</v>
      </c>
      <c r="AB682" s="133">
        <f>SUM(AB317:AB348)+SUM(AB497:AB498)</f>
        <v>0</v>
      </c>
      <c r="AC682" s="413">
        <f>SUM(AC317:AC348)+SUM(AC497:AC498)</f>
        <v>0</v>
      </c>
      <c r="AD682" s="179">
        <f t="shared" si="163"/>
        <v>0</v>
      </c>
      <c r="AE682" s="131">
        <f t="shared" si="163"/>
        <v>0</v>
      </c>
      <c r="AF682" s="413">
        <f>SUM(AF317:AF348)+SUM(AF497:AF498)</f>
        <v>0</v>
      </c>
      <c r="AG682" s="413">
        <f>SUM(AG317:AG348)+SUM(AG497:AG498)</f>
        <v>0</v>
      </c>
      <c r="AH682" s="413">
        <f>SUM(AH317:AH348)+SUM(AH497:AH498)</f>
        <v>0</v>
      </c>
      <c r="AI682" s="179">
        <f t="shared" si="163"/>
        <v>0</v>
      </c>
      <c r="AJ682" s="131">
        <f t="shared" si="163"/>
        <v>0</v>
      </c>
      <c r="AK682" s="413">
        <f>SUM(AK317:AK348)+SUM(AK497:AK498)</f>
        <v>0</v>
      </c>
      <c r="AL682" s="179">
        <f t="shared" si="163"/>
        <v>0</v>
      </c>
      <c r="AM682" s="131">
        <f t="shared" si="163"/>
        <v>0</v>
      </c>
      <c r="AN682" s="413">
        <f>SUM(AN317:AN348)+SUM(AN497:AN498)</f>
        <v>0</v>
      </c>
      <c r="AO682" s="414">
        <f>SUM(AO317:AO348)+SUM(AO497:AO498)</f>
        <v>0</v>
      </c>
      <c r="AP682" s="131">
        <f>SUM(AP317:AP348)+SUM(AP497:AP498)</f>
        <v>0</v>
      </c>
      <c r="AQ682" s="179">
        <f t="shared" si="163"/>
        <v>0</v>
      </c>
      <c r="AR682" s="131">
        <f t="shared" si="163"/>
        <v>0</v>
      </c>
      <c r="AS682" s="413">
        <f>SUM(AS317:AS348)+SUM(AS497:AS498)</f>
        <v>0</v>
      </c>
      <c r="AT682" s="179">
        <f t="shared" si="163"/>
        <v>0</v>
      </c>
      <c r="AU682" s="131">
        <f t="shared" si="163"/>
        <v>0</v>
      </c>
      <c r="AV682" s="132">
        <f t="shared" si="163"/>
        <v>0</v>
      </c>
      <c r="AW682" s="131">
        <f t="shared" si="163"/>
        <v>0</v>
      </c>
      <c r="AX682" s="414">
        <f>SUM(AX317:AX348)+SUM(AX497:AX498)</f>
        <v>0</v>
      </c>
      <c r="AY682" s="131">
        <f>SUM(AY317:AY348)+SUM(AY497:AY498)</f>
        <v>0</v>
      </c>
      <c r="AZ682" s="179">
        <f t="shared" si="163"/>
        <v>0</v>
      </c>
      <c r="BA682" s="131">
        <f t="shared" si="163"/>
        <v>0</v>
      </c>
      <c r="BB682" s="413">
        <f>SUM(BB317:BB348)+SUM(BB497:BB498)</f>
        <v>0</v>
      </c>
      <c r="BC682" s="179">
        <f t="shared" ref="BC682:CE682" si="164">SUM(BC317:BC348)+SUM(BC497:BC498)</f>
        <v>0</v>
      </c>
      <c r="BD682" s="131">
        <f t="shared" si="164"/>
        <v>0</v>
      </c>
      <c r="BE682" s="179">
        <f>SUM(BE317:BE348)+SUM(BE497:BE498)</f>
        <v>0</v>
      </c>
      <c r="BF682" s="131">
        <f t="shared" si="164"/>
        <v>0</v>
      </c>
      <c r="BG682" s="132">
        <f t="shared" si="164"/>
        <v>0</v>
      </c>
      <c r="BH682" s="131">
        <f t="shared" si="164"/>
        <v>6279</v>
      </c>
      <c r="BI682" s="132">
        <f t="shared" si="164"/>
        <v>7053</v>
      </c>
      <c r="BJ682" s="131">
        <f t="shared" si="164"/>
        <v>0</v>
      </c>
      <c r="BK682" s="132">
        <f t="shared" si="164"/>
        <v>0</v>
      </c>
      <c r="BL682" s="131">
        <f t="shared" si="164"/>
        <v>7537</v>
      </c>
      <c r="BM682" s="413">
        <f>SUM(BM317:BM348)+SUM(BM497:BM498)</f>
        <v>7607</v>
      </c>
      <c r="BN682" s="179">
        <f t="shared" si="164"/>
        <v>6679</v>
      </c>
      <c r="BO682" s="131">
        <f t="shared" si="164"/>
        <v>0</v>
      </c>
      <c r="BP682" s="132">
        <f t="shared" si="164"/>
        <v>0</v>
      </c>
      <c r="BQ682" s="131">
        <f t="shared" si="164"/>
        <v>0</v>
      </c>
      <c r="BR682" s="133">
        <f>SUM(BR317:BR348)+SUM(BR497:BR498)</f>
        <v>0</v>
      </c>
      <c r="BS682" s="413">
        <f>SUM(BS317:BS348)+SUM(BS497:BS498)</f>
        <v>0</v>
      </c>
      <c r="BT682" s="413">
        <f>SUM(BT317:BT348)+SUM(BT497:BT498)</f>
        <v>0</v>
      </c>
      <c r="BU682" s="179">
        <f t="shared" si="164"/>
        <v>0</v>
      </c>
      <c r="BV682" s="131">
        <f t="shared" si="164"/>
        <v>0</v>
      </c>
      <c r="BW682" s="132">
        <f t="shared" si="164"/>
        <v>0</v>
      </c>
      <c r="BX682" s="131">
        <f t="shared" si="164"/>
        <v>0</v>
      </c>
      <c r="BY682" s="413">
        <f>SUM(BY317:BY348)+SUM(BY497:BY498)</f>
        <v>0</v>
      </c>
      <c r="BZ682" s="413">
        <f t="shared" si="164"/>
        <v>0</v>
      </c>
      <c r="CA682" s="132">
        <f t="shared" si="164"/>
        <v>0</v>
      </c>
      <c r="CB682" s="131">
        <f t="shared" si="164"/>
        <v>0</v>
      </c>
      <c r="CC682" s="413">
        <f>SUM(CC317:CC348)+SUM(CC497:CC498)</f>
        <v>0</v>
      </c>
      <c r="CD682" s="413">
        <f>SUM(CD317:CD348)+SUM(CD497:CD498)</f>
        <v>0</v>
      </c>
      <c r="CE682" s="179">
        <f t="shared" si="164"/>
        <v>0</v>
      </c>
    </row>
    <row r="683" spans="1:83">
      <c r="A683" s="40"/>
      <c r="B683" s="28" t="s">
        <v>743</v>
      </c>
      <c r="C683" s="26">
        <v>2645</v>
      </c>
      <c r="D683" s="26">
        <f>SUM(D349)+SUM(D481:D482)</f>
        <v>346</v>
      </c>
      <c r="E683" s="68">
        <f t="shared" si="78"/>
        <v>0.13081285444234406</v>
      </c>
      <c r="F683" s="131">
        <f>SUM(F349)+SUM(F481:F482)</f>
        <v>0</v>
      </c>
      <c r="G683" s="413">
        <f>SUM(G349)+SUM(G481:G482)</f>
        <v>0</v>
      </c>
      <c r="H683" s="413">
        <f>SUM(H349)+SUM(H481:H482)</f>
        <v>0</v>
      </c>
      <c r="I683" s="413">
        <f>SUM(I349)+SUM(I481:I482)</f>
        <v>0</v>
      </c>
      <c r="J683" s="413">
        <f t="shared" ref="J683:BA683" si="165">SUM(J349)+SUM(J481:J482)</f>
        <v>0</v>
      </c>
      <c r="K683" s="414">
        <f t="shared" si="165"/>
        <v>0</v>
      </c>
      <c r="L683" s="131">
        <f>SUM(L349)+SUM(L481:L482)</f>
        <v>0</v>
      </c>
      <c r="M683" s="413">
        <f>SUM(M349)+SUM(M481:M482)</f>
        <v>0</v>
      </c>
      <c r="N683" s="132">
        <f>SUM(N349)+SUM(N481:N482)</f>
        <v>0</v>
      </c>
      <c r="O683" s="131">
        <f t="shared" si="165"/>
        <v>0</v>
      </c>
      <c r="P683" s="132">
        <f t="shared" si="165"/>
        <v>0</v>
      </c>
      <c r="Q683" s="131">
        <f t="shared" si="165"/>
        <v>0</v>
      </c>
      <c r="R683" s="133">
        <f>SUM(R349)+SUM(R481:R482)</f>
        <v>0</v>
      </c>
      <c r="S683" s="133">
        <f>SUM(S349)+SUM(S481:S482)</f>
        <v>0</v>
      </c>
      <c r="T683" s="133">
        <f t="shared" si="165"/>
        <v>0</v>
      </c>
      <c r="U683" s="178">
        <f t="shared" si="165"/>
        <v>0</v>
      </c>
      <c r="V683" s="132">
        <f t="shared" si="165"/>
        <v>0</v>
      </c>
      <c r="W683" s="178">
        <f t="shared" si="165"/>
        <v>0</v>
      </c>
      <c r="X683" s="132">
        <f t="shared" si="165"/>
        <v>0</v>
      </c>
      <c r="Y683" s="131">
        <f t="shared" si="165"/>
        <v>0</v>
      </c>
      <c r="Z683" s="133">
        <f t="shared" si="165"/>
        <v>0</v>
      </c>
      <c r="AA683" s="178">
        <f t="shared" si="165"/>
        <v>0</v>
      </c>
      <c r="AB683" s="133">
        <f>SUM(AB349)+SUM(AB481:AB482)</f>
        <v>0</v>
      </c>
      <c r="AC683" s="413">
        <f>SUM(AC349)+SUM(AC481:AC482)</f>
        <v>0</v>
      </c>
      <c r="AD683" s="179">
        <f t="shared" si="165"/>
        <v>0</v>
      </c>
      <c r="AE683" s="131">
        <f t="shared" si="165"/>
        <v>0</v>
      </c>
      <c r="AF683" s="413">
        <f>SUM(AF349)+SUM(AF481:AF482)</f>
        <v>0</v>
      </c>
      <c r="AG683" s="413">
        <f>SUM(AG349)+SUM(AG481:AG482)</f>
        <v>0</v>
      </c>
      <c r="AH683" s="413">
        <f>SUM(AH349)+SUM(AH481:AH482)</f>
        <v>0</v>
      </c>
      <c r="AI683" s="179">
        <f t="shared" si="165"/>
        <v>0</v>
      </c>
      <c r="AJ683" s="131">
        <f t="shared" si="165"/>
        <v>0</v>
      </c>
      <c r="AK683" s="413">
        <f>SUM(AK349)+SUM(AK481:AK482)</f>
        <v>0</v>
      </c>
      <c r="AL683" s="179">
        <f t="shared" si="165"/>
        <v>0</v>
      </c>
      <c r="AM683" s="131">
        <f t="shared" si="165"/>
        <v>0</v>
      </c>
      <c r="AN683" s="413">
        <f>SUM(AN349)+SUM(AN481:AN482)</f>
        <v>0</v>
      </c>
      <c r="AO683" s="414">
        <f>SUM(AO349)+SUM(AO481:AO482)</f>
        <v>0</v>
      </c>
      <c r="AP683" s="131">
        <f>SUM(AP349)+SUM(AP481:AP482)</f>
        <v>0</v>
      </c>
      <c r="AQ683" s="179">
        <f t="shared" si="165"/>
        <v>0</v>
      </c>
      <c r="AR683" s="131">
        <f t="shared" si="165"/>
        <v>0</v>
      </c>
      <c r="AS683" s="413">
        <f>SUM(AS349)+SUM(AS481:AS482)</f>
        <v>0</v>
      </c>
      <c r="AT683" s="179">
        <f t="shared" si="165"/>
        <v>0</v>
      </c>
      <c r="AU683" s="131">
        <f t="shared" si="165"/>
        <v>0</v>
      </c>
      <c r="AV683" s="132">
        <f t="shared" si="165"/>
        <v>0</v>
      </c>
      <c r="AW683" s="131">
        <f t="shared" si="165"/>
        <v>0</v>
      </c>
      <c r="AX683" s="414">
        <f>SUM(AX349)+SUM(AX481:AX482)</f>
        <v>0</v>
      </c>
      <c r="AY683" s="131">
        <f>SUM(AY349)+SUM(AY481:AY482)</f>
        <v>0</v>
      </c>
      <c r="AZ683" s="179">
        <f t="shared" si="165"/>
        <v>0</v>
      </c>
      <c r="BA683" s="131">
        <f t="shared" si="165"/>
        <v>0</v>
      </c>
      <c r="BB683" s="413">
        <f>SUM(BB349)+SUM(BB481:BB482)</f>
        <v>0</v>
      </c>
      <c r="BC683" s="179">
        <f t="shared" ref="BC683:CE683" si="166">SUM(BC349)+SUM(BC481:BC482)</f>
        <v>0</v>
      </c>
      <c r="BD683" s="131">
        <f t="shared" si="166"/>
        <v>0</v>
      </c>
      <c r="BE683" s="179">
        <f>SUM(BE349)+SUM(BE481:BE482)</f>
        <v>0</v>
      </c>
      <c r="BF683" s="131">
        <f t="shared" si="166"/>
        <v>0</v>
      </c>
      <c r="BG683" s="132">
        <f t="shared" si="166"/>
        <v>0</v>
      </c>
      <c r="BH683" s="131">
        <f t="shared" si="166"/>
        <v>145</v>
      </c>
      <c r="BI683" s="132">
        <f t="shared" si="166"/>
        <v>183</v>
      </c>
      <c r="BJ683" s="131">
        <f t="shared" si="166"/>
        <v>0</v>
      </c>
      <c r="BK683" s="132">
        <f t="shared" si="166"/>
        <v>0</v>
      </c>
      <c r="BL683" s="131">
        <f t="shared" si="166"/>
        <v>0</v>
      </c>
      <c r="BM683" s="413">
        <f>SUM(BM349)+SUM(BM481:BM482)</f>
        <v>0</v>
      </c>
      <c r="BN683" s="179">
        <f t="shared" si="166"/>
        <v>0</v>
      </c>
      <c r="BO683" s="131">
        <f t="shared" si="166"/>
        <v>209</v>
      </c>
      <c r="BP683" s="132">
        <f t="shared" si="166"/>
        <v>173</v>
      </c>
      <c r="BQ683" s="131">
        <f t="shared" si="166"/>
        <v>0</v>
      </c>
      <c r="BR683" s="133">
        <f>SUM(BR349)+SUM(BR481:BR482)</f>
        <v>0</v>
      </c>
      <c r="BS683" s="413">
        <f>SUM(BS349)+SUM(BS481:BS482)</f>
        <v>0</v>
      </c>
      <c r="BT683" s="413">
        <f>SUM(BT349)+SUM(BT481:BT482)</f>
        <v>0</v>
      </c>
      <c r="BU683" s="179">
        <f t="shared" si="166"/>
        <v>0</v>
      </c>
      <c r="BV683" s="131">
        <f t="shared" si="166"/>
        <v>0</v>
      </c>
      <c r="BW683" s="132">
        <f t="shared" si="166"/>
        <v>0</v>
      </c>
      <c r="BX683" s="131">
        <f t="shared" si="166"/>
        <v>0</v>
      </c>
      <c r="BY683" s="413">
        <f>SUM(BY349)+SUM(BY481:BY482)</f>
        <v>0</v>
      </c>
      <c r="BZ683" s="413">
        <f t="shared" si="166"/>
        <v>0</v>
      </c>
      <c r="CA683" s="132">
        <f t="shared" si="166"/>
        <v>0</v>
      </c>
      <c r="CB683" s="131">
        <f t="shared" si="166"/>
        <v>0</v>
      </c>
      <c r="CC683" s="413">
        <f>SUM(CC349)+SUM(CC481:CC482)</f>
        <v>0</v>
      </c>
      <c r="CD683" s="413">
        <f>SUM(CD349)+SUM(CD481:CD482)</f>
        <v>0</v>
      </c>
      <c r="CE683" s="179">
        <f t="shared" si="166"/>
        <v>0</v>
      </c>
    </row>
    <row r="684" spans="1:83">
      <c r="A684" s="40"/>
      <c r="B684" s="28" t="s">
        <v>744</v>
      </c>
      <c r="C684" s="46">
        <v>52271</v>
      </c>
      <c r="D684" s="26">
        <v>19778</v>
      </c>
      <c r="E684" s="68">
        <f t="shared" si="78"/>
        <v>0.37837424193147251</v>
      </c>
      <c r="F684" s="131">
        <v>0</v>
      </c>
      <c r="G684" s="413">
        <v>0</v>
      </c>
      <c r="H684" s="413">
        <v>0</v>
      </c>
      <c r="I684" s="413">
        <v>0</v>
      </c>
      <c r="J684" s="413">
        <v>0</v>
      </c>
      <c r="K684" s="414">
        <v>0</v>
      </c>
      <c r="L684" s="131">
        <v>0</v>
      </c>
      <c r="M684" s="413">
        <v>0</v>
      </c>
      <c r="N684" s="132">
        <v>0</v>
      </c>
      <c r="O684" s="131">
        <f t="shared" ref="O684:AR684" si="167">SUM(O218)+O268+SUM(O350:O387)+O431+O432+O439+O440+O444+O445+O451+O453+O454+O460+O461+O463+O464+O467+O509+O525+O532</f>
        <v>0</v>
      </c>
      <c r="P684" s="132">
        <f t="shared" si="167"/>
        <v>0</v>
      </c>
      <c r="Q684" s="131">
        <f t="shared" si="167"/>
        <v>0</v>
      </c>
      <c r="R684" s="133">
        <f>SUM(R218)+R268+SUM(R350:R387)+R431+R432+R439+R440+R444+R445+R451+R453+R454+R460+R461+R463+R464+R467+R509+R525+R532</f>
        <v>0</v>
      </c>
      <c r="S684" s="133">
        <f>SUM(S218)+S268+SUM(S350:S387)+S431+S432+S439+S440+S444+S445+S451+S453+S454+S460+S461+S463+S464+S467+S509+S525+S532</f>
        <v>0</v>
      </c>
      <c r="T684" s="133">
        <f t="shared" si="167"/>
        <v>0</v>
      </c>
      <c r="U684" s="178">
        <f t="shared" si="167"/>
        <v>0</v>
      </c>
      <c r="V684" s="132">
        <f t="shared" si="167"/>
        <v>0</v>
      </c>
      <c r="W684" s="178">
        <f t="shared" si="167"/>
        <v>0</v>
      </c>
      <c r="X684" s="132">
        <f t="shared" si="167"/>
        <v>0</v>
      </c>
      <c r="Y684" s="131">
        <f t="shared" si="167"/>
        <v>0</v>
      </c>
      <c r="Z684" s="133">
        <f t="shared" si="167"/>
        <v>0</v>
      </c>
      <c r="AA684" s="178">
        <f t="shared" si="167"/>
        <v>0</v>
      </c>
      <c r="AB684" s="133">
        <f>SUM(AB218)+AB268+SUM(AB350:AB387)+AB431+AB432+AB439+AB440+AB444+AB445+AB451+AB453+AB454+AB460+AB461+AB463+AB464+AB467+AB509+AB525+AB532</f>
        <v>0</v>
      </c>
      <c r="AC684" s="413">
        <f>SUM(AC218)+AC268+SUM(AC350:AC387)+AC431+AC432+AC439+AC440+AC444+AC445+AC451+AC453+AC454+AC460+AC461+AC463+AC464+AC467+AC509+AC525+AC532</f>
        <v>0</v>
      </c>
      <c r="AD684" s="179">
        <f t="shared" si="167"/>
        <v>0</v>
      </c>
      <c r="AE684" s="131">
        <v>0</v>
      </c>
      <c r="AF684" s="413">
        <v>0</v>
      </c>
      <c r="AG684" s="413">
        <v>0</v>
      </c>
      <c r="AH684" s="413">
        <v>0</v>
      </c>
      <c r="AI684" s="179">
        <v>0</v>
      </c>
      <c r="AJ684" s="131">
        <v>0</v>
      </c>
      <c r="AK684" s="413">
        <v>0</v>
      </c>
      <c r="AL684" s="179">
        <v>0</v>
      </c>
      <c r="AM684" s="131">
        <f t="shared" si="167"/>
        <v>0</v>
      </c>
      <c r="AN684" s="413">
        <f>SUM(AN218)+AN268+SUM(AN350:AN387)+AN431+AN432+AN439+AN440+AN444+AN445+AN451+AN453+AN454+AN460+AN461+AN463+AN464+AN467+AN509+AN525+AN532</f>
        <v>0</v>
      </c>
      <c r="AO684" s="414">
        <f>SUM(AO218)+AO268+SUM(AO350:AO387)+AO431+AO432+AO439+AO440+AO444+AO445+AO451+AO453+AO454+AO460+AO461+AO463+AO464+AO467+AO509+AO525+AO532</f>
        <v>0</v>
      </c>
      <c r="AP684" s="131">
        <f>SUM(AP218)+AP268+SUM(AP350:AP387)+AP431+AP432+AP439+AP440+AP444+AP445+AP451+AP453+AP454+AP460+AP461+AP463+AP464+AP467+AP509+AP525+AP532</f>
        <v>0</v>
      </c>
      <c r="AQ684" s="179">
        <f t="shared" si="167"/>
        <v>0</v>
      </c>
      <c r="AR684" s="131">
        <f t="shared" si="167"/>
        <v>0</v>
      </c>
      <c r="AS684" s="413">
        <f t="shared" ref="AS684:BA684" si="168">SUM(AS218)+AS268+SUM(AS350:AS387)+AS431+AS432+AS439+AS440+AS444+AS445+AS451+AS453+AS454+AS460+AS461+AS463+AS464+AS467+AS509+AS525+AS532</f>
        <v>0</v>
      </c>
      <c r="AT684" s="179">
        <f t="shared" si="168"/>
        <v>0</v>
      </c>
      <c r="AU684" s="131">
        <f t="shared" si="168"/>
        <v>0</v>
      </c>
      <c r="AV684" s="132">
        <f t="shared" si="168"/>
        <v>0</v>
      </c>
      <c r="AW684" s="131">
        <f t="shared" si="168"/>
        <v>0</v>
      </c>
      <c r="AX684" s="414">
        <f t="shared" si="168"/>
        <v>0</v>
      </c>
      <c r="AY684" s="131">
        <f t="shared" si="168"/>
        <v>0</v>
      </c>
      <c r="AZ684" s="179">
        <f t="shared" si="168"/>
        <v>0</v>
      </c>
      <c r="BA684" s="131">
        <f t="shared" si="168"/>
        <v>0</v>
      </c>
      <c r="BB684" s="413">
        <f>SUM(BB218)+BB268+SUM(BB350:BB387)+BB431+BB432+BB439+BB440+BB444+BB445+BB451+BB453+BB454+BB460+BB461+BB463+BB464+BB467+BB509+BB525+BB532</f>
        <v>0</v>
      </c>
      <c r="BC684" s="179">
        <f t="shared" ref="BC684:CE684" si="169">SUM(BC218)+BC268+SUM(BC350:BC387)+BC431+BC432+BC439+BC440+BC444+BC445+BC451+BC453+BC454+BC460+BC461+BC463+BC464+BC467+BC509+BC525+BC532</f>
        <v>0</v>
      </c>
      <c r="BD684" s="131">
        <f t="shared" si="169"/>
        <v>0</v>
      </c>
      <c r="BE684" s="179">
        <f>SUM(BE218)+BE268+SUM(BE350:BE387)+BE431+BE432+BE439+BE440+BE444+BE445+BE451+BE453+BE454+BE460+BE461+BE463+BE464+BE467+BE509+BE525+BE532</f>
        <v>0</v>
      </c>
      <c r="BF684" s="131">
        <f t="shared" si="169"/>
        <v>0</v>
      </c>
      <c r="BG684" s="132">
        <f t="shared" si="169"/>
        <v>0</v>
      </c>
      <c r="BH684" s="131">
        <f t="shared" si="169"/>
        <v>8309</v>
      </c>
      <c r="BI684" s="132">
        <f t="shared" si="169"/>
        <v>9075</v>
      </c>
      <c r="BJ684" s="131">
        <f t="shared" si="169"/>
        <v>0</v>
      </c>
      <c r="BK684" s="132">
        <f t="shared" si="169"/>
        <v>0</v>
      </c>
      <c r="BL684" s="131">
        <f t="shared" si="169"/>
        <v>0</v>
      </c>
      <c r="BM684" s="413">
        <f>SUM(BM218)+BM268+SUM(BM350:BM387)+BM431+BM432+BM439+BM440+BM444+BM445+BM451+BM453+BM454+BM460+BM461+BM463+BM464+BM467+BM509+BM525+BM532</f>
        <v>0</v>
      </c>
      <c r="BN684" s="179">
        <f t="shared" si="169"/>
        <v>0</v>
      </c>
      <c r="BO684" s="131">
        <f t="shared" si="169"/>
        <v>0</v>
      </c>
      <c r="BP684" s="132">
        <f t="shared" si="169"/>
        <v>0</v>
      </c>
      <c r="BQ684" s="131">
        <f t="shared" si="169"/>
        <v>5700</v>
      </c>
      <c r="BR684" s="133">
        <f>SUM(BR218)+BR268+SUM(BR350:BR387)+BR431+BR432+BR439+BR440+BR444+BR445+BR451+BR453+BR454+BR460+BR461+BR463+BR464+BR467+BR509+BR525+BR532</f>
        <v>4632</v>
      </c>
      <c r="BS684" s="413">
        <f>SUM(BS218)+BS268+SUM(BS350:BS387)+BS431+BS432+BS439+BS440+BS444+BS445+BS451+BS453+BS454+BS460+BS461+BS463+BS464+BS467+BS509+BS525+BS532</f>
        <v>6624</v>
      </c>
      <c r="BT684" s="413">
        <f>SUM(BT218)+BT268+SUM(BT350:BT387)+BT431+BT432+BT439+BT440+BT444+BT445+BT451+BT453+BT454+BT460+BT461+BT463+BT464+BT467+BT509+BT525+BT532</f>
        <v>3219</v>
      </c>
      <c r="BU684" s="179">
        <f t="shared" si="169"/>
        <v>6649</v>
      </c>
      <c r="BV684" s="131">
        <v>0</v>
      </c>
      <c r="BW684" s="132">
        <v>0</v>
      </c>
      <c r="BX684" s="131">
        <f t="shared" si="169"/>
        <v>0</v>
      </c>
      <c r="BY684" s="413">
        <f>SUM(BY218)+BY268+SUM(BY350:BY387)+BY431+BY432+BY439+BY440+BY444+BY445+BY451+BY453+BY454+BY460+BY461+BY463+BY464+BY467+BY509+BY525+BY532</f>
        <v>0</v>
      </c>
      <c r="BZ684" s="413">
        <f t="shared" si="169"/>
        <v>0</v>
      </c>
      <c r="CA684" s="132">
        <f t="shared" si="169"/>
        <v>0</v>
      </c>
      <c r="CB684" s="131">
        <f t="shared" si="169"/>
        <v>0</v>
      </c>
      <c r="CC684" s="413">
        <f>SUM(CC218)+CC268+SUM(CC350:CC387)+CC431+CC432+CC439+CC440+CC444+CC445+CC451+CC453+CC454+CC460+CC461+CC463+CC464+CC467+CC509+CC525+CC532</f>
        <v>0</v>
      </c>
      <c r="CD684" s="413">
        <f>SUM(CD218)+CD268+SUM(CD350:CD387)+CD431+CD432+CD439+CD440+CD444+CD445+CD451+CD453+CD454+CD460+CD461+CD463+CD464+CD467+CD509+CD525+CD532</f>
        <v>0</v>
      </c>
      <c r="CE684" s="179">
        <f t="shared" si="169"/>
        <v>0</v>
      </c>
    </row>
    <row r="685" spans="1:83">
      <c r="A685" s="40"/>
      <c r="B685" s="28" t="s">
        <v>38</v>
      </c>
      <c r="C685" s="46">
        <v>45199</v>
      </c>
      <c r="D685" s="26">
        <v>12299</v>
      </c>
      <c r="E685" s="68">
        <f t="shared" si="78"/>
        <v>0.2721077899953539</v>
      </c>
      <c r="F685" s="131">
        <v>0</v>
      </c>
      <c r="G685" s="413">
        <v>0</v>
      </c>
      <c r="H685" s="413">
        <v>0</v>
      </c>
      <c r="I685" s="413">
        <v>0</v>
      </c>
      <c r="J685" s="413">
        <v>0</v>
      </c>
      <c r="K685" s="414">
        <v>0</v>
      </c>
      <c r="L685" s="131">
        <v>0</v>
      </c>
      <c r="M685" s="413">
        <v>0</v>
      </c>
      <c r="N685" s="132">
        <v>0</v>
      </c>
      <c r="O685" s="131">
        <f t="shared" ref="O685:AR685" si="170">SUM(O121)+SUM(O402:O420)+O430+SUM(O433:O436)+O438+SUM(O441:O443)+SUM(O445:O450)+SUM(O452:O453)+SUM(O455:O459)+O462+SUM(O466:O472)</f>
        <v>0</v>
      </c>
      <c r="P685" s="132">
        <f t="shared" si="170"/>
        <v>0</v>
      </c>
      <c r="Q685" s="131">
        <f t="shared" si="170"/>
        <v>0</v>
      </c>
      <c r="R685" s="133">
        <f>SUM(R121)+SUM(R402:R420)+R430+SUM(R433:R436)+R438+SUM(R441:R443)+SUM(R445:R450)+SUM(R452:R453)+SUM(R455:R459)+R462+SUM(R466:R472)</f>
        <v>0</v>
      </c>
      <c r="S685" s="133">
        <f>SUM(S121)+SUM(S402:S420)+S430+SUM(S433:S436)+S438+SUM(S441:S443)+SUM(S445:S450)+SUM(S452:S453)+SUM(S455:S459)+S462+SUM(S466:S472)</f>
        <v>0</v>
      </c>
      <c r="T685" s="133">
        <f t="shared" si="170"/>
        <v>0</v>
      </c>
      <c r="U685" s="178">
        <f t="shared" si="170"/>
        <v>0</v>
      </c>
      <c r="V685" s="132">
        <f t="shared" si="170"/>
        <v>0</v>
      </c>
      <c r="W685" s="178">
        <f t="shared" si="170"/>
        <v>0</v>
      </c>
      <c r="X685" s="132">
        <f t="shared" si="170"/>
        <v>0</v>
      </c>
      <c r="Y685" s="131">
        <f t="shared" si="170"/>
        <v>0</v>
      </c>
      <c r="Z685" s="133">
        <f t="shared" si="170"/>
        <v>0</v>
      </c>
      <c r="AA685" s="178">
        <f t="shared" si="170"/>
        <v>0</v>
      </c>
      <c r="AB685" s="133">
        <f>SUM(AB121)+SUM(AB402:AB420)+AB430+SUM(AB433:AB436)+AB438+SUM(AB441:AB443)+SUM(AB445:AB450)+SUM(AB452:AB453)+SUM(AB455:AB459)+AB462+SUM(AB466:AB472)</f>
        <v>0</v>
      </c>
      <c r="AC685" s="413">
        <f>SUM(AC121)+SUM(AC402:AC420)+AC430+SUM(AC433:AC436)+AC438+SUM(AC441:AC443)+SUM(AC445:AC450)+SUM(AC452:AC453)+SUM(AC455:AC459)+AC462+SUM(AC466:AC472)</f>
        <v>0</v>
      </c>
      <c r="AD685" s="179">
        <f t="shared" si="170"/>
        <v>0</v>
      </c>
      <c r="AE685" s="131">
        <f t="shared" si="170"/>
        <v>0</v>
      </c>
      <c r="AF685" s="413">
        <f>SUM(AF121)+SUM(AF402:AF420)+AF430+SUM(AF433:AF436)+AF438+SUM(AF441:AF443)+SUM(AF445:AF450)+SUM(AF452:AF453)+SUM(AF455:AF459)+AF462+SUM(AF466:AF472)</f>
        <v>0</v>
      </c>
      <c r="AG685" s="413">
        <f>SUM(AG121)+SUM(AG402:AG420)+AG430+SUM(AG433:AG436)+AG438+SUM(AG441:AG443)+SUM(AG445:AG450)+SUM(AG452:AG453)+SUM(AG455:AG459)+AG462+SUM(AG466:AG472)</f>
        <v>0</v>
      </c>
      <c r="AH685" s="413">
        <f>SUM(AH121)+SUM(AH402:AH420)+AH430+SUM(AH433:AH436)+AH438+SUM(AH441:AH443)+SUM(AH445:AH450)+SUM(AH452:AH453)+SUM(AH455:AH459)+AH462+SUM(AH466:AH472)</f>
        <v>0</v>
      </c>
      <c r="AI685" s="179">
        <f t="shared" si="170"/>
        <v>0</v>
      </c>
      <c r="AJ685" s="131">
        <f t="shared" si="170"/>
        <v>0</v>
      </c>
      <c r="AK685" s="413">
        <f>SUM(AK121)+SUM(AK402:AK420)+AK430+SUM(AK433:AK436)+AK438+SUM(AK441:AK443)+SUM(AK445:AK450)+SUM(AK452:AK453)+SUM(AK455:AK459)+AK462+SUM(AK466:AK472)</f>
        <v>0</v>
      </c>
      <c r="AL685" s="179">
        <f t="shared" si="170"/>
        <v>0</v>
      </c>
      <c r="AM685" s="131">
        <f t="shared" si="170"/>
        <v>0</v>
      </c>
      <c r="AN685" s="413">
        <f>SUM(AN121)+SUM(AN402:AN420)+AN430+SUM(AN433:AN436)+AN438+SUM(AN441:AN443)+SUM(AN445:AN450)+SUM(AN452:AN453)+SUM(AN455:AN459)+AN462+SUM(AN466:AN472)</f>
        <v>0</v>
      </c>
      <c r="AO685" s="414">
        <f>SUM(AO121)+SUM(AO402:AO420)+AO430+SUM(AO433:AO436)+AO438+SUM(AO441:AO443)+SUM(AO445:AO450)+SUM(AO452:AO453)+SUM(AO455:AO459)+AO462+SUM(AO466:AO472)</f>
        <v>0</v>
      </c>
      <c r="AP685" s="131">
        <f>SUM(AP121)+SUM(AP402:AP420)+AP430+SUM(AP433:AP436)+AP438+SUM(AP441:AP443)+SUM(AP445:AP450)+SUM(AP452:AP453)+SUM(AP455:AP459)+AP462+SUM(AP466:AP472)</f>
        <v>0</v>
      </c>
      <c r="AQ685" s="179">
        <f t="shared" si="170"/>
        <v>0</v>
      </c>
      <c r="AR685" s="131">
        <f t="shared" si="170"/>
        <v>0</v>
      </c>
      <c r="AS685" s="413">
        <f t="shared" ref="AS685:BA685" si="171">SUM(AS121)+SUM(AS402:AS420)+AS430+SUM(AS433:AS436)+AS438+SUM(AS441:AS443)+SUM(AS445:AS450)+SUM(AS452:AS453)+SUM(AS455:AS459)+AS462+SUM(AS466:AS472)</f>
        <v>0</v>
      </c>
      <c r="AT685" s="179">
        <f t="shared" si="171"/>
        <v>0</v>
      </c>
      <c r="AU685" s="131">
        <f t="shared" si="171"/>
        <v>0</v>
      </c>
      <c r="AV685" s="132">
        <f t="shared" si="171"/>
        <v>0</v>
      </c>
      <c r="AW685" s="131">
        <f t="shared" si="171"/>
        <v>0</v>
      </c>
      <c r="AX685" s="414">
        <f t="shared" si="171"/>
        <v>0</v>
      </c>
      <c r="AY685" s="131">
        <f t="shared" si="171"/>
        <v>0</v>
      </c>
      <c r="AZ685" s="179">
        <f t="shared" si="171"/>
        <v>0</v>
      </c>
      <c r="BA685" s="131">
        <f t="shared" si="171"/>
        <v>0</v>
      </c>
      <c r="BB685" s="413">
        <f>SUM(BB121)+SUM(BB402:BB420)+BB430+SUM(BB433:BB436)+BB438+SUM(BB441:BB443)+SUM(BB445:BB450)+SUM(BB452:BB453)+SUM(BB455:BB459)+BB462+SUM(BB466:BB472)</f>
        <v>0</v>
      </c>
      <c r="BC685" s="179">
        <f t="shared" ref="BC685:CE685" si="172">SUM(BC121)+SUM(BC402:BC420)+BC430+SUM(BC433:BC436)+BC438+SUM(BC441:BC443)+SUM(BC445:BC450)+SUM(BC452:BC453)+SUM(BC455:BC459)+BC462+SUM(BC466:BC472)</f>
        <v>0</v>
      </c>
      <c r="BD685" s="131">
        <f t="shared" si="172"/>
        <v>0</v>
      </c>
      <c r="BE685" s="179">
        <f>SUM(BE121)+SUM(BE402:BE420)+BE430+SUM(BE433:BE436)+BE438+SUM(BE441:BE443)+SUM(BE445:BE450)+SUM(BE452:BE453)+SUM(BE455:BE459)+BE462+SUM(BE466:BE472)</f>
        <v>0</v>
      </c>
      <c r="BF685" s="131">
        <f t="shared" si="172"/>
        <v>0</v>
      </c>
      <c r="BG685" s="132">
        <f t="shared" si="172"/>
        <v>0</v>
      </c>
      <c r="BH685" s="131">
        <f t="shared" si="172"/>
        <v>6077</v>
      </c>
      <c r="BI685" s="132">
        <f t="shared" si="172"/>
        <v>7075</v>
      </c>
      <c r="BJ685" s="131">
        <f t="shared" si="172"/>
        <v>0</v>
      </c>
      <c r="BK685" s="132">
        <f t="shared" si="172"/>
        <v>0</v>
      </c>
      <c r="BL685" s="131">
        <f t="shared" si="172"/>
        <v>0</v>
      </c>
      <c r="BM685" s="413">
        <f>SUM(BM121)+SUM(BM402:BM420)+BM430+SUM(BM433:BM436)+BM438+SUM(BM441:BM443)+SUM(BM445:BM450)+SUM(BM452:BM453)+SUM(BM455:BM459)+BM462+SUM(BM466:BM472)</f>
        <v>0</v>
      </c>
      <c r="BN685" s="179">
        <f t="shared" si="172"/>
        <v>0</v>
      </c>
      <c r="BO685" s="131">
        <f t="shared" si="172"/>
        <v>0</v>
      </c>
      <c r="BP685" s="132">
        <f t="shared" si="172"/>
        <v>0</v>
      </c>
      <c r="BQ685" s="131">
        <v>0</v>
      </c>
      <c r="BR685" s="133">
        <v>0</v>
      </c>
      <c r="BS685" s="413">
        <v>0</v>
      </c>
      <c r="BT685" s="413">
        <v>0</v>
      </c>
      <c r="BU685" s="179">
        <v>0</v>
      </c>
      <c r="BV685" s="131">
        <f t="shared" si="172"/>
        <v>6189</v>
      </c>
      <c r="BW685" s="132">
        <f t="shared" si="172"/>
        <v>6660</v>
      </c>
      <c r="BX685" s="131">
        <f t="shared" si="172"/>
        <v>0</v>
      </c>
      <c r="BY685" s="413">
        <f>SUM(BY121)+SUM(BY402:BY420)+BY430+SUM(BY433:BY436)+BY438+SUM(BY441:BY443)+SUM(BY445:BY450)+SUM(BY452:BY453)+SUM(BY455:BY459)+BY462+SUM(BY466:BY472)</f>
        <v>0</v>
      </c>
      <c r="BZ685" s="413">
        <f t="shared" si="172"/>
        <v>0</v>
      </c>
      <c r="CA685" s="132">
        <f t="shared" si="172"/>
        <v>0</v>
      </c>
      <c r="CB685" s="131">
        <f t="shared" si="172"/>
        <v>0</v>
      </c>
      <c r="CC685" s="413">
        <f>SUM(CC121)+SUM(CC402:CC420)+CC430+SUM(CC433:CC436)+CC438+SUM(CC441:CC443)+SUM(CC445:CC450)+SUM(CC452:CC453)+SUM(CC455:CC459)+CC462+SUM(CC466:CC472)</f>
        <v>0</v>
      </c>
      <c r="CD685" s="413">
        <f>SUM(CD121)+SUM(CD402:CD420)+CD430+SUM(CD433:CD436)+CD438+SUM(CD441:CD443)+SUM(CD445:CD450)+SUM(CD452:CD453)+SUM(CD455:CD459)+CD462+SUM(CD466:CD472)</f>
        <v>0</v>
      </c>
      <c r="CE685" s="179">
        <f t="shared" si="172"/>
        <v>0</v>
      </c>
    </row>
    <row r="686" spans="1:83">
      <c r="A686" s="40"/>
      <c r="B686" s="28" t="s">
        <v>745</v>
      </c>
      <c r="C686" s="22">
        <v>16634</v>
      </c>
      <c r="D686" s="22">
        <f>SUM(D226:D230)+SUM(D400:D401)+SUM(D476:D478)+SUM(D562:D564)</f>
        <v>4030</v>
      </c>
      <c r="E686" s="68">
        <f t="shared" si="78"/>
        <v>0.24227485872309726</v>
      </c>
      <c r="F686" s="131">
        <f t="shared" ref="F686:N686" si="173">SUM(F226:F230)+SUM(F400:F401)+SUM(F476:F478)+SUM(F562:F564)</f>
        <v>0</v>
      </c>
      <c r="G686" s="413">
        <f t="shared" si="173"/>
        <v>0</v>
      </c>
      <c r="H686" s="413">
        <f t="shared" si="173"/>
        <v>0</v>
      </c>
      <c r="I686" s="413">
        <f t="shared" si="173"/>
        <v>0</v>
      </c>
      <c r="J686" s="413">
        <f t="shared" si="173"/>
        <v>0</v>
      </c>
      <c r="K686" s="414">
        <f t="shared" si="173"/>
        <v>0</v>
      </c>
      <c r="L686" s="131">
        <f t="shared" si="173"/>
        <v>0</v>
      </c>
      <c r="M686" s="413">
        <f t="shared" si="173"/>
        <v>0</v>
      </c>
      <c r="N686" s="132">
        <f t="shared" si="173"/>
        <v>0</v>
      </c>
      <c r="O686" s="131">
        <f t="shared" ref="O686:AR686" si="174">SUM(O226:O230)+SUM(O400:O401)+SUM(O476:O478)+SUM(O562:O564)</f>
        <v>0</v>
      </c>
      <c r="P686" s="132">
        <f t="shared" si="174"/>
        <v>0</v>
      </c>
      <c r="Q686" s="131">
        <f t="shared" si="174"/>
        <v>0</v>
      </c>
      <c r="R686" s="133">
        <f>SUM(R226:R230)+SUM(R400:R401)+SUM(R476:R478)+SUM(R562:R564)</f>
        <v>0</v>
      </c>
      <c r="S686" s="133">
        <f>SUM(S226:S230)+SUM(S400:S401)+SUM(S476:S478)+SUM(S562:S564)</f>
        <v>0</v>
      </c>
      <c r="T686" s="133">
        <f t="shared" si="174"/>
        <v>0</v>
      </c>
      <c r="U686" s="178">
        <f t="shared" si="174"/>
        <v>0</v>
      </c>
      <c r="V686" s="132">
        <f t="shared" si="174"/>
        <v>0</v>
      </c>
      <c r="W686" s="178">
        <f t="shared" si="174"/>
        <v>0</v>
      </c>
      <c r="X686" s="132">
        <f t="shared" si="174"/>
        <v>0</v>
      </c>
      <c r="Y686" s="131">
        <f t="shared" si="174"/>
        <v>0</v>
      </c>
      <c r="Z686" s="133">
        <f t="shared" si="174"/>
        <v>0</v>
      </c>
      <c r="AA686" s="178">
        <f t="shared" si="174"/>
        <v>0</v>
      </c>
      <c r="AB686" s="133">
        <f>SUM(AB226:AB230)+SUM(AB400:AB401)+SUM(AB476:AB478)+SUM(AB562:AB564)</f>
        <v>0</v>
      </c>
      <c r="AC686" s="413">
        <f>SUM(AC226:AC230)+SUM(AC400:AC401)+SUM(AC476:AC478)+SUM(AC562:AC564)</f>
        <v>0</v>
      </c>
      <c r="AD686" s="179">
        <f t="shared" si="174"/>
        <v>0</v>
      </c>
      <c r="AE686" s="131">
        <f t="shared" si="174"/>
        <v>0</v>
      </c>
      <c r="AF686" s="413">
        <f>SUM(AF226:AF230)+SUM(AF400:AF401)+SUM(AF476:AF478)+SUM(AF562:AF564)</f>
        <v>0</v>
      </c>
      <c r="AG686" s="413">
        <f>SUM(AG226:AG230)+SUM(AG400:AG401)+SUM(AG476:AG478)+SUM(AG562:AG564)</f>
        <v>0</v>
      </c>
      <c r="AH686" s="413">
        <f>SUM(AH226:AH230)+SUM(AH400:AH401)+SUM(AH476:AH478)+SUM(AH562:AH564)</f>
        <v>0</v>
      </c>
      <c r="AI686" s="179">
        <f t="shared" si="174"/>
        <v>0</v>
      </c>
      <c r="AJ686" s="131">
        <f t="shared" si="174"/>
        <v>0</v>
      </c>
      <c r="AK686" s="413">
        <f>SUM(AK226:AK230)+SUM(AK400:AK401)+SUM(AK476:AK478)+SUM(AK562:AK564)</f>
        <v>0</v>
      </c>
      <c r="AL686" s="179">
        <f t="shared" si="174"/>
        <v>0</v>
      </c>
      <c r="AM686" s="131">
        <f t="shared" si="174"/>
        <v>0</v>
      </c>
      <c r="AN686" s="413">
        <f>SUM(AN226:AN230)+SUM(AN400:AN401)+SUM(AN476:AN478)+SUM(AN562:AN564)</f>
        <v>0</v>
      </c>
      <c r="AO686" s="414">
        <f>SUM(AO226:AO230)+SUM(AO400:AO401)+SUM(AO476:AO478)+SUM(AO562:AO564)</f>
        <v>0</v>
      </c>
      <c r="AP686" s="131">
        <f>SUM(AP226:AP230)+SUM(AP400:AP401)+SUM(AP476:AP478)+SUM(AP562:AP564)</f>
        <v>0</v>
      </c>
      <c r="AQ686" s="179">
        <f t="shared" si="174"/>
        <v>0</v>
      </c>
      <c r="AR686" s="131">
        <f t="shared" si="174"/>
        <v>0</v>
      </c>
      <c r="AS686" s="413">
        <f t="shared" ref="AS686:BA686" si="175">SUM(AS226:AS230)+SUM(AS400:AS401)+SUM(AS476:AS478)+SUM(AS562:AS564)</f>
        <v>0</v>
      </c>
      <c r="AT686" s="179">
        <f t="shared" si="175"/>
        <v>0</v>
      </c>
      <c r="AU686" s="131">
        <f t="shared" si="175"/>
        <v>0</v>
      </c>
      <c r="AV686" s="132">
        <f t="shared" si="175"/>
        <v>0</v>
      </c>
      <c r="AW686" s="131">
        <f t="shared" si="175"/>
        <v>0</v>
      </c>
      <c r="AX686" s="414">
        <f t="shared" si="175"/>
        <v>0</v>
      </c>
      <c r="AY686" s="131">
        <f t="shared" si="175"/>
        <v>0</v>
      </c>
      <c r="AZ686" s="179">
        <f t="shared" si="175"/>
        <v>0</v>
      </c>
      <c r="BA686" s="131">
        <f t="shared" si="175"/>
        <v>0</v>
      </c>
      <c r="BB686" s="413">
        <f>SUM(BB226:BB230)+SUM(BB400:BB401)+SUM(BB476:BB478)+SUM(BB562:BB564)</f>
        <v>0</v>
      </c>
      <c r="BC686" s="179">
        <f t="shared" ref="BC686:CE686" si="176">SUM(BC226:BC230)+SUM(BC400:BC401)+SUM(BC476:BC478)+SUM(BC562:BC564)</f>
        <v>0</v>
      </c>
      <c r="BD686" s="131">
        <f t="shared" si="176"/>
        <v>0</v>
      </c>
      <c r="BE686" s="179">
        <f>SUM(BE226:BE230)+SUM(BE400:BE401)+SUM(BE476:BE478)+SUM(BE562:BE564)</f>
        <v>0</v>
      </c>
      <c r="BF686" s="131">
        <f t="shared" si="176"/>
        <v>0</v>
      </c>
      <c r="BG686" s="132">
        <f t="shared" si="176"/>
        <v>0</v>
      </c>
      <c r="BH686" s="131">
        <f t="shared" si="176"/>
        <v>1868</v>
      </c>
      <c r="BI686" s="132">
        <f t="shared" si="176"/>
        <v>2086</v>
      </c>
      <c r="BJ686" s="131">
        <f t="shared" si="176"/>
        <v>0</v>
      </c>
      <c r="BK686" s="132">
        <f t="shared" si="176"/>
        <v>0</v>
      </c>
      <c r="BL686" s="131">
        <f t="shared" si="176"/>
        <v>0</v>
      </c>
      <c r="BM686" s="413">
        <f>SUM(BM226:BM230)+SUM(BM400:BM401)+SUM(BM476:BM478)+SUM(BM562:BM564)</f>
        <v>0</v>
      </c>
      <c r="BN686" s="179">
        <f t="shared" si="176"/>
        <v>0</v>
      </c>
      <c r="BO686" s="131">
        <f t="shared" si="176"/>
        <v>0</v>
      </c>
      <c r="BP686" s="132">
        <f t="shared" si="176"/>
        <v>0</v>
      </c>
      <c r="BQ686" s="131">
        <f t="shared" si="176"/>
        <v>0</v>
      </c>
      <c r="BR686" s="133">
        <f>SUM(BR226:BR230)+SUM(BR400:BR401)+SUM(BR476:BR478)+SUM(BR562:BR564)</f>
        <v>0</v>
      </c>
      <c r="BS686" s="413">
        <f>SUM(BS226:BS230)+SUM(BS400:BS401)+SUM(BS476:BS478)+SUM(BS562:BS564)</f>
        <v>0</v>
      </c>
      <c r="BT686" s="413">
        <f>SUM(BT226:BT230)+SUM(BT400:BT401)+SUM(BT476:BT478)+SUM(BT562:BT564)</f>
        <v>0</v>
      </c>
      <c r="BU686" s="179">
        <f t="shared" si="176"/>
        <v>0</v>
      </c>
      <c r="BV686" s="131">
        <f t="shared" si="176"/>
        <v>0</v>
      </c>
      <c r="BW686" s="132">
        <f t="shared" si="176"/>
        <v>0</v>
      </c>
      <c r="BX686" s="131">
        <f t="shared" si="176"/>
        <v>2539</v>
      </c>
      <c r="BY686" s="413">
        <f>SUM(BY226:BY230)+SUM(BY400:BY401)+SUM(BY476:BY478)+SUM(BY562:BY564)</f>
        <v>1591</v>
      </c>
      <c r="BZ686" s="413">
        <f t="shared" si="176"/>
        <v>2224</v>
      </c>
      <c r="CA686" s="132">
        <f t="shared" si="176"/>
        <v>1458</v>
      </c>
      <c r="CB686" s="131">
        <f t="shared" si="176"/>
        <v>0</v>
      </c>
      <c r="CC686" s="413">
        <f>SUM(CC226:CC230)+SUM(CC400:CC401)+SUM(CC476:CC478)+SUM(CC562:CC564)</f>
        <v>0</v>
      </c>
      <c r="CD686" s="413">
        <f>SUM(CD226:CD230)+SUM(CD400:CD401)+SUM(CD476:CD478)+SUM(CD562:CD564)</f>
        <v>0</v>
      </c>
      <c r="CE686" s="179">
        <f t="shared" si="176"/>
        <v>0</v>
      </c>
    </row>
    <row r="687" spans="1:83">
      <c r="A687" s="40"/>
      <c r="B687" s="28" t="s">
        <v>39</v>
      </c>
      <c r="C687" s="22">
        <v>11464</v>
      </c>
      <c r="D687" s="22">
        <f>SUM(D485:D496)</f>
        <v>3950</v>
      </c>
      <c r="E687" s="68">
        <f t="shared" si="78"/>
        <v>0.34455687369155619</v>
      </c>
      <c r="F687" s="131">
        <f>SUM(F485:F496)</f>
        <v>0</v>
      </c>
      <c r="G687" s="413">
        <f>SUM(G485:G496)</f>
        <v>0</v>
      </c>
      <c r="H687" s="413">
        <f>SUM(H485:H496)</f>
        <v>0</v>
      </c>
      <c r="I687" s="413">
        <f>SUM(I485:I496)</f>
        <v>0</v>
      </c>
      <c r="J687" s="413">
        <f t="shared" ref="J687:BB687" si="177">SUM(J485:J496)</f>
        <v>0</v>
      </c>
      <c r="K687" s="414">
        <f t="shared" si="177"/>
        <v>0</v>
      </c>
      <c r="L687" s="131">
        <f>SUM(L485:L496)</f>
        <v>0</v>
      </c>
      <c r="M687" s="413">
        <f>SUM(M485:M496)</f>
        <v>0</v>
      </c>
      <c r="N687" s="132">
        <f>SUM(N485:N496)</f>
        <v>0</v>
      </c>
      <c r="O687" s="131">
        <f t="shared" si="177"/>
        <v>0</v>
      </c>
      <c r="P687" s="132">
        <f t="shared" si="177"/>
        <v>0</v>
      </c>
      <c r="Q687" s="131">
        <f t="shared" si="177"/>
        <v>0</v>
      </c>
      <c r="R687" s="133">
        <f>SUM(R485:R496)</f>
        <v>0</v>
      </c>
      <c r="S687" s="133">
        <f>SUM(S485:S496)</f>
        <v>0</v>
      </c>
      <c r="T687" s="133">
        <f t="shared" si="177"/>
        <v>0</v>
      </c>
      <c r="U687" s="178">
        <f t="shared" si="177"/>
        <v>0</v>
      </c>
      <c r="V687" s="132">
        <f t="shared" si="177"/>
        <v>0</v>
      </c>
      <c r="W687" s="178">
        <f t="shared" si="177"/>
        <v>0</v>
      </c>
      <c r="X687" s="132">
        <f t="shared" si="177"/>
        <v>0</v>
      </c>
      <c r="Y687" s="131">
        <f t="shared" si="177"/>
        <v>0</v>
      </c>
      <c r="Z687" s="133">
        <f t="shared" si="177"/>
        <v>0</v>
      </c>
      <c r="AA687" s="178">
        <f t="shared" si="177"/>
        <v>0</v>
      </c>
      <c r="AB687" s="133">
        <f>SUM(AB485:AB496)</f>
        <v>0</v>
      </c>
      <c r="AC687" s="413">
        <f>SUM(AC485:AC496)</f>
        <v>0</v>
      </c>
      <c r="AD687" s="179">
        <f t="shared" si="177"/>
        <v>0</v>
      </c>
      <c r="AE687" s="131">
        <f t="shared" si="177"/>
        <v>0</v>
      </c>
      <c r="AF687" s="413">
        <f>SUM(AF485:AF496)</f>
        <v>0</v>
      </c>
      <c r="AG687" s="413">
        <f>SUM(AG485:AG496)</f>
        <v>0</v>
      </c>
      <c r="AH687" s="413">
        <f>SUM(AH485:AH496)</f>
        <v>0</v>
      </c>
      <c r="AI687" s="179">
        <f t="shared" si="177"/>
        <v>0</v>
      </c>
      <c r="AJ687" s="131">
        <f t="shared" si="177"/>
        <v>0</v>
      </c>
      <c r="AK687" s="413">
        <f>SUM(AK485:AK496)</f>
        <v>0</v>
      </c>
      <c r="AL687" s="179">
        <f t="shared" si="177"/>
        <v>0</v>
      </c>
      <c r="AM687" s="131">
        <f t="shared" si="177"/>
        <v>0</v>
      </c>
      <c r="AN687" s="413">
        <f>SUM(AN485:AN496)</f>
        <v>0</v>
      </c>
      <c r="AO687" s="414">
        <f>SUM(AO485:AO496)</f>
        <v>0</v>
      </c>
      <c r="AP687" s="131">
        <f>SUM(AP485:AP496)</f>
        <v>0</v>
      </c>
      <c r="AQ687" s="179">
        <f t="shared" si="177"/>
        <v>0</v>
      </c>
      <c r="AR687" s="131">
        <f t="shared" si="177"/>
        <v>0</v>
      </c>
      <c r="AS687" s="413">
        <f>SUM(AS485:AS496)</f>
        <v>0</v>
      </c>
      <c r="AT687" s="179">
        <f t="shared" si="177"/>
        <v>0</v>
      </c>
      <c r="AU687" s="131">
        <f t="shared" si="177"/>
        <v>0</v>
      </c>
      <c r="AV687" s="132">
        <f t="shared" si="177"/>
        <v>0</v>
      </c>
      <c r="AW687" s="131">
        <f t="shared" si="177"/>
        <v>0</v>
      </c>
      <c r="AX687" s="414">
        <f>SUM(AX485:AX496)</f>
        <v>0</v>
      </c>
      <c r="AY687" s="131">
        <f>SUM(AY485:AY496)</f>
        <v>0</v>
      </c>
      <c r="AZ687" s="179">
        <f t="shared" si="177"/>
        <v>0</v>
      </c>
      <c r="BA687" s="131">
        <f t="shared" si="177"/>
        <v>0</v>
      </c>
      <c r="BB687" s="413">
        <f t="shared" si="177"/>
        <v>0</v>
      </c>
      <c r="BC687" s="179">
        <f t="shared" ref="BC687:CE687" si="178">SUM(BC485:BC496)</f>
        <v>0</v>
      </c>
      <c r="BD687" s="131">
        <f t="shared" si="178"/>
        <v>0</v>
      </c>
      <c r="BE687" s="179">
        <f>SUM(BE485:BE496)</f>
        <v>0</v>
      </c>
      <c r="BF687" s="131">
        <f t="shared" si="178"/>
        <v>0</v>
      </c>
      <c r="BG687" s="132">
        <f t="shared" si="178"/>
        <v>0</v>
      </c>
      <c r="BH687" s="131">
        <f t="shared" si="178"/>
        <v>1554</v>
      </c>
      <c r="BI687" s="132">
        <f t="shared" si="178"/>
        <v>1974</v>
      </c>
      <c r="BJ687" s="131">
        <f t="shared" si="178"/>
        <v>0</v>
      </c>
      <c r="BK687" s="132">
        <f t="shared" si="178"/>
        <v>0</v>
      </c>
      <c r="BL687" s="131">
        <f t="shared" si="178"/>
        <v>0</v>
      </c>
      <c r="BM687" s="413">
        <f>SUM(BM485:BM496)</f>
        <v>0</v>
      </c>
      <c r="BN687" s="179">
        <f t="shared" si="178"/>
        <v>0</v>
      </c>
      <c r="BO687" s="131">
        <f t="shared" si="178"/>
        <v>0</v>
      </c>
      <c r="BP687" s="132">
        <f t="shared" si="178"/>
        <v>0</v>
      </c>
      <c r="BQ687" s="131">
        <f t="shared" si="178"/>
        <v>0</v>
      </c>
      <c r="BR687" s="133">
        <f>SUM(BR485:BR496)</f>
        <v>0</v>
      </c>
      <c r="BS687" s="413">
        <f>SUM(BS485:BS496)</f>
        <v>0</v>
      </c>
      <c r="BT687" s="413">
        <f>SUM(BT485:BT496)</f>
        <v>0</v>
      </c>
      <c r="BU687" s="179">
        <f t="shared" si="178"/>
        <v>0</v>
      </c>
      <c r="BV687" s="131">
        <f t="shared" si="178"/>
        <v>0</v>
      </c>
      <c r="BW687" s="132">
        <f t="shared" si="178"/>
        <v>0</v>
      </c>
      <c r="BX687" s="131">
        <f t="shared" si="178"/>
        <v>0</v>
      </c>
      <c r="BY687" s="413">
        <f>SUM(BY485:BY496)</f>
        <v>0</v>
      </c>
      <c r="BZ687" s="413">
        <f t="shared" si="178"/>
        <v>0</v>
      </c>
      <c r="CA687" s="132">
        <f t="shared" si="178"/>
        <v>0</v>
      </c>
      <c r="CB687" s="131">
        <f t="shared" si="178"/>
        <v>1331</v>
      </c>
      <c r="CC687" s="413">
        <f>SUM(CC485:CC496)</f>
        <v>1469</v>
      </c>
      <c r="CD687" s="413">
        <f>SUM(CD485:CD496)</f>
        <v>1339</v>
      </c>
      <c r="CE687" s="179">
        <f t="shared" si="178"/>
        <v>1925</v>
      </c>
    </row>
    <row r="688" spans="1:83">
      <c r="A688" s="40"/>
      <c r="B688" s="23" t="s">
        <v>40</v>
      </c>
      <c r="C688" s="22">
        <v>2744</v>
      </c>
      <c r="D688" s="12">
        <f>SUM(D476:D478)</f>
        <v>784</v>
      </c>
      <c r="E688" s="68">
        <f t="shared" si="78"/>
        <v>0.2857142857142857</v>
      </c>
      <c r="F688" s="131">
        <f>SUM(F476:F478)</f>
        <v>0</v>
      </c>
      <c r="G688" s="413">
        <f>SUM(G476:G478)</f>
        <v>0</v>
      </c>
      <c r="H688" s="413">
        <f>SUM(H476:H478)</f>
        <v>0</v>
      </c>
      <c r="I688" s="413">
        <f>SUM(I476:I478)</f>
        <v>0</v>
      </c>
      <c r="J688" s="413">
        <f t="shared" ref="J688:BB688" si="179">SUM(J476:J478)</f>
        <v>0</v>
      </c>
      <c r="K688" s="414">
        <f t="shared" si="179"/>
        <v>0</v>
      </c>
      <c r="L688" s="131">
        <f>SUM(L476:L478)</f>
        <v>0</v>
      </c>
      <c r="M688" s="413">
        <f>SUM(M476:M478)</f>
        <v>0</v>
      </c>
      <c r="N688" s="132">
        <f>SUM(N476:N478)</f>
        <v>0</v>
      </c>
      <c r="O688" s="131">
        <f t="shared" si="179"/>
        <v>0</v>
      </c>
      <c r="P688" s="132">
        <f t="shared" si="179"/>
        <v>0</v>
      </c>
      <c r="Q688" s="131">
        <f t="shared" si="179"/>
        <v>0</v>
      </c>
      <c r="R688" s="133">
        <f>SUM(R476:R478)</f>
        <v>0</v>
      </c>
      <c r="S688" s="133">
        <f>SUM(S476:S478)</f>
        <v>0</v>
      </c>
      <c r="T688" s="133">
        <f t="shared" si="179"/>
        <v>0</v>
      </c>
      <c r="U688" s="178">
        <f t="shared" si="179"/>
        <v>0</v>
      </c>
      <c r="V688" s="132">
        <f t="shared" si="179"/>
        <v>0</v>
      </c>
      <c r="W688" s="178">
        <f t="shared" si="179"/>
        <v>0</v>
      </c>
      <c r="X688" s="132">
        <f t="shared" si="179"/>
        <v>0</v>
      </c>
      <c r="Y688" s="131">
        <f t="shared" si="179"/>
        <v>0</v>
      </c>
      <c r="Z688" s="133">
        <f t="shared" si="179"/>
        <v>0</v>
      </c>
      <c r="AA688" s="178">
        <f t="shared" si="179"/>
        <v>0</v>
      </c>
      <c r="AB688" s="133">
        <f>SUM(AB476:AB478)</f>
        <v>0</v>
      </c>
      <c r="AC688" s="413">
        <f>SUM(AC476:AC478)</f>
        <v>0</v>
      </c>
      <c r="AD688" s="179">
        <f t="shared" si="179"/>
        <v>0</v>
      </c>
      <c r="AE688" s="131">
        <f t="shared" si="179"/>
        <v>0</v>
      </c>
      <c r="AF688" s="413">
        <f>SUM(AF476:AF478)</f>
        <v>0</v>
      </c>
      <c r="AG688" s="413">
        <f>SUM(AG476:AG478)</f>
        <v>0</v>
      </c>
      <c r="AH688" s="413">
        <f>SUM(AH476:AH478)</f>
        <v>0</v>
      </c>
      <c r="AI688" s="179">
        <f t="shared" si="179"/>
        <v>0</v>
      </c>
      <c r="AJ688" s="131">
        <f t="shared" si="179"/>
        <v>0</v>
      </c>
      <c r="AK688" s="413">
        <f>SUM(AK476:AK478)</f>
        <v>0</v>
      </c>
      <c r="AL688" s="179">
        <f t="shared" si="179"/>
        <v>0</v>
      </c>
      <c r="AM688" s="131">
        <f t="shared" si="179"/>
        <v>0</v>
      </c>
      <c r="AN688" s="413">
        <f>SUM(AN476:AN478)</f>
        <v>0</v>
      </c>
      <c r="AO688" s="414">
        <f>SUM(AO476:AO478)</f>
        <v>0</v>
      </c>
      <c r="AP688" s="131">
        <f>SUM(AP476:AP478)</f>
        <v>0</v>
      </c>
      <c r="AQ688" s="179">
        <f t="shared" si="179"/>
        <v>0</v>
      </c>
      <c r="AR688" s="131">
        <f t="shared" si="179"/>
        <v>0</v>
      </c>
      <c r="AS688" s="413">
        <f>SUM(AS476:AS478)</f>
        <v>0</v>
      </c>
      <c r="AT688" s="179">
        <f t="shared" si="179"/>
        <v>0</v>
      </c>
      <c r="AU688" s="131">
        <f t="shared" si="179"/>
        <v>0</v>
      </c>
      <c r="AV688" s="132">
        <f t="shared" si="179"/>
        <v>0</v>
      </c>
      <c r="AW688" s="131">
        <f t="shared" si="179"/>
        <v>0</v>
      </c>
      <c r="AX688" s="414">
        <f>SUM(AX476:AX478)</f>
        <v>0</v>
      </c>
      <c r="AY688" s="131">
        <f>SUM(AY476:AY478)</f>
        <v>0</v>
      </c>
      <c r="AZ688" s="179">
        <f t="shared" si="179"/>
        <v>0</v>
      </c>
      <c r="BA688" s="131">
        <f t="shared" si="179"/>
        <v>0</v>
      </c>
      <c r="BB688" s="413">
        <f t="shared" si="179"/>
        <v>0</v>
      </c>
      <c r="BC688" s="179">
        <f t="shared" ref="BC688:CE688" si="180">SUM(BC476:BC478)</f>
        <v>0</v>
      </c>
      <c r="BD688" s="131">
        <f t="shared" si="180"/>
        <v>0</v>
      </c>
      <c r="BE688" s="179">
        <f>SUM(BE476:BE478)</f>
        <v>0</v>
      </c>
      <c r="BF688" s="131">
        <f t="shared" si="180"/>
        <v>0</v>
      </c>
      <c r="BG688" s="132">
        <f t="shared" si="180"/>
        <v>0</v>
      </c>
      <c r="BH688" s="131">
        <f t="shared" si="180"/>
        <v>350</v>
      </c>
      <c r="BI688" s="132">
        <f t="shared" si="180"/>
        <v>405</v>
      </c>
      <c r="BJ688" s="131">
        <f t="shared" si="180"/>
        <v>0</v>
      </c>
      <c r="BK688" s="132">
        <f t="shared" si="180"/>
        <v>0</v>
      </c>
      <c r="BL688" s="131">
        <f t="shared" si="180"/>
        <v>0</v>
      </c>
      <c r="BM688" s="413">
        <f>SUM(BM476:BM478)</f>
        <v>0</v>
      </c>
      <c r="BN688" s="179">
        <f t="shared" si="180"/>
        <v>0</v>
      </c>
      <c r="BO688" s="131">
        <f t="shared" si="180"/>
        <v>0</v>
      </c>
      <c r="BP688" s="132">
        <f t="shared" si="180"/>
        <v>0</v>
      </c>
      <c r="BQ688" s="131">
        <f t="shared" si="180"/>
        <v>0</v>
      </c>
      <c r="BR688" s="133">
        <f>SUM(BR476:BR478)</f>
        <v>0</v>
      </c>
      <c r="BS688" s="413">
        <f>SUM(BS476:BS478)</f>
        <v>0</v>
      </c>
      <c r="BT688" s="413">
        <f>SUM(BT476:BT478)</f>
        <v>0</v>
      </c>
      <c r="BU688" s="179">
        <f t="shared" si="180"/>
        <v>0</v>
      </c>
      <c r="BV688" s="131">
        <f t="shared" si="180"/>
        <v>0</v>
      </c>
      <c r="BW688" s="132">
        <f t="shared" si="180"/>
        <v>0</v>
      </c>
      <c r="BX688" s="131">
        <f t="shared" si="180"/>
        <v>533</v>
      </c>
      <c r="BY688" s="413">
        <f>SUM(BY476:BY478)</f>
        <v>301</v>
      </c>
      <c r="BZ688" s="413">
        <f t="shared" si="180"/>
        <v>449</v>
      </c>
      <c r="CA688" s="132">
        <f t="shared" si="180"/>
        <v>287</v>
      </c>
      <c r="CB688" s="131">
        <f t="shared" si="180"/>
        <v>0</v>
      </c>
      <c r="CC688" s="413">
        <f>SUM(CC476:CC478)</f>
        <v>0</v>
      </c>
      <c r="CD688" s="413">
        <f>SUM(CD476:CD478)</f>
        <v>0</v>
      </c>
      <c r="CE688" s="179">
        <f t="shared" si="180"/>
        <v>0</v>
      </c>
    </row>
    <row r="689" spans="1:83" ht="13.5" thickBot="1">
      <c r="A689" s="63"/>
      <c r="B689" s="64" t="s">
        <v>41</v>
      </c>
      <c r="C689" s="80">
        <v>8071</v>
      </c>
      <c r="D689" s="65">
        <f>SUM(D489:D496)</f>
        <v>2924</v>
      </c>
      <c r="E689" s="70">
        <f t="shared" si="78"/>
        <v>0.36228472308264154</v>
      </c>
      <c r="F689" s="415">
        <f>SUM(F489:F496)</f>
        <v>0</v>
      </c>
      <c r="G689" s="416">
        <f>SUM(G489:G496)</f>
        <v>0</v>
      </c>
      <c r="H689" s="416">
        <f>SUM(H489:H496)</f>
        <v>0</v>
      </c>
      <c r="I689" s="416">
        <f>SUM(I489:I496)</f>
        <v>0</v>
      </c>
      <c r="J689" s="416">
        <f t="shared" ref="J689:BB689" si="181">SUM(J489:J496)</f>
        <v>0</v>
      </c>
      <c r="K689" s="417">
        <f t="shared" si="181"/>
        <v>0</v>
      </c>
      <c r="L689" s="415">
        <f>SUM(L489:L496)</f>
        <v>0</v>
      </c>
      <c r="M689" s="416">
        <f>SUM(M489:M496)</f>
        <v>0</v>
      </c>
      <c r="N689" s="516">
        <f>SUM(N489:N496)</f>
        <v>0</v>
      </c>
      <c r="O689" s="415">
        <f t="shared" si="181"/>
        <v>0</v>
      </c>
      <c r="P689" s="516">
        <f t="shared" si="181"/>
        <v>0</v>
      </c>
      <c r="Q689" s="415">
        <f t="shared" si="181"/>
        <v>0</v>
      </c>
      <c r="R689" s="517">
        <f>SUM(R489:R496)</f>
        <v>0</v>
      </c>
      <c r="S689" s="517">
        <f>SUM(S489:S496)</f>
        <v>0</v>
      </c>
      <c r="T689" s="517">
        <f t="shared" si="181"/>
        <v>0</v>
      </c>
      <c r="U689" s="518">
        <f t="shared" si="181"/>
        <v>0</v>
      </c>
      <c r="V689" s="516">
        <f t="shared" si="181"/>
        <v>0</v>
      </c>
      <c r="W689" s="518">
        <f t="shared" si="181"/>
        <v>0</v>
      </c>
      <c r="X689" s="516">
        <f t="shared" si="181"/>
        <v>0</v>
      </c>
      <c r="Y689" s="415">
        <f t="shared" si="181"/>
        <v>0</v>
      </c>
      <c r="Z689" s="517">
        <f t="shared" si="181"/>
        <v>0</v>
      </c>
      <c r="AA689" s="519">
        <f t="shared" si="181"/>
        <v>0</v>
      </c>
      <c r="AB689" s="517">
        <f t="shared" si="181"/>
        <v>0</v>
      </c>
      <c r="AC689" s="416">
        <f t="shared" si="181"/>
        <v>0</v>
      </c>
      <c r="AD689" s="516">
        <f t="shared" si="181"/>
        <v>0</v>
      </c>
      <c r="AE689" s="415">
        <f t="shared" si="181"/>
        <v>0</v>
      </c>
      <c r="AF689" s="416">
        <f>SUM(AF489:AF496)</f>
        <v>0</v>
      </c>
      <c r="AG689" s="416">
        <f>SUM(AG489:AG496)</f>
        <v>0</v>
      </c>
      <c r="AH689" s="416">
        <f>SUM(AH489:AH496)</f>
        <v>0</v>
      </c>
      <c r="AI689" s="418">
        <f t="shared" si="181"/>
        <v>0</v>
      </c>
      <c r="AJ689" s="415">
        <f t="shared" si="181"/>
        <v>0</v>
      </c>
      <c r="AK689" s="416">
        <f>SUM(AK489:AK496)</f>
        <v>0</v>
      </c>
      <c r="AL689" s="418">
        <f t="shared" si="181"/>
        <v>0</v>
      </c>
      <c r="AM689" s="415">
        <f t="shared" si="181"/>
        <v>0</v>
      </c>
      <c r="AN689" s="416">
        <f>SUM(AN489:AN496)</f>
        <v>0</v>
      </c>
      <c r="AO689" s="417">
        <f>SUM(AO489:AO496)</f>
        <v>0</v>
      </c>
      <c r="AP689" s="415">
        <f>SUM(AP489:AP496)</f>
        <v>0</v>
      </c>
      <c r="AQ689" s="418">
        <f t="shared" si="181"/>
        <v>0</v>
      </c>
      <c r="AR689" s="415">
        <f t="shared" si="181"/>
        <v>0</v>
      </c>
      <c r="AS689" s="416">
        <f>SUM(AS489:AS496)</f>
        <v>0</v>
      </c>
      <c r="AT689" s="418">
        <f t="shared" si="181"/>
        <v>0</v>
      </c>
      <c r="AU689" s="415">
        <f t="shared" si="181"/>
        <v>0</v>
      </c>
      <c r="AV689" s="516">
        <f t="shared" si="181"/>
        <v>0</v>
      </c>
      <c r="AW689" s="415">
        <f t="shared" si="181"/>
        <v>0</v>
      </c>
      <c r="AX689" s="417">
        <f>SUM(AX489:AX496)</f>
        <v>0</v>
      </c>
      <c r="AY689" s="415">
        <f>SUM(AY489:AY496)</f>
        <v>0</v>
      </c>
      <c r="AZ689" s="418">
        <f t="shared" si="181"/>
        <v>0</v>
      </c>
      <c r="BA689" s="415">
        <f t="shared" si="181"/>
        <v>0</v>
      </c>
      <c r="BB689" s="416">
        <f t="shared" si="181"/>
        <v>0</v>
      </c>
      <c r="BC689" s="418">
        <f t="shared" ref="BC689:CE689" si="182">SUM(BC489:BC496)</f>
        <v>0</v>
      </c>
      <c r="BD689" s="415">
        <f t="shared" si="182"/>
        <v>0</v>
      </c>
      <c r="BE689" s="418">
        <f>SUM(BE489:BE496)</f>
        <v>0</v>
      </c>
      <c r="BF689" s="415">
        <f t="shared" si="182"/>
        <v>0</v>
      </c>
      <c r="BG689" s="516">
        <f t="shared" si="182"/>
        <v>0</v>
      </c>
      <c r="BH689" s="415">
        <f t="shared" si="182"/>
        <v>1121</v>
      </c>
      <c r="BI689" s="516">
        <f t="shared" si="182"/>
        <v>1441</v>
      </c>
      <c r="BJ689" s="415">
        <f t="shared" si="182"/>
        <v>0</v>
      </c>
      <c r="BK689" s="516">
        <f t="shared" si="182"/>
        <v>0</v>
      </c>
      <c r="BL689" s="415">
        <f t="shared" si="182"/>
        <v>0</v>
      </c>
      <c r="BM689" s="416">
        <f>SUM(BM489:BM496)</f>
        <v>0</v>
      </c>
      <c r="BN689" s="418">
        <f t="shared" si="182"/>
        <v>0</v>
      </c>
      <c r="BO689" s="415">
        <f t="shared" si="182"/>
        <v>0</v>
      </c>
      <c r="BP689" s="516">
        <f t="shared" si="182"/>
        <v>0</v>
      </c>
      <c r="BQ689" s="415">
        <f t="shared" si="182"/>
        <v>0</v>
      </c>
      <c r="BR689" s="517">
        <f>SUM(BR489:BR496)</f>
        <v>0</v>
      </c>
      <c r="BS689" s="517">
        <f>SUM(BS489:BS496)</f>
        <v>0</v>
      </c>
      <c r="BT689" s="517">
        <f>SUM(BT489:BT496)</f>
        <v>0</v>
      </c>
      <c r="BU689" s="516">
        <f t="shared" si="182"/>
        <v>0</v>
      </c>
      <c r="BV689" s="415">
        <f t="shared" si="182"/>
        <v>0</v>
      </c>
      <c r="BW689" s="516">
        <f t="shared" si="182"/>
        <v>0</v>
      </c>
      <c r="BX689" s="415">
        <f t="shared" si="182"/>
        <v>0</v>
      </c>
      <c r="BY689" s="416">
        <f>SUM(BY489:BY496)</f>
        <v>0</v>
      </c>
      <c r="BZ689" s="416">
        <f t="shared" si="182"/>
        <v>0</v>
      </c>
      <c r="CA689" s="516">
        <f t="shared" si="182"/>
        <v>0</v>
      </c>
      <c r="CB689" s="415">
        <f t="shared" si="182"/>
        <v>1010</v>
      </c>
      <c r="CC689" s="416">
        <f>SUM(CC489:CC496)</f>
        <v>1079</v>
      </c>
      <c r="CD689" s="416">
        <f>SUM(CD489:CD496)</f>
        <v>915</v>
      </c>
      <c r="CE689" s="418">
        <f t="shared" si="182"/>
        <v>1455</v>
      </c>
    </row>
    <row r="690" spans="1:83" ht="13.5" thickTop="1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2"/>
      <c r="CD690" s="52"/>
      <c r="CE690" s="52"/>
    </row>
  </sheetData>
  <mergeCells count="51">
    <mergeCell ref="AU1:AV1"/>
    <mergeCell ref="AA1:AD1"/>
    <mergeCell ref="BF1:BG1"/>
    <mergeCell ref="BF2:BG2"/>
    <mergeCell ref="AU2:AV2"/>
    <mergeCell ref="BD1:BE1"/>
    <mergeCell ref="AW1:AZ1"/>
    <mergeCell ref="AW2:AX2"/>
    <mergeCell ref="BA1:BC1"/>
    <mergeCell ref="AE1:AI1"/>
    <mergeCell ref="AE2:AI2"/>
    <mergeCell ref="AR2:AT2"/>
    <mergeCell ref="BA2:BC2"/>
    <mergeCell ref="A1:E2"/>
    <mergeCell ref="AM1:AQ1"/>
    <mergeCell ref="AR1:AT1"/>
    <mergeCell ref="Q1:T1"/>
    <mergeCell ref="F1:N1"/>
    <mergeCell ref="F2:K2"/>
    <mergeCell ref="O2:P2"/>
    <mergeCell ref="Q2:T2"/>
    <mergeCell ref="O1:P1"/>
    <mergeCell ref="U1:V1"/>
    <mergeCell ref="W1:X1"/>
    <mergeCell ref="Y2:Z2"/>
    <mergeCell ref="AJ1:AL1"/>
    <mergeCell ref="L2:N2"/>
    <mergeCell ref="AP2:AQ2"/>
    <mergeCell ref="Y1:Z1"/>
    <mergeCell ref="BQ1:BU1"/>
    <mergeCell ref="BQ2:BU2"/>
    <mergeCell ref="BJ1:BK1"/>
    <mergeCell ref="BH2:BI2"/>
    <mergeCell ref="BL1:BN1"/>
    <mergeCell ref="BJ2:BK2"/>
    <mergeCell ref="BO1:BP1"/>
    <mergeCell ref="BL2:BN2"/>
    <mergeCell ref="BO2:BP2"/>
    <mergeCell ref="BH1:BI1"/>
    <mergeCell ref="CB1:CE1"/>
    <mergeCell ref="CB2:CE2"/>
    <mergeCell ref="BV1:BW1"/>
    <mergeCell ref="BV2:BW2"/>
    <mergeCell ref="BX2:CA2"/>
    <mergeCell ref="BX1:CA1"/>
    <mergeCell ref="U2:V2"/>
    <mergeCell ref="AM2:AO2"/>
    <mergeCell ref="AJ2:AL2"/>
    <mergeCell ref="AY2:AZ2"/>
    <mergeCell ref="AA2:AD2"/>
    <mergeCell ref="W2:X2"/>
  </mergeCells>
  <phoneticPr fontId="11" type="noConversion"/>
  <pageMargins left="0.75" right="0.75" top="1" bottom="1" header="0.5" footer="0.5"/>
  <pageSetup paperSize="5" orientation="landscape" r:id="rId1"/>
  <headerFooter alignWithMargins="0">
    <oddFooter>&amp;C&amp;"Californian FB,Italic"(Pg. &amp;P of &amp;N)</oddFooter>
  </headerFooter>
  <ignoredErrors>
    <ignoredError sqref="E664 E665:E669 BO683:BP683 C571:C631 C646:C664 E670 AM609:AQ611 AM649:AQ664 AN665:AP676 D571:D579 D686:D689 D683 D580:D631 D667:D682 O648:P664 Y634:Z664 AE607:AI609 AF662:AI664 AF665:AH665 AF678:AH678 AE662 AR664:AT664 AS665:AS667 AS676:AS688 AU632:AV661 AU610:AV612 BA571:BC571 BA597:BC608 BA644:BC645 BC646:BC660 BC663:BC664 BB676:BB678 BB665:BB666 BB669:BB674 D646:D665 BD600:BE617 BD632:BE664 BE666 BE685:BE688 BH655:BI664 BH637:BI654 BH632:BI636 BH617:BI617 BH615:BI616 BH601:BI603 BX601:CA603 BX632:BX645 BZ632:CA645 BX647:BX664 BY665 BZ647:CA664 CB632:CE664 CC670:CD689 CC665:CD669 BV650:BW660 BV616:BW617 BV632:BW647 G572:K598 L572:N617 L632:N665 L670:N680 L668:N668 L682:N683 L686:N689 G662:K664 G686:I686 F681:K681 G673:I674 F666:K667 G665:I665 G675:I680 F669:K669 G668:I668 G670:I672 F684:K685 G682:I683 Q664:R664 Q666:R666 R665 R667:R668 G600:K607 G614:K617 G632:K642 G652:K653 Q646:R653 O642:P646 BF613:BG613 AX682:AY682 AX683:AY685 AX660 AX665:AY665 AX663:AX664 AX661:AX662 AW660:AW664 AR660:AT660" formulaRange="1"/>
    <ignoredError sqref="J567:K567 K687:K689 O668:P674 O686:P689 T567 T679:X689 W666:X666 AD665:AD689 AQ567:AR567 AZ669:AZ674 AU677:AV689 AU665:AV673 AW669:AW674 AW686:AW689 AT567:AW567 BC683:BC689 BC567:BD567 BJ677:BK678 BN666:BN676 BO685:BP689 BZ676:CA678 CE567 AL567:AM567 Q679:Q689 O567:Q567 AI567:AJ567 AZ567:BA567 AZ686:BA689 BF567:BL567 BJ673:BL676 BL666:BL672 BN567:BQ567 BQ676:BQ678 BU567:BX567 BU676:BX678 BZ567:CB567 F567 V567:Y567 AD567:AE567 Z567:AA567 AA665:AA689 BJ680:BK689 BA683:BA685" emptyCellReference="1"/>
    <ignoredError sqref="F571:F617 F632:F661 BG666:BH678 BH680 AZ665:AZ668 O675:P685 U665:V665 W668:X678 Z666:Z689 AL677:AM683 AT668:AT677 AQ677:AR677 AU674:AV675 AW676:AW677 AW665:AW668 AZ679:BA681 BC679:BC682 BD665:BD671 BF665:BF678 BI666:BI678 BG681:BI689 BJ666:BK671 BN677:BN689 BN665 BO684:BP684 BO665:BP671 BZ672:CA675 BZ679:CA689 AI666:AJ671 BL665 BL677:BL689 BQ679:BQ684 BQ666:BQ671 BU679:BX683 BU666:BW671 Y666:Y689 AE665:AE672 AL665:AL671 AR668:AR676 AQ665:AQ676 AM665:AM676 O666:P666 T671:V677 U670:V670 U669:V669 T667:V668 U666:V666 Q671:Q677 AI665:AJ665 AE674:AE678 AI674:AJ678 AJ673 AI680:AJ680 AJ679 AE680 AE682:AE683 AI682:AJ683 AJ681 AI685:AJ689 AE685:AE689 AI672 AL673:AL676 AL685:AM689 AM684 AQ680:AR689 AQ678 AQ679 AT680:AT689 AR665:AR667 AT665:AT667 AZ676:AZ677 BA665:BA666 BC669:BC674 BA676:BA678 BA669:BA674 BC665:BC666 BC676:BC678 BD673:BD674 BD676:BD679 BD682:BD689 BG665 BI680 BU674:BX675 BV672:BX672 BQ674:BQ675 BV673:BX673 BU686:BX689 BV685:BX685 BQ686:BQ689 BU684 BX684 BX665 BX666:BX671 BZ665:CA671 CB665:CB669 CE665:CE669 CB670:CB689 CE670:CE689 F687:F689 J687:J689 K673:K674 K686 J686 F686 F682:F683 J682:J683 K682:K683 K670:K672 J670:J680 F670:F680 K668 J668 F668 K665 K675:K680 F662:F665 J665 Q667:Q668 Q665 AW679:AW681 BF680:BF689 BA682 AZ683:AZ685 AW683:AW685 AW682 AZ682 BO673:BP682" formulaRange="1" emptyCellReference="1"/>
    <ignoredError sqref="E671:E689 E653:E663 E628:E631 E571:E627 BA646:BB660 BA663:BB664 BY632:BY645 BY647:BY664 BY666:BY671 BY685:BY686 BY675:BY679 AY663:AZ664 AY660:AZ660 AY661:AZ662" formula="1" formulaRange="1"/>
    <ignoredError sqref="C632:C645 AU620:AV631 D632:D645 BD620:BD621 BE618:BE621 BD618:BD619 BD624:BD631 BE624:BE631 BH622:BI631 BH618:BI621 BZ619:CA619 BZ620:CA621 BX619:BX621 BZ623:CA631 BX623:BX631 BX622:CA622 CE630:CE631 CB630:CD631 BV619:BW621 BV618:BW618 BV623:BW631 BV622:BW622 L618:N631 G618:K623 F618:F623 BF628:BG628" formulaRange="1" unlockedFormula="1"/>
    <ignoredError sqref="E632:E652 BY620:BY621 BY619 BY623:BY631" formula="1" formulaRange="1" unlockedFormula="1"/>
    <ignoredError sqref="BY646 BY617 BB567 AY567 BA661:BB662 AK646:AK671 AK567 E567:E568 AK673:AK683 AK685:AK686 AY646:AZ659 BY672:BY674 BY680:BY684" formula="1"/>
    <ignoredError sqref="BY618" formula="1" unlockedFormula="1"/>
    <ignoredError sqref="BT622:BU622 BT623:BU631 CB623:CD629 BT618:BU618 CB620:CD621 CE620:CE629 BZ618:CE618 F624:K631 Y618:AA631 AB618:AQ631 AR618:BC619 BM618:BS631 BK618:BL631 BJ618:BJ621 BE622:BG623 AR620:AT631 AW622:BD623 BF618:BG621 AW620:BC621 BF624:BG627 AW624:BC631 BJ622:BJ631 CB622:CD622 BT619:BU621 CB619:CE619 BX618 O618:X631 BF629:BG631" unlockedFormula="1"/>
    <ignoredError sqref="BG679" formula="1" emptyCellReference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S690"/>
  <sheetViews>
    <sheetView zoomScaleNormal="100" workbookViewId="0">
      <selection activeCell="D569" sqref="D569"/>
    </sheetView>
  </sheetViews>
  <sheetFormatPr defaultRowHeight="12.75"/>
  <cols>
    <col min="1" max="1" width="5.5703125" style="1" bestFit="1" customWidth="1"/>
    <col min="2" max="2" width="24.28515625" style="1" bestFit="1" customWidth="1"/>
    <col min="3" max="4" width="10.85546875" style="1" customWidth="1"/>
    <col min="5" max="5" width="9.140625" style="1"/>
    <col min="6" max="48" width="9.5703125" style="1" customWidth="1"/>
    <col min="49" max="16384" width="9.140625" style="1"/>
  </cols>
  <sheetData>
    <row r="1" spans="1:71" ht="84.75" customHeight="1" thickTop="1" thickBot="1">
      <c r="A1" s="566" t="s">
        <v>856</v>
      </c>
      <c r="B1" s="741"/>
      <c r="C1" s="741"/>
      <c r="D1" s="741"/>
      <c r="E1" s="742"/>
      <c r="F1" s="752" t="s">
        <v>1275</v>
      </c>
      <c r="G1" s="753"/>
      <c r="H1" s="752" t="s">
        <v>1276</v>
      </c>
      <c r="I1" s="753"/>
      <c r="J1" s="752" t="s">
        <v>1318</v>
      </c>
      <c r="K1" s="753"/>
      <c r="L1" s="752" t="s">
        <v>1297</v>
      </c>
      <c r="M1" s="753"/>
      <c r="N1" s="752" t="s">
        <v>1296</v>
      </c>
      <c r="O1" s="753"/>
      <c r="P1" s="752" t="s">
        <v>1295</v>
      </c>
      <c r="Q1" s="753"/>
      <c r="R1" s="752" t="s">
        <v>1294</v>
      </c>
      <c r="S1" s="753"/>
      <c r="T1" s="752" t="s">
        <v>1293</v>
      </c>
      <c r="U1" s="753"/>
      <c r="V1" s="752" t="s">
        <v>1292</v>
      </c>
      <c r="W1" s="753"/>
      <c r="X1" s="752" t="s">
        <v>1291</v>
      </c>
      <c r="Y1" s="753"/>
      <c r="Z1" s="752" t="s">
        <v>1290</v>
      </c>
      <c r="AA1" s="753"/>
      <c r="AB1" s="752" t="s">
        <v>1289</v>
      </c>
      <c r="AC1" s="753"/>
      <c r="AD1" s="752" t="s">
        <v>1288</v>
      </c>
      <c r="AE1" s="753"/>
      <c r="AF1" s="752" t="s">
        <v>1287</v>
      </c>
      <c r="AG1" s="753"/>
      <c r="AH1" s="752" t="s">
        <v>1286</v>
      </c>
      <c r="AI1" s="753"/>
      <c r="AJ1" s="752" t="s">
        <v>1285</v>
      </c>
      <c r="AK1" s="753"/>
      <c r="AL1" s="752" t="s">
        <v>1284</v>
      </c>
      <c r="AM1" s="753"/>
      <c r="AN1" s="752" t="s">
        <v>1283</v>
      </c>
      <c r="AO1" s="753"/>
      <c r="AP1" s="752" t="s">
        <v>1282</v>
      </c>
      <c r="AQ1" s="753"/>
      <c r="AR1" s="752" t="s">
        <v>1281</v>
      </c>
      <c r="AS1" s="753"/>
      <c r="AT1" s="752" t="s">
        <v>1280</v>
      </c>
      <c r="AU1" s="753"/>
      <c r="AV1" s="752" t="s">
        <v>1279</v>
      </c>
      <c r="AW1" s="753"/>
      <c r="AX1" s="752" t="s">
        <v>1278</v>
      </c>
      <c r="AY1" s="753"/>
      <c r="AZ1" s="752" t="s">
        <v>1277</v>
      </c>
      <c r="BA1" s="753"/>
      <c r="BB1" s="752" t="s">
        <v>1368</v>
      </c>
      <c r="BC1" s="753"/>
      <c r="BD1" s="752" t="s">
        <v>1312</v>
      </c>
      <c r="BE1" s="753"/>
      <c r="BF1" s="752" t="s">
        <v>1313</v>
      </c>
      <c r="BG1" s="753"/>
      <c r="BH1" s="752" t="s">
        <v>1314</v>
      </c>
      <c r="BI1" s="753"/>
      <c r="BJ1" s="752" t="s">
        <v>1315</v>
      </c>
      <c r="BK1" s="753"/>
      <c r="BL1" s="752" t="s">
        <v>1316</v>
      </c>
      <c r="BM1" s="753"/>
      <c r="BN1" s="752" t="s">
        <v>1317</v>
      </c>
      <c r="BO1" s="753"/>
      <c r="BP1" s="752" t="s">
        <v>1344</v>
      </c>
      <c r="BQ1" s="753"/>
      <c r="BR1" s="752" t="s">
        <v>1345</v>
      </c>
      <c r="BS1" s="753"/>
    </row>
    <row r="2" spans="1:71" ht="21.75" customHeight="1" thickBot="1">
      <c r="A2" s="743"/>
      <c r="B2" s="744"/>
      <c r="C2" s="744"/>
      <c r="D2" s="744"/>
      <c r="E2" s="745"/>
      <c r="F2" s="754"/>
      <c r="G2" s="755"/>
      <c r="H2" s="754"/>
      <c r="I2" s="755"/>
      <c r="J2" s="754"/>
      <c r="K2" s="755"/>
      <c r="L2" s="754"/>
      <c r="M2" s="755"/>
      <c r="N2" s="754"/>
      <c r="O2" s="755"/>
      <c r="P2" s="754"/>
      <c r="Q2" s="755"/>
      <c r="R2" s="754"/>
      <c r="S2" s="755"/>
      <c r="T2" s="754"/>
      <c r="U2" s="755"/>
      <c r="V2" s="754"/>
      <c r="W2" s="755"/>
      <c r="X2" s="754"/>
      <c r="Y2" s="755"/>
      <c r="Z2" s="754"/>
      <c r="AA2" s="755"/>
      <c r="AB2" s="754"/>
      <c r="AC2" s="755"/>
      <c r="AD2" s="754"/>
      <c r="AE2" s="755"/>
      <c r="AF2" s="754"/>
      <c r="AG2" s="755"/>
      <c r="AH2" s="754"/>
      <c r="AI2" s="755"/>
      <c r="AJ2" s="754"/>
      <c r="AK2" s="755"/>
      <c r="AL2" s="754"/>
      <c r="AM2" s="755"/>
      <c r="AN2" s="754"/>
      <c r="AO2" s="755"/>
      <c r="AP2" s="754"/>
      <c r="AQ2" s="755"/>
      <c r="AR2" s="754"/>
      <c r="AS2" s="755"/>
      <c r="AT2" s="754"/>
      <c r="AU2" s="755"/>
      <c r="AV2" s="754"/>
      <c r="AW2" s="755"/>
      <c r="AX2" s="754"/>
      <c r="AY2" s="755"/>
      <c r="AZ2" s="754"/>
      <c r="BA2" s="755"/>
      <c r="BB2" s="754"/>
      <c r="BC2" s="755"/>
      <c r="BD2" s="754"/>
      <c r="BE2" s="755"/>
      <c r="BF2" s="754"/>
      <c r="BG2" s="755"/>
      <c r="BH2" s="754"/>
      <c r="BI2" s="755"/>
      <c r="BJ2" s="754"/>
      <c r="BK2" s="755"/>
      <c r="BL2" s="754"/>
      <c r="BM2" s="755"/>
      <c r="BN2" s="754"/>
      <c r="BO2" s="755"/>
      <c r="BP2" s="754"/>
      <c r="BQ2" s="755"/>
      <c r="BR2" s="754"/>
      <c r="BS2" s="755"/>
    </row>
    <row r="3" spans="1:71" s="6" customFormat="1" ht="39.75" customHeight="1" thickTop="1" thickBot="1">
      <c r="A3" s="73" t="s">
        <v>108</v>
      </c>
      <c r="B3" s="76" t="s">
        <v>109</v>
      </c>
      <c r="C3" s="76" t="s">
        <v>110</v>
      </c>
      <c r="D3" s="76" t="s">
        <v>111</v>
      </c>
      <c r="E3" s="66" t="s">
        <v>112</v>
      </c>
      <c r="F3" s="217" t="s">
        <v>115</v>
      </c>
      <c r="G3" s="218" t="s">
        <v>116</v>
      </c>
      <c r="H3" s="218" t="s">
        <v>115</v>
      </c>
      <c r="I3" s="219" t="s">
        <v>116</v>
      </c>
      <c r="J3" s="218" t="s">
        <v>115</v>
      </c>
      <c r="K3" s="218" t="s">
        <v>116</v>
      </c>
      <c r="L3" s="217" t="s">
        <v>115</v>
      </c>
      <c r="M3" s="218" t="s">
        <v>116</v>
      </c>
      <c r="N3" s="218" t="s">
        <v>115</v>
      </c>
      <c r="O3" s="218" t="s">
        <v>116</v>
      </c>
      <c r="P3" s="218" t="s">
        <v>115</v>
      </c>
      <c r="Q3" s="218" t="s">
        <v>116</v>
      </c>
      <c r="R3" s="218" t="s">
        <v>115</v>
      </c>
      <c r="S3" s="218" t="s">
        <v>116</v>
      </c>
      <c r="T3" s="218" t="s">
        <v>115</v>
      </c>
      <c r="U3" s="218" t="s">
        <v>116</v>
      </c>
      <c r="V3" s="218" t="s">
        <v>115</v>
      </c>
      <c r="W3" s="218" t="s">
        <v>116</v>
      </c>
      <c r="X3" s="218" t="s">
        <v>115</v>
      </c>
      <c r="Y3" s="218" t="s">
        <v>116</v>
      </c>
      <c r="Z3" s="218" t="s">
        <v>115</v>
      </c>
      <c r="AA3" s="218" t="s">
        <v>116</v>
      </c>
      <c r="AB3" s="218" t="s">
        <v>115</v>
      </c>
      <c r="AC3" s="218" t="s">
        <v>116</v>
      </c>
      <c r="AD3" s="218" t="s">
        <v>115</v>
      </c>
      <c r="AE3" s="218" t="s">
        <v>116</v>
      </c>
      <c r="AF3" s="218" t="s">
        <v>115</v>
      </c>
      <c r="AG3" s="218" t="s">
        <v>116</v>
      </c>
      <c r="AH3" s="218" t="s">
        <v>115</v>
      </c>
      <c r="AI3" s="218" t="s">
        <v>116</v>
      </c>
      <c r="AJ3" s="218" t="s">
        <v>115</v>
      </c>
      <c r="AK3" s="218" t="s">
        <v>116</v>
      </c>
      <c r="AL3" s="218" t="s">
        <v>115</v>
      </c>
      <c r="AM3" s="218" t="s">
        <v>116</v>
      </c>
      <c r="AN3" s="218" t="s">
        <v>115</v>
      </c>
      <c r="AO3" s="218" t="s">
        <v>116</v>
      </c>
      <c r="AP3" s="218" t="s">
        <v>115</v>
      </c>
      <c r="AQ3" s="219" t="s">
        <v>116</v>
      </c>
      <c r="AR3" s="218" t="s">
        <v>115</v>
      </c>
      <c r="AS3" s="218" t="s">
        <v>116</v>
      </c>
      <c r="AT3" s="218" t="s">
        <v>115</v>
      </c>
      <c r="AU3" s="218" t="s">
        <v>116</v>
      </c>
      <c r="AV3" s="218" t="s">
        <v>113</v>
      </c>
      <c r="AW3" s="218" t="s">
        <v>114</v>
      </c>
      <c r="AX3" s="218" t="s">
        <v>113</v>
      </c>
      <c r="AY3" s="218" t="s">
        <v>114</v>
      </c>
      <c r="AZ3" s="218" t="s">
        <v>115</v>
      </c>
      <c r="BA3" s="218" t="s">
        <v>116</v>
      </c>
      <c r="BB3" s="217" t="s">
        <v>113</v>
      </c>
      <c r="BC3" s="220" t="s">
        <v>114</v>
      </c>
      <c r="BD3" s="217" t="s">
        <v>113</v>
      </c>
      <c r="BE3" s="220" t="s">
        <v>114</v>
      </c>
      <c r="BF3" s="217" t="s">
        <v>113</v>
      </c>
      <c r="BG3" s="220" t="s">
        <v>114</v>
      </c>
      <c r="BH3" s="217" t="s">
        <v>115</v>
      </c>
      <c r="BI3" s="220" t="s">
        <v>116</v>
      </c>
      <c r="BJ3" s="217" t="s">
        <v>113</v>
      </c>
      <c r="BK3" s="220" t="s">
        <v>114</v>
      </c>
      <c r="BL3" s="217" t="s">
        <v>115</v>
      </c>
      <c r="BM3" s="220" t="s">
        <v>116</v>
      </c>
      <c r="BN3" s="217" t="s">
        <v>115</v>
      </c>
      <c r="BO3" s="220" t="s">
        <v>116</v>
      </c>
      <c r="BP3" s="218" t="s">
        <v>113</v>
      </c>
      <c r="BQ3" s="220" t="s">
        <v>114</v>
      </c>
      <c r="BR3" s="218" t="s">
        <v>113</v>
      </c>
      <c r="BS3" s="220" t="s">
        <v>114</v>
      </c>
    </row>
    <row r="4" spans="1:71" ht="13.5" thickTop="1">
      <c r="A4" s="54">
        <v>101</v>
      </c>
      <c r="B4" s="55" t="s">
        <v>147</v>
      </c>
      <c r="C4" s="56">
        <v>279</v>
      </c>
      <c r="D4" s="53">
        <v>70</v>
      </c>
      <c r="E4" s="67">
        <f>SUM(D4/C4)</f>
        <v>0.25089605734767023</v>
      </c>
      <c r="F4" s="101"/>
      <c r="G4" s="195"/>
      <c r="H4" s="101"/>
      <c r="I4" s="193"/>
      <c r="J4" s="194"/>
      <c r="K4" s="195"/>
      <c r="L4" s="101"/>
      <c r="M4" s="193"/>
      <c r="N4" s="194"/>
      <c r="O4" s="195"/>
      <c r="P4" s="349"/>
      <c r="Q4" s="353"/>
      <c r="R4" s="366"/>
      <c r="S4" s="355"/>
      <c r="T4" s="349"/>
      <c r="U4" s="353"/>
      <c r="V4" s="366"/>
      <c r="W4" s="355"/>
      <c r="X4" s="349"/>
      <c r="Y4" s="353"/>
      <c r="Z4" s="366"/>
      <c r="AA4" s="355"/>
      <c r="AB4" s="349">
        <v>26</v>
      </c>
      <c r="AC4" s="353">
        <v>44</v>
      </c>
      <c r="AD4" s="366"/>
      <c r="AE4" s="355"/>
      <c r="AF4" s="349"/>
      <c r="AG4" s="353"/>
      <c r="AH4" s="366"/>
      <c r="AI4" s="355"/>
      <c r="AJ4" s="349"/>
      <c r="AK4" s="353"/>
      <c r="AL4" s="366"/>
      <c r="AM4" s="355"/>
      <c r="AN4" s="349"/>
      <c r="AO4" s="353"/>
      <c r="AP4" s="366"/>
      <c r="AQ4" s="355"/>
      <c r="AR4" s="349">
        <v>33</v>
      </c>
      <c r="AS4" s="353">
        <v>36</v>
      </c>
      <c r="AT4" s="366">
        <v>41</v>
      </c>
      <c r="AU4" s="355">
        <v>28</v>
      </c>
      <c r="AV4" s="352">
        <v>44</v>
      </c>
      <c r="AW4" s="353">
        <v>25</v>
      </c>
      <c r="AX4" s="367"/>
      <c r="AY4" s="355"/>
      <c r="AZ4" s="101"/>
      <c r="BA4" s="195"/>
      <c r="BB4" s="352"/>
      <c r="BC4" s="350"/>
      <c r="BD4" s="352"/>
      <c r="BE4" s="350"/>
      <c r="BF4" s="352"/>
      <c r="BG4" s="350"/>
      <c r="BH4" s="352"/>
      <c r="BI4" s="350"/>
      <c r="BJ4" s="352"/>
      <c r="BK4" s="350"/>
      <c r="BL4" s="352"/>
      <c r="BM4" s="350"/>
      <c r="BN4" s="352"/>
      <c r="BO4" s="350"/>
      <c r="BP4" s="352"/>
      <c r="BQ4" s="350"/>
      <c r="BR4" s="352"/>
      <c r="BS4" s="350"/>
    </row>
    <row r="5" spans="1:71">
      <c r="A5" s="10">
        <v>102</v>
      </c>
      <c r="B5" s="11" t="s">
        <v>148</v>
      </c>
      <c r="C5" s="33">
        <v>1239</v>
      </c>
      <c r="D5" s="45">
        <v>457</v>
      </c>
      <c r="E5" s="68">
        <f t="shared" ref="E5:E70" si="0">SUM(D5/C5)</f>
        <v>0.36884584342211463</v>
      </c>
      <c r="F5" s="95"/>
      <c r="G5" s="109"/>
      <c r="H5" s="95"/>
      <c r="I5" s="108"/>
      <c r="J5" s="196"/>
      <c r="K5" s="109"/>
      <c r="L5" s="95"/>
      <c r="M5" s="108"/>
      <c r="N5" s="196"/>
      <c r="O5" s="109"/>
      <c r="P5" s="302"/>
      <c r="Q5" s="303"/>
      <c r="R5" s="368"/>
      <c r="S5" s="308"/>
      <c r="T5" s="302"/>
      <c r="U5" s="303"/>
      <c r="V5" s="368"/>
      <c r="W5" s="308"/>
      <c r="X5" s="302"/>
      <c r="Y5" s="303"/>
      <c r="Z5" s="368"/>
      <c r="AA5" s="308"/>
      <c r="AB5" s="302">
        <v>307</v>
      </c>
      <c r="AC5" s="303">
        <v>146</v>
      </c>
      <c r="AD5" s="368"/>
      <c r="AE5" s="308"/>
      <c r="AF5" s="302"/>
      <c r="AG5" s="303"/>
      <c r="AH5" s="368"/>
      <c r="AI5" s="308"/>
      <c r="AJ5" s="302"/>
      <c r="AK5" s="303"/>
      <c r="AL5" s="368"/>
      <c r="AM5" s="308"/>
      <c r="AN5" s="302"/>
      <c r="AO5" s="303"/>
      <c r="AP5" s="368"/>
      <c r="AQ5" s="308"/>
      <c r="AR5" s="302">
        <v>353</v>
      </c>
      <c r="AS5" s="303">
        <v>103</v>
      </c>
      <c r="AT5" s="368">
        <v>365</v>
      </c>
      <c r="AU5" s="308">
        <v>88</v>
      </c>
      <c r="AV5" s="344">
        <v>329</v>
      </c>
      <c r="AW5" s="303">
        <v>118</v>
      </c>
      <c r="AX5" s="369"/>
      <c r="AY5" s="308"/>
      <c r="AZ5" s="95"/>
      <c r="BA5" s="109"/>
      <c r="BB5" s="344"/>
      <c r="BC5" s="304"/>
      <c r="BD5" s="344"/>
      <c r="BE5" s="304"/>
      <c r="BF5" s="344"/>
      <c r="BG5" s="304"/>
      <c r="BH5" s="344"/>
      <c r="BI5" s="304"/>
      <c r="BJ5" s="344"/>
      <c r="BK5" s="304"/>
      <c r="BL5" s="344"/>
      <c r="BM5" s="304"/>
      <c r="BN5" s="344"/>
      <c r="BO5" s="304"/>
      <c r="BP5" s="344"/>
      <c r="BQ5" s="304"/>
      <c r="BR5" s="344"/>
      <c r="BS5" s="304"/>
    </row>
    <row r="6" spans="1:71">
      <c r="A6" s="10">
        <v>103</v>
      </c>
      <c r="B6" s="11" t="s">
        <v>149</v>
      </c>
      <c r="C6" s="33">
        <v>1459</v>
      </c>
      <c r="D6" s="45">
        <v>412</v>
      </c>
      <c r="E6" s="68">
        <f t="shared" si="0"/>
        <v>0.28238519533927348</v>
      </c>
      <c r="F6" s="95"/>
      <c r="G6" s="109"/>
      <c r="H6" s="95"/>
      <c r="I6" s="108"/>
      <c r="J6" s="196"/>
      <c r="K6" s="109"/>
      <c r="L6" s="95"/>
      <c r="M6" s="108"/>
      <c r="N6" s="196"/>
      <c r="O6" s="109"/>
      <c r="P6" s="302"/>
      <c r="Q6" s="303"/>
      <c r="R6" s="368"/>
      <c r="S6" s="308"/>
      <c r="T6" s="302"/>
      <c r="U6" s="303"/>
      <c r="V6" s="368"/>
      <c r="W6" s="308"/>
      <c r="X6" s="302"/>
      <c r="Y6" s="303"/>
      <c r="Z6" s="368"/>
      <c r="AA6" s="308"/>
      <c r="AB6" s="302">
        <v>280</v>
      </c>
      <c r="AC6" s="303">
        <v>127</v>
      </c>
      <c r="AD6" s="368"/>
      <c r="AE6" s="308"/>
      <c r="AF6" s="302"/>
      <c r="AG6" s="303"/>
      <c r="AH6" s="368"/>
      <c r="AI6" s="308"/>
      <c r="AJ6" s="302"/>
      <c r="AK6" s="303"/>
      <c r="AL6" s="368"/>
      <c r="AM6" s="308"/>
      <c r="AN6" s="302"/>
      <c r="AO6" s="303"/>
      <c r="AP6" s="368"/>
      <c r="AQ6" s="308"/>
      <c r="AR6" s="302">
        <v>312</v>
      </c>
      <c r="AS6" s="303">
        <v>95</v>
      </c>
      <c r="AT6" s="368">
        <v>343</v>
      </c>
      <c r="AU6" s="308">
        <v>66</v>
      </c>
      <c r="AV6" s="344">
        <v>288</v>
      </c>
      <c r="AW6" s="303">
        <v>115</v>
      </c>
      <c r="AX6" s="369"/>
      <c r="AY6" s="308"/>
      <c r="AZ6" s="95"/>
      <c r="BA6" s="109"/>
      <c r="BB6" s="344"/>
      <c r="BC6" s="304"/>
      <c r="BD6" s="344"/>
      <c r="BE6" s="304"/>
      <c r="BF6" s="344"/>
      <c r="BG6" s="304"/>
      <c r="BH6" s="344"/>
      <c r="BI6" s="304"/>
      <c r="BJ6" s="344"/>
      <c r="BK6" s="304"/>
      <c r="BL6" s="344"/>
      <c r="BM6" s="304"/>
      <c r="BN6" s="344"/>
      <c r="BO6" s="304"/>
      <c r="BP6" s="344"/>
      <c r="BQ6" s="304"/>
      <c r="BR6" s="344"/>
      <c r="BS6" s="304"/>
    </row>
    <row r="7" spans="1:71">
      <c r="A7" s="10">
        <v>104</v>
      </c>
      <c r="B7" s="11" t="s">
        <v>150</v>
      </c>
      <c r="C7" s="33">
        <v>755</v>
      </c>
      <c r="D7" s="45">
        <v>152</v>
      </c>
      <c r="E7" s="68">
        <f t="shared" si="0"/>
        <v>0.20132450331125828</v>
      </c>
      <c r="F7" s="95"/>
      <c r="G7" s="109"/>
      <c r="H7" s="95"/>
      <c r="I7" s="108"/>
      <c r="J7" s="196"/>
      <c r="K7" s="109"/>
      <c r="L7" s="95"/>
      <c r="M7" s="108"/>
      <c r="N7" s="196"/>
      <c r="O7" s="109"/>
      <c r="P7" s="302"/>
      <c r="Q7" s="303"/>
      <c r="R7" s="368"/>
      <c r="S7" s="308"/>
      <c r="T7" s="302"/>
      <c r="U7" s="303"/>
      <c r="V7" s="368"/>
      <c r="W7" s="308"/>
      <c r="X7" s="302"/>
      <c r="Y7" s="303"/>
      <c r="Z7" s="368"/>
      <c r="AA7" s="308"/>
      <c r="AB7" s="302">
        <v>101</v>
      </c>
      <c r="AC7" s="303">
        <v>50</v>
      </c>
      <c r="AD7" s="368"/>
      <c r="AE7" s="308"/>
      <c r="AF7" s="302"/>
      <c r="AG7" s="303"/>
      <c r="AH7" s="368"/>
      <c r="AI7" s="308"/>
      <c r="AJ7" s="302"/>
      <c r="AK7" s="303"/>
      <c r="AL7" s="368"/>
      <c r="AM7" s="308"/>
      <c r="AN7" s="302"/>
      <c r="AO7" s="303"/>
      <c r="AP7" s="368"/>
      <c r="AQ7" s="308"/>
      <c r="AR7" s="302">
        <v>102</v>
      </c>
      <c r="AS7" s="303">
        <v>49</v>
      </c>
      <c r="AT7" s="368">
        <v>108</v>
      </c>
      <c r="AU7" s="308">
        <v>43</v>
      </c>
      <c r="AV7" s="344">
        <v>116</v>
      </c>
      <c r="AW7" s="303">
        <v>33</v>
      </c>
      <c r="AX7" s="369"/>
      <c r="AY7" s="308"/>
      <c r="AZ7" s="95"/>
      <c r="BA7" s="109"/>
      <c r="BB7" s="344"/>
      <c r="BC7" s="304"/>
      <c r="BD7" s="344"/>
      <c r="BE7" s="304"/>
      <c r="BF7" s="344"/>
      <c r="BG7" s="304"/>
      <c r="BH7" s="344"/>
      <c r="BI7" s="304"/>
      <c r="BJ7" s="344"/>
      <c r="BK7" s="304"/>
      <c r="BL7" s="344"/>
      <c r="BM7" s="304"/>
      <c r="BN7" s="344"/>
      <c r="BO7" s="304"/>
      <c r="BP7" s="344"/>
      <c r="BQ7" s="304"/>
      <c r="BR7" s="344"/>
      <c r="BS7" s="304"/>
    </row>
    <row r="8" spans="1:71">
      <c r="A8" s="10">
        <v>105</v>
      </c>
      <c r="B8" s="11" t="s">
        <v>151</v>
      </c>
      <c r="C8" s="33">
        <v>1199</v>
      </c>
      <c r="D8" s="45">
        <v>267</v>
      </c>
      <c r="E8" s="68">
        <f t="shared" si="0"/>
        <v>0.22268557130942451</v>
      </c>
      <c r="F8" s="95"/>
      <c r="G8" s="109"/>
      <c r="H8" s="95"/>
      <c r="I8" s="108"/>
      <c r="J8" s="196"/>
      <c r="K8" s="109"/>
      <c r="L8" s="95"/>
      <c r="M8" s="108"/>
      <c r="N8" s="196"/>
      <c r="O8" s="109"/>
      <c r="P8" s="302"/>
      <c r="Q8" s="303"/>
      <c r="R8" s="368"/>
      <c r="S8" s="308"/>
      <c r="T8" s="302"/>
      <c r="U8" s="303"/>
      <c r="V8" s="368"/>
      <c r="W8" s="308"/>
      <c r="X8" s="302"/>
      <c r="Y8" s="303"/>
      <c r="Z8" s="368"/>
      <c r="AA8" s="308"/>
      <c r="AB8" s="302">
        <v>176</v>
      </c>
      <c r="AC8" s="303">
        <v>85</v>
      </c>
      <c r="AD8" s="368"/>
      <c r="AE8" s="308"/>
      <c r="AF8" s="302"/>
      <c r="AG8" s="303"/>
      <c r="AH8" s="368"/>
      <c r="AI8" s="308"/>
      <c r="AJ8" s="302"/>
      <c r="AK8" s="303"/>
      <c r="AL8" s="368"/>
      <c r="AM8" s="308"/>
      <c r="AN8" s="302"/>
      <c r="AO8" s="303"/>
      <c r="AP8" s="368"/>
      <c r="AQ8" s="308"/>
      <c r="AR8" s="302">
        <v>193</v>
      </c>
      <c r="AS8" s="303">
        <v>70</v>
      </c>
      <c r="AT8" s="368">
        <v>208</v>
      </c>
      <c r="AU8" s="308">
        <v>56</v>
      </c>
      <c r="AV8" s="344">
        <v>201</v>
      </c>
      <c r="AW8" s="303">
        <v>64</v>
      </c>
      <c r="AX8" s="369"/>
      <c r="AY8" s="308"/>
      <c r="AZ8" s="95"/>
      <c r="BA8" s="109"/>
      <c r="BB8" s="344"/>
      <c r="BC8" s="304"/>
      <c r="BD8" s="344"/>
      <c r="BE8" s="304"/>
      <c r="BF8" s="344"/>
      <c r="BG8" s="304"/>
      <c r="BH8" s="344"/>
      <c r="BI8" s="304"/>
      <c r="BJ8" s="344"/>
      <c r="BK8" s="304"/>
      <c r="BL8" s="344"/>
      <c r="BM8" s="304"/>
      <c r="BN8" s="344"/>
      <c r="BO8" s="304"/>
      <c r="BP8" s="344"/>
      <c r="BQ8" s="304"/>
      <c r="BR8" s="344"/>
      <c r="BS8" s="304"/>
    </row>
    <row r="9" spans="1:71">
      <c r="A9" s="10">
        <v>106</v>
      </c>
      <c r="B9" s="11" t="s">
        <v>152</v>
      </c>
      <c r="C9" s="33">
        <v>1126</v>
      </c>
      <c r="D9" s="45">
        <v>387</v>
      </c>
      <c r="E9" s="68">
        <f t="shared" si="0"/>
        <v>0.34369449378330375</v>
      </c>
      <c r="F9" s="95"/>
      <c r="G9" s="109"/>
      <c r="H9" s="95"/>
      <c r="I9" s="108"/>
      <c r="J9" s="196"/>
      <c r="K9" s="109"/>
      <c r="L9" s="95"/>
      <c r="M9" s="108"/>
      <c r="N9" s="196"/>
      <c r="O9" s="109"/>
      <c r="P9" s="302"/>
      <c r="Q9" s="303"/>
      <c r="R9" s="368"/>
      <c r="S9" s="308"/>
      <c r="T9" s="302"/>
      <c r="U9" s="303"/>
      <c r="V9" s="368"/>
      <c r="W9" s="308"/>
      <c r="X9" s="302"/>
      <c r="Y9" s="303"/>
      <c r="Z9" s="368"/>
      <c r="AA9" s="308"/>
      <c r="AB9" s="302">
        <v>234</v>
      </c>
      <c r="AC9" s="303">
        <v>149</v>
      </c>
      <c r="AD9" s="368"/>
      <c r="AE9" s="308"/>
      <c r="AF9" s="302"/>
      <c r="AG9" s="303"/>
      <c r="AH9" s="368"/>
      <c r="AI9" s="308"/>
      <c r="AJ9" s="302"/>
      <c r="AK9" s="303"/>
      <c r="AL9" s="368"/>
      <c r="AM9" s="308"/>
      <c r="AN9" s="302"/>
      <c r="AO9" s="303"/>
      <c r="AP9" s="368"/>
      <c r="AQ9" s="308"/>
      <c r="AR9" s="302">
        <v>262</v>
      </c>
      <c r="AS9" s="303">
        <v>120</v>
      </c>
      <c r="AT9" s="368">
        <v>286</v>
      </c>
      <c r="AU9" s="308">
        <v>96</v>
      </c>
      <c r="AV9" s="344">
        <v>268</v>
      </c>
      <c r="AW9" s="303">
        <v>112</v>
      </c>
      <c r="AX9" s="369"/>
      <c r="AY9" s="308"/>
      <c r="AZ9" s="95"/>
      <c r="BA9" s="109"/>
      <c r="BB9" s="344"/>
      <c r="BC9" s="304"/>
      <c r="BD9" s="344"/>
      <c r="BE9" s="304"/>
      <c r="BF9" s="344"/>
      <c r="BG9" s="304"/>
      <c r="BH9" s="344"/>
      <c r="BI9" s="304"/>
      <c r="BJ9" s="344"/>
      <c r="BK9" s="304"/>
      <c r="BL9" s="344"/>
      <c r="BM9" s="304"/>
      <c r="BN9" s="344"/>
      <c r="BO9" s="304"/>
      <c r="BP9" s="344"/>
      <c r="BQ9" s="304"/>
      <c r="BR9" s="344"/>
      <c r="BS9" s="304"/>
    </row>
    <row r="10" spans="1:71">
      <c r="A10" s="10">
        <v>107</v>
      </c>
      <c r="B10" s="11" t="s">
        <v>153</v>
      </c>
      <c r="C10" s="33">
        <v>644</v>
      </c>
      <c r="D10" s="45">
        <v>177</v>
      </c>
      <c r="E10" s="68">
        <f t="shared" si="0"/>
        <v>0.2748447204968944</v>
      </c>
      <c r="F10" s="95"/>
      <c r="G10" s="109"/>
      <c r="H10" s="95"/>
      <c r="I10" s="108"/>
      <c r="J10" s="196"/>
      <c r="K10" s="109"/>
      <c r="L10" s="95"/>
      <c r="M10" s="108"/>
      <c r="N10" s="196"/>
      <c r="O10" s="109"/>
      <c r="P10" s="302"/>
      <c r="Q10" s="303"/>
      <c r="R10" s="368"/>
      <c r="S10" s="308"/>
      <c r="T10" s="302"/>
      <c r="U10" s="303"/>
      <c r="V10" s="368"/>
      <c r="W10" s="308"/>
      <c r="X10" s="302"/>
      <c r="Y10" s="303"/>
      <c r="Z10" s="368"/>
      <c r="AA10" s="308"/>
      <c r="AB10" s="302">
        <v>114</v>
      </c>
      <c r="AC10" s="303">
        <v>61</v>
      </c>
      <c r="AD10" s="368"/>
      <c r="AE10" s="308"/>
      <c r="AF10" s="302"/>
      <c r="AG10" s="303"/>
      <c r="AH10" s="368"/>
      <c r="AI10" s="308"/>
      <c r="AJ10" s="302"/>
      <c r="AK10" s="303"/>
      <c r="AL10" s="368"/>
      <c r="AM10" s="308"/>
      <c r="AN10" s="302"/>
      <c r="AO10" s="303"/>
      <c r="AP10" s="368"/>
      <c r="AQ10" s="308"/>
      <c r="AR10" s="302">
        <v>129</v>
      </c>
      <c r="AS10" s="303">
        <v>46</v>
      </c>
      <c r="AT10" s="368">
        <v>143</v>
      </c>
      <c r="AU10" s="308">
        <v>31</v>
      </c>
      <c r="AV10" s="344">
        <v>124</v>
      </c>
      <c r="AW10" s="303">
        <v>50</v>
      </c>
      <c r="AX10" s="369"/>
      <c r="AY10" s="308"/>
      <c r="AZ10" s="95"/>
      <c r="BA10" s="109"/>
      <c r="BB10" s="344"/>
      <c r="BC10" s="304"/>
      <c r="BD10" s="344"/>
      <c r="BE10" s="304"/>
      <c r="BF10" s="344"/>
      <c r="BG10" s="304"/>
      <c r="BH10" s="344"/>
      <c r="BI10" s="304"/>
      <c r="BJ10" s="344"/>
      <c r="BK10" s="304"/>
      <c r="BL10" s="344"/>
      <c r="BM10" s="304"/>
      <c r="BN10" s="344"/>
      <c r="BO10" s="304"/>
      <c r="BP10" s="344"/>
      <c r="BQ10" s="304"/>
      <c r="BR10" s="344"/>
      <c r="BS10" s="304"/>
    </row>
    <row r="11" spans="1:71">
      <c r="A11" s="10">
        <v>108</v>
      </c>
      <c r="B11" s="11" t="s">
        <v>154</v>
      </c>
      <c r="C11" s="33">
        <v>673</v>
      </c>
      <c r="D11" s="45">
        <v>171</v>
      </c>
      <c r="E11" s="68">
        <f t="shared" si="0"/>
        <v>0.25408618127786031</v>
      </c>
      <c r="F11" s="95"/>
      <c r="G11" s="109"/>
      <c r="H11" s="95"/>
      <c r="I11" s="108"/>
      <c r="J11" s="196"/>
      <c r="K11" s="109"/>
      <c r="L11" s="95"/>
      <c r="M11" s="108"/>
      <c r="N11" s="196"/>
      <c r="O11" s="109"/>
      <c r="P11" s="302"/>
      <c r="Q11" s="303"/>
      <c r="R11" s="368"/>
      <c r="S11" s="308"/>
      <c r="T11" s="302"/>
      <c r="U11" s="303"/>
      <c r="V11" s="368"/>
      <c r="W11" s="308"/>
      <c r="X11" s="302"/>
      <c r="Y11" s="303"/>
      <c r="Z11" s="368"/>
      <c r="AA11" s="308"/>
      <c r="AB11" s="302">
        <v>100</v>
      </c>
      <c r="AC11" s="303">
        <v>70</v>
      </c>
      <c r="AD11" s="368"/>
      <c r="AE11" s="308"/>
      <c r="AF11" s="302"/>
      <c r="AG11" s="303"/>
      <c r="AH11" s="368"/>
      <c r="AI11" s="308"/>
      <c r="AJ11" s="302"/>
      <c r="AK11" s="303"/>
      <c r="AL11" s="368"/>
      <c r="AM11" s="308"/>
      <c r="AN11" s="302"/>
      <c r="AO11" s="303"/>
      <c r="AP11" s="368"/>
      <c r="AQ11" s="308"/>
      <c r="AR11" s="302">
        <v>130</v>
      </c>
      <c r="AS11" s="303">
        <v>39</v>
      </c>
      <c r="AT11" s="368">
        <v>131</v>
      </c>
      <c r="AU11" s="308">
        <v>38</v>
      </c>
      <c r="AV11" s="344">
        <v>133</v>
      </c>
      <c r="AW11" s="303">
        <v>35</v>
      </c>
      <c r="AX11" s="369"/>
      <c r="AY11" s="308"/>
      <c r="AZ11" s="95"/>
      <c r="BA11" s="109"/>
      <c r="BB11" s="344"/>
      <c r="BC11" s="304"/>
      <c r="BD11" s="344"/>
      <c r="BE11" s="304"/>
      <c r="BF11" s="344"/>
      <c r="BG11" s="304"/>
      <c r="BH11" s="344"/>
      <c r="BI11" s="304"/>
      <c r="BJ11" s="344"/>
      <c r="BK11" s="304"/>
      <c r="BL11" s="344"/>
      <c r="BM11" s="304"/>
      <c r="BN11" s="344"/>
      <c r="BO11" s="304"/>
      <c r="BP11" s="344"/>
      <c r="BQ11" s="304"/>
      <c r="BR11" s="344"/>
      <c r="BS11" s="304"/>
    </row>
    <row r="12" spans="1:71">
      <c r="A12" s="10">
        <v>109</v>
      </c>
      <c r="B12" s="11" t="s">
        <v>155</v>
      </c>
      <c r="C12" s="33">
        <v>1102</v>
      </c>
      <c r="D12" s="45">
        <v>363</v>
      </c>
      <c r="E12" s="68">
        <f t="shared" si="0"/>
        <v>0.3294010889292196</v>
      </c>
      <c r="F12" s="95"/>
      <c r="G12" s="109"/>
      <c r="H12" s="95"/>
      <c r="I12" s="108"/>
      <c r="J12" s="196"/>
      <c r="K12" s="109"/>
      <c r="L12" s="95"/>
      <c r="M12" s="108"/>
      <c r="N12" s="196"/>
      <c r="O12" s="109"/>
      <c r="P12" s="302"/>
      <c r="Q12" s="303"/>
      <c r="R12" s="368"/>
      <c r="S12" s="308"/>
      <c r="T12" s="302"/>
      <c r="U12" s="303"/>
      <c r="V12" s="368"/>
      <c r="W12" s="308"/>
      <c r="X12" s="302"/>
      <c r="Y12" s="303"/>
      <c r="Z12" s="368"/>
      <c r="AA12" s="308"/>
      <c r="AB12" s="302">
        <v>243</v>
      </c>
      <c r="AC12" s="303">
        <v>115</v>
      </c>
      <c r="AD12" s="368"/>
      <c r="AE12" s="308"/>
      <c r="AF12" s="302"/>
      <c r="AG12" s="303"/>
      <c r="AH12" s="368"/>
      <c r="AI12" s="308"/>
      <c r="AJ12" s="302"/>
      <c r="AK12" s="303"/>
      <c r="AL12" s="368"/>
      <c r="AM12" s="308"/>
      <c r="AN12" s="302"/>
      <c r="AO12" s="303"/>
      <c r="AP12" s="368"/>
      <c r="AQ12" s="308"/>
      <c r="AR12" s="302">
        <v>263</v>
      </c>
      <c r="AS12" s="303">
        <v>95</v>
      </c>
      <c r="AT12" s="368">
        <v>288</v>
      </c>
      <c r="AU12" s="308">
        <v>71</v>
      </c>
      <c r="AV12" s="344">
        <v>246</v>
      </c>
      <c r="AW12" s="303">
        <v>107</v>
      </c>
      <c r="AX12" s="369"/>
      <c r="AY12" s="308"/>
      <c r="AZ12" s="95"/>
      <c r="BA12" s="109"/>
      <c r="BB12" s="344"/>
      <c r="BC12" s="304"/>
      <c r="BD12" s="344"/>
      <c r="BE12" s="304"/>
      <c r="BF12" s="344"/>
      <c r="BG12" s="304"/>
      <c r="BH12" s="344"/>
      <c r="BI12" s="304"/>
      <c r="BJ12" s="344"/>
      <c r="BK12" s="304"/>
      <c r="BL12" s="344"/>
      <c r="BM12" s="304"/>
      <c r="BN12" s="344"/>
      <c r="BO12" s="304"/>
      <c r="BP12" s="344"/>
      <c r="BQ12" s="304"/>
      <c r="BR12" s="344"/>
      <c r="BS12" s="304"/>
    </row>
    <row r="13" spans="1:71">
      <c r="A13" s="10">
        <v>110</v>
      </c>
      <c r="B13" s="11" t="s">
        <v>156</v>
      </c>
      <c r="C13" s="33">
        <v>1120</v>
      </c>
      <c r="D13" s="45">
        <v>295</v>
      </c>
      <c r="E13" s="68">
        <f t="shared" si="0"/>
        <v>0.26339285714285715</v>
      </c>
      <c r="F13" s="95"/>
      <c r="G13" s="109"/>
      <c r="H13" s="95"/>
      <c r="I13" s="108"/>
      <c r="J13" s="196"/>
      <c r="K13" s="109"/>
      <c r="L13" s="95"/>
      <c r="M13" s="108"/>
      <c r="N13" s="196"/>
      <c r="O13" s="109"/>
      <c r="P13" s="302"/>
      <c r="Q13" s="303"/>
      <c r="R13" s="368"/>
      <c r="S13" s="308"/>
      <c r="T13" s="302"/>
      <c r="U13" s="303"/>
      <c r="V13" s="368"/>
      <c r="W13" s="308"/>
      <c r="X13" s="302"/>
      <c r="Y13" s="303"/>
      <c r="Z13" s="368"/>
      <c r="AA13" s="308"/>
      <c r="AB13" s="302">
        <v>193</v>
      </c>
      <c r="AC13" s="303">
        <v>99</v>
      </c>
      <c r="AD13" s="368"/>
      <c r="AE13" s="308"/>
      <c r="AF13" s="302"/>
      <c r="AG13" s="303"/>
      <c r="AH13" s="368"/>
      <c r="AI13" s="308"/>
      <c r="AJ13" s="302"/>
      <c r="AK13" s="303"/>
      <c r="AL13" s="368"/>
      <c r="AM13" s="308"/>
      <c r="AN13" s="302"/>
      <c r="AO13" s="303"/>
      <c r="AP13" s="368"/>
      <c r="AQ13" s="308"/>
      <c r="AR13" s="302">
        <v>219</v>
      </c>
      <c r="AS13" s="303">
        <v>75</v>
      </c>
      <c r="AT13" s="368">
        <v>230</v>
      </c>
      <c r="AU13" s="308">
        <v>63</v>
      </c>
      <c r="AV13" s="344">
        <v>229</v>
      </c>
      <c r="AW13" s="303">
        <v>53</v>
      </c>
      <c r="AX13" s="369"/>
      <c r="AY13" s="308"/>
      <c r="AZ13" s="95"/>
      <c r="BA13" s="109"/>
      <c r="BB13" s="344"/>
      <c r="BC13" s="304"/>
      <c r="BD13" s="344"/>
      <c r="BE13" s="304"/>
      <c r="BF13" s="344"/>
      <c r="BG13" s="304"/>
      <c r="BH13" s="344"/>
      <c r="BI13" s="304"/>
      <c r="BJ13" s="344"/>
      <c r="BK13" s="304"/>
      <c r="BL13" s="344"/>
      <c r="BM13" s="304"/>
      <c r="BN13" s="344"/>
      <c r="BO13" s="304"/>
      <c r="BP13" s="344"/>
      <c r="BQ13" s="304"/>
      <c r="BR13" s="344"/>
      <c r="BS13" s="304"/>
    </row>
    <row r="14" spans="1:71">
      <c r="A14" s="10">
        <v>111</v>
      </c>
      <c r="B14" s="11" t="s">
        <v>157</v>
      </c>
      <c r="C14" s="33">
        <v>1095</v>
      </c>
      <c r="D14" s="45">
        <v>244</v>
      </c>
      <c r="E14" s="68">
        <f t="shared" si="0"/>
        <v>0.22283105022831051</v>
      </c>
      <c r="F14" s="95"/>
      <c r="G14" s="109"/>
      <c r="H14" s="95"/>
      <c r="I14" s="108"/>
      <c r="J14" s="196"/>
      <c r="K14" s="109"/>
      <c r="L14" s="95"/>
      <c r="M14" s="108"/>
      <c r="N14" s="196"/>
      <c r="O14" s="109"/>
      <c r="P14" s="302"/>
      <c r="Q14" s="303"/>
      <c r="R14" s="368"/>
      <c r="S14" s="308"/>
      <c r="T14" s="302"/>
      <c r="U14" s="303"/>
      <c r="V14" s="368"/>
      <c r="W14" s="308"/>
      <c r="X14" s="302"/>
      <c r="Y14" s="303"/>
      <c r="Z14" s="368"/>
      <c r="AA14" s="308"/>
      <c r="AB14" s="302">
        <v>165</v>
      </c>
      <c r="AC14" s="303">
        <v>74</v>
      </c>
      <c r="AD14" s="368"/>
      <c r="AE14" s="308"/>
      <c r="AF14" s="302"/>
      <c r="AG14" s="303"/>
      <c r="AH14" s="368"/>
      <c r="AI14" s="308"/>
      <c r="AJ14" s="302"/>
      <c r="AK14" s="303"/>
      <c r="AL14" s="368"/>
      <c r="AM14" s="308"/>
      <c r="AN14" s="302"/>
      <c r="AO14" s="303"/>
      <c r="AP14" s="368"/>
      <c r="AQ14" s="308"/>
      <c r="AR14" s="302">
        <v>181</v>
      </c>
      <c r="AS14" s="303">
        <v>59</v>
      </c>
      <c r="AT14" s="368">
        <v>191</v>
      </c>
      <c r="AU14" s="308">
        <v>50</v>
      </c>
      <c r="AV14" s="344">
        <v>185</v>
      </c>
      <c r="AW14" s="303">
        <v>53</v>
      </c>
      <c r="AX14" s="369"/>
      <c r="AY14" s="308"/>
      <c r="AZ14" s="95"/>
      <c r="BA14" s="109"/>
      <c r="BB14" s="344"/>
      <c r="BC14" s="304"/>
      <c r="BD14" s="344"/>
      <c r="BE14" s="304"/>
      <c r="BF14" s="344"/>
      <c r="BG14" s="304"/>
      <c r="BH14" s="344"/>
      <c r="BI14" s="304"/>
      <c r="BJ14" s="344"/>
      <c r="BK14" s="304"/>
      <c r="BL14" s="344"/>
      <c r="BM14" s="304"/>
      <c r="BN14" s="344"/>
      <c r="BO14" s="304"/>
      <c r="BP14" s="344"/>
      <c r="BQ14" s="304"/>
      <c r="BR14" s="344"/>
      <c r="BS14" s="304"/>
    </row>
    <row r="15" spans="1:71">
      <c r="A15" s="10">
        <v>112</v>
      </c>
      <c r="B15" s="11" t="s">
        <v>158</v>
      </c>
      <c r="C15" s="33">
        <v>657</v>
      </c>
      <c r="D15" s="45">
        <v>214</v>
      </c>
      <c r="E15" s="68">
        <f t="shared" si="0"/>
        <v>0.32572298325722981</v>
      </c>
      <c r="F15" s="95"/>
      <c r="G15" s="109"/>
      <c r="H15" s="95"/>
      <c r="I15" s="108"/>
      <c r="J15" s="196"/>
      <c r="K15" s="109"/>
      <c r="L15" s="95"/>
      <c r="M15" s="108"/>
      <c r="N15" s="196"/>
      <c r="O15" s="109"/>
      <c r="P15" s="302"/>
      <c r="Q15" s="303"/>
      <c r="R15" s="368"/>
      <c r="S15" s="308"/>
      <c r="T15" s="302"/>
      <c r="U15" s="303"/>
      <c r="V15" s="368"/>
      <c r="W15" s="308"/>
      <c r="X15" s="302"/>
      <c r="Y15" s="303"/>
      <c r="Z15" s="368"/>
      <c r="AA15" s="308"/>
      <c r="AB15" s="302">
        <v>123</v>
      </c>
      <c r="AC15" s="303">
        <v>84</v>
      </c>
      <c r="AD15" s="368"/>
      <c r="AE15" s="308"/>
      <c r="AF15" s="302"/>
      <c r="AG15" s="303"/>
      <c r="AH15" s="368"/>
      <c r="AI15" s="308"/>
      <c r="AJ15" s="302"/>
      <c r="AK15" s="303"/>
      <c r="AL15" s="368"/>
      <c r="AM15" s="308"/>
      <c r="AN15" s="302"/>
      <c r="AO15" s="303"/>
      <c r="AP15" s="368"/>
      <c r="AQ15" s="308"/>
      <c r="AR15" s="302">
        <v>146</v>
      </c>
      <c r="AS15" s="303">
        <v>64</v>
      </c>
      <c r="AT15" s="368">
        <v>154</v>
      </c>
      <c r="AU15" s="308">
        <v>57</v>
      </c>
      <c r="AV15" s="344">
        <v>151</v>
      </c>
      <c r="AW15" s="303">
        <v>57</v>
      </c>
      <c r="AX15" s="369"/>
      <c r="AY15" s="308"/>
      <c r="AZ15" s="95"/>
      <c r="BA15" s="109"/>
      <c r="BB15" s="344"/>
      <c r="BC15" s="304"/>
      <c r="BD15" s="344"/>
      <c r="BE15" s="304"/>
      <c r="BF15" s="344"/>
      <c r="BG15" s="304"/>
      <c r="BH15" s="344"/>
      <c r="BI15" s="304"/>
      <c r="BJ15" s="344"/>
      <c r="BK15" s="304"/>
      <c r="BL15" s="344"/>
      <c r="BM15" s="304"/>
      <c r="BN15" s="344"/>
      <c r="BO15" s="304"/>
      <c r="BP15" s="344"/>
      <c r="BQ15" s="304"/>
      <c r="BR15" s="344"/>
      <c r="BS15" s="304"/>
    </row>
    <row r="16" spans="1:71">
      <c r="A16" s="10">
        <v>113</v>
      </c>
      <c r="B16" s="11" t="s">
        <v>159</v>
      </c>
      <c r="C16" s="33">
        <v>968</v>
      </c>
      <c r="D16" s="45">
        <v>303</v>
      </c>
      <c r="E16" s="68">
        <f t="shared" si="0"/>
        <v>0.31301652892561982</v>
      </c>
      <c r="F16" s="95"/>
      <c r="G16" s="109"/>
      <c r="H16" s="95"/>
      <c r="I16" s="108"/>
      <c r="J16" s="196"/>
      <c r="K16" s="109"/>
      <c r="L16" s="95"/>
      <c r="M16" s="108"/>
      <c r="N16" s="196"/>
      <c r="O16" s="109"/>
      <c r="P16" s="302"/>
      <c r="Q16" s="303"/>
      <c r="R16" s="368"/>
      <c r="S16" s="308"/>
      <c r="T16" s="302"/>
      <c r="U16" s="303"/>
      <c r="V16" s="368"/>
      <c r="W16" s="308"/>
      <c r="X16" s="302"/>
      <c r="Y16" s="303"/>
      <c r="Z16" s="368"/>
      <c r="AA16" s="308"/>
      <c r="AB16" s="302">
        <v>192</v>
      </c>
      <c r="AC16" s="303">
        <v>107</v>
      </c>
      <c r="AD16" s="368"/>
      <c r="AE16" s="308"/>
      <c r="AF16" s="302"/>
      <c r="AG16" s="303"/>
      <c r="AH16" s="368"/>
      <c r="AI16" s="308"/>
      <c r="AJ16" s="302"/>
      <c r="AK16" s="303"/>
      <c r="AL16" s="368"/>
      <c r="AM16" s="308"/>
      <c r="AN16" s="302"/>
      <c r="AO16" s="303"/>
      <c r="AP16" s="368"/>
      <c r="AQ16" s="308"/>
      <c r="AR16" s="302">
        <v>232</v>
      </c>
      <c r="AS16" s="303">
        <v>68</v>
      </c>
      <c r="AT16" s="368">
        <v>225</v>
      </c>
      <c r="AU16" s="308">
        <v>74</v>
      </c>
      <c r="AV16" s="344">
        <v>232</v>
      </c>
      <c r="AW16" s="303">
        <v>66</v>
      </c>
      <c r="AX16" s="369"/>
      <c r="AY16" s="308"/>
      <c r="AZ16" s="95"/>
      <c r="BA16" s="109"/>
      <c r="BB16" s="344"/>
      <c r="BC16" s="304"/>
      <c r="BD16" s="344"/>
      <c r="BE16" s="304"/>
      <c r="BF16" s="344"/>
      <c r="BG16" s="304"/>
      <c r="BH16" s="344"/>
      <c r="BI16" s="304"/>
      <c r="BJ16" s="344"/>
      <c r="BK16" s="304"/>
      <c r="BL16" s="344"/>
      <c r="BM16" s="304"/>
      <c r="BN16" s="344"/>
      <c r="BO16" s="304"/>
      <c r="BP16" s="344"/>
      <c r="BQ16" s="304"/>
      <c r="BR16" s="344"/>
      <c r="BS16" s="304"/>
    </row>
    <row r="17" spans="1:71">
      <c r="A17" s="10">
        <v>201</v>
      </c>
      <c r="B17" s="11" t="s">
        <v>160</v>
      </c>
      <c r="C17" s="33">
        <v>1252</v>
      </c>
      <c r="D17" s="45">
        <v>314</v>
      </c>
      <c r="E17" s="68">
        <f t="shared" si="0"/>
        <v>0.25079872204472842</v>
      </c>
      <c r="F17" s="95"/>
      <c r="G17" s="109"/>
      <c r="H17" s="95"/>
      <c r="I17" s="108"/>
      <c r="J17" s="196"/>
      <c r="K17" s="109"/>
      <c r="L17" s="95"/>
      <c r="M17" s="108"/>
      <c r="N17" s="196"/>
      <c r="O17" s="109"/>
      <c r="P17" s="302"/>
      <c r="Q17" s="303"/>
      <c r="R17" s="368"/>
      <c r="S17" s="308"/>
      <c r="T17" s="302"/>
      <c r="U17" s="303"/>
      <c r="V17" s="368"/>
      <c r="W17" s="308"/>
      <c r="X17" s="302"/>
      <c r="Y17" s="303"/>
      <c r="Z17" s="368"/>
      <c r="AA17" s="308"/>
      <c r="AB17" s="302">
        <v>222</v>
      </c>
      <c r="AC17" s="303">
        <v>86</v>
      </c>
      <c r="AD17" s="368"/>
      <c r="AE17" s="308"/>
      <c r="AF17" s="302"/>
      <c r="AG17" s="303"/>
      <c r="AH17" s="368"/>
      <c r="AI17" s="308"/>
      <c r="AJ17" s="302"/>
      <c r="AK17" s="303"/>
      <c r="AL17" s="368"/>
      <c r="AM17" s="308"/>
      <c r="AN17" s="302"/>
      <c r="AO17" s="303"/>
      <c r="AP17" s="368"/>
      <c r="AQ17" s="308"/>
      <c r="AR17" s="302">
        <v>245</v>
      </c>
      <c r="AS17" s="303">
        <v>62</v>
      </c>
      <c r="AT17" s="368">
        <v>259</v>
      </c>
      <c r="AU17" s="308">
        <v>46</v>
      </c>
      <c r="AV17" s="344">
        <v>231</v>
      </c>
      <c r="AW17" s="303">
        <v>76</v>
      </c>
      <c r="AX17" s="369"/>
      <c r="AY17" s="308"/>
      <c r="AZ17" s="95"/>
      <c r="BA17" s="109"/>
      <c r="BB17" s="344"/>
      <c r="BC17" s="304"/>
      <c r="BD17" s="344"/>
      <c r="BE17" s="304"/>
      <c r="BF17" s="344"/>
      <c r="BG17" s="304"/>
      <c r="BH17" s="344"/>
      <c r="BI17" s="304"/>
      <c r="BJ17" s="344"/>
      <c r="BK17" s="304"/>
      <c r="BL17" s="344"/>
      <c r="BM17" s="304"/>
      <c r="BN17" s="344"/>
      <c r="BO17" s="304"/>
      <c r="BP17" s="344"/>
      <c r="BQ17" s="304"/>
      <c r="BR17" s="344"/>
      <c r="BS17" s="304"/>
    </row>
    <row r="18" spans="1:71">
      <c r="A18" s="10">
        <v>202</v>
      </c>
      <c r="B18" s="11" t="s">
        <v>161</v>
      </c>
      <c r="C18" s="33">
        <v>1475</v>
      </c>
      <c r="D18" s="45">
        <v>356</v>
      </c>
      <c r="E18" s="68">
        <f t="shared" si="0"/>
        <v>0.24135593220338983</v>
      </c>
      <c r="F18" s="95"/>
      <c r="G18" s="109"/>
      <c r="H18" s="95"/>
      <c r="I18" s="108"/>
      <c r="J18" s="196"/>
      <c r="K18" s="109"/>
      <c r="L18" s="95"/>
      <c r="M18" s="108"/>
      <c r="N18" s="196"/>
      <c r="O18" s="109"/>
      <c r="P18" s="302"/>
      <c r="Q18" s="303"/>
      <c r="R18" s="368"/>
      <c r="S18" s="308"/>
      <c r="T18" s="302"/>
      <c r="U18" s="303"/>
      <c r="V18" s="368"/>
      <c r="W18" s="308"/>
      <c r="X18" s="302"/>
      <c r="Y18" s="303"/>
      <c r="Z18" s="368"/>
      <c r="AA18" s="308"/>
      <c r="AB18" s="302">
        <v>258</v>
      </c>
      <c r="AC18" s="303">
        <v>95</v>
      </c>
      <c r="AD18" s="368"/>
      <c r="AE18" s="308"/>
      <c r="AF18" s="302"/>
      <c r="AG18" s="303"/>
      <c r="AH18" s="368"/>
      <c r="AI18" s="308"/>
      <c r="AJ18" s="302"/>
      <c r="AK18" s="303"/>
      <c r="AL18" s="368"/>
      <c r="AM18" s="308"/>
      <c r="AN18" s="302"/>
      <c r="AO18" s="303"/>
      <c r="AP18" s="368"/>
      <c r="AQ18" s="308"/>
      <c r="AR18" s="302">
        <v>288</v>
      </c>
      <c r="AS18" s="303">
        <v>62</v>
      </c>
      <c r="AT18" s="368">
        <v>300</v>
      </c>
      <c r="AU18" s="308">
        <v>50</v>
      </c>
      <c r="AV18" s="344">
        <v>248</v>
      </c>
      <c r="AW18" s="303">
        <v>94</v>
      </c>
      <c r="AX18" s="369"/>
      <c r="AY18" s="308"/>
      <c r="AZ18" s="95"/>
      <c r="BA18" s="109"/>
      <c r="BB18" s="344"/>
      <c r="BC18" s="304"/>
      <c r="BD18" s="344"/>
      <c r="BE18" s="304"/>
      <c r="BF18" s="344"/>
      <c r="BG18" s="304"/>
      <c r="BH18" s="344"/>
      <c r="BI18" s="304"/>
      <c r="BJ18" s="344"/>
      <c r="BK18" s="304"/>
      <c r="BL18" s="344"/>
      <c r="BM18" s="304"/>
      <c r="BN18" s="344"/>
      <c r="BO18" s="304"/>
      <c r="BP18" s="344"/>
      <c r="BQ18" s="304"/>
      <c r="BR18" s="344"/>
      <c r="BS18" s="304"/>
    </row>
    <row r="19" spans="1:71">
      <c r="A19" s="10">
        <v>203</v>
      </c>
      <c r="B19" s="11" t="s">
        <v>162</v>
      </c>
      <c r="C19" s="33">
        <v>1599</v>
      </c>
      <c r="D19" s="45">
        <v>234</v>
      </c>
      <c r="E19" s="68">
        <f t="shared" si="0"/>
        <v>0.14634146341463414</v>
      </c>
      <c r="F19" s="95"/>
      <c r="G19" s="109"/>
      <c r="H19" s="95"/>
      <c r="I19" s="108"/>
      <c r="J19" s="196"/>
      <c r="K19" s="109"/>
      <c r="L19" s="95"/>
      <c r="M19" s="108"/>
      <c r="N19" s="196"/>
      <c r="O19" s="109"/>
      <c r="P19" s="302"/>
      <c r="Q19" s="303"/>
      <c r="R19" s="368"/>
      <c r="S19" s="308"/>
      <c r="T19" s="302"/>
      <c r="U19" s="303"/>
      <c r="V19" s="368"/>
      <c r="W19" s="308"/>
      <c r="X19" s="302"/>
      <c r="Y19" s="303"/>
      <c r="Z19" s="368"/>
      <c r="AA19" s="308"/>
      <c r="AB19" s="302">
        <v>176</v>
      </c>
      <c r="AC19" s="303">
        <v>55</v>
      </c>
      <c r="AD19" s="368"/>
      <c r="AE19" s="308"/>
      <c r="AF19" s="302"/>
      <c r="AG19" s="303"/>
      <c r="AH19" s="368"/>
      <c r="AI19" s="308"/>
      <c r="AJ19" s="302"/>
      <c r="AK19" s="303"/>
      <c r="AL19" s="368"/>
      <c r="AM19" s="308"/>
      <c r="AN19" s="302"/>
      <c r="AO19" s="303"/>
      <c r="AP19" s="368"/>
      <c r="AQ19" s="308"/>
      <c r="AR19" s="302">
        <v>185</v>
      </c>
      <c r="AS19" s="303">
        <v>44</v>
      </c>
      <c r="AT19" s="368">
        <v>199</v>
      </c>
      <c r="AU19" s="308">
        <v>31</v>
      </c>
      <c r="AV19" s="344">
        <v>171</v>
      </c>
      <c r="AW19" s="303">
        <v>59</v>
      </c>
      <c r="AX19" s="369"/>
      <c r="AY19" s="308"/>
      <c r="AZ19" s="95"/>
      <c r="BA19" s="109"/>
      <c r="BB19" s="344"/>
      <c r="BC19" s="304"/>
      <c r="BD19" s="344"/>
      <c r="BE19" s="304"/>
      <c r="BF19" s="344"/>
      <c r="BG19" s="304"/>
      <c r="BH19" s="344"/>
      <c r="BI19" s="304"/>
      <c r="BJ19" s="344"/>
      <c r="BK19" s="304"/>
      <c r="BL19" s="344"/>
      <c r="BM19" s="304"/>
      <c r="BN19" s="344"/>
      <c r="BO19" s="304"/>
      <c r="BP19" s="344"/>
      <c r="BQ19" s="304"/>
      <c r="BR19" s="344"/>
      <c r="BS19" s="304"/>
    </row>
    <row r="20" spans="1:71">
      <c r="A20" s="10">
        <v>204</v>
      </c>
      <c r="B20" s="11" t="s">
        <v>163</v>
      </c>
      <c r="C20" s="33">
        <v>1325</v>
      </c>
      <c r="D20" s="45">
        <v>349</v>
      </c>
      <c r="E20" s="68">
        <f t="shared" si="0"/>
        <v>0.26339622641509436</v>
      </c>
      <c r="F20" s="95"/>
      <c r="G20" s="109"/>
      <c r="H20" s="95"/>
      <c r="I20" s="108"/>
      <c r="J20" s="196"/>
      <c r="K20" s="109"/>
      <c r="L20" s="95"/>
      <c r="M20" s="108"/>
      <c r="N20" s="196"/>
      <c r="O20" s="109"/>
      <c r="P20" s="302"/>
      <c r="Q20" s="303"/>
      <c r="R20" s="368"/>
      <c r="S20" s="308"/>
      <c r="T20" s="302"/>
      <c r="U20" s="303"/>
      <c r="V20" s="368"/>
      <c r="W20" s="308"/>
      <c r="X20" s="302"/>
      <c r="Y20" s="303"/>
      <c r="Z20" s="368"/>
      <c r="AA20" s="308"/>
      <c r="AB20" s="302">
        <v>257</v>
      </c>
      <c r="AC20" s="303">
        <v>89</v>
      </c>
      <c r="AD20" s="368"/>
      <c r="AE20" s="308"/>
      <c r="AF20" s="302"/>
      <c r="AG20" s="303"/>
      <c r="AH20" s="368"/>
      <c r="AI20" s="308"/>
      <c r="AJ20" s="302"/>
      <c r="AK20" s="303"/>
      <c r="AL20" s="368"/>
      <c r="AM20" s="308"/>
      <c r="AN20" s="302"/>
      <c r="AO20" s="303"/>
      <c r="AP20" s="368"/>
      <c r="AQ20" s="308"/>
      <c r="AR20" s="302">
        <v>273</v>
      </c>
      <c r="AS20" s="303">
        <v>71</v>
      </c>
      <c r="AT20" s="368">
        <v>288</v>
      </c>
      <c r="AU20" s="308">
        <v>59</v>
      </c>
      <c r="AV20" s="344">
        <v>246</v>
      </c>
      <c r="AW20" s="303">
        <v>93</v>
      </c>
      <c r="AX20" s="369"/>
      <c r="AY20" s="308"/>
      <c r="AZ20" s="95"/>
      <c r="BA20" s="109"/>
      <c r="BB20" s="344"/>
      <c r="BC20" s="304"/>
      <c r="BD20" s="344"/>
      <c r="BE20" s="304"/>
      <c r="BF20" s="344"/>
      <c r="BG20" s="304"/>
      <c r="BH20" s="344"/>
      <c r="BI20" s="304"/>
      <c r="BJ20" s="344"/>
      <c r="BK20" s="304"/>
      <c r="BL20" s="344"/>
      <c r="BM20" s="304"/>
      <c r="BN20" s="344"/>
      <c r="BO20" s="304"/>
      <c r="BP20" s="344"/>
      <c r="BQ20" s="304"/>
      <c r="BR20" s="344"/>
      <c r="BS20" s="304"/>
    </row>
    <row r="21" spans="1:71">
      <c r="A21" s="10">
        <v>205</v>
      </c>
      <c r="B21" s="11" t="s">
        <v>164</v>
      </c>
      <c r="C21" s="33">
        <v>1057</v>
      </c>
      <c r="D21" s="45">
        <v>320</v>
      </c>
      <c r="E21" s="68">
        <f t="shared" si="0"/>
        <v>0.30274361400189215</v>
      </c>
      <c r="F21" s="95"/>
      <c r="G21" s="109"/>
      <c r="H21" s="95"/>
      <c r="I21" s="108"/>
      <c r="J21" s="196"/>
      <c r="K21" s="109"/>
      <c r="L21" s="95"/>
      <c r="M21" s="108"/>
      <c r="N21" s="196"/>
      <c r="O21" s="109"/>
      <c r="P21" s="302"/>
      <c r="Q21" s="303"/>
      <c r="R21" s="368"/>
      <c r="S21" s="308"/>
      <c r="T21" s="302"/>
      <c r="U21" s="303"/>
      <c r="V21" s="368"/>
      <c r="W21" s="308"/>
      <c r="X21" s="302"/>
      <c r="Y21" s="303"/>
      <c r="Z21" s="368"/>
      <c r="AA21" s="308"/>
      <c r="AB21" s="302">
        <v>214</v>
      </c>
      <c r="AC21" s="303">
        <v>101</v>
      </c>
      <c r="AD21" s="368"/>
      <c r="AE21" s="308"/>
      <c r="AF21" s="302"/>
      <c r="AG21" s="303"/>
      <c r="AH21" s="368"/>
      <c r="AI21" s="308"/>
      <c r="AJ21" s="302"/>
      <c r="AK21" s="303"/>
      <c r="AL21" s="368"/>
      <c r="AM21" s="308"/>
      <c r="AN21" s="302"/>
      <c r="AO21" s="303"/>
      <c r="AP21" s="368"/>
      <c r="AQ21" s="308"/>
      <c r="AR21" s="302">
        <v>238</v>
      </c>
      <c r="AS21" s="303">
        <v>75</v>
      </c>
      <c r="AT21" s="368">
        <v>255</v>
      </c>
      <c r="AU21" s="308">
        <v>59</v>
      </c>
      <c r="AV21" s="344">
        <v>236</v>
      </c>
      <c r="AW21" s="303">
        <v>67</v>
      </c>
      <c r="AX21" s="369"/>
      <c r="AY21" s="308"/>
      <c r="AZ21" s="95"/>
      <c r="BA21" s="109"/>
      <c r="BB21" s="344"/>
      <c r="BC21" s="304"/>
      <c r="BD21" s="344"/>
      <c r="BE21" s="304"/>
      <c r="BF21" s="344"/>
      <c r="BG21" s="304"/>
      <c r="BH21" s="344"/>
      <c r="BI21" s="304"/>
      <c r="BJ21" s="344"/>
      <c r="BK21" s="304"/>
      <c r="BL21" s="344"/>
      <c r="BM21" s="304"/>
      <c r="BN21" s="344"/>
      <c r="BO21" s="304"/>
      <c r="BP21" s="344"/>
      <c r="BQ21" s="304"/>
      <c r="BR21" s="344"/>
      <c r="BS21" s="304"/>
    </row>
    <row r="22" spans="1:71">
      <c r="A22" s="10">
        <v>206</v>
      </c>
      <c r="B22" s="11" t="s">
        <v>165</v>
      </c>
      <c r="C22" s="33">
        <v>1276</v>
      </c>
      <c r="D22" s="45">
        <v>288</v>
      </c>
      <c r="E22" s="68">
        <f t="shared" si="0"/>
        <v>0.22570532915360503</v>
      </c>
      <c r="F22" s="95"/>
      <c r="G22" s="109"/>
      <c r="H22" s="95"/>
      <c r="I22" s="108"/>
      <c r="J22" s="196"/>
      <c r="K22" s="109"/>
      <c r="L22" s="95"/>
      <c r="M22" s="108"/>
      <c r="N22" s="196"/>
      <c r="O22" s="109"/>
      <c r="P22" s="302"/>
      <c r="Q22" s="303"/>
      <c r="R22" s="368"/>
      <c r="S22" s="308"/>
      <c r="T22" s="302"/>
      <c r="U22" s="303"/>
      <c r="V22" s="368"/>
      <c r="W22" s="308"/>
      <c r="X22" s="302"/>
      <c r="Y22" s="303"/>
      <c r="Z22" s="368"/>
      <c r="AA22" s="308"/>
      <c r="AB22" s="302">
        <v>220</v>
      </c>
      <c r="AC22" s="303">
        <v>65</v>
      </c>
      <c r="AD22" s="368"/>
      <c r="AE22" s="308"/>
      <c r="AF22" s="302"/>
      <c r="AG22" s="303"/>
      <c r="AH22" s="368"/>
      <c r="AI22" s="308"/>
      <c r="AJ22" s="302"/>
      <c r="AK22" s="303"/>
      <c r="AL22" s="368"/>
      <c r="AM22" s="308"/>
      <c r="AN22" s="302"/>
      <c r="AO22" s="303"/>
      <c r="AP22" s="368"/>
      <c r="AQ22" s="308"/>
      <c r="AR22" s="302">
        <v>222</v>
      </c>
      <c r="AS22" s="303">
        <v>56</v>
      </c>
      <c r="AT22" s="368">
        <v>237</v>
      </c>
      <c r="AU22" s="308">
        <v>46</v>
      </c>
      <c r="AV22" s="344">
        <v>203</v>
      </c>
      <c r="AW22" s="303">
        <v>77</v>
      </c>
      <c r="AX22" s="369"/>
      <c r="AY22" s="308"/>
      <c r="AZ22" s="95"/>
      <c r="BA22" s="109"/>
      <c r="BB22" s="344"/>
      <c r="BC22" s="304"/>
      <c r="BD22" s="344"/>
      <c r="BE22" s="304"/>
      <c r="BF22" s="344"/>
      <c r="BG22" s="304"/>
      <c r="BH22" s="344"/>
      <c r="BI22" s="304"/>
      <c r="BJ22" s="344"/>
      <c r="BK22" s="304"/>
      <c r="BL22" s="344"/>
      <c r="BM22" s="304"/>
      <c r="BN22" s="344"/>
      <c r="BO22" s="304"/>
      <c r="BP22" s="344"/>
      <c r="BQ22" s="304"/>
      <c r="BR22" s="344"/>
      <c r="BS22" s="304"/>
    </row>
    <row r="23" spans="1:71">
      <c r="A23" s="10">
        <v>207</v>
      </c>
      <c r="B23" s="11" t="s">
        <v>166</v>
      </c>
      <c r="C23" s="33">
        <v>868</v>
      </c>
      <c r="D23" s="45">
        <v>338</v>
      </c>
      <c r="E23" s="68">
        <f t="shared" si="0"/>
        <v>0.38940092165898615</v>
      </c>
      <c r="F23" s="95"/>
      <c r="G23" s="109"/>
      <c r="H23" s="95"/>
      <c r="I23" s="108"/>
      <c r="J23" s="196"/>
      <c r="K23" s="109"/>
      <c r="L23" s="95"/>
      <c r="M23" s="108"/>
      <c r="N23" s="196"/>
      <c r="O23" s="109"/>
      <c r="P23" s="302"/>
      <c r="Q23" s="303"/>
      <c r="R23" s="368"/>
      <c r="S23" s="308"/>
      <c r="T23" s="302"/>
      <c r="U23" s="303"/>
      <c r="V23" s="368"/>
      <c r="W23" s="308"/>
      <c r="X23" s="302"/>
      <c r="Y23" s="303"/>
      <c r="Z23" s="368"/>
      <c r="AA23" s="308"/>
      <c r="AB23" s="302">
        <v>260</v>
      </c>
      <c r="AC23" s="303">
        <v>76</v>
      </c>
      <c r="AD23" s="368"/>
      <c r="AE23" s="308"/>
      <c r="AF23" s="302"/>
      <c r="AG23" s="303"/>
      <c r="AH23" s="368"/>
      <c r="AI23" s="308"/>
      <c r="AJ23" s="302"/>
      <c r="AK23" s="303"/>
      <c r="AL23" s="368"/>
      <c r="AM23" s="308"/>
      <c r="AN23" s="302"/>
      <c r="AO23" s="303"/>
      <c r="AP23" s="368"/>
      <c r="AQ23" s="308"/>
      <c r="AR23" s="302">
        <v>279</v>
      </c>
      <c r="AS23" s="303">
        <v>50</v>
      </c>
      <c r="AT23" s="368">
        <v>293</v>
      </c>
      <c r="AU23" s="308">
        <v>39</v>
      </c>
      <c r="AV23" s="344">
        <v>256</v>
      </c>
      <c r="AW23" s="303">
        <v>61</v>
      </c>
      <c r="AX23" s="369"/>
      <c r="AY23" s="308"/>
      <c r="AZ23" s="95"/>
      <c r="BA23" s="109"/>
      <c r="BB23" s="344"/>
      <c r="BC23" s="304"/>
      <c r="BD23" s="344"/>
      <c r="BE23" s="304"/>
      <c r="BF23" s="344"/>
      <c r="BG23" s="304"/>
      <c r="BH23" s="344"/>
      <c r="BI23" s="304"/>
      <c r="BJ23" s="344"/>
      <c r="BK23" s="304"/>
      <c r="BL23" s="344"/>
      <c r="BM23" s="304"/>
      <c r="BN23" s="344"/>
      <c r="BO23" s="304"/>
      <c r="BP23" s="344"/>
      <c r="BQ23" s="304"/>
      <c r="BR23" s="344"/>
      <c r="BS23" s="304"/>
    </row>
    <row r="24" spans="1:71">
      <c r="A24" s="10">
        <v>208</v>
      </c>
      <c r="B24" s="11" t="s">
        <v>167</v>
      </c>
      <c r="C24" s="33">
        <v>940</v>
      </c>
      <c r="D24" s="45">
        <v>172</v>
      </c>
      <c r="E24" s="68">
        <f t="shared" si="0"/>
        <v>0.18297872340425531</v>
      </c>
      <c r="F24" s="95"/>
      <c r="G24" s="109"/>
      <c r="H24" s="95"/>
      <c r="I24" s="108"/>
      <c r="J24" s="196"/>
      <c r="K24" s="109"/>
      <c r="L24" s="95"/>
      <c r="M24" s="108"/>
      <c r="N24" s="196"/>
      <c r="O24" s="109"/>
      <c r="P24" s="302"/>
      <c r="Q24" s="303"/>
      <c r="R24" s="368"/>
      <c r="S24" s="308"/>
      <c r="T24" s="302"/>
      <c r="U24" s="303"/>
      <c r="V24" s="368"/>
      <c r="W24" s="308"/>
      <c r="X24" s="302"/>
      <c r="Y24" s="303"/>
      <c r="Z24" s="368"/>
      <c r="AA24" s="308"/>
      <c r="AB24" s="302">
        <v>137</v>
      </c>
      <c r="AC24" s="303">
        <v>34</v>
      </c>
      <c r="AD24" s="368"/>
      <c r="AE24" s="308"/>
      <c r="AF24" s="302"/>
      <c r="AG24" s="303"/>
      <c r="AH24" s="368"/>
      <c r="AI24" s="308"/>
      <c r="AJ24" s="302"/>
      <c r="AK24" s="303"/>
      <c r="AL24" s="368"/>
      <c r="AM24" s="308"/>
      <c r="AN24" s="302"/>
      <c r="AO24" s="303"/>
      <c r="AP24" s="368"/>
      <c r="AQ24" s="308"/>
      <c r="AR24" s="302">
        <v>135</v>
      </c>
      <c r="AS24" s="303">
        <v>36</v>
      </c>
      <c r="AT24" s="368">
        <v>150</v>
      </c>
      <c r="AU24" s="308">
        <v>21</v>
      </c>
      <c r="AV24" s="344">
        <v>132</v>
      </c>
      <c r="AW24" s="303">
        <v>38</v>
      </c>
      <c r="AX24" s="369"/>
      <c r="AY24" s="308"/>
      <c r="AZ24" s="95"/>
      <c r="BA24" s="109"/>
      <c r="BB24" s="344"/>
      <c r="BC24" s="304"/>
      <c r="BD24" s="344"/>
      <c r="BE24" s="304"/>
      <c r="BF24" s="344"/>
      <c r="BG24" s="304"/>
      <c r="BH24" s="344"/>
      <c r="BI24" s="304"/>
      <c r="BJ24" s="344"/>
      <c r="BK24" s="304"/>
      <c r="BL24" s="344"/>
      <c r="BM24" s="304"/>
      <c r="BN24" s="344"/>
      <c r="BO24" s="304"/>
      <c r="BP24" s="344"/>
      <c r="BQ24" s="304"/>
      <c r="BR24" s="344"/>
      <c r="BS24" s="304"/>
    </row>
    <row r="25" spans="1:71">
      <c r="A25" s="10">
        <v>209</v>
      </c>
      <c r="B25" s="11" t="s">
        <v>168</v>
      </c>
      <c r="C25" s="33">
        <v>1119</v>
      </c>
      <c r="D25" s="45">
        <v>280</v>
      </c>
      <c r="E25" s="68">
        <f t="shared" si="0"/>
        <v>0.25022341376228774</v>
      </c>
      <c r="F25" s="95"/>
      <c r="G25" s="109"/>
      <c r="H25" s="95"/>
      <c r="I25" s="108"/>
      <c r="J25" s="196"/>
      <c r="K25" s="109"/>
      <c r="L25" s="95"/>
      <c r="M25" s="108"/>
      <c r="N25" s="196"/>
      <c r="O25" s="109"/>
      <c r="P25" s="302"/>
      <c r="Q25" s="303"/>
      <c r="R25" s="368"/>
      <c r="S25" s="308"/>
      <c r="T25" s="302"/>
      <c r="U25" s="303"/>
      <c r="V25" s="368"/>
      <c r="W25" s="308"/>
      <c r="X25" s="302"/>
      <c r="Y25" s="303"/>
      <c r="Z25" s="368"/>
      <c r="AA25" s="308"/>
      <c r="AB25" s="302">
        <v>204</v>
      </c>
      <c r="AC25" s="303">
        <v>70</v>
      </c>
      <c r="AD25" s="368"/>
      <c r="AE25" s="308"/>
      <c r="AF25" s="302"/>
      <c r="AG25" s="303"/>
      <c r="AH25" s="368"/>
      <c r="AI25" s="308"/>
      <c r="AJ25" s="302"/>
      <c r="AK25" s="303"/>
      <c r="AL25" s="368"/>
      <c r="AM25" s="308"/>
      <c r="AN25" s="302"/>
      <c r="AO25" s="303"/>
      <c r="AP25" s="368"/>
      <c r="AQ25" s="308"/>
      <c r="AR25" s="302">
        <v>223</v>
      </c>
      <c r="AS25" s="303">
        <v>50</v>
      </c>
      <c r="AT25" s="368">
        <v>233</v>
      </c>
      <c r="AU25" s="308">
        <v>41</v>
      </c>
      <c r="AV25" s="344">
        <v>201</v>
      </c>
      <c r="AW25" s="303">
        <v>73</v>
      </c>
      <c r="AX25" s="369"/>
      <c r="AY25" s="308"/>
      <c r="AZ25" s="95"/>
      <c r="BA25" s="109"/>
      <c r="BB25" s="344"/>
      <c r="BC25" s="304"/>
      <c r="BD25" s="344"/>
      <c r="BE25" s="304"/>
      <c r="BF25" s="344"/>
      <c r="BG25" s="304"/>
      <c r="BH25" s="344"/>
      <c r="BI25" s="304"/>
      <c r="BJ25" s="344"/>
      <c r="BK25" s="304"/>
      <c r="BL25" s="344"/>
      <c r="BM25" s="304"/>
      <c r="BN25" s="344"/>
      <c r="BO25" s="304"/>
      <c r="BP25" s="344"/>
      <c r="BQ25" s="304"/>
      <c r="BR25" s="344"/>
      <c r="BS25" s="304"/>
    </row>
    <row r="26" spans="1:71">
      <c r="A26" s="10">
        <v>210</v>
      </c>
      <c r="B26" s="11" t="s">
        <v>169</v>
      </c>
      <c r="C26" s="33">
        <v>1503</v>
      </c>
      <c r="D26" s="45">
        <v>372</v>
      </c>
      <c r="E26" s="68">
        <f t="shared" si="0"/>
        <v>0.24750499001996007</v>
      </c>
      <c r="F26" s="95"/>
      <c r="G26" s="109"/>
      <c r="H26" s="95"/>
      <c r="I26" s="108"/>
      <c r="J26" s="196"/>
      <c r="K26" s="109"/>
      <c r="L26" s="95"/>
      <c r="M26" s="108"/>
      <c r="N26" s="196"/>
      <c r="O26" s="109"/>
      <c r="P26" s="302"/>
      <c r="Q26" s="303"/>
      <c r="R26" s="368"/>
      <c r="S26" s="308"/>
      <c r="T26" s="302"/>
      <c r="U26" s="303"/>
      <c r="V26" s="368"/>
      <c r="W26" s="308"/>
      <c r="X26" s="302"/>
      <c r="Y26" s="303"/>
      <c r="Z26" s="368"/>
      <c r="AA26" s="308"/>
      <c r="AB26" s="302">
        <v>256</v>
      </c>
      <c r="AC26" s="303">
        <v>115</v>
      </c>
      <c r="AD26" s="368"/>
      <c r="AE26" s="308"/>
      <c r="AF26" s="302"/>
      <c r="AG26" s="303"/>
      <c r="AH26" s="368"/>
      <c r="AI26" s="308"/>
      <c r="AJ26" s="302"/>
      <c r="AK26" s="303"/>
      <c r="AL26" s="368"/>
      <c r="AM26" s="308"/>
      <c r="AN26" s="302"/>
      <c r="AO26" s="303"/>
      <c r="AP26" s="368"/>
      <c r="AQ26" s="308"/>
      <c r="AR26" s="302">
        <v>281</v>
      </c>
      <c r="AS26" s="303">
        <v>87</v>
      </c>
      <c r="AT26" s="368">
        <v>290</v>
      </c>
      <c r="AU26" s="308">
        <v>79</v>
      </c>
      <c r="AV26" s="344">
        <v>270</v>
      </c>
      <c r="AW26" s="303">
        <v>95</v>
      </c>
      <c r="AX26" s="369"/>
      <c r="AY26" s="308"/>
      <c r="AZ26" s="95"/>
      <c r="BA26" s="109"/>
      <c r="BB26" s="344"/>
      <c r="BC26" s="304"/>
      <c r="BD26" s="344"/>
      <c r="BE26" s="304"/>
      <c r="BF26" s="344"/>
      <c r="BG26" s="304"/>
      <c r="BH26" s="344"/>
      <c r="BI26" s="304"/>
      <c r="BJ26" s="344"/>
      <c r="BK26" s="304"/>
      <c r="BL26" s="344"/>
      <c r="BM26" s="304"/>
      <c r="BN26" s="344"/>
      <c r="BO26" s="304"/>
      <c r="BP26" s="344"/>
      <c r="BQ26" s="304"/>
      <c r="BR26" s="344"/>
      <c r="BS26" s="304"/>
    </row>
    <row r="27" spans="1:71">
      <c r="A27" s="10">
        <v>211</v>
      </c>
      <c r="B27" s="11" t="s">
        <v>170</v>
      </c>
      <c r="C27" s="33">
        <v>1382</v>
      </c>
      <c r="D27" s="45">
        <v>333</v>
      </c>
      <c r="E27" s="68">
        <f t="shared" si="0"/>
        <v>0.24095513748191028</v>
      </c>
      <c r="F27" s="95"/>
      <c r="G27" s="109"/>
      <c r="H27" s="95"/>
      <c r="I27" s="108"/>
      <c r="J27" s="196"/>
      <c r="K27" s="109"/>
      <c r="L27" s="95"/>
      <c r="M27" s="108"/>
      <c r="N27" s="196"/>
      <c r="O27" s="109"/>
      <c r="P27" s="302"/>
      <c r="Q27" s="303"/>
      <c r="R27" s="368"/>
      <c r="S27" s="308"/>
      <c r="T27" s="302"/>
      <c r="U27" s="303"/>
      <c r="V27" s="368"/>
      <c r="W27" s="308"/>
      <c r="X27" s="302"/>
      <c r="Y27" s="303"/>
      <c r="Z27" s="368"/>
      <c r="AA27" s="308"/>
      <c r="AB27" s="302">
        <v>242</v>
      </c>
      <c r="AC27" s="303">
        <v>82</v>
      </c>
      <c r="AD27" s="368"/>
      <c r="AE27" s="308"/>
      <c r="AF27" s="302"/>
      <c r="AG27" s="303"/>
      <c r="AH27" s="368"/>
      <c r="AI27" s="308"/>
      <c r="AJ27" s="302"/>
      <c r="AK27" s="303"/>
      <c r="AL27" s="368"/>
      <c r="AM27" s="308"/>
      <c r="AN27" s="302"/>
      <c r="AO27" s="303"/>
      <c r="AP27" s="368"/>
      <c r="AQ27" s="308"/>
      <c r="AR27" s="302">
        <v>271</v>
      </c>
      <c r="AS27" s="303">
        <v>56</v>
      </c>
      <c r="AT27" s="368">
        <v>276</v>
      </c>
      <c r="AU27" s="308">
        <v>51</v>
      </c>
      <c r="AV27" s="344">
        <v>263</v>
      </c>
      <c r="AW27" s="303">
        <v>62</v>
      </c>
      <c r="AX27" s="369"/>
      <c r="AY27" s="308"/>
      <c r="AZ27" s="95"/>
      <c r="BA27" s="109"/>
      <c r="BB27" s="344"/>
      <c r="BC27" s="304"/>
      <c r="BD27" s="344"/>
      <c r="BE27" s="304"/>
      <c r="BF27" s="344"/>
      <c r="BG27" s="304"/>
      <c r="BH27" s="344"/>
      <c r="BI27" s="304"/>
      <c r="BJ27" s="344"/>
      <c r="BK27" s="304"/>
      <c r="BL27" s="344"/>
      <c r="BM27" s="304"/>
      <c r="BN27" s="344"/>
      <c r="BO27" s="304"/>
      <c r="BP27" s="344"/>
      <c r="BQ27" s="304"/>
      <c r="BR27" s="344"/>
      <c r="BS27" s="304"/>
    </row>
    <row r="28" spans="1:71">
      <c r="A28" s="10">
        <v>301</v>
      </c>
      <c r="B28" s="11" t="s">
        <v>171</v>
      </c>
      <c r="C28" s="33">
        <v>1177</v>
      </c>
      <c r="D28" s="45">
        <v>277</v>
      </c>
      <c r="E28" s="68">
        <f t="shared" si="0"/>
        <v>0.23534409515717927</v>
      </c>
      <c r="F28" s="95"/>
      <c r="G28" s="109"/>
      <c r="H28" s="95"/>
      <c r="I28" s="108"/>
      <c r="J28" s="196"/>
      <c r="K28" s="109"/>
      <c r="L28" s="95"/>
      <c r="M28" s="108"/>
      <c r="N28" s="196"/>
      <c r="O28" s="109"/>
      <c r="P28" s="302"/>
      <c r="Q28" s="303"/>
      <c r="R28" s="368"/>
      <c r="S28" s="308"/>
      <c r="T28" s="302"/>
      <c r="U28" s="303"/>
      <c r="V28" s="368"/>
      <c r="W28" s="308"/>
      <c r="X28" s="302"/>
      <c r="Y28" s="303"/>
      <c r="Z28" s="368"/>
      <c r="AA28" s="308"/>
      <c r="AB28" s="302">
        <v>214</v>
      </c>
      <c r="AC28" s="303">
        <v>59</v>
      </c>
      <c r="AD28" s="368"/>
      <c r="AE28" s="308"/>
      <c r="AF28" s="302"/>
      <c r="AG28" s="303"/>
      <c r="AH28" s="368"/>
      <c r="AI28" s="308"/>
      <c r="AJ28" s="302"/>
      <c r="AK28" s="303"/>
      <c r="AL28" s="368"/>
      <c r="AM28" s="308"/>
      <c r="AN28" s="302"/>
      <c r="AO28" s="303"/>
      <c r="AP28" s="368"/>
      <c r="AQ28" s="308"/>
      <c r="AR28" s="302">
        <v>222</v>
      </c>
      <c r="AS28" s="303">
        <v>52</v>
      </c>
      <c r="AT28" s="368">
        <v>235</v>
      </c>
      <c r="AU28" s="308">
        <v>37</v>
      </c>
      <c r="AV28" s="344">
        <v>203</v>
      </c>
      <c r="AW28" s="303">
        <v>70</v>
      </c>
      <c r="AX28" s="369"/>
      <c r="AY28" s="308"/>
      <c r="AZ28" s="95"/>
      <c r="BA28" s="109"/>
      <c r="BB28" s="344"/>
      <c r="BC28" s="304"/>
      <c r="BD28" s="344"/>
      <c r="BE28" s="304"/>
      <c r="BF28" s="344"/>
      <c r="BG28" s="304"/>
      <c r="BH28" s="344"/>
      <c r="BI28" s="304"/>
      <c r="BJ28" s="344"/>
      <c r="BK28" s="304"/>
      <c r="BL28" s="344"/>
      <c r="BM28" s="304"/>
      <c r="BN28" s="344"/>
      <c r="BO28" s="304"/>
      <c r="BP28" s="344"/>
      <c r="BQ28" s="304"/>
      <c r="BR28" s="344"/>
      <c r="BS28" s="304"/>
    </row>
    <row r="29" spans="1:71">
      <c r="A29" s="10">
        <v>302</v>
      </c>
      <c r="B29" s="11" t="s">
        <v>172</v>
      </c>
      <c r="C29" s="33">
        <v>875</v>
      </c>
      <c r="D29" s="45">
        <v>290</v>
      </c>
      <c r="E29" s="68">
        <f t="shared" si="0"/>
        <v>0.33142857142857141</v>
      </c>
      <c r="F29" s="95"/>
      <c r="G29" s="109"/>
      <c r="H29" s="95"/>
      <c r="I29" s="108"/>
      <c r="J29" s="196"/>
      <c r="K29" s="109"/>
      <c r="L29" s="95"/>
      <c r="M29" s="108"/>
      <c r="N29" s="196"/>
      <c r="O29" s="109"/>
      <c r="P29" s="302"/>
      <c r="Q29" s="303"/>
      <c r="R29" s="368"/>
      <c r="S29" s="308"/>
      <c r="T29" s="302"/>
      <c r="U29" s="303"/>
      <c r="V29" s="368"/>
      <c r="W29" s="308"/>
      <c r="X29" s="302"/>
      <c r="Y29" s="303"/>
      <c r="Z29" s="368"/>
      <c r="AA29" s="308"/>
      <c r="AB29" s="302">
        <v>212</v>
      </c>
      <c r="AC29" s="303">
        <v>72</v>
      </c>
      <c r="AD29" s="368"/>
      <c r="AE29" s="308"/>
      <c r="AF29" s="302"/>
      <c r="AG29" s="303"/>
      <c r="AH29" s="368"/>
      <c r="AI29" s="308"/>
      <c r="AJ29" s="302"/>
      <c r="AK29" s="303"/>
      <c r="AL29" s="368"/>
      <c r="AM29" s="308"/>
      <c r="AN29" s="302"/>
      <c r="AO29" s="303"/>
      <c r="AP29" s="368"/>
      <c r="AQ29" s="308"/>
      <c r="AR29" s="302">
        <v>229</v>
      </c>
      <c r="AS29" s="303">
        <v>56</v>
      </c>
      <c r="AT29" s="368">
        <v>236</v>
      </c>
      <c r="AU29" s="308">
        <v>49</v>
      </c>
      <c r="AV29" s="344">
        <v>223</v>
      </c>
      <c r="AW29" s="303">
        <v>55</v>
      </c>
      <c r="AX29" s="369"/>
      <c r="AY29" s="308"/>
      <c r="AZ29" s="95"/>
      <c r="BA29" s="109"/>
      <c r="BB29" s="344"/>
      <c r="BC29" s="304"/>
      <c r="BD29" s="344"/>
      <c r="BE29" s="304"/>
      <c r="BF29" s="344"/>
      <c r="BG29" s="304"/>
      <c r="BH29" s="344"/>
      <c r="BI29" s="304"/>
      <c r="BJ29" s="344"/>
      <c r="BK29" s="304"/>
      <c r="BL29" s="344"/>
      <c r="BM29" s="304"/>
      <c r="BN29" s="344"/>
      <c r="BO29" s="304"/>
      <c r="BP29" s="344"/>
      <c r="BQ29" s="304"/>
      <c r="BR29" s="344"/>
      <c r="BS29" s="304"/>
    </row>
    <row r="30" spans="1:71">
      <c r="A30" s="10">
        <v>303</v>
      </c>
      <c r="B30" s="11" t="s">
        <v>173</v>
      </c>
      <c r="C30" s="33">
        <v>1085</v>
      </c>
      <c r="D30" s="45">
        <v>337</v>
      </c>
      <c r="E30" s="68">
        <f t="shared" si="0"/>
        <v>0.3105990783410138</v>
      </c>
      <c r="F30" s="95"/>
      <c r="G30" s="109"/>
      <c r="H30" s="95"/>
      <c r="I30" s="108"/>
      <c r="J30" s="196"/>
      <c r="K30" s="109"/>
      <c r="L30" s="95"/>
      <c r="M30" s="108"/>
      <c r="N30" s="196"/>
      <c r="O30" s="109"/>
      <c r="P30" s="302"/>
      <c r="Q30" s="303"/>
      <c r="R30" s="368"/>
      <c r="S30" s="308"/>
      <c r="T30" s="302"/>
      <c r="U30" s="303"/>
      <c r="V30" s="368"/>
      <c r="W30" s="308"/>
      <c r="X30" s="302"/>
      <c r="Y30" s="303"/>
      <c r="Z30" s="368"/>
      <c r="AA30" s="308"/>
      <c r="AB30" s="302">
        <v>258</v>
      </c>
      <c r="AC30" s="303">
        <v>78</v>
      </c>
      <c r="AD30" s="368"/>
      <c r="AE30" s="308"/>
      <c r="AF30" s="302"/>
      <c r="AG30" s="303"/>
      <c r="AH30" s="368"/>
      <c r="AI30" s="308"/>
      <c r="AJ30" s="302"/>
      <c r="AK30" s="303"/>
      <c r="AL30" s="368"/>
      <c r="AM30" s="308"/>
      <c r="AN30" s="302"/>
      <c r="AO30" s="303"/>
      <c r="AP30" s="368"/>
      <c r="AQ30" s="308"/>
      <c r="AR30" s="302">
        <v>276</v>
      </c>
      <c r="AS30" s="303">
        <v>59</v>
      </c>
      <c r="AT30" s="368">
        <v>286</v>
      </c>
      <c r="AU30" s="308">
        <v>45</v>
      </c>
      <c r="AV30" s="344">
        <v>256</v>
      </c>
      <c r="AW30" s="303">
        <v>70</v>
      </c>
      <c r="AX30" s="369"/>
      <c r="AY30" s="308"/>
      <c r="AZ30" s="95"/>
      <c r="BA30" s="109"/>
      <c r="BB30" s="344"/>
      <c r="BC30" s="304"/>
      <c r="BD30" s="344"/>
      <c r="BE30" s="304"/>
      <c r="BF30" s="344"/>
      <c r="BG30" s="304"/>
      <c r="BH30" s="344"/>
      <c r="BI30" s="304"/>
      <c r="BJ30" s="344"/>
      <c r="BK30" s="304"/>
      <c r="BL30" s="344"/>
      <c r="BM30" s="304"/>
      <c r="BN30" s="344"/>
      <c r="BO30" s="304"/>
      <c r="BP30" s="344"/>
      <c r="BQ30" s="304"/>
      <c r="BR30" s="344"/>
      <c r="BS30" s="304"/>
    </row>
    <row r="31" spans="1:71">
      <c r="A31" s="10">
        <v>304</v>
      </c>
      <c r="B31" s="11" t="s">
        <v>174</v>
      </c>
      <c r="C31" s="33">
        <v>1653</v>
      </c>
      <c r="D31" s="45">
        <v>297</v>
      </c>
      <c r="E31" s="68">
        <f t="shared" si="0"/>
        <v>0.17967332123411978</v>
      </c>
      <c r="F31" s="95"/>
      <c r="G31" s="109"/>
      <c r="H31" s="95"/>
      <c r="I31" s="108"/>
      <c r="J31" s="196"/>
      <c r="K31" s="109"/>
      <c r="L31" s="95"/>
      <c r="M31" s="108"/>
      <c r="N31" s="196"/>
      <c r="O31" s="109"/>
      <c r="P31" s="302"/>
      <c r="Q31" s="303"/>
      <c r="R31" s="368"/>
      <c r="S31" s="308"/>
      <c r="T31" s="302"/>
      <c r="U31" s="303"/>
      <c r="V31" s="368"/>
      <c r="W31" s="308"/>
      <c r="X31" s="302"/>
      <c r="Y31" s="303"/>
      <c r="Z31" s="368"/>
      <c r="AA31" s="308"/>
      <c r="AB31" s="302">
        <v>239</v>
      </c>
      <c r="AC31" s="303">
        <v>55</v>
      </c>
      <c r="AD31" s="368"/>
      <c r="AE31" s="308"/>
      <c r="AF31" s="302"/>
      <c r="AG31" s="303"/>
      <c r="AH31" s="368"/>
      <c r="AI31" s="308"/>
      <c r="AJ31" s="302"/>
      <c r="AK31" s="303"/>
      <c r="AL31" s="368"/>
      <c r="AM31" s="308"/>
      <c r="AN31" s="302"/>
      <c r="AO31" s="303"/>
      <c r="AP31" s="368"/>
      <c r="AQ31" s="308"/>
      <c r="AR31" s="302">
        <v>241</v>
      </c>
      <c r="AS31" s="303">
        <v>52</v>
      </c>
      <c r="AT31" s="368">
        <v>260</v>
      </c>
      <c r="AU31" s="308">
        <v>32</v>
      </c>
      <c r="AV31" s="344">
        <v>211</v>
      </c>
      <c r="AW31" s="303">
        <v>79</v>
      </c>
      <c r="AX31" s="369"/>
      <c r="AY31" s="308"/>
      <c r="AZ31" s="95"/>
      <c r="BA31" s="109"/>
      <c r="BB31" s="344"/>
      <c r="BC31" s="304"/>
      <c r="BD31" s="344"/>
      <c r="BE31" s="304"/>
      <c r="BF31" s="344"/>
      <c r="BG31" s="304"/>
      <c r="BH31" s="344"/>
      <c r="BI31" s="304"/>
      <c r="BJ31" s="344"/>
      <c r="BK31" s="304"/>
      <c r="BL31" s="344"/>
      <c r="BM31" s="304"/>
      <c r="BN31" s="344"/>
      <c r="BO31" s="304"/>
      <c r="BP31" s="344"/>
      <c r="BQ31" s="304"/>
      <c r="BR31" s="344"/>
      <c r="BS31" s="304"/>
    </row>
    <row r="32" spans="1:71">
      <c r="A32" s="10">
        <v>305</v>
      </c>
      <c r="B32" s="11" t="s">
        <v>175</v>
      </c>
      <c r="C32" s="33">
        <v>1380</v>
      </c>
      <c r="D32" s="45">
        <v>302</v>
      </c>
      <c r="E32" s="68">
        <f t="shared" si="0"/>
        <v>0.21884057971014492</v>
      </c>
      <c r="F32" s="95"/>
      <c r="G32" s="109"/>
      <c r="H32" s="95"/>
      <c r="I32" s="108"/>
      <c r="J32" s="196"/>
      <c r="K32" s="109"/>
      <c r="L32" s="95"/>
      <c r="M32" s="108"/>
      <c r="N32" s="196"/>
      <c r="O32" s="109"/>
      <c r="P32" s="302"/>
      <c r="Q32" s="303"/>
      <c r="R32" s="368"/>
      <c r="S32" s="308"/>
      <c r="T32" s="302"/>
      <c r="U32" s="303"/>
      <c r="V32" s="368"/>
      <c r="W32" s="308"/>
      <c r="X32" s="302"/>
      <c r="Y32" s="303"/>
      <c r="Z32" s="368"/>
      <c r="AA32" s="308"/>
      <c r="AB32" s="302">
        <v>220</v>
      </c>
      <c r="AC32" s="303">
        <v>72</v>
      </c>
      <c r="AD32" s="368"/>
      <c r="AE32" s="308"/>
      <c r="AF32" s="302"/>
      <c r="AG32" s="303"/>
      <c r="AH32" s="368"/>
      <c r="AI32" s="308"/>
      <c r="AJ32" s="302"/>
      <c r="AK32" s="303"/>
      <c r="AL32" s="368"/>
      <c r="AM32" s="308"/>
      <c r="AN32" s="302"/>
      <c r="AO32" s="303"/>
      <c r="AP32" s="368"/>
      <c r="AQ32" s="308"/>
      <c r="AR32" s="302">
        <v>241</v>
      </c>
      <c r="AS32" s="303">
        <v>55</v>
      </c>
      <c r="AT32" s="368">
        <v>259</v>
      </c>
      <c r="AU32" s="308">
        <v>38</v>
      </c>
      <c r="AV32" s="344">
        <v>193</v>
      </c>
      <c r="AW32" s="303">
        <v>94</v>
      </c>
      <c r="AX32" s="369"/>
      <c r="AY32" s="308"/>
      <c r="AZ32" s="95"/>
      <c r="BA32" s="109"/>
      <c r="BB32" s="344"/>
      <c r="BC32" s="304"/>
      <c r="BD32" s="344"/>
      <c r="BE32" s="304"/>
      <c r="BF32" s="344"/>
      <c r="BG32" s="304"/>
      <c r="BH32" s="344"/>
      <c r="BI32" s="304"/>
      <c r="BJ32" s="344"/>
      <c r="BK32" s="304"/>
      <c r="BL32" s="344"/>
      <c r="BM32" s="304"/>
      <c r="BN32" s="344"/>
      <c r="BO32" s="304"/>
      <c r="BP32" s="344"/>
      <c r="BQ32" s="304"/>
      <c r="BR32" s="344"/>
      <c r="BS32" s="304"/>
    </row>
    <row r="33" spans="1:71">
      <c r="A33" s="10">
        <v>401</v>
      </c>
      <c r="B33" s="11" t="s">
        <v>176</v>
      </c>
      <c r="C33" s="33">
        <v>925</v>
      </c>
      <c r="D33" s="45">
        <v>371</v>
      </c>
      <c r="E33" s="68">
        <f t="shared" si="0"/>
        <v>0.40108108108108109</v>
      </c>
      <c r="F33" s="95"/>
      <c r="G33" s="109"/>
      <c r="H33" s="95"/>
      <c r="I33" s="108"/>
      <c r="J33" s="196"/>
      <c r="K33" s="109"/>
      <c r="L33" s="95"/>
      <c r="M33" s="108"/>
      <c r="N33" s="196"/>
      <c r="O33" s="109"/>
      <c r="P33" s="302"/>
      <c r="Q33" s="303"/>
      <c r="R33" s="368"/>
      <c r="S33" s="308"/>
      <c r="T33" s="302"/>
      <c r="U33" s="303"/>
      <c r="V33" s="368"/>
      <c r="W33" s="308"/>
      <c r="X33" s="302"/>
      <c r="Y33" s="303"/>
      <c r="Z33" s="368"/>
      <c r="AA33" s="308"/>
      <c r="AB33" s="302">
        <v>284</v>
      </c>
      <c r="AC33" s="303">
        <v>82</v>
      </c>
      <c r="AD33" s="368"/>
      <c r="AE33" s="308"/>
      <c r="AF33" s="302"/>
      <c r="AG33" s="303"/>
      <c r="AH33" s="368"/>
      <c r="AI33" s="308"/>
      <c r="AJ33" s="302"/>
      <c r="AK33" s="303"/>
      <c r="AL33" s="368"/>
      <c r="AM33" s="308"/>
      <c r="AN33" s="302"/>
      <c r="AO33" s="303"/>
      <c r="AP33" s="368"/>
      <c r="AQ33" s="308"/>
      <c r="AR33" s="302">
        <v>301</v>
      </c>
      <c r="AS33" s="303">
        <v>61</v>
      </c>
      <c r="AT33" s="368">
        <v>305</v>
      </c>
      <c r="AU33" s="308">
        <v>56</v>
      </c>
      <c r="AV33" s="344">
        <v>303</v>
      </c>
      <c r="AW33" s="303">
        <v>58</v>
      </c>
      <c r="AX33" s="369"/>
      <c r="AY33" s="308"/>
      <c r="AZ33" s="95"/>
      <c r="BA33" s="109"/>
      <c r="BB33" s="344"/>
      <c r="BC33" s="304"/>
      <c r="BD33" s="344"/>
      <c r="BE33" s="304"/>
      <c r="BF33" s="344"/>
      <c r="BG33" s="304"/>
      <c r="BH33" s="344"/>
      <c r="BI33" s="304"/>
      <c r="BJ33" s="344"/>
      <c r="BK33" s="304"/>
      <c r="BL33" s="344"/>
      <c r="BM33" s="304"/>
      <c r="BN33" s="344"/>
      <c r="BO33" s="304"/>
      <c r="BP33" s="344"/>
      <c r="BQ33" s="304"/>
      <c r="BR33" s="344"/>
      <c r="BS33" s="304"/>
    </row>
    <row r="34" spans="1:71">
      <c r="A34" s="10">
        <v>402</v>
      </c>
      <c r="B34" s="11" t="s">
        <v>177</v>
      </c>
      <c r="C34" s="33">
        <v>1015</v>
      </c>
      <c r="D34" s="45">
        <v>343</v>
      </c>
      <c r="E34" s="68">
        <f t="shared" si="0"/>
        <v>0.33793103448275863</v>
      </c>
      <c r="F34" s="95"/>
      <c r="G34" s="109"/>
      <c r="H34" s="95"/>
      <c r="I34" s="108"/>
      <c r="J34" s="196"/>
      <c r="K34" s="109"/>
      <c r="L34" s="95"/>
      <c r="M34" s="108"/>
      <c r="N34" s="196"/>
      <c r="O34" s="109"/>
      <c r="P34" s="302"/>
      <c r="Q34" s="303"/>
      <c r="R34" s="368"/>
      <c r="S34" s="308"/>
      <c r="T34" s="302"/>
      <c r="U34" s="303"/>
      <c r="V34" s="368"/>
      <c r="W34" s="308"/>
      <c r="X34" s="302"/>
      <c r="Y34" s="303"/>
      <c r="Z34" s="368"/>
      <c r="AA34" s="308"/>
      <c r="AB34" s="302">
        <v>247</v>
      </c>
      <c r="AC34" s="303">
        <v>89</v>
      </c>
      <c r="AD34" s="368"/>
      <c r="AE34" s="308"/>
      <c r="AF34" s="302"/>
      <c r="AG34" s="303"/>
      <c r="AH34" s="368"/>
      <c r="AI34" s="308"/>
      <c r="AJ34" s="302"/>
      <c r="AK34" s="303"/>
      <c r="AL34" s="368"/>
      <c r="AM34" s="308"/>
      <c r="AN34" s="302"/>
      <c r="AO34" s="303"/>
      <c r="AP34" s="368"/>
      <c r="AQ34" s="308"/>
      <c r="AR34" s="302">
        <v>270</v>
      </c>
      <c r="AS34" s="303">
        <v>66</v>
      </c>
      <c r="AT34" s="368">
        <v>285</v>
      </c>
      <c r="AU34" s="308">
        <v>52</v>
      </c>
      <c r="AV34" s="344">
        <v>267</v>
      </c>
      <c r="AW34" s="303">
        <v>63</v>
      </c>
      <c r="AX34" s="369"/>
      <c r="AY34" s="308"/>
      <c r="AZ34" s="95"/>
      <c r="BA34" s="109"/>
      <c r="BB34" s="344"/>
      <c r="BC34" s="304"/>
      <c r="BD34" s="344"/>
      <c r="BE34" s="304"/>
      <c r="BF34" s="344"/>
      <c r="BG34" s="304"/>
      <c r="BH34" s="344"/>
      <c r="BI34" s="304"/>
      <c r="BJ34" s="344"/>
      <c r="BK34" s="304"/>
      <c r="BL34" s="344"/>
      <c r="BM34" s="304"/>
      <c r="BN34" s="344"/>
      <c r="BO34" s="304"/>
      <c r="BP34" s="344"/>
      <c r="BQ34" s="304"/>
      <c r="BR34" s="344"/>
      <c r="BS34" s="304"/>
    </row>
    <row r="35" spans="1:71">
      <c r="A35" s="10">
        <v>403</v>
      </c>
      <c r="B35" s="11" t="s">
        <v>178</v>
      </c>
      <c r="C35" s="33">
        <v>827</v>
      </c>
      <c r="D35" s="45">
        <v>289</v>
      </c>
      <c r="E35" s="68">
        <f t="shared" si="0"/>
        <v>0.34945586457073763</v>
      </c>
      <c r="F35" s="95"/>
      <c r="G35" s="109"/>
      <c r="H35" s="95"/>
      <c r="I35" s="108"/>
      <c r="J35" s="196"/>
      <c r="K35" s="109"/>
      <c r="L35" s="95"/>
      <c r="M35" s="108"/>
      <c r="N35" s="196"/>
      <c r="O35" s="109"/>
      <c r="P35" s="302"/>
      <c r="Q35" s="303"/>
      <c r="R35" s="368"/>
      <c r="S35" s="308"/>
      <c r="T35" s="302"/>
      <c r="U35" s="303"/>
      <c r="V35" s="368"/>
      <c r="W35" s="308"/>
      <c r="X35" s="302"/>
      <c r="Y35" s="303"/>
      <c r="Z35" s="368"/>
      <c r="AA35" s="308"/>
      <c r="AB35" s="302">
        <v>215</v>
      </c>
      <c r="AC35" s="303">
        <v>71</v>
      </c>
      <c r="AD35" s="368"/>
      <c r="AE35" s="308"/>
      <c r="AF35" s="302"/>
      <c r="AG35" s="303"/>
      <c r="AH35" s="368"/>
      <c r="AI35" s="308"/>
      <c r="AJ35" s="302"/>
      <c r="AK35" s="303"/>
      <c r="AL35" s="368"/>
      <c r="AM35" s="308"/>
      <c r="AN35" s="302"/>
      <c r="AO35" s="303"/>
      <c r="AP35" s="368"/>
      <c r="AQ35" s="308"/>
      <c r="AR35" s="302">
        <v>242</v>
      </c>
      <c r="AS35" s="303">
        <v>43</v>
      </c>
      <c r="AT35" s="368">
        <v>240</v>
      </c>
      <c r="AU35" s="308">
        <v>48</v>
      </c>
      <c r="AV35" s="344">
        <v>234</v>
      </c>
      <c r="AW35" s="303">
        <v>47</v>
      </c>
      <c r="AX35" s="369"/>
      <c r="AY35" s="308"/>
      <c r="AZ35" s="95"/>
      <c r="BA35" s="109"/>
      <c r="BB35" s="344"/>
      <c r="BC35" s="304"/>
      <c r="BD35" s="344"/>
      <c r="BE35" s="304"/>
      <c r="BF35" s="344"/>
      <c r="BG35" s="304"/>
      <c r="BH35" s="344"/>
      <c r="BI35" s="304"/>
      <c r="BJ35" s="344"/>
      <c r="BK35" s="304"/>
      <c r="BL35" s="344"/>
      <c r="BM35" s="304"/>
      <c r="BN35" s="344"/>
      <c r="BO35" s="304"/>
      <c r="BP35" s="344"/>
      <c r="BQ35" s="304"/>
      <c r="BR35" s="344"/>
      <c r="BS35" s="304"/>
    </row>
    <row r="36" spans="1:71">
      <c r="A36" s="10">
        <v>404</v>
      </c>
      <c r="B36" s="11" t="s">
        <v>179</v>
      </c>
      <c r="C36" s="33">
        <v>1180</v>
      </c>
      <c r="D36" s="45">
        <v>345</v>
      </c>
      <c r="E36" s="68">
        <f t="shared" si="0"/>
        <v>0.2923728813559322</v>
      </c>
      <c r="F36" s="95"/>
      <c r="G36" s="109"/>
      <c r="H36" s="95"/>
      <c r="I36" s="108"/>
      <c r="J36" s="196"/>
      <c r="K36" s="109"/>
      <c r="L36" s="95"/>
      <c r="M36" s="108"/>
      <c r="N36" s="196"/>
      <c r="O36" s="109"/>
      <c r="P36" s="302"/>
      <c r="Q36" s="303"/>
      <c r="R36" s="368"/>
      <c r="S36" s="308"/>
      <c r="T36" s="302"/>
      <c r="U36" s="303"/>
      <c r="V36" s="368"/>
      <c r="W36" s="308"/>
      <c r="X36" s="302"/>
      <c r="Y36" s="303"/>
      <c r="Z36" s="368"/>
      <c r="AA36" s="308"/>
      <c r="AB36" s="302">
        <v>248</v>
      </c>
      <c r="AC36" s="303">
        <v>93</v>
      </c>
      <c r="AD36" s="368"/>
      <c r="AE36" s="308"/>
      <c r="AF36" s="302"/>
      <c r="AG36" s="303"/>
      <c r="AH36" s="368"/>
      <c r="AI36" s="308"/>
      <c r="AJ36" s="302"/>
      <c r="AK36" s="303"/>
      <c r="AL36" s="368"/>
      <c r="AM36" s="308"/>
      <c r="AN36" s="302"/>
      <c r="AO36" s="303"/>
      <c r="AP36" s="368"/>
      <c r="AQ36" s="308"/>
      <c r="AR36" s="302">
        <v>270</v>
      </c>
      <c r="AS36" s="303">
        <v>73</v>
      </c>
      <c r="AT36" s="368">
        <v>282</v>
      </c>
      <c r="AU36" s="308">
        <v>59</v>
      </c>
      <c r="AV36" s="344">
        <v>256</v>
      </c>
      <c r="AW36" s="303">
        <v>75</v>
      </c>
      <c r="AX36" s="369"/>
      <c r="AY36" s="308"/>
      <c r="AZ36" s="95"/>
      <c r="BA36" s="109"/>
      <c r="BB36" s="344"/>
      <c r="BC36" s="304"/>
      <c r="BD36" s="344"/>
      <c r="BE36" s="304"/>
      <c r="BF36" s="344"/>
      <c r="BG36" s="304"/>
      <c r="BH36" s="344"/>
      <c r="BI36" s="304"/>
      <c r="BJ36" s="344"/>
      <c r="BK36" s="304"/>
      <c r="BL36" s="344"/>
      <c r="BM36" s="304"/>
      <c r="BN36" s="344"/>
      <c r="BO36" s="304"/>
      <c r="BP36" s="344"/>
      <c r="BQ36" s="304"/>
      <c r="BR36" s="344"/>
      <c r="BS36" s="304"/>
    </row>
    <row r="37" spans="1:71">
      <c r="A37" s="10">
        <v>405</v>
      </c>
      <c r="B37" s="11" t="s">
        <v>180</v>
      </c>
      <c r="C37" s="33">
        <v>1096</v>
      </c>
      <c r="D37" s="45">
        <v>316</v>
      </c>
      <c r="E37" s="68">
        <f t="shared" si="0"/>
        <v>0.28832116788321166</v>
      </c>
      <c r="F37" s="95"/>
      <c r="G37" s="109"/>
      <c r="H37" s="95"/>
      <c r="I37" s="108"/>
      <c r="J37" s="196"/>
      <c r="K37" s="109"/>
      <c r="L37" s="95"/>
      <c r="M37" s="108"/>
      <c r="N37" s="196"/>
      <c r="O37" s="109"/>
      <c r="P37" s="302"/>
      <c r="Q37" s="303"/>
      <c r="R37" s="368"/>
      <c r="S37" s="308"/>
      <c r="T37" s="302"/>
      <c r="U37" s="303"/>
      <c r="V37" s="368"/>
      <c r="W37" s="308"/>
      <c r="X37" s="302"/>
      <c r="Y37" s="303"/>
      <c r="Z37" s="368"/>
      <c r="AA37" s="308"/>
      <c r="AB37" s="302">
        <v>224</v>
      </c>
      <c r="AC37" s="303">
        <v>88</v>
      </c>
      <c r="AD37" s="368"/>
      <c r="AE37" s="308"/>
      <c r="AF37" s="302"/>
      <c r="AG37" s="303"/>
      <c r="AH37" s="368"/>
      <c r="AI37" s="308"/>
      <c r="AJ37" s="302"/>
      <c r="AK37" s="303"/>
      <c r="AL37" s="368"/>
      <c r="AM37" s="308"/>
      <c r="AN37" s="302"/>
      <c r="AO37" s="303"/>
      <c r="AP37" s="368"/>
      <c r="AQ37" s="308"/>
      <c r="AR37" s="302">
        <v>253</v>
      </c>
      <c r="AS37" s="303">
        <v>55</v>
      </c>
      <c r="AT37" s="368">
        <v>263</v>
      </c>
      <c r="AU37" s="308">
        <v>48</v>
      </c>
      <c r="AV37" s="344">
        <v>231</v>
      </c>
      <c r="AW37" s="303">
        <v>68</v>
      </c>
      <c r="AX37" s="369"/>
      <c r="AY37" s="308"/>
      <c r="AZ37" s="95"/>
      <c r="BA37" s="109"/>
      <c r="BB37" s="344"/>
      <c r="BC37" s="304"/>
      <c r="BD37" s="344"/>
      <c r="BE37" s="304"/>
      <c r="BF37" s="344"/>
      <c r="BG37" s="304"/>
      <c r="BH37" s="344"/>
      <c r="BI37" s="304"/>
      <c r="BJ37" s="344"/>
      <c r="BK37" s="304"/>
      <c r="BL37" s="344"/>
      <c r="BM37" s="304"/>
      <c r="BN37" s="344"/>
      <c r="BO37" s="304"/>
      <c r="BP37" s="344"/>
      <c r="BQ37" s="304"/>
      <c r="BR37" s="344"/>
      <c r="BS37" s="304"/>
    </row>
    <row r="38" spans="1:71">
      <c r="A38" s="10">
        <v>406</v>
      </c>
      <c r="B38" s="11" t="s">
        <v>181</v>
      </c>
      <c r="C38" s="33">
        <v>937</v>
      </c>
      <c r="D38" s="45">
        <v>276</v>
      </c>
      <c r="E38" s="68">
        <f t="shared" si="0"/>
        <v>0.29455709711846317</v>
      </c>
      <c r="F38" s="95"/>
      <c r="G38" s="109"/>
      <c r="H38" s="95"/>
      <c r="I38" s="108"/>
      <c r="J38" s="196"/>
      <c r="K38" s="109"/>
      <c r="L38" s="95"/>
      <c r="M38" s="108"/>
      <c r="N38" s="196"/>
      <c r="O38" s="109"/>
      <c r="P38" s="302"/>
      <c r="Q38" s="303"/>
      <c r="R38" s="368"/>
      <c r="S38" s="308"/>
      <c r="T38" s="302"/>
      <c r="U38" s="303"/>
      <c r="V38" s="368"/>
      <c r="W38" s="308"/>
      <c r="X38" s="302"/>
      <c r="Y38" s="303"/>
      <c r="Z38" s="368"/>
      <c r="AA38" s="308"/>
      <c r="AB38" s="302">
        <v>200</v>
      </c>
      <c r="AC38" s="303">
        <v>72</v>
      </c>
      <c r="AD38" s="368"/>
      <c r="AE38" s="308"/>
      <c r="AF38" s="302"/>
      <c r="AG38" s="303"/>
      <c r="AH38" s="368"/>
      <c r="AI38" s="308"/>
      <c r="AJ38" s="302"/>
      <c r="AK38" s="303"/>
      <c r="AL38" s="368"/>
      <c r="AM38" s="308"/>
      <c r="AN38" s="302"/>
      <c r="AO38" s="303"/>
      <c r="AP38" s="368"/>
      <c r="AQ38" s="308"/>
      <c r="AR38" s="302">
        <v>220</v>
      </c>
      <c r="AS38" s="303">
        <v>52</v>
      </c>
      <c r="AT38" s="368">
        <v>228</v>
      </c>
      <c r="AU38" s="308">
        <v>42</v>
      </c>
      <c r="AV38" s="344">
        <v>204</v>
      </c>
      <c r="AW38" s="303">
        <v>59</v>
      </c>
      <c r="AX38" s="369"/>
      <c r="AY38" s="308"/>
      <c r="AZ38" s="95"/>
      <c r="BA38" s="109"/>
      <c r="BB38" s="344"/>
      <c r="BC38" s="304"/>
      <c r="BD38" s="344"/>
      <c r="BE38" s="304"/>
      <c r="BF38" s="344"/>
      <c r="BG38" s="304"/>
      <c r="BH38" s="344"/>
      <c r="BI38" s="304"/>
      <c r="BJ38" s="344"/>
      <c r="BK38" s="304"/>
      <c r="BL38" s="344"/>
      <c r="BM38" s="304"/>
      <c r="BN38" s="344"/>
      <c r="BO38" s="304"/>
      <c r="BP38" s="344"/>
      <c r="BQ38" s="304"/>
      <c r="BR38" s="344"/>
      <c r="BS38" s="304"/>
    </row>
    <row r="39" spans="1:71">
      <c r="A39" s="10">
        <v>407</v>
      </c>
      <c r="B39" s="11" t="s">
        <v>182</v>
      </c>
      <c r="C39" s="33">
        <v>1208</v>
      </c>
      <c r="D39" s="45">
        <v>408</v>
      </c>
      <c r="E39" s="68">
        <f t="shared" si="0"/>
        <v>0.33774834437086093</v>
      </c>
      <c r="F39" s="95"/>
      <c r="G39" s="109"/>
      <c r="H39" s="95"/>
      <c r="I39" s="108"/>
      <c r="J39" s="196"/>
      <c r="K39" s="109"/>
      <c r="L39" s="95"/>
      <c r="M39" s="108"/>
      <c r="N39" s="196"/>
      <c r="O39" s="109"/>
      <c r="P39" s="302"/>
      <c r="Q39" s="303"/>
      <c r="R39" s="368"/>
      <c r="S39" s="308"/>
      <c r="T39" s="302"/>
      <c r="U39" s="303"/>
      <c r="V39" s="368"/>
      <c r="W39" s="308"/>
      <c r="X39" s="302"/>
      <c r="Y39" s="303"/>
      <c r="Z39" s="368"/>
      <c r="AA39" s="308"/>
      <c r="AB39" s="302">
        <v>243</v>
      </c>
      <c r="AC39" s="303">
        <v>155</v>
      </c>
      <c r="AD39" s="368"/>
      <c r="AE39" s="308"/>
      <c r="AF39" s="302"/>
      <c r="AG39" s="303"/>
      <c r="AH39" s="368"/>
      <c r="AI39" s="308"/>
      <c r="AJ39" s="302"/>
      <c r="AK39" s="303"/>
      <c r="AL39" s="368"/>
      <c r="AM39" s="308"/>
      <c r="AN39" s="302"/>
      <c r="AO39" s="303"/>
      <c r="AP39" s="368"/>
      <c r="AQ39" s="308"/>
      <c r="AR39" s="302">
        <v>283</v>
      </c>
      <c r="AS39" s="303">
        <v>116</v>
      </c>
      <c r="AT39" s="368">
        <v>300</v>
      </c>
      <c r="AU39" s="308">
        <v>101</v>
      </c>
      <c r="AV39" s="344">
        <v>305</v>
      </c>
      <c r="AW39" s="303">
        <v>89</v>
      </c>
      <c r="AX39" s="369"/>
      <c r="AY39" s="308"/>
      <c r="AZ39" s="95"/>
      <c r="BA39" s="109"/>
      <c r="BB39" s="344"/>
      <c r="BC39" s="304"/>
      <c r="BD39" s="344"/>
      <c r="BE39" s="304"/>
      <c r="BF39" s="344"/>
      <c r="BG39" s="304"/>
      <c r="BH39" s="344"/>
      <c r="BI39" s="304"/>
      <c r="BJ39" s="344"/>
      <c r="BK39" s="304"/>
      <c r="BL39" s="344"/>
      <c r="BM39" s="304"/>
      <c r="BN39" s="344"/>
      <c r="BO39" s="304"/>
      <c r="BP39" s="344"/>
      <c r="BQ39" s="304"/>
      <c r="BR39" s="344"/>
      <c r="BS39" s="304"/>
    </row>
    <row r="40" spans="1:71">
      <c r="A40" s="10">
        <v>408</v>
      </c>
      <c r="B40" s="11" t="s">
        <v>183</v>
      </c>
      <c r="C40" s="33">
        <v>1400</v>
      </c>
      <c r="D40" s="45">
        <v>344</v>
      </c>
      <c r="E40" s="68">
        <f t="shared" si="0"/>
        <v>0.24571428571428572</v>
      </c>
      <c r="F40" s="95"/>
      <c r="G40" s="109"/>
      <c r="H40" s="95"/>
      <c r="I40" s="108"/>
      <c r="J40" s="196"/>
      <c r="K40" s="109"/>
      <c r="L40" s="95"/>
      <c r="M40" s="108"/>
      <c r="N40" s="196"/>
      <c r="O40" s="109"/>
      <c r="P40" s="302"/>
      <c r="Q40" s="303"/>
      <c r="R40" s="368"/>
      <c r="S40" s="308"/>
      <c r="T40" s="302"/>
      <c r="U40" s="303"/>
      <c r="V40" s="368"/>
      <c r="W40" s="308"/>
      <c r="X40" s="302"/>
      <c r="Y40" s="303"/>
      <c r="Z40" s="368"/>
      <c r="AA40" s="308"/>
      <c r="AB40" s="302">
        <v>232</v>
      </c>
      <c r="AC40" s="303">
        <v>111</v>
      </c>
      <c r="AD40" s="368"/>
      <c r="AE40" s="308"/>
      <c r="AF40" s="302"/>
      <c r="AG40" s="303"/>
      <c r="AH40" s="368"/>
      <c r="AI40" s="308"/>
      <c r="AJ40" s="302"/>
      <c r="AK40" s="303"/>
      <c r="AL40" s="368"/>
      <c r="AM40" s="308"/>
      <c r="AN40" s="302"/>
      <c r="AO40" s="303"/>
      <c r="AP40" s="368"/>
      <c r="AQ40" s="308"/>
      <c r="AR40" s="302">
        <v>264</v>
      </c>
      <c r="AS40" s="303">
        <v>71</v>
      </c>
      <c r="AT40" s="368">
        <v>276</v>
      </c>
      <c r="AU40" s="308">
        <v>61</v>
      </c>
      <c r="AV40" s="344">
        <v>257</v>
      </c>
      <c r="AW40" s="303">
        <v>74</v>
      </c>
      <c r="AX40" s="369"/>
      <c r="AY40" s="308"/>
      <c r="AZ40" s="95"/>
      <c r="BA40" s="109"/>
      <c r="BB40" s="344"/>
      <c r="BC40" s="304"/>
      <c r="BD40" s="344"/>
      <c r="BE40" s="304"/>
      <c r="BF40" s="344"/>
      <c r="BG40" s="304"/>
      <c r="BH40" s="344"/>
      <c r="BI40" s="304"/>
      <c r="BJ40" s="344"/>
      <c r="BK40" s="304"/>
      <c r="BL40" s="344"/>
      <c r="BM40" s="304"/>
      <c r="BN40" s="344"/>
      <c r="BO40" s="304"/>
      <c r="BP40" s="344"/>
      <c r="BQ40" s="304"/>
      <c r="BR40" s="344"/>
      <c r="BS40" s="304"/>
    </row>
    <row r="41" spans="1:71" ht="12.75" customHeight="1">
      <c r="A41" s="10">
        <v>501</v>
      </c>
      <c r="B41" s="11" t="s">
        <v>184</v>
      </c>
      <c r="C41" s="33">
        <v>1150</v>
      </c>
      <c r="D41" s="45">
        <v>350</v>
      </c>
      <c r="E41" s="68">
        <f t="shared" si="0"/>
        <v>0.30434782608695654</v>
      </c>
      <c r="F41" s="95"/>
      <c r="G41" s="109"/>
      <c r="H41" s="95"/>
      <c r="I41" s="108"/>
      <c r="J41" s="196"/>
      <c r="K41" s="109"/>
      <c r="L41" s="95"/>
      <c r="M41" s="108"/>
      <c r="N41" s="196"/>
      <c r="O41" s="109"/>
      <c r="P41" s="302"/>
      <c r="Q41" s="303"/>
      <c r="R41" s="368"/>
      <c r="S41" s="308"/>
      <c r="T41" s="302"/>
      <c r="U41" s="303"/>
      <c r="V41" s="368"/>
      <c r="W41" s="308"/>
      <c r="X41" s="302"/>
      <c r="Y41" s="303"/>
      <c r="Z41" s="368"/>
      <c r="AA41" s="308"/>
      <c r="AB41" s="302">
        <v>226</v>
      </c>
      <c r="AC41" s="303">
        <v>120</v>
      </c>
      <c r="AD41" s="368"/>
      <c r="AE41" s="308"/>
      <c r="AF41" s="302"/>
      <c r="AG41" s="303"/>
      <c r="AH41" s="368"/>
      <c r="AI41" s="308"/>
      <c r="AJ41" s="302"/>
      <c r="AK41" s="303"/>
      <c r="AL41" s="368"/>
      <c r="AM41" s="308"/>
      <c r="AN41" s="302"/>
      <c r="AO41" s="303"/>
      <c r="AP41" s="368"/>
      <c r="AQ41" s="308"/>
      <c r="AR41" s="302">
        <v>267</v>
      </c>
      <c r="AS41" s="303">
        <v>81</v>
      </c>
      <c r="AT41" s="368">
        <v>278</v>
      </c>
      <c r="AU41" s="308">
        <v>67</v>
      </c>
      <c r="AV41" s="344">
        <v>267</v>
      </c>
      <c r="AW41" s="303">
        <v>71</v>
      </c>
      <c r="AX41" s="369"/>
      <c r="AY41" s="308"/>
      <c r="AZ41" s="95"/>
      <c r="BA41" s="109"/>
      <c r="BB41" s="344"/>
      <c r="BC41" s="304"/>
      <c r="BD41" s="344"/>
      <c r="BE41" s="304"/>
      <c r="BF41" s="344"/>
      <c r="BG41" s="304"/>
      <c r="BH41" s="344"/>
      <c r="BI41" s="304"/>
      <c r="BJ41" s="344"/>
      <c r="BK41" s="304"/>
      <c r="BL41" s="344"/>
      <c r="BM41" s="304"/>
      <c r="BN41" s="344"/>
      <c r="BO41" s="304"/>
      <c r="BP41" s="344"/>
      <c r="BQ41" s="304"/>
      <c r="BR41" s="344"/>
      <c r="BS41" s="304"/>
    </row>
    <row r="42" spans="1:71" ht="12.75" customHeight="1">
      <c r="A42" s="10">
        <v>502</v>
      </c>
      <c r="B42" s="11" t="s">
        <v>185</v>
      </c>
      <c r="C42" s="33">
        <v>1055</v>
      </c>
      <c r="D42" s="45">
        <v>384</v>
      </c>
      <c r="E42" s="68">
        <f t="shared" si="0"/>
        <v>0.36398104265402842</v>
      </c>
      <c r="F42" s="95"/>
      <c r="G42" s="109"/>
      <c r="H42" s="95"/>
      <c r="I42" s="108"/>
      <c r="J42" s="196"/>
      <c r="K42" s="109"/>
      <c r="L42" s="95"/>
      <c r="M42" s="108"/>
      <c r="N42" s="196"/>
      <c r="O42" s="109"/>
      <c r="P42" s="302"/>
      <c r="Q42" s="303"/>
      <c r="R42" s="368"/>
      <c r="S42" s="308"/>
      <c r="T42" s="302"/>
      <c r="U42" s="303"/>
      <c r="V42" s="368"/>
      <c r="W42" s="308"/>
      <c r="X42" s="302"/>
      <c r="Y42" s="303"/>
      <c r="Z42" s="368"/>
      <c r="AA42" s="308"/>
      <c r="AB42" s="302">
        <v>260</v>
      </c>
      <c r="AC42" s="303">
        <v>123</v>
      </c>
      <c r="AD42" s="368"/>
      <c r="AE42" s="308"/>
      <c r="AF42" s="302"/>
      <c r="AG42" s="303"/>
      <c r="AH42" s="368"/>
      <c r="AI42" s="308"/>
      <c r="AJ42" s="302"/>
      <c r="AK42" s="303"/>
      <c r="AL42" s="368"/>
      <c r="AM42" s="308"/>
      <c r="AN42" s="302"/>
      <c r="AO42" s="303"/>
      <c r="AP42" s="368"/>
      <c r="AQ42" s="308"/>
      <c r="AR42" s="302">
        <v>291</v>
      </c>
      <c r="AS42" s="303">
        <v>88</v>
      </c>
      <c r="AT42" s="368">
        <v>311</v>
      </c>
      <c r="AU42" s="308">
        <v>69</v>
      </c>
      <c r="AV42" s="344">
        <v>299</v>
      </c>
      <c r="AW42" s="303">
        <v>73</v>
      </c>
      <c r="AX42" s="369"/>
      <c r="AY42" s="308"/>
      <c r="AZ42" s="95"/>
      <c r="BA42" s="109"/>
      <c r="BB42" s="344"/>
      <c r="BC42" s="304"/>
      <c r="BD42" s="344"/>
      <c r="BE42" s="304"/>
      <c r="BF42" s="344"/>
      <c r="BG42" s="304"/>
      <c r="BH42" s="344"/>
      <c r="BI42" s="304"/>
      <c r="BJ42" s="344"/>
      <c r="BK42" s="304"/>
      <c r="BL42" s="344"/>
      <c r="BM42" s="304"/>
      <c r="BN42" s="344"/>
      <c r="BO42" s="304"/>
      <c r="BP42" s="344"/>
      <c r="BQ42" s="304"/>
      <c r="BR42" s="344"/>
      <c r="BS42" s="304"/>
    </row>
    <row r="43" spans="1:71" ht="12.75" customHeight="1">
      <c r="A43" s="10">
        <v>503</v>
      </c>
      <c r="B43" s="11" t="s">
        <v>186</v>
      </c>
      <c r="C43" s="33">
        <v>789</v>
      </c>
      <c r="D43" s="45">
        <v>293</v>
      </c>
      <c r="E43" s="68">
        <f t="shared" si="0"/>
        <v>0.37135614702154623</v>
      </c>
      <c r="F43" s="95"/>
      <c r="G43" s="109"/>
      <c r="H43" s="95"/>
      <c r="I43" s="108"/>
      <c r="J43" s="196"/>
      <c r="K43" s="109"/>
      <c r="L43" s="95"/>
      <c r="M43" s="108"/>
      <c r="N43" s="196"/>
      <c r="O43" s="109"/>
      <c r="P43" s="302"/>
      <c r="Q43" s="303"/>
      <c r="R43" s="368"/>
      <c r="S43" s="308"/>
      <c r="T43" s="302"/>
      <c r="U43" s="303"/>
      <c r="V43" s="368"/>
      <c r="W43" s="308"/>
      <c r="X43" s="302"/>
      <c r="Y43" s="303"/>
      <c r="Z43" s="368"/>
      <c r="AA43" s="308"/>
      <c r="AB43" s="302">
        <v>229</v>
      </c>
      <c r="AC43" s="303">
        <v>61</v>
      </c>
      <c r="AD43" s="368"/>
      <c r="AE43" s="308"/>
      <c r="AF43" s="302"/>
      <c r="AG43" s="303"/>
      <c r="AH43" s="368"/>
      <c r="AI43" s="308"/>
      <c r="AJ43" s="302"/>
      <c r="AK43" s="303"/>
      <c r="AL43" s="368"/>
      <c r="AM43" s="308"/>
      <c r="AN43" s="302"/>
      <c r="AO43" s="303"/>
      <c r="AP43" s="368"/>
      <c r="AQ43" s="308"/>
      <c r="AR43" s="302">
        <v>242</v>
      </c>
      <c r="AS43" s="303">
        <v>45</v>
      </c>
      <c r="AT43" s="368">
        <v>250</v>
      </c>
      <c r="AU43" s="308">
        <v>37</v>
      </c>
      <c r="AV43" s="344">
        <v>235</v>
      </c>
      <c r="AW43" s="303">
        <v>48</v>
      </c>
      <c r="AX43" s="369"/>
      <c r="AY43" s="308"/>
      <c r="AZ43" s="95"/>
      <c r="BA43" s="109"/>
      <c r="BB43" s="344"/>
      <c r="BC43" s="304"/>
      <c r="BD43" s="344"/>
      <c r="BE43" s="304"/>
      <c r="BF43" s="344"/>
      <c r="BG43" s="304"/>
      <c r="BH43" s="344"/>
      <c r="BI43" s="304"/>
      <c r="BJ43" s="344"/>
      <c r="BK43" s="304"/>
      <c r="BL43" s="344"/>
      <c r="BM43" s="304"/>
      <c r="BN43" s="344"/>
      <c r="BO43" s="304"/>
      <c r="BP43" s="344"/>
      <c r="BQ43" s="304"/>
      <c r="BR43" s="344"/>
      <c r="BS43" s="304"/>
    </row>
    <row r="44" spans="1:71">
      <c r="A44" s="10">
        <v>504</v>
      </c>
      <c r="B44" s="11" t="s">
        <v>187</v>
      </c>
      <c r="C44" s="33">
        <v>1275</v>
      </c>
      <c r="D44" s="45">
        <v>433</v>
      </c>
      <c r="E44" s="68">
        <f t="shared" si="0"/>
        <v>0.33960784313725489</v>
      </c>
      <c r="F44" s="95"/>
      <c r="G44" s="109"/>
      <c r="H44" s="95"/>
      <c r="I44" s="108"/>
      <c r="J44" s="196"/>
      <c r="K44" s="109"/>
      <c r="L44" s="95"/>
      <c r="M44" s="108"/>
      <c r="N44" s="196"/>
      <c r="O44" s="109"/>
      <c r="P44" s="302"/>
      <c r="Q44" s="303"/>
      <c r="R44" s="368"/>
      <c r="S44" s="308"/>
      <c r="T44" s="302"/>
      <c r="U44" s="303"/>
      <c r="V44" s="368"/>
      <c r="W44" s="308"/>
      <c r="X44" s="302"/>
      <c r="Y44" s="303"/>
      <c r="Z44" s="368"/>
      <c r="AA44" s="308"/>
      <c r="AB44" s="302">
        <v>278</v>
      </c>
      <c r="AC44" s="303">
        <v>147</v>
      </c>
      <c r="AD44" s="368"/>
      <c r="AE44" s="308"/>
      <c r="AF44" s="302"/>
      <c r="AG44" s="303"/>
      <c r="AH44" s="368"/>
      <c r="AI44" s="308"/>
      <c r="AJ44" s="302"/>
      <c r="AK44" s="303"/>
      <c r="AL44" s="368"/>
      <c r="AM44" s="308"/>
      <c r="AN44" s="302"/>
      <c r="AO44" s="303"/>
      <c r="AP44" s="368"/>
      <c r="AQ44" s="308"/>
      <c r="AR44" s="302">
        <v>333</v>
      </c>
      <c r="AS44" s="303">
        <v>90</v>
      </c>
      <c r="AT44" s="368">
        <v>346</v>
      </c>
      <c r="AU44" s="308">
        <v>80</v>
      </c>
      <c r="AV44" s="344">
        <v>330</v>
      </c>
      <c r="AW44" s="303">
        <v>95</v>
      </c>
      <c r="AX44" s="369"/>
      <c r="AY44" s="308"/>
      <c r="AZ44" s="95"/>
      <c r="BA44" s="109"/>
      <c r="BB44" s="344"/>
      <c r="BC44" s="304"/>
      <c r="BD44" s="344"/>
      <c r="BE44" s="304"/>
      <c r="BF44" s="344"/>
      <c r="BG44" s="304"/>
      <c r="BH44" s="344"/>
      <c r="BI44" s="304"/>
      <c r="BJ44" s="344"/>
      <c r="BK44" s="304"/>
      <c r="BL44" s="344"/>
      <c r="BM44" s="304"/>
      <c r="BN44" s="344"/>
      <c r="BO44" s="304"/>
      <c r="BP44" s="344"/>
      <c r="BQ44" s="304"/>
      <c r="BR44" s="344"/>
      <c r="BS44" s="304"/>
    </row>
    <row r="45" spans="1:71">
      <c r="A45" s="10">
        <v>505</v>
      </c>
      <c r="B45" s="11" t="s">
        <v>188</v>
      </c>
      <c r="C45" s="33">
        <v>1062</v>
      </c>
      <c r="D45" s="45">
        <v>348</v>
      </c>
      <c r="E45" s="68">
        <f t="shared" si="0"/>
        <v>0.32768361581920902</v>
      </c>
      <c r="F45" s="95"/>
      <c r="G45" s="109"/>
      <c r="H45" s="95"/>
      <c r="I45" s="108"/>
      <c r="J45" s="196"/>
      <c r="K45" s="109"/>
      <c r="L45" s="95"/>
      <c r="M45" s="108"/>
      <c r="N45" s="196"/>
      <c r="O45" s="109"/>
      <c r="P45" s="302"/>
      <c r="Q45" s="303"/>
      <c r="R45" s="368"/>
      <c r="S45" s="308"/>
      <c r="T45" s="302"/>
      <c r="U45" s="303"/>
      <c r="V45" s="368"/>
      <c r="W45" s="308"/>
      <c r="X45" s="302"/>
      <c r="Y45" s="303"/>
      <c r="Z45" s="368"/>
      <c r="AA45" s="308"/>
      <c r="AB45" s="302">
        <v>251</v>
      </c>
      <c r="AC45" s="303">
        <v>97</v>
      </c>
      <c r="AD45" s="368"/>
      <c r="AE45" s="308"/>
      <c r="AF45" s="302"/>
      <c r="AG45" s="303"/>
      <c r="AH45" s="368"/>
      <c r="AI45" s="308"/>
      <c r="AJ45" s="302"/>
      <c r="AK45" s="303"/>
      <c r="AL45" s="368"/>
      <c r="AM45" s="308"/>
      <c r="AN45" s="302"/>
      <c r="AO45" s="303"/>
      <c r="AP45" s="368"/>
      <c r="AQ45" s="308"/>
      <c r="AR45" s="302">
        <v>264</v>
      </c>
      <c r="AS45" s="303">
        <v>82</v>
      </c>
      <c r="AT45" s="368">
        <v>281</v>
      </c>
      <c r="AU45" s="308">
        <v>63</v>
      </c>
      <c r="AV45" s="344">
        <v>270</v>
      </c>
      <c r="AW45" s="303">
        <v>66</v>
      </c>
      <c r="AX45" s="369"/>
      <c r="AY45" s="308"/>
      <c r="AZ45" s="95"/>
      <c r="BA45" s="109"/>
      <c r="BB45" s="344"/>
      <c r="BC45" s="304"/>
      <c r="BD45" s="344"/>
      <c r="BE45" s="304"/>
      <c r="BF45" s="344"/>
      <c r="BG45" s="304"/>
      <c r="BH45" s="344"/>
      <c r="BI45" s="304"/>
      <c r="BJ45" s="344"/>
      <c r="BK45" s="304"/>
      <c r="BL45" s="344"/>
      <c r="BM45" s="304"/>
      <c r="BN45" s="344"/>
      <c r="BO45" s="304"/>
      <c r="BP45" s="344"/>
      <c r="BQ45" s="304"/>
      <c r="BR45" s="344"/>
      <c r="BS45" s="304"/>
    </row>
    <row r="46" spans="1:71">
      <c r="A46" s="10">
        <v>506</v>
      </c>
      <c r="B46" s="11" t="s">
        <v>189</v>
      </c>
      <c r="C46" s="33">
        <v>886</v>
      </c>
      <c r="D46" s="45">
        <v>243</v>
      </c>
      <c r="E46" s="68">
        <f t="shared" si="0"/>
        <v>0.27426636568848761</v>
      </c>
      <c r="F46" s="95"/>
      <c r="G46" s="109"/>
      <c r="H46" s="95"/>
      <c r="I46" s="108"/>
      <c r="J46" s="196"/>
      <c r="K46" s="109"/>
      <c r="L46" s="95"/>
      <c r="M46" s="108"/>
      <c r="N46" s="196"/>
      <c r="O46" s="109"/>
      <c r="P46" s="302"/>
      <c r="Q46" s="303"/>
      <c r="R46" s="368"/>
      <c r="S46" s="308"/>
      <c r="T46" s="302"/>
      <c r="U46" s="303"/>
      <c r="V46" s="368"/>
      <c r="W46" s="308"/>
      <c r="X46" s="302"/>
      <c r="Y46" s="303"/>
      <c r="Z46" s="368"/>
      <c r="AA46" s="308"/>
      <c r="AB46" s="302">
        <v>170</v>
      </c>
      <c r="AC46" s="303">
        <v>70</v>
      </c>
      <c r="AD46" s="368"/>
      <c r="AE46" s="308"/>
      <c r="AF46" s="302"/>
      <c r="AG46" s="303"/>
      <c r="AH46" s="368"/>
      <c r="AI46" s="308"/>
      <c r="AJ46" s="302"/>
      <c r="AK46" s="303"/>
      <c r="AL46" s="368"/>
      <c r="AM46" s="308"/>
      <c r="AN46" s="302"/>
      <c r="AO46" s="303"/>
      <c r="AP46" s="368"/>
      <c r="AQ46" s="308"/>
      <c r="AR46" s="302">
        <v>191</v>
      </c>
      <c r="AS46" s="303">
        <v>50</v>
      </c>
      <c r="AT46" s="368">
        <v>194</v>
      </c>
      <c r="AU46" s="308">
        <v>47</v>
      </c>
      <c r="AV46" s="344">
        <v>185</v>
      </c>
      <c r="AW46" s="303">
        <v>51</v>
      </c>
      <c r="AX46" s="369"/>
      <c r="AY46" s="308"/>
      <c r="AZ46" s="95"/>
      <c r="BA46" s="109"/>
      <c r="BB46" s="344"/>
      <c r="BC46" s="304"/>
      <c r="BD46" s="344"/>
      <c r="BE46" s="304"/>
      <c r="BF46" s="344"/>
      <c r="BG46" s="304"/>
      <c r="BH46" s="344"/>
      <c r="BI46" s="304"/>
      <c r="BJ46" s="344"/>
      <c r="BK46" s="304"/>
      <c r="BL46" s="344"/>
      <c r="BM46" s="304"/>
      <c r="BN46" s="344"/>
      <c r="BO46" s="304"/>
      <c r="BP46" s="344"/>
      <c r="BQ46" s="304"/>
      <c r="BR46" s="344"/>
      <c r="BS46" s="304"/>
    </row>
    <row r="47" spans="1:71">
      <c r="A47" s="10">
        <v>507</v>
      </c>
      <c r="B47" s="11" t="s">
        <v>190</v>
      </c>
      <c r="C47" s="33">
        <v>1395</v>
      </c>
      <c r="D47" s="45">
        <v>393</v>
      </c>
      <c r="E47" s="68">
        <f t="shared" si="0"/>
        <v>0.2817204301075269</v>
      </c>
      <c r="F47" s="95"/>
      <c r="G47" s="109"/>
      <c r="H47" s="95"/>
      <c r="I47" s="108"/>
      <c r="J47" s="196"/>
      <c r="K47" s="109"/>
      <c r="L47" s="95"/>
      <c r="M47" s="108"/>
      <c r="N47" s="196"/>
      <c r="O47" s="109"/>
      <c r="P47" s="302"/>
      <c r="Q47" s="303"/>
      <c r="R47" s="368"/>
      <c r="S47" s="308"/>
      <c r="T47" s="302"/>
      <c r="U47" s="303"/>
      <c r="V47" s="368"/>
      <c r="W47" s="308"/>
      <c r="X47" s="302"/>
      <c r="Y47" s="303"/>
      <c r="Z47" s="368"/>
      <c r="AA47" s="308"/>
      <c r="AB47" s="302">
        <v>270</v>
      </c>
      <c r="AC47" s="303">
        <v>121</v>
      </c>
      <c r="AD47" s="368"/>
      <c r="AE47" s="308"/>
      <c r="AF47" s="302"/>
      <c r="AG47" s="303"/>
      <c r="AH47" s="368"/>
      <c r="AI47" s="308"/>
      <c r="AJ47" s="302"/>
      <c r="AK47" s="303"/>
      <c r="AL47" s="368"/>
      <c r="AM47" s="308"/>
      <c r="AN47" s="302"/>
      <c r="AO47" s="303"/>
      <c r="AP47" s="368"/>
      <c r="AQ47" s="308"/>
      <c r="AR47" s="302">
        <v>299</v>
      </c>
      <c r="AS47" s="303">
        <v>87</v>
      </c>
      <c r="AT47" s="368">
        <v>312</v>
      </c>
      <c r="AU47" s="308">
        <v>78</v>
      </c>
      <c r="AV47" s="344">
        <v>298</v>
      </c>
      <c r="AW47" s="303">
        <v>81</v>
      </c>
      <c r="AX47" s="369"/>
      <c r="AY47" s="308"/>
      <c r="AZ47" s="95"/>
      <c r="BA47" s="109"/>
      <c r="BB47" s="344"/>
      <c r="BC47" s="304"/>
      <c r="BD47" s="344"/>
      <c r="BE47" s="304"/>
      <c r="BF47" s="344"/>
      <c r="BG47" s="304"/>
      <c r="BH47" s="344"/>
      <c r="BI47" s="304"/>
      <c r="BJ47" s="344"/>
      <c r="BK47" s="304"/>
      <c r="BL47" s="344"/>
      <c r="BM47" s="304"/>
      <c r="BN47" s="344"/>
      <c r="BO47" s="304"/>
      <c r="BP47" s="344"/>
      <c r="BQ47" s="304"/>
      <c r="BR47" s="344"/>
      <c r="BS47" s="304"/>
    </row>
    <row r="48" spans="1:71">
      <c r="A48" s="10">
        <v>508</v>
      </c>
      <c r="B48" s="11" t="s">
        <v>191</v>
      </c>
      <c r="C48" s="33">
        <v>925</v>
      </c>
      <c r="D48" s="45">
        <v>240</v>
      </c>
      <c r="E48" s="68">
        <f t="shared" si="0"/>
        <v>0.25945945945945947</v>
      </c>
      <c r="F48" s="95"/>
      <c r="G48" s="109"/>
      <c r="H48" s="95"/>
      <c r="I48" s="108"/>
      <c r="J48" s="196"/>
      <c r="K48" s="109"/>
      <c r="L48" s="95"/>
      <c r="M48" s="108"/>
      <c r="N48" s="196"/>
      <c r="O48" s="109"/>
      <c r="P48" s="302"/>
      <c r="Q48" s="303"/>
      <c r="R48" s="368"/>
      <c r="S48" s="308"/>
      <c r="T48" s="302"/>
      <c r="U48" s="303"/>
      <c r="V48" s="368"/>
      <c r="W48" s="308"/>
      <c r="X48" s="302"/>
      <c r="Y48" s="303"/>
      <c r="Z48" s="368"/>
      <c r="AA48" s="308"/>
      <c r="AB48" s="302">
        <v>204</v>
      </c>
      <c r="AC48" s="303">
        <v>32</v>
      </c>
      <c r="AD48" s="368"/>
      <c r="AE48" s="308"/>
      <c r="AF48" s="302"/>
      <c r="AG48" s="303"/>
      <c r="AH48" s="368"/>
      <c r="AI48" s="308"/>
      <c r="AJ48" s="302"/>
      <c r="AK48" s="303"/>
      <c r="AL48" s="368"/>
      <c r="AM48" s="308"/>
      <c r="AN48" s="302"/>
      <c r="AO48" s="303"/>
      <c r="AP48" s="368"/>
      <c r="AQ48" s="308"/>
      <c r="AR48" s="302">
        <v>208</v>
      </c>
      <c r="AS48" s="303">
        <v>30</v>
      </c>
      <c r="AT48" s="368">
        <v>216</v>
      </c>
      <c r="AU48" s="308">
        <v>21</v>
      </c>
      <c r="AV48" s="344">
        <v>191</v>
      </c>
      <c r="AW48" s="303">
        <v>48</v>
      </c>
      <c r="AX48" s="369"/>
      <c r="AY48" s="308"/>
      <c r="AZ48" s="95"/>
      <c r="BA48" s="109"/>
      <c r="BB48" s="344"/>
      <c r="BC48" s="304"/>
      <c r="BD48" s="344"/>
      <c r="BE48" s="304"/>
      <c r="BF48" s="344"/>
      <c r="BG48" s="304"/>
      <c r="BH48" s="344"/>
      <c r="BI48" s="304"/>
      <c r="BJ48" s="344"/>
      <c r="BK48" s="304"/>
      <c r="BL48" s="344"/>
      <c r="BM48" s="304"/>
      <c r="BN48" s="344"/>
      <c r="BO48" s="304"/>
      <c r="BP48" s="344"/>
      <c r="BQ48" s="304"/>
      <c r="BR48" s="344"/>
      <c r="BS48" s="304"/>
    </row>
    <row r="49" spans="1:71">
      <c r="A49" s="10">
        <v>509</v>
      </c>
      <c r="B49" s="11" t="s">
        <v>192</v>
      </c>
      <c r="C49" s="33">
        <v>1494</v>
      </c>
      <c r="D49" s="45">
        <v>436</v>
      </c>
      <c r="E49" s="68">
        <f t="shared" si="0"/>
        <v>0.29183400267737619</v>
      </c>
      <c r="F49" s="95"/>
      <c r="G49" s="109"/>
      <c r="H49" s="95"/>
      <c r="I49" s="108"/>
      <c r="J49" s="196"/>
      <c r="K49" s="109"/>
      <c r="L49" s="95"/>
      <c r="M49" s="108"/>
      <c r="N49" s="196"/>
      <c r="O49" s="109"/>
      <c r="P49" s="302"/>
      <c r="Q49" s="303"/>
      <c r="R49" s="368"/>
      <c r="S49" s="308"/>
      <c r="T49" s="302"/>
      <c r="U49" s="303"/>
      <c r="V49" s="368"/>
      <c r="W49" s="308"/>
      <c r="X49" s="302"/>
      <c r="Y49" s="303"/>
      <c r="Z49" s="368"/>
      <c r="AA49" s="308"/>
      <c r="AB49" s="302">
        <v>261</v>
      </c>
      <c r="AC49" s="303">
        <v>167</v>
      </c>
      <c r="AD49" s="368"/>
      <c r="AE49" s="308"/>
      <c r="AF49" s="302"/>
      <c r="AG49" s="303"/>
      <c r="AH49" s="368"/>
      <c r="AI49" s="308"/>
      <c r="AJ49" s="302"/>
      <c r="AK49" s="303"/>
      <c r="AL49" s="368"/>
      <c r="AM49" s="308"/>
      <c r="AN49" s="302"/>
      <c r="AO49" s="303"/>
      <c r="AP49" s="368"/>
      <c r="AQ49" s="308"/>
      <c r="AR49" s="302">
        <v>308</v>
      </c>
      <c r="AS49" s="303">
        <v>124</v>
      </c>
      <c r="AT49" s="368">
        <v>334</v>
      </c>
      <c r="AU49" s="308">
        <v>95</v>
      </c>
      <c r="AV49" s="344">
        <v>312</v>
      </c>
      <c r="AW49" s="303">
        <v>103</v>
      </c>
      <c r="AX49" s="369"/>
      <c r="AY49" s="308"/>
      <c r="AZ49" s="95"/>
      <c r="BA49" s="109"/>
      <c r="BB49" s="344"/>
      <c r="BC49" s="304"/>
      <c r="BD49" s="344"/>
      <c r="BE49" s="304"/>
      <c r="BF49" s="344"/>
      <c r="BG49" s="304"/>
      <c r="BH49" s="344"/>
      <c r="BI49" s="304"/>
      <c r="BJ49" s="344"/>
      <c r="BK49" s="304"/>
      <c r="BL49" s="344"/>
      <c r="BM49" s="304"/>
      <c r="BN49" s="344"/>
      <c r="BO49" s="304"/>
      <c r="BP49" s="344"/>
      <c r="BQ49" s="304"/>
      <c r="BR49" s="344"/>
      <c r="BS49" s="304"/>
    </row>
    <row r="50" spans="1:71">
      <c r="A50" s="10">
        <v>601</v>
      </c>
      <c r="B50" s="11" t="s">
        <v>193</v>
      </c>
      <c r="C50" s="33">
        <v>1506</v>
      </c>
      <c r="D50" s="45">
        <v>285</v>
      </c>
      <c r="E50" s="68">
        <f t="shared" si="0"/>
        <v>0.18924302788844621</v>
      </c>
      <c r="F50" s="95"/>
      <c r="G50" s="109"/>
      <c r="H50" s="95"/>
      <c r="I50" s="108"/>
      <c r="J50" s="196"/>
      <c r="K50" s="109"/>
      <c r="L50" s="95"/>
      <c r="M50" s="108"/>
      <c r="N50" s="196"/>
      <c r="O50" s="109"/>
      <c r="P50" s="302"/>
      <c r="Q50" s="303"/>
      <c r="R50" s="368"/>
      <c r="S50" s="308"/>
      <c r="T50" s="302"/>
      <c r="U50" s="303"/>
      <c r="V50" s="368"/>
      <c r="W50" s="308"/>
      <c r="X50" s="302"/>
      <c r="Y50" s="303"/>
      <c r="Z50" s="368"/>
      <c r="AA50" s="308"/>
      <c r="AB50" s="302">
        <v>233</v>
      </c>
      <c r="AC50" s="303">
        <v>51</v>
      </c>
      <c r="AD50" s="368"/>
      <c r="AE50" s="308"/>
      <c r="AF50" s="302"/>
      <c r="AG50" s="303"/>
      <c r="AH50" s="368"/>
      <c r="AI50" s="308"/>
      <c r="AJ50" s="302"/>
      <c r="AK50" s="303"/>
      <c r="AL50" s="368"/>
      <c r="AM50" s="308"/>
      <c r="AN50" s="302"/>
      <c r="AO50" s="303"/>
      <c r="AP50" s="368"/>
      <c r="AQ50" s="308"/>
      <c r="AR50" s="302">
        <v>245</v>
      </c>
      <c r="AS50" s="303">
        <v>38</v>
      </c>
      <c r="AT50" s="368">
        <v>252</v>
      </c>
      <c r="AU50" s="308">
        <v>29</v>
      </c>
      <c r="AV50" s="344">
        <v>227</v>
      </c>
      <c r="AW50" s="303">
        <v>47</v>
      </c>
      <c r="AX50" s="369"/>
      <c r="AY50" s="308"/>
      <c r="AZ50" s="95"/>
      <c r="BA50" s="109"/>
      <c r="BB50" s="344"/>
      <c r="BC50" s="304"/>
      <c r="BD50" s="344"/>
      <c r="BE50" s="304"/>
      <c r="BF50" s="344"/>
      <c r="BG50" s="304"/>
      <c r="BH50" s="344"/>
      <c r="BI50" s="304"/>
      <c r="BJ50" s="344"/>
      <c r="BK50" s="304"/>
      <c r="BL50" s="344"/>
      <c r="BM50" s="304"/>
      <c r="BN50" s="344"/>
      <c r="BO50" s="304"/>
      <c r="BP50" s="344"/>
      <c r="BQ50" s="304"/>
      <c r="BR50" s="344"/>
      <c r="BS50" s="304"/>
    </row>
    <row r="51" spans="1:71">
      <c r="A51" s="10">
        <v>602</v>
      </c>
      <c r="B51" s="11" t="s">
        <v>194</v>
      </c>
      <c r="C51" s="33">
        <v>962</v>
      </c>
      <c r="D51" s="45">
        <v>137</v>
      </c>
      <c r="E51" s="68">
        <f t="shared" si="0"/>
        <v>0.14241164241164242</v>
      </c>
      <c r="F51" s="95"/>
      <c r="G51" s="109"/>
      <c r="H51" s="95"/>
      <c r="I51" s="108"/>
      <c r="J51" s="196"/>
      <c r="K51" s="109"/>
      <c r="L51" s="95"/>
      <c r="M51" s="108"/>
      <c r="N51" s="196"/>
      <c r="O51" s="109"/>
      <c r="P51" s="302"/>
      <c r="Q51" s="303"/>
      <c r="R51" s="368"/>
      <c r="S51" s="308"/>
      <c r="T51" s="302"/>
      <c r="U51" s="303"/>
      <c r="V51" s="368"/>
      <c r="W51" s="308"/>
      <c r="X51" s="302"/>
      <c r="Y51" s="303"/>
      <c r="Z51" s="368"/>
      <c r="AA51" s="308"/>
      <c r="AB51" s="302">
        <v>112</v>
      </c>
      <c r="AC51" s="303">
        <v>24</v>
      </c>
      <c r="AD51" s="368"/>
      <c r="AE51" s="308"/>
      <c r="AF51" s="302"/>
      <c r="AG51" s="303"/>
      <c r="AH51" s="368"/>
      <c r="AI51" s="308"/>
      <c r="AJ51" s="302"/>
      <c r="AK51" s="303"/>
      <c r="AL51" s="368"/>
      <c r="AM51" s="308"/>
      <c r="AN51" s="302"/>
      <c r="AO51" s="303"/>
      <c r="AP51" s="368"/>
      <c r="AQ51" s="308"/>
      <c r="AR51" s="302">
        <v>116</v>
      </c>
      <c r="AS51" s="303">
        <v>21</v>
      </c>
      <c r="AT51" s="368">
        <v>119</v>
      </c>
      <c r="AU51" s="308">
        <v>18</v>
      </c>
      <c r="AV51" s="344">
        <v>111</v>
      </c>
      <c r="AW51" s="303">
        <v>24</v>
      </c>
      <c r="AX51" s="369"/>
      <c r="AY51" s="308"/>
      <c r="AZ51" s="95"/>
      <c r="BA51" s="109"/>
      <c r="BB51" s="344"/>
      <c r="BC51" s="304"/>
      <c r="BD51" s="344"/>
      <c r="BE51" s="304"/>
      <c r="BF51" s="344"/>
      <c r="BG51" s="304"/>
      <c r="BH51" s="344"/>
      <c r="BI51" s="304"/>
      <c r="BJ51" s="344"/>
      <c r="BK51" s="304"/>
      <c r="BL51" s="344"/>
      <c r="BM51" s="304"/>
      <c r="BN51" s="344"/>
      <c r="BO51" s="304"/>
      <c r="BP51" s="344"/>
      <c r="BQ51" s="304"/>
      <c r="BR51" s="344"/>
      <c r="BS51" s="304"/>
    </row>
    <row r="52" spans="1:71">
      <c r="A52" s="10">
        <v>603</v>
      </c>
      <c r="B52" s="11" t="s">
        <v>195</v>
      </c>
      <c r="C52" s="33">
        <v>1662</v>
      </c>
      <c r="D52" s="45">
        <v>211</v>
      </c>
      <c r="E52" s="68">
        <f t="shared" si="0"/>
        <v>0.1269554753309266</v>
      </c>
      <c r="F52" s="95"/>
      <c r="G52" s="109"/>
      <c r="H52" s="95"/>
      <c r="I52" s="108"/>
      <c r="J52" s="196"/>
      <c r="K52" s="109"/>
      <c r="L52" s="95"/>
      <c r="M52" s="108"/>
      <c r="N52" s="196"/>
      <c r="O52" s="109"/>
      <c r="P52" s="302"/>
      <c r="Q52" s="303"/>
      <c r="R52" s="368"/>
      <c r="S52" s="308"/>
      <c r="T52" s="302"/>
      <c r="U52" s="303"/>
      <c r="V52" s="368"/>
      <c r="W52" s="308"/>
      <c r="X52" s="302"/>
      <c r="Y52" s="303"/>
      <c r="Z52" s="368"/>
      <c r="AA52" s="308"/>
      <c r="AB52" s="302">
        <v>178</v>
      </c>
      <c r="AC52" s="303">
        <v>29</v>
      </c>
      <c r="AD52" s="368"/>
      <c r="AE52" s="308"/>
      <c r="AF52" s="302"/>
      <c r="AG52" s="303"/>
      <c r="AH52" s="368"/>
      <c r="AI52" s="308"/>
      <c r="AJ52" s="302"/>
      <c r="AK52" s="303"/>
      <c r="AL52" s="368"/>
      <c r="AM52" s="308"/>
      <c r="AN52" s="302"/>
      <c r="AO52" s="303"/>
      <c r="AP52" s="368"/>
      <c r="AQ52" s="308"/>
      <c r="AR52" s="302">
        <v>190</v>
      </c>
      <c r="AS52" s="303">
        <v>18</v>
      </c>
      <c r="AT52" s="368">
        <v>190</v>
      </c>
      <c r="AU52" s="308">
        <v>18</v>
      </c>
      <c r="AV52" s="344">
        <v>173</v>
      </c>
      <c r="AW52" s="303">
        <v>36</v>
      </c>
      <c r="AX52" s="369"/>
      <c r="AY52" s="308"/>
      <c r="AZ52" s="95"/>
      <c r="BA52" s="109"/>
      <c r="BB52" s="344"/>
      <c r="BC52" s="304"/>
      <c r="BD52" s="344"/>
      <c r="BE52" s="304"/>
      <c r="BF52" s="344"/>
      <c r="BG52" s="304"/>
      <c r="BH52" s="344"/>
      <c r="BI52" s="304"/>
      <c r="BJ52" s="344"/>
      <c r="BK52" s="304"/>
      <c r="BL52" s="344"/>
      <c r="BM52" s="304"/>
      <c r="BN52" s="344"/>
      <c r="BO52" s="304"/>
      <c r="BP52" s="344"/>
      <c r="BQ52" s="304"/>
      <c r="BR52" s="344"/>
      <c r="BS52" s="304"/>
    </row>
    <row r="53" spans="1:71">
      <c r="A53" s="10">
        <v>604</v>
      </c>
      <c r="B53" s="11" t="s">
        <v>196</v>
      </c>
      <c r="C53" s="33">
        <v>1539</v>
      </c>
      <c r="D53" s="45">
        <v>240</v>
      </c>
      <c r="E53" s="68">
        <f t="shared" si="0"/>
        <v>0.15594541910331383</v>
      </c>
      <c r="F53" s="95"/>
      <c r="G53" s="109"/>
      <c r="H53" s="95"/>
      <c r="I53" s="108"/>
      <c r="J53" s="196"/>
      <c r="K53" s="109"/>
      <c r="L53" s="95"/>
      <c r="M53" s="108"/>
      <c r="N53" s="196"/>
      <c r="O53" s="109"/>
      <c r="P53" s="302"/>
      <c r="Q53" s="303"/>
      <c r="R53" s="368"/>
      <c r="S53" s="308"/>
      <c r="T53" s="302"/>
      <c r="U53" s="303"/>
      <c r="V53" s="368"/>
      <c r="W53" s="308"/>
      <c r="X53" s="302"/>
      <c r="Y53" s="303"/>
      <c r="Z53" s="368"/>
      <c r="AA53" s="308"/>
      <c r="AB53" s="302">
        <v>210</v>
      </c>
      <c r="AC53" s="303">
        <v>25</v>
      </c>
      <c r="AD53" s="368"/>
      <c r="AE53" s="308"/>
      <c r="AF53" s="302"/>
      <c r="AG53" s="303"/>
      <c r="AH53" s="368"/>
      <c r="AI53" s="308"/>
      <c r="AJ53" s="302"/>
      <c r="AK53" s="303"/>
      <c r="AL53" s="368"/>
      <c r="AM53" s="308"/>
      <c r="AN53" s="302"/>
      <c r="AO53" s="303"/>
      <c r="AP53" s="368"/>
      <c r="AQ53" s="308"/>
      <c r="AR53" s="302">
        <v>221</v>
      </c>
      <c r="AS53" s="303">
        <v>15</v>
      </c>
      <c r="AT53" s="368">
        <v>224</v>
      </c>
      <c r="AU53" s="308">
        <v>13</v>
      </c>
      <c r="AV53" s="344">
        <v>209</v>
      </c>
      <c r="AW53" s="303">
        <v>29</v>
      </c>
      <c r="AX53" s="369"/>
      <c r="AY53" s="308"/>
      <c r="AZ53" s="95"/>
      <c r="BA53" s="109"/>
      <c r="BB53" s="344"/>
      <c r="BC53" s="304"/>
      <c r="BD53" s="344"/>
      <c r="BE53" s="304"/>
      <c r="BF53" s="344"/>
      <c r="BG53" s="304"/>
      <c r="BH53" s="344"/>
      <c r="BI53" s="304"/>
      <c r="BJ53" s="344"/>
      <c r="BK53" s="304"/>
      <c r="BL53" s="344"/>
      <c r="BM53" s="304"/>
      <c r="BN53" s="344"/>
      <c r="BO53" s="304"/>
      <c r="BP53" s="344"/>
      <c r="BQ53" s="304"/>
      <c r="BR53" s="344"/>
      <c r="BS53" s="304"/>
    </row>
    <row r="54" spans="1:71">
      <c r="A54" s="10">
        <v>605</v>
      </c>
      <c r="B54" s="11" t="s">
        <v>882</v>
      </c>
      <c r="C54" s="33">
        <v>1120</v>
      </c>
      <c r="D54" s="45">
        <v>249</v>
      </c>
      <c r="E54" s="68">
        <f>SUM(D54/C54)</f>
        <v>0.22232142857142856</v>
      </c>
      <c r="F54" s="95"/>
      <c r="G54" s="109"/>
      <c r="H54" s="95"/>
      <c r="I54" s="108"/>
      <c r="J54" s="196"/>
      <c r="K54" s="109"/>
      <c r="L54" s="95"/>
      <c r="M54" s="108"/>
      <c r="N54" s="196"/>
      <c r="O54" s="109"/>
      <c r="P54" s="302"/>
      <c r="Q54" s="303"/>
      <c r="R54" s="368"/>
      <c r="S54" s="308"/>
      <c r="T54" s="302"/>
      <c r="U54" s="303"/>
      <c r="V54" s="368"/>
      <c r="W54" s="308"/>
      <c r="X54" s="302"/>
      <c r="Y54" s="303"/>
      <c r="Z54" s="368"/>
      <c r="AA54" s="308"/>
      <c r="AB54" s="302">
        <v>181</v>
      </c>
      <c r="AC54" s="303">
        <v>67</v>
      </c>
      <c r="AD54" s="368"/>
      <c r="AE54" s="308"/>
      <c r="AF54" s="302"/>
      <c r="AG54" s="303"/>
      <c r="AH54" s="368"/>
      <c r="AI54" s="308"/>
      <c r="AJ54" s="302"/>
      <c r="AK54" s="303"/>
      <c r="AL54" s="368"/>
      <c r="AM54" s="308"/>
      <c r="AN54" s="302"/>
      <c r="AO54" s="303"/>
      <c r="AP54" s="368"/>
      <c r="AQ54" s="308"/>
      <c r="AR54" s="302">
        <v>206</v>
      </c>
      <c r="AS54" s="303">
        <v>41</v>
      </c>
      <c r="AT54" s="368">
        <v>211</v>
      </c>
      <c r="AU54" s="308">
        <v>35</v>
      </c>
      <c r="AV54" s="344">
        <v>194</v>
      </c>
      <c r="AW54" s="303">
        <v>52</v>
      </c>
      <c r="AX54" s="369"/>
      <c r="AY54" s="308"/>
      <c r="AZ54" s="95"/>
      <c r="BA54" s="109"/>
      <c r="BB54" s="344"/>
      <c r="BC54" s="304"/>
      <c r="BD54" s="344"/>
      <c r="BE54" s="304"/>
      <c r="BF54" s="344"/>
      <c r="BG54" s="304"/>
      <c r="BH54" s="344"/>
      <c r="BI54" s="304"/>
      <c r="BJ54" s="344"/>
      <c r="BK54" s="304"/>
      <c r="BL54" s="344"/>
      <c r="BM54" s="304"/>
      <c r="BN54" s="344"/>
      <c r="BO54" s="304"/>
      <c r="BP54" s="344"/>
      <c r="BQ54" s="304"/>
      <c r="BR54" s="344"/>
      <c r="BS54" s="304"/>
    </row>
    <row r="55" spans="1:71">
      <c r="A55" s="10">
        <v>701</v>
      </c>
      <c r="B55" s="11" t="s">
        <v>197</v>
      </c>
      <c r="C55" s="33">
        <v>1282</v>
      </c>
      <c r="D55" s="45">
        <v>360</v>
      </c>
      <c r="E55" s="68">
        <f t="shared" si="0"/>
        <v>0.28081123244929795</v>
      </c>
      <c r="F55" s="95"/>
      <c r="G55" s="109"/>
      <c r="H55" s="95"/>
      <c r="I55" s="108"/>
      <c r="J55" s="196"/>
      <c r="K55" s="109"/>
      <c r="L55" s="95"/>
      <c r="M55" s="108"/>
      <c r="N55" s="196"/>
      <c r="O55" s="109"/>
      <c r="P55" s="302"/>
      <c r="Q55" s="303"/>
      <c r="R55" s="368"/>
      <c r="S55" s="308"/>
      <c r="T55" s="302"/>
      <c r="U55" s="303"/>
      <c r="V55" s="368"/>
      <c r="W55" s="308"/>
      <c r="X55" s="302"/>
      <c r="Y55" s="303"/>
      <c r="Z55" s="368"/>
      <c r="AA55" s="308"/>
      <c r="AB55" s="302">
        <v>258</v>
      </c>
      <c r="AC55" s="303">
        <v>93</v>
      </c>
      <c r="AD55" s="368"/>
      <c r="AE55" s="308"/>
      <c r="AF55" s="302"/>
      <c r="AG55" s="303"/>
      <c r="AH55" s="368"/>
      <c r="AI55" s="308"/>
      <c r="AJ55" s="302"/>
      <c r="AK55" s="303"/>
      <c r="AL55" s="368"/>
      <c r="AM55" s="308"/>
      <c r="AN55" s="302"/>
      <c r="AO55" s="303"/>
      <c r="AP55" s="368"/>
      <c r="AQ55" s="308"/>
      <c r="AR55" s="302">
        <v>291</v>
      </c>
      <c r="AS55" s="303">
        <v>64</v>
      </c>
      <c r="AT55" s="368">
        <v>300</v>
      </c>
      <c r="AU55" s="308">
        <v>51</v>
      </c>
      <c r="AV55" s="344">
        <v>245</v>
      </c>
      <c r="AW55" s="303">
        <v>109</v>
      </c>
      <c r="AX55" s="369"/>
      <c r="AY55" s="308"/>
      <c r="AZ55" s="95"/>
      <c r="BA55" s="109"/>
      <c r="BB55" s="344"/>
      <c r="BC55" s="304"/>
      <c r="BD55" s="344"/>
      <c r="BE55" s="304"/>
      <c r="BF55" s="344"/>
      <c r="BG55" s="304"/>
      <c r="BH55" s="344"/>
      <c r="BI55" s="304"/>
      <c r="BJ55" s="344"/>
      <c r="BK55" s="304"/>
      <c r="BL55" s="344"/>
      <c r="BM55" s="304"/>
      <c r="BN55" s="344"/>
      <c r="BO55" s="304"/>
      <c r="BP55" s="344"/>
      <c r="BQ55" s="304"/>
      <c r="BR55" s="344"/>
      <c r="BS55" s="304"/>
    </row>
    <row r="56" spans="1:71">
      <c r="A56" s="10">
        <v>702</v>
      </c>
      <c r="B56" s="11" t="s">
        <v>198</v>
      </c>
      <c r="C56" s="33">
        <v>673</v>
      </c>
      <c r="D56" s="45">
        <v>120</v>
      </c>
      <c r="E56" s="68">
        <f t="shared" si="0"/>
        <v>0.17830609212481427</v>
      </c>
      <c r="F56" s="95"/>
      <c r="G56" s="109"/>
      <c r="H56" s="95"/>
      <c r="I56" s="108"/>
      <c r="J56" s="196"/>
      <c r="K56" s="109"/>
      <c r="L56" s="95"/>
      <c r="M56" s="108"/>
      <c r="N56" s="196"/>
      <c r="O56" s="109"/>
      <c r="P56" s="302"/>
      <c r="Q56" s="303"/>
      <c r="R56" s="368"/>
      <c r="S56" s="308"/>
      <c r="T56" s="302"/>
      <c r="U56" s="303"/>
      <c r="V56" s="368"/>
      <c r="W56" s="308"/>
      <c r="X56" s="302"/>
      <c r="Y56" s="303"/>
      <c r="Z56" s="368"/>
      <c r="AA56" s="308"/>
      <c r="AB56" s="302">
        <v>103</v>
      </c>
      <c r="AC56" s="303">
        <v>16</v>
      </c>
      <c r="AD56" s="368"/>
      <c r="AE56" s="308"/>
      <c r="AF56" s="302"/>
      <c r="AG56" s="303"/>
      <c r="AH56" s="368"/>
      <c r="AI56" s="308"/>
      <c r="AJ56" s="302"/>
      <c r="AK56" s="303"/>
      <c r="AL56" s="368"/>
      <c r="AM56" s="308"/>
      <c r="AN56" s="302"/>
      <c r="AO56" s="303"/>
      <c r="AP56" s="368"/>
      <c r="AQ56" s="308"/>
      <c r="AR56" s="302">
        <v>102</v>
      </c>
      <c r="AS56" s="303">
        <v>18</v>
      </c>
      <c r="AT56" s="368">
        <v>106</v>
      </c>
      <c r="AU56" s="308">
        <v>11</v>
      </c>
      <c r="AV56" s="344">
        <v>97</v>
      </c>
      <c r="AW56" s="303">
        <v>22</v>
      </c>
      <c r="AX56" s="369"/>
      <c r="AY56" s="308"/>
      <c r="AZ56" s="95"/>
      <c r="BA56" s="109"/>
      <c r="BB56" s="344"/>
      <c r="BC56" s="304"/>
      <c r="BD56" s="344"/>
      <c r="BE56" s="304"/>
      <c r="BF56" s="344"/>
      <c r="BG56" s="304"/>
      <c r="BH56" s="344"/>
      <c r="BI56" s="304"/>
      <c r="BJ56" s="344"/>
      <c r="BK56" s="304"/>
      <c r="BL56" s="344"/>
      <c r="BM56" s="304"/>
      <c r="BN56" s="344"/>
      <c r="BO56" s="304"/>
      <c r="BP56" s="344"/>
      <c r="BQ56" s="304"/>
      <c r="BR56" s="344"/>
      <c r="BS56" s="304"/>
    </row>
    <row r="57" spans="1:71">
      <c r="A57" s="10">
        <v>703</v>
      </c>
      <c r="B57" s="11" t="s">
        <v>199</v>
      </c>
      <c r="C57" s="33">
        <v>1137</v>
      </c>
      <c r="D57" s="45">
        <v>343</v>
      </c>
      <c r="E57" s="68">
        <f t="shared" si="0"/>
        <v>0.30167106420404571</v>
      </c>
      <c r="F57" s="95"/>
      <c r="G57" s="109"/>
      <c r="H57" s="95"/>
      <c r="I57" s="108"/>
      <c r="J57" s="196"/>
      <c r="K57" s="109"/>
      <c r="L57" s="95"/>
      <c r="M57" s="108"/>
      <c r="N57" s="196"/>
      <c r="O57" s="109"/>
      <c r="P57" s="302"/>
      <c r="Q57" s="303"/>
      <c r="R57" s="368"/>
      <c r="S57" s="308"/>
      <c r="T57" s="302"/>
      <c r="U57" s="303"/>
      <c r="V57" s="368"/>
      <c r="W57" s="308"/>
      <c r="X57" s="302"/>
      <c r="Y57" s="303"/>
      <c r="Z57" s="368"/>
      <c r="AA57" s="308"/>
      <c r="AB57" s="302">
        <v>270</v>
      </c>
      <c r="AC57" s="303">
        <v>66</v>
      </c>
      <c r="AD57" s="368"/>
      <c r="AE57" s="308"/>
      <c r="AF57" s="302"/>
      <c r="AG57" s="303"/>
      <c r="AH57" s="368"/>
      <c r="AI57" s="308"/>
      <c r="AJ57" s="302"/>
      <c r="AK57" s="303"/>
      <c r="AL57" s="368"/>
      <c r="AM57" s="308"/>
      <c r="AN57" s="302"/>
      <c r="AO57" s="303"/>
      <c r="AP57" s="368"/>
      <c r="AQ57" s="308"/>
      <c r="AR57" s="302">
        <v>275</v>
      </c>
      <c r="AS57" s="303">
        <v>65</v>
      </c>
      <c r="AT57" s="368">
        <v>299</v>
      </c>
      <c r="AU57" s="308">
        <v>40</v>
      </c>
      <c r="AV57" s="344">
        <v>242</v>
      </c>
      <c r="AW57" s="303">
        <v>92</v>
      </c>
      <c r="AX57" s="369"/>
      <c r="AY57" s="308"/>
      <c r="AZ57" s="95"/>
      <c r="BA57" s="109"/>
      <c r="BB57" s="344"/>
      <c r="BC57" s="304"/>
      <c r="BD57" s="344"/>
      <c r="BE57" s="304"/>
      <c r="BF57" s="344"/>
      <c r="BG57" s="304"/>
      <c r="BH57" s="344"/>
      <c r="BI57" s="304"/>
      <c r="BJ57" s="344"/>
      <c r="BK57" s="304"/>
      <c r="BL57" s="344"/>
      <c r="BM57" s="304"/>
      <c r="BN57" s="344"/>
      <c r="BO57" s="304"/>
      <c r="BP57" s="344"/>
      <c r="BQ57" s="304"/>
      <c r="BR57" s="344"/>
      <c r="BS57" s="304"/>
    </row>
    <row r="58" spans="1:71">
      <c r="A58" s="10">
        <v>704</v>
      </c>
      <c r="B58" s="11" t="s">
        <v>200</v>
      </c>
      <c r="C58" s="33">
        <v>1201</v>
      </c>
      <c r="D58" s="45">
        <v>270</v>
      </c>
      <c r="E58" s="68">
        <f t="shared" si="0"/>
        <v>0.22481265611990009</v>
      </c>
      <c r="F58" s="95"/>
      <c r="G58" s="109"/>
      <c r="H58" s="95"/>
      <c r="I58" s="108"/>
      <c r="J58" s="196"/>
      <c r="K58" s="109"/>
      <c r="L58" s="95"/>
      <c r="M58" s="108"/>
      <c r="N58" s="196"/>
      <c r="O58" s="109"/>
      <c r="P58" s="302"/>
      <c r="Q58" s="303"/>
      <c r="R58" s="368"/>
      <c r="S58" s="308"/>
      <c r="T58" s="302"/>
      <c r="U58" s="303"/>
      <c r="V58" s="368"/>
      <c r="W58" s="308"/>
      <c r="X58" s="302"/>
      <c r="Y58" s="303"/>
      <c r="Z58" s="368"/>
      <c r="AA58" s="308"/>
      <c r="AB58" s="302">
        <v>192</v>
      </c>
      <c r="AC58" s="303">
        <v>76</v>
      </c>
      <c r="AD58" s="368"/>
      <c r="AE58" s="308"/>
      <c r="AF58" s="302"/>
      <c r="AG58" s="303"/>
      <c r="AH58" s="368"/>
      <c r="AI58" s="308"/>
      <c r="AJ58" s="302"/>
      <c r="AK58" s="303"/>
      <c r="AL58" s="368"/>
      <c r="AM58" s="308"/>
      <c r="AN58" s="302"/>
      <c r="AO58" s="303"/>
      <c r="AP58" s="368"/>
      <c r="AQ58" s="308"/>
      <c r="AR58" s="302">
        <v>199</v>
      </c>
      <c r="AS58" s="303">
        <v>61</v>
      </c>
      <c r="AT58" s="368">
        <v>220</v>
      </c>
      <c r="AU58" s="308">
        <v>44</v>
      </c>
      <c r="AV58" s="344">
        <v>173</v>
      </c>
      <c r="AW58" s="303">
        <v>88</v>
      </c>
      <c r="AX58" s="369"/>
      <c r="AY58" s="308"/>
      <c r="AZ58" s="95"/>
      <c r="BA58" s="109"/>
      <c r="BB58" s="344"/>
      <c r="BC58" s="304"/>
      <c r="BD58" s="344"/>
      <c r="BE58" s="304"/>
      <c r="BF58" s="344"/>
      <c r="BG58" s="304"/>
      <c r="BH58" s="344"/>
      <c r="BI58" s="304"/>
      <c r="BJ58" s="344"/>
      <c r="BK58" s="304"/>
      <c r="BL58" s="344"/>
      <c r="BM58" s="304"/>
      <c r="BN58" s="344"/>
      <c r="BO58" s="304"/>
      <c r="BP58" s="344"/>
      <c r="BQ58" s="304"/>
      <c r="BR58" s="344"/>
      <c r="BS58" s="304"/>
    </row>
    <row r="59" spans="1:71">
      <c r="A59" s="10">
        <v>705</v>
      </c>
      <c r="B59" s="11" t="s">
        <v>201</v>
      </c>
      <c r="C59" s="33">
        <v>628</v>
      </c>
      <c r="D59" s="45">
        <v>185</v>
      </c>
      <c r="E59" s="68">
        <f t="shared" si="0"/>
        <v>0.29458598726114649</v>
      </c>
      <c r="F59" s="95"/>
      <c r="G59" s="109"/>
      <c r="H59" s="95"/>
      <c r="I59" s="108"/>
      <c r="J59" s="196"/>
      <c r="K59" s="109"/>
      <c r="L59" s="95"/>
      <c r="M59" s="108"/>
      <c r="N59" s="196"/>
      <c r="O59" s="109"/>
      <c r="P59" s="302"/>
      <c r="Q59" s="303"/>
      <c r="R59" s="368"/>
      <c r="S59" s="308"/>
      <c r="T59" s="302"/>
      <c r="U59" s="303"/>
      <c r="V59" s="368"/>
      <c r="W59" s="308"/>
      <c r="X59" s="302"/>
      <c r="Y59" s="303"/>
      <c r="Z59" s="368"/>
      <c r="AA59" s="308"/>
      <c r="AB59" s="302">
        <v>128</v>
      </c>
      <c r="AC59" s="303">
        <v>53</v>
      </c>
      <c r="AD59" s="368"/>
      <c r="AE59" s="308"/>
      <c r="AF59" s="302"/>
      <c r="AG59" s="303"/>
      <c r="AH59" s="368"/>
      <c r="AI59" s="308"/>
      <c r="AJ59" s="302"/>
      <c r="AK59" s="303"/>
      <c r="AL59" s="368"/>
      <c r="AM59" s="308"/>
      <c r="AN59" s="302"/>
      <c r="AO59" s="303"/>
      <c r="AP59" s="368"/>
      <c r="AQ59" s="308"/>
      <c r="AR59" s="302">
        <v>136</v>
      </c>
      <c r="AS59" s="303">
        <v>46</v>
      </c>
      <c r="AT59" s="368">
        <v>136</v>
      </c>
      <c r="AU59" s="308">
        <v>44</v>
      </c>
      <c r="AV59" s="344">
        <v>126</v>
      </c>
      <c r="AW59" s="303">
        <v>55</v>
      </c>
      <c r="AX59" s="369"/>
      <c r="AY59" s="308"/>
      <c r="AZ59" s="95"/>
      <c r="BA59" s="109"/>
      <c r="BB59" s="344"/>
      <c r="BC59" s="304"/>
      <c r="BD59" s="344"/>
      <c r="BE59" s="304"/>
      <c r="BF59" s="344"/>
      <c r="BG59" s="304"/>
      <c r="BH59" s="344"/>
      <c r="BI59" s="304"/>
      <c r="BJ59" s="344"/>
      <c r="BK59" s="304"/>
      <c r="BL59" s="344"/>
      <c r="BM59" s="304"/>
      <c r="BN59" s="344"/>
      <c r="BO59" s="304"/>
      <c r="BP59" s="344"/>
      <c r="BQ59" s="304"/>
      <c r="BR59" s="344"/>
      <c r="BS59" s="304"/>
    </row>
    <row r="60" spans="1:71">
      <c r="A60" s="10">
        <v>706</v>
      </c>
      <c r="B60" s="11" t="s">
        <v>202</v>
      </c>
      <c r="C60" s="33">
        <v>899</v>
      </c>
      <c r="D60" s="45">
        <v>210</v>
      </c>
      <c r="E60" s="68">
        <f t="shared" si="0"/>
        <v>0.23359288097886541</v>
      </c>
      <c r="F60" s="95"/>
      <c r="G60" s="109"/>
      <c r="H60" s="95"/>
      <c r="I60" s="108"/>
      <c r="J60" s="196"/>
      <c r="K60" s="109"/>
      <c r="L60" s="95"/>
      <c r="M60" s="108"/>
      <c r="N60" s="196"/>
      <c r="O60" s="109"/>
      <c r="P60" s="302"/>
      <c r="Q60" s="303"/>
      <c r="R60" s="368"/>
      <c r="S60" s="308"/>
      <c r="T60" s="302"/>
      <c r="U60" s="303"/>
      <c r="V60" s="368"/>
      <c r="W60" s="308"/>
      <c r="X60" s="302"/>
      <c r="Y60" s="303"/>
      <c r="Z60" s="368"/>
      <c r="AA60" s="308"/>
      <c r="AB60" s="302">
        <v>149</v>
      </c>
      <c r="AC60" s="303">
        <v>55</v>
      </c>
      <c r="AD60" s="368"/>
      <c r="AE60" s="308"/>
      <c r="AF60" s="302"/>
      <c r="AG60" s="303"/>
      <c r="AH60" s="368"/>
      <c r="AI60" s="308"/>
      <c r="AJ60" s="302"/>
      <c r="AK60" s="303"/>
      <c r="AL60" s="368"/>
      <c r="AM60" s="308"/>
      <c r="AN60" s="302"/>
      <c r="AO60" s="303"/>
      <c r="AP60" s="368"/>
      <c r="AQ60" s="308"/>
      <c r="AR60" s="302">
        <v>154</v>
      </c>
      <c r="AS60" s="303">
        <v>56</v>
      </c>
      <c r="AT60" s="368">
        <v>167</v>
      </c>
      <c r="AU60" s="308">
        <v>38</v>
      </c>
      <c r="AV60" s="344">
        <v>143</v>
      </c>
      <c r="AW60" s="303">
        <v>63</v>
      </c>
      <c r="AX60" s="369"/>
      <c r="AY60" s="308"/>
      <c r="AZ60" s="95"/>
      <c r="BA60" s="109"/>
      <c r="BB60" s="344"/>
      <c r="BC60" s="304"/>
      <c r="BD60" s="344"/>
      <c r="BE60" s="304"/>
      <c r="BF60" s="344"/>
      <c r="BG60" s="304"/>
      <c r="BH60" s="344"/>
      <c r="BI60" s="304"/>
      <c r="BJ60" s="344"/>
      <c r="BK60" s="304"/>
      <c r="BL60" s="344"/>
      <c r="BM60" s="304"/>
      <c r="BN60" s="344"/>
      <c r="BO60" s="304"/>
      <c r="BP60" s="344"/>
      <c r="BQ60" s="304"/>
      <c r="BR60" s="344"/>
      <c r="BS60" s="304"/>
    </row>
    <row r="61" spans="1:71">
      <c r="A61" s="10">
        <v>707</v>
      </c>
      <c r="B61" s="11" t="s">
        <v>203</v>
      </c>
      <c r="C61" s="33">
        <v>1313</v>
      </c>
      <c r="D61" s="45">
        <v>340</v>
      </c>
      <c r="E61" s="68">
        <f t="shared" si="0"/>
        <v>0.25894897182025894</v>
      </c>
      <c r="F61" s="95"/>
      <c r="G61" s="109"/>
      <c r="H61" s="95"/>
      <c r="I61" s="108"/>
      <c r="J61" s="196"/>
      <c r="K61" s="109"/>
      <c r="L61" s="95"/>
      <c r="M61" s="108"/>
      <c r="N61" s="196"/>
      <c r="O61" s="109"/>
      <c r="P61" s="302"/>
      <c r="Q61" s="303"/>
      <c r="R61" s="368"/>
      <c r="S61" s="308"/>
      <c r="T61" s="302"/>
      <c r="U61" s="303"/>
      <c r="V61" s="368"/>
      <c r="W61" s="308"/>
      <c r="X61" s="302"/>
      <c r="Y61" s="303"/>
      <c r="Z61" s="368"/>
      <c r="AA61" s="308"/>
      <c r="AB61" s="302">
        <v>256</v>
      </c>
      <c r="AC61" s="303">
        <v>73</v>
      </c>
      <c r="AD61" s="368"/>
      <c r="AE61" s="308"/>
      <c r="AF61" s="302"/>
      <c r="AG61" s="303"/>
      <c r="AH61" s="368"/>
      <c r="AI61" s="308"/>
      <c r="AJ61" s="302"/>
      <c r="AK61" s="303"/>
      <c r="AL61" s="368"/>
      <c r="AM61" s="308"/>
      <c r="AN61" s="302"/>
      <c r="AO61" s="303"/>
      <c r="AP61" s="368"/>
      <c r="AQ61" s="308"/>
      <c r="AR61" s="302">
        <v>270</v>
      </c>
      <c r="AS61" s="303">
        <v>63</v>
      </c>
      <c r="AT61" s="368">
        <v>277</v>
      </c>
      <c r="AU61" s="308">
        <v>55</v>
      </c>
      <c r="AV61" s="344">
        <v>239</v>
      </c>
      <c r="AW61" s="303">
        <v>92</v>
      </c>
      <c r="AX61" s="369"/>
      <c r="AY61" s="308"/>
      <c r="AZ61" s="95"/>
      <c r="BA61" s="109"/>
      <c r="BB61" s="344"/>
      <c r="BC61" s="304"/>
      <c r="BD61" s="344"/>
      <c r="BE61" s="304"/>
      <c r="BF61" s="344"/>
      <c r="BG61" s="304"/>
      <c r="BH61" s="344"/>
      <c r="BI61" s="304"/>
      <c r="BJ61" s="344"/>
      <c r="BK61" s="304"/>
      <c r="BL61" s="344"/>
      <c r="BM61" s="304"/>
      <c r="BN61" s="344"/>
      <c r="BO61" s="304"/>
      <c r="BP61" s="344"/>
      <c r="BQ61" s="304"/>
      <c r="BR61" s="344"/>
      <c r="BS61" s="304"/>
    </row>
    <row r="62" spans="1:71">
      <c r="A62" s="10">
        <v>708</v>
      </c>
      <c r="B62" s="11" t="s">
        <v>204</v>
      </c>
      <c r="C62" s="33">
        <v>1125</v>
      </c>
      <c r="D62" s="45">
        <v>231</v>
      </c>
      <c r="E62" s="68">
        <f t="shared" si="0"/>
        <v>0.20533333333333334</v>
      </c>
      <c r="F62" s="95"/>
      <c r="G62" s="109"/>
      <c r="H62" s="95"/>
      <c r="I62" s="108"/>
      <c r="J62" s="196"/>
      <c r="K62" s="109"/>
      <c r="L62" s="95"/>
      <c r="M62" s="108"/>
      <c r="N62" s="196"/>
      <c r="O62" s="109"/>
      <c r="P62" s="302"/>
      <c r="Q62" s="303"/>
      <c r="R62" s="368"/>
      <c r="S62" s="308"/>
      <c r="T62" s="302"/>
      <c r="U62" s="303"/>
      <c r="V62" s="368"/>
      <c r="W62" s="308"/>
      <c r="X62" s="302"/>
      <c r="Y62" s="303"/>
      <c r="Z62" s="368"/>
      <c r="AA62" s="308"/>
      <c r="AB62" s="302">
        <v>160</v>
      </c>
      <c r="AC62" s="303">
        <v>66</v>
      </c>
      <c r="AD62" s="368"/>
      <c r="AE62" s="308"/>
      <c r="AF62" s="302"/>
      <c r="AG62" s="303"/>
      <c r="AH62" s="368"/>
      <c r="AI62" s="308"/>
      <c r="AJ62" s="302"/>
      <c r="AK62" s="303"/>
      <c r="AL62" s="368"/>
      <c r="AM62" s="308"/>
      <c r="AN62" s="302"/>
      <c r="AO62" s="303"/>
      <c r="AP62" s="368"/>
      <c r="AQ62" s="308"/>
      <c r="AR62" s="302">
        <v>167</v>
      </c>
      <c r="AS62" s="303">
        <v>61</v>
      </c>
      <c r="AT62" s="368">
        <v>187</v>
      </c>
      <c r="AU62" s="308">
        <v>42</v>
      </c>
      <c r="AV62" s="344">
        <v>152</v>
      </c>
      <c r="AW62" s="303">
        <v>73</v>
      </c>
      <c r="AX62" s="369"/>
      <c r="AY62" s="308"/>
      <c r="AZ62" s="95"/>
      <c r="BA62" s="109"/>
      <c r="BB62" s="344"/>
      <c r="BC62" s="304"/>
      <c r="BD62" s="344"/>
      <c r="BE62" s="304"/>
      <c r="BF62" s="344"/>
      <c r="BG62" s="304"/>
      <c r="BH62" s="344"/>
      <c r="BI62" s="304"/>
      <c r="BJ62" s="344"/>
      <c r="BK62" s="304"/>
      <c r="BL62" s="344"/>
      <c r="BM62" s="304"/>
      <c r="BN62" s="344"/>
      <c r="BO62" s="304"/>
      <c r="BP62" s="344"/>
      <c r="BQ62" s="304"/>
      <c r="BR62" s="344"/>
      <c r="BS62" s="304"/>
    </row>
    <row r="63" spans="1:71">
      <c r="A63" s="10">
        <v>709</v>
      </c>
      <c r="B63" s="11" t="s">
        <v>205</v>
      </c>
      <c r="C63" s="33">
        <v>1185</v>
      </c>
      <c r="D63" s="45">
        <v>327</v>
      </c>
      <c r="E63" s="68">
        <f t="shared" si="0"/>
        <v>0.27594936708860762</v>
      </c>
      <c r="F63" s="95"/>
      <c r="G63" s="109"/>
      <c r="H63" s="95"/>
      <c r="I63" s="108"/>
      <c r="J63" s="196"/>
      <c r="K63" s="109"/>
      <c r="L63" s="95"/>
      <c r="M63" s="108"/>
      <c r="N63" s="196"/>
      <c r="O63" s="109"/>
      <c r="P63" s="302"/>
      <c r="Q63" s="303"/>
      <c r="R63" s="368"/>
      <c r="S63" s="308"/>
      <c r="T63" s="302"/>
      <c r="U63" s="303"/>
      <c r="V63" s="368"/>
      <c r="W63" s="308"/>
      <c r="X63" s="302"/>
      <c r="Y63" s="303"/>
      <c r="Z63" s="368"/>
      <c r="AA63" s="308"/>
      <c r="AB63" s="302">
        <v>247</v>
      </c>
      <c r="AC63" s="303">
        <v>75</v>
      </c>
      <c r="AD63" s="368"/>
      <c r="AE63" s="308"/>
      <c r="AF63" s="302"/>
      <c r="AG63" s="303"/>
      <c r="AH63" s="368"/>
      <c r="AI63" s="308"/>
      <c r="AJ63" s="302"/>
      <c r="AK63" s="303"/>
      <c r="AL63" s="368"/>
      <c r="AM63" s="308"/>
      <c r="AN63" s="302"/>
      <c r="AO63" s="303"/>
      <c r="AP63" s="368"/>
      <c r="AQ63" s="308"/>
      <c r="AR63" s="302">
        <v>257</v>
      </c>
      <c r="AS63" s="303">
        <v>62</v>
      </c>
      <c r="AT63" s="368">
        <v>281</v>
      </c>
      <c r="AU63" s="308">
        <v>44</v>
      </c>
      <c r="AV63" s="344">
        <v>238</v>
      </c>
      <c r="AW63" s="303">
        <v>81</v>
      </c>
      <c r="AX63" s="369"/>
      <c r="AY63" s="308"/>
      <c r="AZ63" s="95"/>
      <c r="BA63" s="109"/>
      <c r="BB63" s="344"/>
      <c r="BC63" s="304"/>
      <c r="BD63" s="344"/>
      <c r="BE63" s="304"/>
      <c r="BF63" s="344"/>
      <c r="BG63" s="304"/>
      <c r="BH63" s="344"/>
      <c r="BI63" s="304"/>
      <c r="BJ63" s="344"/>
      <c r="BK63" s="304"/>
      <c r="BL63" s="344"/>
      <c r="BM63" s="304"/>
      <c r="BN63" s="344"/>
      <c r="BO63" s="304"/>
      <c r="BP63" s="344"/>
      <c r="BQ63" s="304"/>
      <c r="BR63" s="344"/>
      <c r="BS63" s="304"/>
    </row>
    <row r="64" spans="1:71">
      <c r="A64" s="10">
        <v>710</v>
      </c>
      <c r="B64" s="11" t="s">
        <v>206</v>
      </c>
      <c r="C64" s="33">
        <v>554</v>
      </c>
      <c r="D64" s="45">
        <v>107</v>
      </c>
      <c r="E64" s="68">
        <f t="shared" si="0"/>
        <v>0.19314079422382671</v>
      </c>
      <c r="F64" s="95"/>
      <c r="G64" s="109"/>
      <c r="H64" s="95"/>
      <c r="I64" s="108"/>
      <c r="J64" s="196"/>
      <c r="K64" s="109"/>
      <c r="L64" s="95"/>
      <c r="M64" s="108"/>
      <c r="N64" s="196"/>
      <c r="O64" s="109"/>
      <c r="P64" s="302"/>
      <c r="Q64" s="303"/>
      <c r="R64" s="368"/>
      <c r="S64" s="308"/>
      <c r="T64" s="302"/>
      <c r="U64" s="303"/>
      <c r="V64" s="368"/>
      <c r="W64" s="308"/>
      <c r="X64" s="302"/>
      <c r="Y64" s="303"/>
      <c r="Z64" s="368"/>
      <c r="AA64" s="308"/>
      <c r="AB64" s="302">
        <v>73</v>
      </c>
      <c r="AC64" s="303">
        <v>32</v>
      </c>
      <c r="AD64" s="368"/>
      <c r="AE64" s="308"/>
      <c r="AF64" s="302"/>
      <c r="AG64" s="303"/>
      <c r="AH64" s="368"/>
      <c r="AI64" s="308"/>
      <c r="AJ64" s="302"/>
      <c r="AK64" s="303"/>
      <c r="AL64" s="368"/>
      <c r="AM64" s="308"/>
      <c r="AN64" s="302"/>
      <c r="AO64" s="303"/>
      <c r="AP64" s="368"/>
      <c r="AQ64" s="308"/>
      <c r="AR64" s="302">
        <v>83</v>
      </c>
      <c r="AS64" s="303">
        <v>22</v>
      </c>
      <c r="AT64" s="368">
        <v>87</v>
      </c>
      <c r="AU64" s="308">
        <v>18</v>
      </c>
      <c r="AV64" s="344">
        <v>69</v>
      </c>
      <c r="AW64" s="303">
        <v>36</v>
      </c>
      <c r="AX64" s="369"/>
      <c r="AY64" s="308"/>
      <c r="AZ64" s="95"/>
      <c r="BA64" s="109"/>
      <c r="BB64" s="344"/>
      <c r="BC64" s="304"/>
      <c r="BD64" s="344"/>
      <c r="BE64" s="304"/>
      <c r="BF64" s="344"/>
      <c r="BG64" s="304"/>
      <c r="BH64" s="344"/>
      <c r="BI64" s="304"/>
      <c r="BJ64" s="344"/>
      <c r="BK64" s="304"/>
      <c r="BL64" s="344"/>
      <c r="BM64" s="304"/>
      <c r="BN64" s="344"/>
      <c r="BO64" s="304"/>
      <c r="BP64" s="344"/>
      <c r="BQ64" s="304"/>
      <c r="BR64" s="344"/>
      <c r="BS64" s="304"/>
    </row>
    <row r="65" spans="1:71">
      <c r="A65" s="10">
        <v>711</v>
      </c>
      <c r="B65" s="11" t="s">
        <v>757</v>
      </c>
      <c r="C65" s="33">
        <v>959</v>
      </c>
      <c r="D65" s="45">
        <v>247</v>
      </c>
      <c r="E65" s="68">
        <f t="shared" si="0"/>
        <v>0.25755995828988532</v>
      </c>
      <c r="F65" s="95"/>
      <c r="G65" s="109"/>
      <c r="H65" s="95"/>
      <c r="I65" s="108"/>
      <c r="J65" s="196"/>
      <c r="K65" s="109"/>
      <c r="L65" s="95"/>
      <c r="M65" s="108"/>
      <c r="N65" s="196"/>
      <c r="O65" s="109"/>
      <c r="P65" s="302"/>
      <c r="Q65" s="303"/>
      <c r="R65" s="368"/>
      <c r="S65" s="308"/>
      <c r="T65" s="302"/>
      <c r="U65" s="303"/>
      <c r="V65" s="368"/>
      <c r="W65" s="308"/>
      <c r="X65" s="302"/>
      <c r="Y65" s="303"/>
      <c r="Z65" s="368"/>
      <c r="AA65" s="308"/>
      <c r="AB65" s="302">
        <v>186</v>
      </c>
      <c r="AC65" s="303">
        <v>58</v>
      </c>
      <c r="AD65" s="368"/>
      <c r="AE65" s="308"/>
      <c r="AF65" s="302"/>
      <c r="AG65" s="303"/>
      <c r="AH65" s="368"/>
      <c r="AI65" s="308"/>
      <c r="AJ65" s="302"/>
      <c r="AK65" s="303"/>
      <c r="AL65" s="368"/>
      <c r="AM65" s="308"/>
      <c r="AN65" s="302"/>
      <c r="AO65" s="303"/>
      <c r="AP65" s="368"/>
      <c r="AQ65" s="308"/>
      <c r="AR65" s="302">
        <v>191</v>
      </c>
      <c r="AS65" s="303">
        <v>53</v>
      </c>
      <c r="AT65" s="368">
        <v>205</v>
      </c>
      <c r="AU65" s="308">
        <v>40</v>
      </c>
      <c r="AV65" s="344">
        <v>172</v>
      </c>
      <c r="AW65" s="303">
        <v>69</v>
      </c>
      <c r="AX65" s="369"/>
      <c r="AY65" s="308"/>
      <c r="AZ65" s="95"/>
      <c r="BA65" s="109"/>
      <c r="BB65" s="344"/>
      <c r="BC65" s="304"/>
      <c r="BD65" s="344"/>
      <c r="BE65" s="304"/>
      <c r="BF65" s="344"/>
      <c r="BG65" s="304"/>
      <c r="BH65" s="344"/>
      <c r="BI65" s="304"/>
      <c r="BJ65" s="344"/>
      <c r="BK65" s="304"/>
      <c r="BL65" s="344"/>
      <c r="BM65" s="304"/>
      <c r="BN65" s="344"/>
      <c r="BO65" s="304"/>
      <c r="BP65" s="344"/>
      <c r="BQ65" s="304"/>
      <c r="BR65" s="344"/>
      <c r="BS65" s="304"/>
    </row>
    <row r="66" spans="1:71">
      <c r="A66" s="10">
        <v>801</v>
      </c>
      <c r="B66" s="11" t="s">
        <v>207</v>
      </c>
      <c r="C66" s="33">
        <v>1604</v>
      </c>
      <c r="D66" s="45">
        <v>234</v>
      </c>
      <c r="E66" s="68">
        <f t="shared" si="0"/>
        <v>0.14588528678304238</v>
      </c>
      <c r="F66" s="95"/>
      <c r="G66" s="109"/>
      <c r="H66" s="95"/>
      <c r="I66" s="108"/>
      <c r="J66" s="196"/>
      <c r="K66" s="109"/>
      <c r="L66" s="95"/>
      <c r="M66" s="108"/>
      <c r="N66" s="196"/>
      <c r="O66" s="109"/>
      <c r="P66" s="302"/>
      <c r="Q66" s="303"/>
      <c r="R66" s="368"/>
      <c r="S66" s="308"/>
      <c r="T66" s="302"/>
      <c r="U66" s="303"/>
      <c r="V66" s="368"/>
      <c r="W66" s="308"/>
      <c r="X66" s="302"/>
      <c r="Y66" s="303"/>
      <c r="Z66" s="368"/>
      <c r="AA66" s="308"/>
      <c r="AB66" s="302">
        <v>177</v>
      </c>
      <c r="AC66" s="303">
        <v>53</v>
      </c>
      <c r="AD66" s="368"/>
      <c r="AE66" s="308"/>
      <c r="AF66" s="302"/>
      <c r="AG66" s="303"/>
      <c r="AH66" s="368"/>
      <c r="AI66" s="308"/>
      <c r="AJ66" s="302"/>
      <c r="AK66" s="303"/>
      <c r="AL66" s="368"/>
      <c r="AM66" s="308"/>
      <c r="AN66" s="302"/>
      <c r="AO66" s="303"/>
      <c r="AP66" s="368"/>
      <c r="AQ66" s="308"/>
      <c r="AR66" s="302">
        <v>186</v>
      </c>
      <c r="AS66" s="303">
        <v>42</v>
      </c>
      <c r="AT66" s="368">
        <v>198</v>
      </c>
      <c r="AU66" s="308">
        <v>33</v>
      </c>
      <c r="AV66" s="344">
        <v>172</v>
      </c>
      <c r="AW66" s="303">
        <v>57</v>
      </c>
      <c r="AX66" s="369"/>
      <c r="AY66" s="308"/>
      <c r="AZ66" s="95"/>
      <c r="BA66" s="109"/>
      <c r="BB66" s="344"/>
      <c r="BC66" s="304"/>
      <c r="BD66" s="344"/>
      <c r="BE66" s="304"/>
      <c r="BF66" s="344"/>
      <c r="BG66" s="304"/>
      <c r="BH66" s="344"/>
      <c r="BI66" s="304"/>
      <c r="BJ66" s="344"/>
      <c r="BK66" s="304"/>
      <c r="BL66" s="344"/>
      <c r="BM66" s="304"/>
      <c r="BN66" s="344"/>
      <c r="BO66" s="304"/>
      <c r="BP66" s="344"/>
      <c r="BQ66" s="304"/>
      <c r="BR66" s="344"/>
      <c r="BS66" s="304"/>
    </row>
    <row r="67" spans="1:71">
      <c r="A67" s="10">
        <v>802</v>
      </c>
      <c r="B67" s="11" t="s">
        <v>208</v>
      </c>
      <c r="C67" s="33">
        <v>1245</v>
      </c>
      <c r="D67" s="45">
        <v>291</v>
      </c>
      <c r="E67" s="68">
        <f t="shared" si="0"/>
        <v>0.23373493975903614</v>
      </c>
      <c r="F67" s="95"/>
      <c r="G67" s="109"/>
      <c r="H67" s="95"/>
      <c r="I67" s="108"/>
      <c r="J67" s="196"/>
      <c r="K67" s="109"/>
      <c r="L67" s="95"/>
      <c r="M67" s="108"/>
      <c r="N67" s="196"/>
      <c r="O67" s="109"/>
      <c r="P67" s="302"/>
      <c r="Q67" s="303"/>
      <c r="R67" s="368"/>
      <c r="S67" s="308"/>
      <c r="T67" s="302"/>
      <c r="U67" s="303"/>
      <c r="V67" s="368"/>
      <c r="W67" s="308"/>
      <c r="X67" s="302"/>
      <c r="Y67" s="303"/>
      <c r="Z67" s="368"/>
      <c r="AA67" s="308"/>
      <c r="AB67" s="302">
        <v>223</v>
      </c>
      <c r="AC67" s="303">
        <v>64</v>
      </c>
      <c r="AD67" s="368"/>
      <c r="AE67" s="308"/>
      <c r="AF67" s="302"/>
      <c r="AG67" s="303"/>
      <c r="AH67" s="368"/>
      <c r="AI67" s="308"/>
      <c r="AJ67" s="302"/>
      <c r="AK67" s="303"/>
      <c r="AL67" s="368"/>
      <c r="AM67" s="308"/>
      <c r="AN67" s="302"/>
      <c r="AO67" s="303"/>
      <c r="AP67" s="368"/>
      <c r="AQ67" s="308"/>
      <c r="AR67" s="302">
        <v>248</v>
      </c>
      <c r="AS67" s="303">
        <v>37</v>
      </c>
      <c r="AT67" s="368">
        <v>253</v>
      </c>
      <c r="AU67" s="308">
        <v>33</v>
      </c>
      <c r="AV67" s="344">
        <v>241</v>
      </c>
      <c r="AW67" s="303">
        <v>45</v>
      </c>
      <c r="AX67" s="369"/>
      <c r="AY67" s="308"/>
      <c r="AZ67" s="95"/>
      <c r="BA67" s="109"/>
      <c r="BB67" s="344"/>
      <c r="BC67" s="304"/>
      <c r="BD67" s="344"/>
      <c r="BE67" s="304"/>
      <c r="BF67" s="344"/>
      <c r="BG67" s="304"/>
      <c r="BH67" s="344"/>
      <c r="BI67" s="304"/>
      <c r="BJ67" s="344"/>
      <c r="BK67" s="304"/>
      <c r="BL67" s="344"/>
      <c r="BM67" s="304"/>
      <c r="BN67" s="344"/>
      <c r="BO67" s="304"/>
      <c r="BP67" s="344"/>
      <c r="BQ67" s="304"/>
      <c r="BR67" s="344"/>
      <c r="BS67" s="304"/>
    </row>
    <row r="68" spans="1:71">
      <c r="A68" s="10">
        <v>803</v>
      </c>
      <c r="B68" s="11" t="s">
        <v>209</v>
      </c>
      <c r="C68" s="33">
        <v>1387</v>
      </c>
      <c r="D68" s="45">
        <v>392</v>
      </c>
      <c r="E68" s="68">
        <f t="shared" si="0"/>
        <v>0.28262436914203315</v>
      </c>
      <c r="F68" s="95"/>
      <c r="G68" s="109"/>
      <c r="H68" s="95"/>
      <c r="I68" s="108"/>
      <c r="J68" s="196"/>
      <c r="K68" s="109"/>
      <c r="L68" s="95"/>
      <c r="M68" s="108"/>
      <c r="N68" s="196"/>
      <c r="O68" s="109"/>
      <c r="P68" s="302"/>
      <c r="Q68" s="303"/>
      <c r="R68" s="368"/>
      <c r="S68" s="308"/>
      <c r="T68" s="302"/>
      <c r="U68" s="303"/>
      <c r="V68" s="368"/>
      <c r="W68" s="308"/>
      <c r="X68" s="302"/>
      <c r="Y68" s="303"/>
      <c r="Z68" s="368"/>
      <c r="AA68" s="308"/>
      <c r="AB68" s="302">
        <v>239</v>
      </c>
      <c r="AC68" s="303">
        <v>147</v>
      </c>
      <c r="AD68" s="368"/>
      <c r="AE68" s="308"/>
      <c r="AF68" s="302"/>
      <c r="AG68" s="303"/>
      <c r="AH68" s="368"/>
      <c r="AI68" s="308"/>
      <c r="AJ68" s="302"/>
      <c r="AK68" s="303"/>
      <c r="AL68" s="368"/>
      <c r="AM68" s="308"/>
      <c r="AN68" s="302"/>
      <c r="AO68" s="303"/>
      <c r="AP68" s="368"/>
      <c r="AQ68" s="308"/>
      <c r="AR68" s="302">
        <v>279</v>
      </c>
      <c r="AS68" s="303">
        <v>107</v>
      </c>
      <c r="AT68" s="368">
        <v>307</v>
      </c>
      <c r="AU68" s="308">
        <v>80</v>
      </c>
      <c r="AV68" s="344">
        <v>291</v>
      </c>
      <c r="AW68" s="303">
        <v>91</v>
      </c>
      <c r="AX68" s="369"/>
      <c r="AY68" s="308"/>
      <c r="AZ68" s="95"/>
      <c r="BA68" s="109"/>
      <c r="BB68" s="344"/>
      <c r="BC68" s="304"/>
      <c r="BD68" s="344"/>
      <c r="BE68" s="304"/>
      <c r="BF68" s="344"/>
      <c r="BG68" s="304"/>
      <c r="BH68" s="344"/>
      <c r="BI68" s="304"/>
      <c r="BJ68" s="344"/>
      <c r="BK68" s="304"/>
      <c r="BL68" s="344"/>
      <c r="BM68" s="304"/>
      <c r="BN68" s="344"/>
      <c r="BO68" s="304"/>
      <c r="BP68" s="344"/>
      <c r="BQ68" s="304"/>
      <c r="BR68" s="344"/>
      <c r="BS68" s="304"/>
    </row>
    <row r="69" spans="1:71">
      <c r="A69" s="10">
        <v>804</v>
      </c>
      <c r="B69" s="11" t="s">
        <v>210</v>
      </c>
      <c r="C69" s="33">
        <v>1464</v>
      </c>
      <c r="D69" s="45">
        <v>239</v>
      </c>
      <c r="E69" s="68">
        <f t="shared" si="0"/>
        <v>0.16325136612021857</v>
      </c>
      <c r="F69" s="95"/>
      <c r="G69" s="109"/>
      <c r="H69" s="95"/>
      <c r="I69" s="108"/>
      <c r="J69" s="196"/>
      <c r="K69" s="109"/>
      <c r="L69" s="95"/>
      <c r="M69" s="108"/>
      <c r="N69" s="196"/>
      <c r="O69" s="109"/>
      <c r="P69" s="302"/>
      <c r="Q69" s="303"/>
      <c r="R69" s="368"/>
      <c r="S69" s="308"/>
      <c r="T69" s="302"/>
      <c r="U69" s="303"/>
      <c r="V69" s="368"/>
      <c r="W69" s="308"/>
      <c r="X69" s="302"/>
      <c r="Y69" s="303"/>
      <c r="Z69" s="368"/>
      <c r="AA69" s="308"/>
      <c r="AB69" s="302">
        <v>201</v>
      </c>
      <c r="AC69" s="303">
        <v>35</v>
      </c>
      <c r="AD69" s="368"/>
      <c r="AE69" s="308"/>
      <c r="AF69" s="302"/>
      <c r="AG69" s="303"/>
      <c r="AH69" s="368"/>
      <c r="AI69" s="308"/>
      <c r="AJ69" s="302"/>
      <c r="AK69" s="303"/>
      <c r="AL69" s="368"/>
      <c r="AM69" s="308"/>
      <c r="AN69" s="302"/>
      <c r="AO69" s="303"/>
      <c r="AP69" s="368"/>
      <c r="AQ69" s="308"/>
      <c r="AR69" s="302">
        <v>205</v>
      </c>
      <c r="AS69" s="303">
        <v>30</v>
      </c>
      <c r="AT69" s="368">
        <v>215</v>
      </c>
      <c r="AU69" s="308">
        <v>20</v>
      </c>
      <c r="AV69" s="344">
        <v>189</v>
      </c>
      <c r="AW69" s="303">
        <v>45</v>
      </c>
      <c r="AX69" s="369"/>
      <c r="AY69" s="308"/>
      <c r="AZ69" s="95"/>
      <c r="BA69" s="109"/>
      <c r="BB69" s="344"/>
      <c r="BC69" s="304"/>
      <c r="BD69" s="344"/>
      <c r="BE69" s="304"/>
      <c r="BF69" s="344"/>
      <c r="BG69" s="304"/>
      <c r="BH69" s="344"/>
      <c r="BI69" s="304"/>
      <c r="BJ69" s="344"/>
      <c r="BK69" s="304"/>
      <c r="BL69" s="344"/>
      <c r="BM69" s="304"/>
      <c r="BN69" s="344"/>
      <c r="BO69" s="304"/>
      <c r="BP69" s="344"/>
      <c r="BQ69" s="304"/>
      <c r="BR69" s="344"/>
      <c r="BS69" s="304"/>
    </row>
    <row r="70" spans="1:71">
      <c r="A70" s="10">
        <v>901</v>
      </c>
      <c r="B70" s="11" t="s">
        <v>211</v>
      </c>
      <c r="C70" s="33">
        <v>962</v>
      </c>
      <c r="D70" s="45">
        <v>160</v>
      </c>
      <c r="E70" s="68">
        <f t="shared" si="0"/>
        <v>0.16632016632016633</v>
      </c>
      <c r="F70" s="95"/>
      <c r="G70" s="109"/>
      <c r="H70" s="95"/>
      <c r="I70" s="108"/>
      <c r="J70" s="196"/>
      <c r="K70" s="109"/>
      <c r="L70" s="95"/>
      <c r="M70" s="108"/>
      <c r="N70" s="196"/>
      <c r="O70" s="109"/>
      <c r="P70" s="302"/>
      <c r="Q70" s="303"/>
      <c r="R70" s="368"/>
      <c r="S70" s="308"/>
      <c r="T70" s="302"/>
      <c r="U70" s="303"/>
      <c r="V70" s="368"/>
      <c r="W70" s="308"/>
      <c r="X70" s="302"/>
      <c r="Y70" s="303"/>
      <c r="Z70" s="368"/>
      <c r="AA70" s="308"/>
      <c r="AB70" s="302">
        <v>129</v>
      </c>
      <c r="AC70" s="303">
        <v>29</v>
      </c>
      <c r="AD70" s="368"/>
      <c r="AE70" s="308"/>
      <c r="AF70" s="302"/>
      <c r="AG70" s="303"/>
      <c r="AH70" s="368"/>
      <c r="AI70" s="308"/>
      <c r="AJ70" s="302"/>
      <c r="AK70" s="303"/>
      <c r="AL70" s="368"/>
      <c r="AM70" s="308"/>
      <c r="AN70" s="302"/>
      <c r="AO70" s="303"/>
      <c r="AP70" s="368"/>
      <c r="AQ70" s="308"/>
      <c r="AR70" s="302">
        <v>130</v>
      </c>
      <c r="AS70" s="303">
        <v>26</v>
      </c>
      <c r="AT70" s="368">
        <v>139</v>
      </c>
      <c r="AU70" s="308">
        <v>17</v>
      </c>
      <c r="AV70" s="344">
        <v>119</v>
      </c>
      <c r="AW70" s="303">
        <v>36</v>
      </c>
      <c r="AX70" s="369"/>
      <c r="AY70" s="308"/>
      <c r="AZ70" s="95"/>
      <c r="BA70" s="109"/>
      <c r="BB70" s="344"/>
      <c r="BC70" s="304"/>
      <c r="BD70" s="344"/>
      <c r="BE70" s="304"/>
      <c r="BF70" s="344"/>
      <c r="BG70" s="304"/>
      <c r="BH70" s="344"/>
      <c r="BI70" s="304"/>
      <c r="BJ70" s="344"/>
      <c r="BK70" s="304"/>
      <c r="BL70" s="344"/>
      <c r="BM70" s="304"/>
      <c r="BN70" s="344"/>
      <c r="BO70" s="304"/>
      <c r="BP70" s="344"/>
      <c r="BQ70" s="304"/>
      <c r="BR70" s="344"/>
      <c r="BS70" s="304"/>
    </row>
    <row r="71" spans="1:71">
      <c r="A71" s="10">
        <v>902</v>
      </c>
      <c r="B71" s="11" t="s">
        <v>212</v>
      </c>
      <c r="C71" s="33">
        <v>1482</v>
      </c>
      <c r="D71" s="45">
        <v>426</v>
      </c>
      <c r="E71" s="68">
        <f t="shared" ref="E71:E143" si="1">SUM(D71/C71)</f>
        <v>0.2874493927125506</v>
      </c>
      <c r="F71" s="95"/>
      <c r="G71" s="109"/>
      <c r="H71" s="95"/>
      <c r="I71" s="108"/>
      <c r="J71" s="196"/>
      <c r="K71" s="109"/>
      <c r="L71" s="95"/>
      <c r="M71" s="108"/>
      <c r="N71" s="196"/>
      <c r="O71" s="109"/>
      <c r="P71" s="302"/>
      <c r="Q71" s="303"/>
      <c r="R71" s="368"/>
      <c r="S71" s="308"/>
      <c r="T71" s="302"/>
      <c r="U71" s="303"/>
      <c r="V71" s="368"/>
      <c r="W71" s="308"/>
      <c r="X71" s="302"/>
      <c r="Y71" s="303"/>
      <c r="Z71" s="368"/>
      <c r="AA71" s="308"/>
      <c r="AB71" s="302">
        <v>339</v>
      </c>
      <c r="AC71" s="303">
        <v>85</v>
      </c>
      <c r="AD71" s="368"/>
      <c r="AE71" s="308"/>
      <c r="AF71" s="302"/>
      <c r="AG71" s="303"/>
      <c r="AH71" s="368"/>
      <c r="AI71" s="308"/>
      <c r="AJ71" s="302"/>
      <c r="AK71" s="303"/>
      <c r="AL71" s="368"/>
      <c r="AM71" s="308"/>
      <c r="AN71" s="302"/>
      <c r="AO71" s="303"/>
      <c r="AP71" s="368"/>
      <c r="AQ71" s="308"/>
      <c r="AR71" s="302">
        <v>363</v>
      </c>
      <c r="AS71" s="303">
        <v>60</v>
      </c>
      <c r="AT71" s="368">
        <v>374</v>
      </c>
      <c r="AU71" s="308">
        <v>50</v>
      </c>
      <c r="AV71" s="344">
        <v>340</v>
      </c>
      <c r="AW71" s="303">
        <v>75</v>
      </c>
      <c r="AX71" s="369"/>
      <c r="AY71" s="308"/>
      <c r="AZ71" s="95"/>
      <c r="BA71" s="109"/>
      <c r="BB71" s="344"/>
      <c r="BC71" s="304"/>
      <c r="BD71" s="344"/>
      <c r="BE71" s="304"/>
      <c r="BF71" s="344"/>
      <c r="BG71" s="304"/>
      <c r="BH71" s="344"/>
      <c r="BI71" s="304"/>
      <c r="BJ71" s="344"/>
      <c r="BK71" s="304"/>
      <c r="BL71" s="344"/>
      <c r="BM71" s="304"/>
      <c r="BN71" s="344"/>
      <c r="BO71" s="304"/>
      <c r="BP71" s="344"/>
      <c r="BQ71" s="304"/>
      <c r="BR71" s="344"/>
      <c r="BS71" s="304"/>
    </row>
    <row r="72" spans="1:71">
      <c r="A72" s="10">
        <v>903</v>
      </c>
      <c r="B72" s="11" t="s">
        <v>213</v>
      </c>
      <c r="C72" s="33">
        <v>1299</v>
      </c>
      <c r="D72" s="45">
        <v>192</v>
      </c>
      <c r="E72" s="68">
        <f t="shared" si="1"/>
        <v>0.14780600461893764</v>
      </c>
      <c r="F72" s="95"/>
      <c r="G72" s="109"/>
      <c r="H72" s="95"/>
      <c r="I72" s="108"/>
      <c r="J72" s="196"/>
      <c r="K72" s="109"/>
      <c r="L72" s="95"/>
      <c r="M72" s="108"/>
      <c r="N72" s="196"/>
      <c r="O72" s="109"/>
      <c r="P72" s="302"/>
      <c r="Q72" s="303"/>
      <c r="R72" s="368"/>
      <c r="S72" s="308"/>
      <c r="T72" s="302"/>
      <c r="U72" s="303"/>
      <c r="V72" s="368"/>
      <c r="W72" s="308"/>
      <c r="X72" s="302"/>
      <c r="Y72" s="303"/>
      <c r="Z72" s="368"/>
      <c r="AA72" s="308"/>
      <c r="AB72" s="302">
        <v>158</v>
      </c>
      <c r="AC72" s="303">
        <v>29</v>
      </c>
      <c r="AD72" s="368"/>
      <c r="AE72" s="308"/>
      <c r="AF72" s="302"/>
      <c r="AG72" s="303"/>
      <c r="AH72" s="368"/>
      <c r="AI72" s="308"/>
      <c r="AJ72" s="302"/>
      <c r="AK72" s="303"/>
      <c r="AL72" s="368"/>
      <c r="AM72" s="308"/>
      <c r="AN72" s="302"/>
      <c r="AO72" s="303"/>
      <c r="AP72" s="368"/>
      <c r="AQ72" s="308"/>
      <c r="AR72" s="302">
        <v>166</v>
      </c>
      <c r="AS72" s="303">
        <v>23</v>
      </c>
      <c r="AT72" s="368">
        <v>171</v>
      </c>
      <c r="AU72" s="308">
        <v>16</v>
      </c>
      <c r="AV72" s="344">
        <v>148</v>
      </c>
      <c r="AW72" s="303">
        <v>34</v>
      </c>
      <c r="AX72" s="369"/>
      <c r="AY72" s="308"/>
      <c r="AZ72" s="95"/>
      <c r="BA72" s="109"/>
      <c r="BB72" s="344"/>
      <c r="BC72" s="304"/>
      <c r="BD72" s="344"/>
      <c r="BE72" s="304"/>
      <c r="BF72" s="344"/>
      <c r="BG72" s="304"/>
      <c r="BH72" s="344"/>
      <c r="BI72" s="304"/>
      <c r="BJ72" s="344"/>
      <c r="BK72" s="304"/>
      <c r="BL72" s="344"/>
      <c r="BM72" s="304"/>
      <c r="BN72" s="344"/>
      <c r="BO72" s="304"/>
      <c r="BP72" s="344"/>
      <c r="BQ72" s="304"/>
      <c r="BR72" s="344"/>
      <c r="BS72" s="304"/>
    </row>
    <row r="73" spans="1:71">
      <c r="A73" s="10">
        <v>904</v>
      </c>
      <c r="B73" s="11" t="s">
        <v>758</v>
      </c>
      <c r="C73" s="33">
        <v>1124</v>
      </c>
      <c r="D73" s="45">
        <v>183</v>
      </c>
      <c r="E73" s="68">
        <f t="shared" si="1"/>
        <v>0.16281138790035588</v>
      </c>
      <c r="F73" s="95"/>
      <c r="G73" s="109"/>
      <c r="H73" s="95"/>
      <c r="I73" s="108"/>
      <c r="J73" s="196"/>
      <c r="K73" s="109"/>
      <c r="L73" s="95"/>
      <c r="M73" s="108"/>
      <c r="N73" s="196"/>
      <c r="O73" s="109"/>
      <c r="P73" s="302"/>
      <c r="Q73" s="303"/>
      <c r="R73" s="368"/>
      <c r="S73" s="308"/>
      <c r="T73" s="302"/>
      <c r="U73" s="303"/>
      <c r="V73" s="368"/>
      <c r="W73" s="308"/>
      <c r="X73" s="302"/>
      <c r="Y73" s="303"/>
      <c r="Z73" s="368"/>
      <c r="AA73" s="308"/>
      <c r="AB73" s="302">
        <v>143</v>
      </c>
      <c r="AC73" s="303">
        <v>37</v>
      </c>
      <c r="AD73" s="368"/>
      <c r="AE73" s="308"/>
      <c r="AF73" s="302"/>
      <c r="AG73" s="303"/>
      <c r="AH73" s="368"/>
      <c r="AI73" s="308"/>
      <c r="AJ73" s="302"/>
      <c r="AK73" s="303"/>
      <c r="AL73" s="368"/>
      <c r="AM73" s="308"/>
      <c r="AN73" s="302"/>
      <c r="AO73" s="303"/>
      <c r="AP73" s="368"/>
      <c r="AQ73" s="308"/>
      <c r="AR73" s="302">
        <v>148</v>
      </c>
      <c r="AS73" s="303">
        <v>31</v>
      </c>
      <c r="AT73" s="368">
        <v>157</v>
      </c>
      <c r="AU73" s="308">
        <v>22</v>
      </c>
      <c r="AV73" s="344">
        <v>135</v>
      </c>
      <c r="AW73" s="303">
        <v>43</v>
      </c>
      <c r="AX73" s="369"/>
      <c r="AY73" s="308"/>
      <c r="AZ73" s="95"/>
      <c r="BA73" s="109"/>
      <c r="BB73" s="344"/>
      <c r="BC73" s="304"/>
      <c r="BD73" s="344"/>
      <c r="BE73" s="304"/>
      <c r="BF73" s="344"/>
      <c r="BG73" s="304"/>
      <c r="BH73" s="344"/>
      <c r="BI73" s="304"/>
      <c r="BJ73" s="344"/>
      <c r="BK73" s="304"/>
      <c r="BL73" s="344"/>
      <c r="BM73" s="304"/>
      <c r="BN73" s="344"/>
      <c r="BO73" s="304"/>
      <c r="BP73" s="344"/>
      <c r="BQ73" s="304"/>
      <c r="BR73" s="344"/>
      <c r="BS73" s="304"/>
    </row>
    <row r="74" spans="1:71">
      <c r="A74" s="10">
        <v>1001</v>
      </c>
      <c r="B74" s="11" t="s">
        <v>214</v>
      </c>
      <c r="C74" s="33">
        <v>1215</v>
      </c>
      <c r="D74" s="45">
        <v>292</v>
      </c>
      <c r="E74" s="68">
        <f t="shared" si="1"/>
        <v>0.2403292181069959</v>
      </c>
      <c r="F74" s="95"/>
      <c r="G74" s="109"/>
      <c r="H74" s="95"/>
      <c r="I74" s="108"/>
      <c r="J74" s="196"/>
      <c r="K74" s="109"/>
      <c r="L74" s="95"/>
      <c r="M74" s="108"/>
      <c r="N74" s="196"/>
      <c r="O74" s="109"/>
      <c r="P74" s="302"/>
      <c r="Q74" s="303"/>
      <c r="R74" s="368"/>
      <c r="S74" s="308"/>
      <c r="T74" s="302"/>
      <c r="U74" s="303"/>
      <c r="V74" s="368"/>
      <c r="W74" s="308"/>
      <c r="X74" s="302"/>
      <c r="Y74" s="303"/>
      <c r="Z74" s="368"/>
      <c r="AA74" s="308"/>
      <c r="AB74" s="302">
        <v>214</v>
      </c>
      <c r="AC74" s="303">
        <v>69</v>
      </c>
      <c r="AD74" s="368"/>
      <c r="AE74" s="308"/>
      <c r="AF74" s="302"/>
      <c r="AG74" s="303"/>
      <c r="AH74" s="368"/>
      <c r="AI74" s="308"/>
      <c r="AJ74" s="302"/>
      <c r="AK74" s="303"/>
      <c r="AL74" s="368"/>
      <c r="AM74" s="308"/>
      <c r="AN74" s="302"/>
      <c r="AO74" s="303"/>
      <c r="AP74" s="368"/>
      <c r="AQ74" s="308"/>
      <c r="AR74" s="302">
        <v>217</v>
      </c>
      <c r="AS74" s="303">
        <v>63</v>
      </c>
      <c r="AT74" s="368">
        <v>239</v>
      </c>
      <c r="AU74" s="308">
        <v>41</v>
      </c>
      <c r="AV74" s="344">
        <v>228</v>
      </c>
      <c r="AW74" s="303">
        <v>56</v>
      </c>
      <c r="AX74" s="369"/>
      <c r="AY74" s="308"/>
      <c r="AZ74" s="95"/>
      <c r="BA74" s="109"/>
      <c r="BB74" s="344"/>
      <c r="BC74" s="304"/>
      <c r="BD74" s="344"/>
      <c r="BE74" s="304"/>
      <c r="BF74" s="344"/>
      <c r="BG74" s="304"/>
      <c r="BH74" s="344"/>
      <c r="BI74" s="304"/>
      <c r="BJ74" s="344"/>
      <c r="BK74" s="304"/>
      <c r="BL74" s="344"/>
      <c r="BM74" s="304"/>
      <c r="BN74" s="344"/>
      <c r="BO74" s="304"/>
      <c r="BP74" s="344"/>
      <c r="BQ74" s="304"/>
      <c r="BR74" s="344"/>
      <c r="BS74" s="304"/>
    </row>
    <row r="75" spans="1:71">
      <c r="A75" s="10">
        <v>1002</v>
      </c>
      <c r="B75" s="11" t="s">
        <v>215</v>
      </c>
      <c r="C75" s="33">
        <v>1164</v>
      </c>
      <c r="D75" s="45">
        <v>123</v>
      </c>
      <c r="E75" s="68">
        <f t="shared" si="1"/>
        <v>0.1056701030927835</v>
      </c>
      <c r="F75" s="95"/>
      <c r="G75" s="109"/>
      <c r="H75" s="95"/>
      <c r="I75" s="108"/>
      <c r="J75" s="196"/>
      <c r="K75" s="109"/>
      <c r="L75" s="95"/>
      <c r="M75" s="108"/>
      <c r="N75" s="196"/>
      <c r="O75" s="109"/>
      <c r="P75" s="302"/>
      <c r="Q75" s="303"/>
      <c r="R75" s="368"/>
      <c r="S75" s="308"/>
      <c r="T75" s="302"/>
      <c r="U75" s="303"/>
      <c r="V75" s="368"/>
      <c r="W75" s="308"/>
      <c r="X75" s="302"/>
      <c r="Y75" s="303"/>
      <c r="Z75" s="368"/>
      <c r="AA75" s="308"/>
      <c r="AB75" s="302">
        <v>100</v>
      </c>
      <c r="AC75" s="303">
        <v>20</v>
      </c>
      <c r="AD75" s="368"/>
      <c r="AE75" s="308"/>
      <c r="AF75" s="302"/>
      <c r="AG75" s="303"/>
      <c r="AH75" s="368"/>
      <c r="AI75" s="308"/>
      <c r="AJ75" s="302"/>
      <c r="AK75" s="303"/>
      <c r="AL75" s="368"/>
      <c r="AM75" s="308"/>
      <c r="AN75" s="302"/>
      <c r="AO75" s="303"/>
      <c r="AP75" s="368"/>
      <c r="AQ75" s="308"/>
      <c r="AR75" s="302">
        <v>102</v>
      </c>
      <c r="AS75" s="303">
        <v>18</v>
      </c>
      <c r="AT75" s="368">
        <v>109</v>
      </c>
      <c r="AU75" s="308">
        <v>12</v>
      </c>
      <c r="AV75" s="344">
        <v>103</v>
      </c>
      <c r="AW75" s="303">
        <v>17</v>
      </c>
      <c r="AX75" s="369"/>
      <c r="AY75" s="308"/>
      <c r="AZ75" s="95"/>
      <c r="BA75" s="109"/>
      <c r="BB75" s="344"/>
      <c r="BC75" s="304"/>
      <c r="BD75" s="344"/>
      <c r="BE75" s="304"/>
      <c r="BF75" s="344"/>
      <c r="BG75" s="304"/>
      <c r="BH75" s="344"/>
      <c r="BI75" s="304"/>
      <c r="BJ75" s="344"/>
      <c r="BK75" s="304"/>
      <c r="BL75" s="344"/>
      <c r="BM75" s="304"/>
      <c r="BN75" s="344"/>
      <c r="BO75" s="304"/>
      <c r="BP75" s="344"/>
      <c r="BQ75" s="304"/>
      <c r="BR75" s="344"/>
      <c r="BS75" s="304"/>
    </row>
    <row r="76" spans="1:71">
      <c r="A76" s="10">
        <v>1003</v>
      </c>
      <c r="B76" s="11" t="s">
        <v>759</v>
      </c>
      <c r="C76" s="33">
        <v>1220</v>
      </c>
      <c r="D76" s="45">
        <v>196</v>
      </c>
      <c r="E76" s="68">
        <f t="shared" si="1"/>
        <v>0.16065573770491803</v>
      </c>
      <c r="F76" s="95"/>
      <c r="G76" s="109"/>
      <c r="H76" s="95"/>
      <c r="I76" s="108"/>
      <c r="J76" s="196"/>
      <c r="K76" s="109"/>
      <c r="L76" s="95"/>
      <c r="M76" s="108"/>
      <c r="N76" s="196"/>
      <c r="O76" s="109"/>
      <c r="P76" s="302"/>
      <c r="Q76" s="303"/>
      <c r="R76" s="368"/>
      <c r="S76" s="308"/>
      <c r="T76" s="302"/>
      <c r="U76" s="303"/>
      <c r="V76" s="368"/>
      <c r="W76" s="308"/>
      <c r="X76" s="302"/>
      <c r="Y76" s="303"/>
      <c r="Z76" s="368"/>
      <c r="AA76" s="308"/>
      <c r="AB76" s="302">
        <v>169</v>
      </c>
      <c r="AC76" s="303">
        <v>27</v>
      </c>
      <c r="AD76" s="368"/>
      <c r="AE76" s="308"/>
      <c r="AF76" s="302"/>
      <c r="AG76" s="303"/>
      <c r="AH76" s="368"/>
      <c r="AI76" s="308"/>
      <c r="AJ76" s="302"/>
      <c r="AK76" s="303"/>
      <c r="AL76" s="368"/>
      <c r="AM76" s="308"/>
      <c r="AN76" s="302"/>
      <c r="AO76" s="303"/>
      <c r="AP76" s="368"/>
      <c r="AQ76" s="308"/>
      <c r="AR76" s="302">
        <v>177</v>
      </c>
      <c r="AS76" s="303">
        <v>18</v>
      </c>
      <c r="AT76" s="368">
        <v>177</v>
      </c>
      <c r="AU76" s="308">
        <v>16</v>
      </c>
      <c r="AV76" s="344">
        <v>163</v>
      </c>
      <c r="AW76" s="303">
        <v>33</v>
      </c>
      <c r="AX76" s="369"/>
      <c r="AY76" s="308"/>
      <c r="AZ76" s="95"/>
      <c r="BA76" s="109"/>
      <c r="BB76" s="344"/>
      <c r="BC76" s="304"/>
      <c r="BD76" s="344"/>
      <c r="BE76" s="304"/>
      <c r="BF76" s="344"/>
      <c r="BG76" s="304"/>
      <c r="BH76" s="344"/>
      <c r="BI76" s="304"/>
      <c r="BJ76" s="344"/>
      <c r="BK76" s="304"/>
      <c r="BL76" s="344"/>
      <c r="BM76" s="304"/>
      <c r="BN76" s="344"/>
      <c r="BO76" s="304"/>
      <c r="BP76" s="344"/>
      <c r="BQ76" s="304"/>
      <c r="BR76" s="344"/>
      <c r="BS76" s="304"/>
    </row>
    <row r="77" spans="1:71">
      <c r="A77" s="10">
        <v>1101</v>
      </c>
      <c r="B77" s="11" t="s">
        <v>216</v>
      </c>
      <c r="C77" s="33">
        <v>1223</v>
      </c>
      <c r="D77" s="45">
        <v>246</v>
      </c>
      <c r="E77" s="68">
        <f t="shared" si="1"/>
        <v>0.20114472608340148</v>
      </c>
      <c r="F77" s="95"/>
      <c r="G77" s="109"/>
      <c r="H77" s="95"/>
      <c r="I77" s="108"/>
      <c r="J77" s="196"/>
      <c r="K77" s="109"/>
      <c r="L77" s="95"/>
      <c r="M77" s="108"/>
      <c r="N77" s="196"/>
      <c r="O77" s="109"/>
      <c r="P77" s="302"/>
      <c r="Q77" s="303"/>
      <c r="R77" s="368"/>
      <c r="S77" s="308"/>
      <c r="T77" s="302"/>
      <c r="U77" s="303"/>
      <c r="V77" s="368"/>
      <c r="W77" s="308"/>
      <c r="X77" s="302"/>
      <c r="Y77" s="303"/>
      <c r="Z77" s="368"/>
      <c r="AA77" s="308"/>
      <c r="AB77" s="302">
        <v>191</v>
      </c>
      <c r="AC77" s="303">
        <v>51</v>
      </c>
      <c r="AD77" s="368"/>
      <c r="AE77" s="308"/>
      <c r="AF77" s="302"/>
      <c r="AG77" s="303"/>
      <c r="AH77" s="368"/>
      <c r="AI77" s="308"/>
      <c r="AJ77" s="302"/>
      <c r="AK77" s="303"/>
      <c r="AL77" s="368"/>
      <c r="AM77" s="308"/>
      <c r="AN77" s="302"/>
      <c r="AO77" s="303"/>
      <c r="AP77" s="368"/>
      <c r="AQ77" s="308"/>
      <c r="AR77" s="302">
        <v>202</v>
      </c>
      <c r="AS77" s="303">
        <v>38</v>
      </c>
      <c r="AT77" s="368">
        <v>205</v>
      </c>
      <c r="AU77" s="308">
        <v>34</v>
      </c>
      <c r="AV77" s="344">
        <v>193</v>
      </c>
      <c r="AW77" s="303">
        <v>44</v>
      </c>
      <c r="AX77" s="369"/>
      <c r="AY77" s="308"/>
      <c r="AZ77" s="95"/>
      <c r="BA77" s="109"/>
      <c r="BB77" s="344"/>
      <c r="BC77" s="304"/>
      <c r="BD77" s="344"/>
      <c r="BE77" s="304"/>
      <c r="BF77" s="344"/>
      <c r="BG77" s="304"/>
      <c r="BH77" s="344"/>
      <c r="BI77" s="304"/>
      <c r="BJ77" s="344"/>
      <c r="BK77" s="304"/>
      <c r="BL77" s="344"/>
      <c r="BM77" s="304"/>
      <c r="BN77" s="344"/>
      <c r="BO77" s="304"/>
      <c r="BP77" s="344"/>
      <c r="BQ77" s="304"/>
      <c r="BR77" s="344"/>
      <c r="BS77" s="304"/>
    </row>
    <row r="78" spans="1:71">
      <c r="A78" s="10">
        <v>1102</v>
      </c>
      <c r="B78" s="11" t="s">
        <v>217</v>
      </c>
      <c r="C78" s="33">
        <v>1528</v>
      </c>
      <c r="D78" s="45">
        <v>140</v>
      </c>
      <c r="E78" s="68">
        <f t="shared" si="1"/>
        <v>9.1623036649214659E-2</v>
      </c>
      <c r="F78" s="95"/>
      <c r="G78" s="109"/>
      <c r="H78" s="95"/>
      <c r="I78" s="108"/>
      <c r="J78" s="196"/>
      <c r="K78" s="109"/>
      <c r="L78" s="95"/>
      <c r="M78" s="108"/>
      <c r="N78" s="196"/>
      <c r="O78" s="109"/>
      <c r="P78" s="302"/>
      <c r="Q78" s="303"/>
      <c r="R78" s="368"/>
      <c r="S78" s="308"/>
      <c r="T78" s="302"/>
      <c r="U78" s="303"/>
      <c r="V78" s="368"/>
      <c r="W78" s="308"/>
      <c r="X78" s="302"/>
      <c r="Y78" s="303"/>
      <c r="Z78" s="368"/>
      <c r="AA78" s="308"/>
      <c r="AB78" s="302">
        <v>114</v>
      </c>
      <c r="AC78" s="303">
        <v>25</v>
      </c>
      <c r="AD78" s="368"/>
      <c r="AE78" s="308"/>
      <c r="AF78" s="302"/>
      <c r="AG78" s="303"/>
      <c r="AH78" s="368"/>
      <c r="AI78" s="308"/>
      <c r="AJ78" s="302"/>
      <c r="AK78" s="303"/>
      <c r="AL78" s="368"/>
      <c r="AM78" s="308"/>
      <c r="AN78" s="302"/>
      <c r="AO78" s="303"/>
      <c r="AP78" s="368"/>
      <c r="AQ78" s="308"/>
      <c r="AR78" s="302">
        <v>120</v>
      </c>
      <c r="AS78" s="303">
        <v>18</v>
      </c>
      <c r="AT78" s="368">
        <v>121</v>
      </c>
      <c r="AU78" s="308">
        <v>17</v>
      </c>
      <c r="AV78" s="344">
        <v>114</v>
      </c>
      <c r="AW78" s="303">
        <v>23</v>
      </c>
      <c r="AX78" s="369"/>
      <c r="AY78" s="308"/>
      <c r="AZ78" s="95"/>
      <c r="BA78" s="109"/>
      <c r="BB78" s="344"/>
      <c r="BC78" s="304"/>
      <c r="BD78" s="344"/>
      <c r="BE78" s="304"/>
      <c r="BF78" s="344"/>
      <c r="BG78" s="304"/>
      <c r="BH78" s="344"/>
      <c r="BI78" s="304"/>
      <c r="BJ78" s="344"/>
      <c r="BK78" s="304"/>
      <c r="BL78" s="344"/>
      <c r="BM78" s="304"/>
      <c r="BN78" s="344"/>
      <c r="BO78" s="304"/>
      <c r="BP78" s="344"/>
      <c r="BQ78" s="304"/>
      <c r="BR78" s="344"/>
      <c r="BS78" s="304"/>
    </row>
    <row r="79" spans="1:71">
      <c r="A79" s="10">
        <v>1103</v>
      </c>
      <c r="B79" s="11" t="s">
        <v>218</v>
      </c>
      <c r="C79" s="33">
        <v>1184</v>
      </c>
      <c r="D79" s="45">
        <v>98</v>
      </c>
      <c r="E79" s="68">
        <f t="shared" si="1"/>
        <v>8.2770270270270271E-2</v>
      </c>
      <c r="F79" s="95"/>
      <c r="G79" s="109"/>
      <c r="H79" s="95"/>
      <c r="I79" s="108"/>
      <c r="J79" s="196"/>
      <c r="K79" s="109"/>
      <c r="L79" s="95"/>
      <c r="M79" s="108"/>
      <c r="N79" s="196"/>
      <c r="O79" s="109"/>
      <c r="P79" s="302"/>
      <c r="Q79" s="303"/>
      <c r="R79" s="368"/>
      <c r="S79" s="308"/>
      <c r="T79" s="302"/>
      <c r="U79" s="303"/>
      <c r="V79" s="368"/>
      <c r="W79" s="308"/>
      <c r="X79" s="302"/>
      <c r="Y79" s="303"/>
      <c r="Z79" s="368"/>
      <c r="AA79" s="308"/>
      <c r="AB79" s="302">
        <v>84</v>
      </c>
      <c r="AC79" s="303">
        <v>12</v>
      </c>
      <c r="AD79" s="368"/>
      <c r="AE79" s="308"/>
      <c r="AF79" s="302"/>
      <c r="AG79" s="303"/>
      <c r="AH79" s="368"/>
      <c r="AI79" s="308"/>
      <c r="AJ79" s="302"/>
      <c r="AK79" s="303"/>
      <c r="AL79" s="368"/>
      <c r="AM79" s="308"/>
      <c r="AN79" s="302"/>
      <c r="AO79" s="303"/>
      <c r="AP79" s="368"/>
      <c r="AQ79" s="308"/>
      <c r="AR79" s="302">
        <v>86</v>
      </c>
      <c r="AS79" s="303">
        <v>10</v>
      </c>
      <c r="AT79" s="368">
        <v>89</v>
      </c>
      <c r="AU79" s="308">
        <v>9</v>
      </c>
      <c r="AV79" s="344">
        <v>77</v>
      </c>
      <c r="AW79" s="303">
        <v>17</v>
      </c>
      <c r="AX79" s="369"/>
      <c r="AY79" s="308"/>
      <c r="AZ79" s="95"/>
      <c r="BA79" s="109"/>
      <c r="BB79" s="344"/>
      <c r="BC79" s="304"/>
      <c r="BD79" s="344"/>
      <c r="BE79" s="304"/>
      <c r="BF79" s="344"/>
      <c r="BG79" s="304"/>
      <c r="BH79" s="344"/>
      <c r="BI79" s="304"/>
      <c r="BJ79" s="344"/>
      <c r="BK79" s="304"/>
      <c r="BL79" s="344"/>
      <c r="BM79" s="304"/>
      <c r="BN79" s="344"/>
      <c r="BO79" s="304"/>
      <c r="BP79" s="344"/>
      <c r="BQ79" s="304"/>
      <c r="BR79" s="344"/>
      <c r="BS79" s="304"/>
    </row>
    <row r="80" spans="1:71">
      <c r="A80" s="10">
        <v>1104</v>
      </c>
      <c r="B80" s="11" t="s">
        <v>796</v>
      </c>
      <c r="C80" s="33">
        <v>1136</v>
      </c>
      <c r="D80" s="45">
        <v>160</v>
      </c>
      <c r="E80" s="68">
        <f>SUM(D80/C80)</f>
        <v>0.14084507042253522</v>
      </c>
      <c r="F80" s="95"/>
      <c r="G80" s="109"/>
      <c r="H80" s="95"/>
      <c r="I80" s="108"/>
      <c r="J80" s="196"/>
      <c r="K80" s="109"/>
      <c r="L80" s="95"/>
      <c r="M80" s="108"/>
      <c r="N80" s="196"/>
      <c r="O80" s="109"/>
      <c r="P80" s="302"/>
      <c r="Q80" s="303"/>
      <c r="R80" s="368"/>
      <c r="S80" s="308"/>
      <c r="T80" s="302"/>
      <c r="U80" s="303"/>
      <c r="V80" s="368"/>
      <c r="W80" s="308"/>
      <c r="X80" s="302"/>
      <c r="Y80" s="303"/>
      <c r="Z80" s="368"/>
      <c r="AA80" s="308"/>
      <c r="AB80" s="302">
        <v>129</v>
      </c>
      <c r="AC80" s="303">
        <v>28</v>
      </c>
      <c r="AD80" s="368"/>
      <c r="AE80" s="308"/>
      <c r="AF80" s="302"/>
      <c r="AG80" s="303"/>
      <c r="AH80" s="368"/>
      <c r="AI80" s="308"/>
      <c r="AJ80" s="302"/>
      <c r="AK80" s="303"/>
      <c r="AL80" s="368"/>
      <c r="AM80" s="308"/>
      <c r="AN80" s="302"/>
      <c r="AO80" s="303"/>
      <c r="AP80" s="368"/>
      <c r="AQ80" s="308"/>
      <c r="AR80" s="302">
        <v>136</v>
      </c>
      <c r="AS80" s="303">
        <v>24</v>
      </c>
      <c r="AT80" s="368">
        <v>139</v>
      </c>
      <c r="AU80" s="308">
        <v>21</v>
      </c>
      <c r="AV80" s="344">
        <v>116</v>
      </c>
      <c r="AW80" s="303">
        <v>41</v>
      </c>
      <c r="AX80" s="369"/>
      <c r="AY80" s="308"/>
      <c r="AZ80" s="95"/>
      <c r="BA80" s="109"/>
      <c r="BB80" s="344"/>
      <c r="BC80" s="304"/>
      <c r="BD80" s="344"/>
      <c r="BE80" s="304"/>
      <c r="BF80" s="344"/>
      <c r="BG80" s="304"/>
      <c r="BH80" s="344"/>
      <c r="BI80" s="304"/>
      <c r="BJ80" s="344"/>
      <c r="BK80" s="304"/>
      <c r="BL80" s="344"/>
      <c r="BM80" s="304"/>
      <c r="BN80" s="344"/>
      <c r="BO80" s="304"/>
      <c r="BP80" s="344"/>
      <c r="BQ80" s="304"/>
      <c r="BR80" s="344"/>
      <c r="BS80" s="304"/>
    </row>
    <row r="81" spans="1:71">
      <c r="A81" s="10">
        <v>1201</v>
      </c>
      <c r="B81" s="11" t="s">
        <v>219</v>
      </c>
      <c r="C81" s="33">
        <v>977</v>
      </c>
      <c r="D81" s="45">
        <v>92</v>
      </c>
      <c r="E81" s="68">
        <f t="shared" si="1"/>
        <v>9.4165813715455474E-2</v>
      </c>
      <c r="F81" s="95"/>
      <c r="G81" s="109"/>
      <c r="H81" s="95"/>
      <c r="I81" s="108"/>
      <c r="J81" s="196"/>
      <c r="K81" s="109"/>
      <c r="L81" s="95"/>
      <c r="M81" s="108"/>
      <c r="N81" s="196"/>
      <c r="O81" s="109"/>
      <c r="P81" s="302"/>
      <c r="Q81" s="303"/>
      <c r="R81" s="368"/>
      <c r="S81" s="308"/>
      <c r="T81" s="302"/>
      <c r="U81" s="303"/>
      <c r="V81" s="368"/>
      <c r="W81" s="308"/>
      <c r="X81" s="302"/>
      <c r="Y81" s="303"/>
      <c r="Z81" s="368"/>
      <c r="AA81" s="308"/>
      <c r="AB81" s="302">
        <v>70</v>
      </c>
      <c r="AC81" s="303">
        <v>21</v>
      </c>
      <c r="AD81" s="368"/>
      <c r="AE81" s="308"/>
      <c r="AF81" s="302"/>
      <c r="AG81" s="303"/>
      <c r="AH81" s="368"/>
      <c r="AI81" s="308"/>
      <c r="AJ81" s="302"/>
      <c r="AK81" s="303"/>
      <c r="AL81" s="368"/>
      <c r="AM81" s="308"/>
      <c r="AN81" s="302"/>
      <c r="AO81" s="303"/>
      <c r="AP81" s="368"/>
      <c r="AQ81" s="308"/>
      <c r="AR81" s="302">
        <v>79</v>
      </c>
      <c r="AS81" s="303">
        <v>13</v>
      </c>
      <c r="AT81" s="368">
        <v>81</v>
      </c>
      <c r="AU81" s="308">
        <v>11</v>
      </c>
      <c r="AV81" s="344">
        <v>70</v>
      </c>
      <c r="AW81" s="303">
        <v>20</v>
      </c>
      <c r="AX81" s="369"/>
      <c r="AY81" s="308"/>
      <c r="AZ81" s="95"/>
      <c r="BA81" s="109"/>
      <c r="BB81" s="344"/>
      <c r="BC81" s="304"/>
      <c r="BD81" s="344"/>
      <c r="BE81" s="304"/>
      <c r="BF81" s="344"/>
      <c r="BG81" s="304"/>
      <c r="BH81" s="344"/>
      <c r="BI81" s="304"/>
      <c r="BJ81" s="344"/>
      <c r="BK81" s="304"/>
      <c r="BL81" s="344"/>
      <c r="BM81" s="304"/>
      <c r="BN81" s="344"/>
      <c r="BO81" s="304"/>
      <c r="BP81" s="344"/>
      <c r="BQ81" s="304"/>
      <c r="BR81" s="344"/>
      <c r="BS81" s="304"/>
    </row>
    <row r="82" spans="1:71">
      <c r="A82" s="10">
        <v>1202</v>
      </c>
      <c r="B82" s="11" t="s">
        <v>220</v>
      </c>
      <c r="C82" s="33">
        <v>1349</v>
      </c>
      <c r="D82" s="45">
        <v>17</v>
      </c>
      <c r="E82" s="68">
        <f t="shared" si="1"/>
        <v>1.2601927353595256E-2</v>
      </c>
      <c r="F82" s="95"/>
      <c r="G82" s="109"/>
      <c r="H82" s="95"/>
      <c r="I82" s="108"/>
      <c r="J82" s="196"/>
      <c r="K82" s="109"/>
      <c r="L82" s="95"/>
      <c r="M82" s="108"/>
      <c r="N82" s="196"/>
      <c r="O82" s="109"/>
      <c r="P82" s="302"/>
      <c r="Q82" s="303"/>
      <c r="R82" s="368"/>
      <c r="S82" s="308"/>
      <c r="T82" s="302"/>
      <c r="U82" s="303"/>
      <c r="V82" s="368"/>
      <c r="W82" s="308"/>
      <c r="X82" s="302"/>
      <c r="Y82" s="303"/>
      <c r="Z82" s="368"/>
      <c r="AA82" s="308"/>
      <c r="AB82" s="302">
        <v>14</v>
      </c>
      <c r="AC82" s="303">
        <v>3</v>
      </c>
      <c r="AD82" s="368"/>
      <c r="AE82" s="308"/>
      <c r="AF82" s="302"/>
      <c r="AG82" s="303"/>
      <c r="AH82" s="368"/>
      <c r="AI82" s="308"/>
      <c r="AJ82" s="302"/>
      <c r="AK82" s="303"/>
      <c r="AL82" s="368"/>
      <c r="AM82" s="308"/>
      <c r="AN82" s="302"/>
      <c r="AO82" s="303"/>
      <c r="AP82" s="368"/>
      <c r="AQ82" s="308"/>
      <c r="AR82" s="302">
        <v>15</v>
      </c>
      <c r="AS82" s="303">
        <v>2</v>
      </c>
      <c r="AT82" s="368">
        <v>16</v>
      </c>
      <c r="AU82" s="308">
        <v>1</v>
      </c>
      <c r="AV82" s="344">
        <v>14</v>
      </c>
      <c r="AW82" s="303">
        <v>3</v>
      </c>
      <c r="AX82" s="369"/>
      <c r="AY82" s="308"/>
      <c r="AZ82" s="95"/>
      <c r="BA82" s="109"/>
      <c r="BB82" s="344"/>
      <c r="BC82" s="304"/>
      <c r="BD82" s="344"/>
      <c r="BE82" s="304"/>
      <c r="BF82" s="344"/>
      <c r="BG82" s="304"/>
      <c r="BH82" s="344"/>
      <c r="BI82" s="304"/>
      <c r="BJ82" s="344"/>
      <c r="BK82" s="304"/>
      <c r="BL82" s="344"/>
      <c r="BM82" s="304"/>
      <c r="BN82" s="344"/>
      <c r="BO82" s="304"/>
      <c r="BP82" s="344"/>
      <c r="BQ82" s="304"/>
      <c r="BR82" s="344"/>
      <c r="BS82" s="304"/>
    </row>
    <row r="83" spans="1:71">
      <c r="A83" s="10">
        <v>1203</v>
      </c>
      <c r="B83" s="11" t="s">
        <v>221</v>
      </c>
      <c r="C83" s="33">
        <v>1555</v>
      </c>
      <c r="D83" s="45">
        <v>134</v>
      </c>
      <c r="E83" s="68">
        <f t="shared" si="1"/>
        <v>8.6173633440514472E-2</v>
      </c>
      <c r="F83" s="95"/>
      <c r="G83" s="109"/>
      <c r="H83" s="95"/>
      <c r="I83" s="108"/>
      <c r="J83" s="196"/>
      <c r="K83" s="109"/>
      <c r="L83" s="95"/>
      <c r="M83" s="108"/>
      <c r="N83" s="196"/>
      <c r="O83" s="109"/>
      <c r="P83" s="302"/>
      <c r="Q83" s="303"/>
      <c r="R83" s="368"/>
      <c r="S83" s="308"/>
      <c r="T83" s="302"/>
      <c r="U83" s="303"/>
      <c r="V83" s="368"/>
      <c r="W83" s="308"/>
      <c r="X83" s="302"/>
      <c r="Y83" s="303"/>
      <c r="Z83" s="368"/>
      <c r="AA83" s="308"/>
      <c r="AB83" s="302">
        <v>115</v>
      </c>
      <c r="AC83" s="303">
        <v>17</v>
      </c>
      <c r="AD83" s="368"/>
      <c r="AE83" s="308"/>
      <c r="AF83" s="302"/>
      <c r="AG83" s="303"/>
      <c r="AH83" s="368"/>
      <c r="AI83" s="308"/>
      <c r="AJ83" s="302"/>
      <c r="AK83" s="303"/>
      <c r="AL83" s="368"/>
      <c r="AM83" s="308"/>
      <c r="AN83" s="302"/>
      <c r="AO83" s="303"/>
      <c r="AP83" s="368"/>
      <c r="AQ83" s="308"/>
      <c r="AR83" s="302">
        <v>117</v>
      </c>
      <c r="AS83" s="303">
        <v>16</v>
      </c>
      <c r="AT83" s="368">
        <v>118</v>
      </c>
      <c r="AU83" s="308">
        <v>16</v>
      </c>
      <c r="AV83" s="344">
        <v>91</v>
      </c>
      <c r="AW83" s="303">
        <v>37</v>
      </c>
      <c r="AX83" s="369"/>
      <c r="AY83" s="308"/>
      <c r="AZ83" s="95"/>
      <c r="BA83" s="109"/>
      <c r="BB83" s="344"/>
      <c r="BC83" s="304"/>
      <c r="BD83" s="344"/>
      <c r="BE83" s="304"/>
      <c r="BF83" s="344"/>
      <c r="BG83" s="304"/>
      <c r="BH83" s="344"/>
      <c r="BI83" s="304"/>
      <c r="BJ83" s="344"/>
      <c r="BK83" s="304"/>
      <c r="BL83" s="344"/>
      <c r="BM83" s="304"/>
      <c r="BN83" s="344"/>
      <c r="BO83" s="304"/>
      <c r="BP83" s="344"/>
      <c r="BQ83" s="304"/>
      <c r="BR83" s="344"/>
      <c r="BS83" s="304"/>
    </row>
    <row r="84" spans="1:71">
      <c r="A84" s="10">
        <v>1204</v>
      </c>
      <c r="B84" s="11" t="s">
        <v>753</v>
      </c>
      <c r="C84" s="33">
        <v>1547</v>
      </c>
      <c r="D84" s="45">
        <v>260</v>
      </c>
      <c r="E84" s="68">
        <f t="shared" si="1"/>
        <v>0.16806722689075632</v>
      </c>
      <c r="F84" s="95"/>
      <c r="G84" s="109"/>
      <c r="H84" s="95"/>
      <c r="I84" s="108"/>
      <c r="J84" s="196"/>
      <c r="K84" s="109"/>
      <c r="L84" s="95"/>
      <c r="M84" s="108"/>
      <c r="N84" s="196"/>
      <c r="O84" s="109"/>
      <c r="P84" s="302"/>
      <c r="Q84" s="303"/>
      <c r="R84" s="368"/>
      <c r="S84" s="308"/>
      <c r="T84" s="302"/>
      <c r="U84" s="303"/>
      <c r="V84" s="368"/>
      <c r="W84" s="308"/>
      <c r="X84" s="302"/>
      <c r="Y84" s="303"/>
      <c r="Z84" s="368"/>
      <c r="AA84" s="308"/>
      <c r="AB84" s="302">
        <v>204</v>
      </c>
      <c r="AC84" s="303">
        <v>54</v>
      </c>
      <c r="AD84" s="368"/>
      <c r="AE84" s="308"/>
      <c r="AF84" s="302"/>
      <c r="AG84" s="303"/>
      <c r="AH84" s="368"/>
      <c r="AI84" s="308"/>
      <c r="AJ84" s="302"/>
      <c r="AK84" s="303"/>
      <c r="AL84" s="368"/>
      <c r="AM84" s="308"/>
      <c r="AN84" s="302"/>
      <c r="AO84" s="303"/>
      <c r="AP84" s="368"/>
      <c r="AQ84" s="308"/>
      <c r="AR84" s="302">
        <v>224</v>
      </c>
      <c r="AS84" s="303">
        <v>30</v>
      </c>
      <c r="AT84" s="368">
        <v>229</v>
      </c>
      <c r="AU84" s="308">
        <v>27</v>
      </c>
      <c r="AV84" s="344">
        <v>215</v>
      </c>
      <c r="AW84" s="303">
        <v>39</v>
      </c>
      <c r="AX84" s="369"/>
      <c r="AY84" s="308"/>
      <c r="AZ84" s="95"/>
      <c r="BA84" s="109"/>
      <c r="BB84" s="344"/>
      <c r="BC84" s="304"/>
      <c r="BD84" s="344"/>
      <c r="BE84" s="304"/>
      <c r="BF84" s="344"/>
      <c r="BG84" s="304"/>
      <c r="BH84" s="344"/>
      <c r="BI84" s="304"/>
      <c r="BJ84" s="344"/>
      <c r="BK84" s="304"/>
      <c r="BL84" s="344"/>
      <c r="BM84" s="304"/>
      <c r="BN84" s="344"/>
      <c r="BO84" s="304"/>
      <c r="BP84" s="344"/>
      <c r="BQ84" s="304"/>
      <c r="BR84" s="344"/>
      <c r="BS84" s="304"/>
    </row>
    <row r="85" spans="1:71">
      <c r="A85" s="10">
        <v>1205</v>
      </c>
      <c r="B85" s="11" t="s">
        <v>754</v>
      </c>
      <c r="C85" s="33">
        <v>1640</v>
      </c>
      <c r="D85" s="45">
        <v>123</v>
      </c>
      <c r="E85" s="68">
        <f t="shared" si="1"/>
        <v>7.4999999999999997E-2</v>
      </c>
      <c r="F85" s="95"/>
      <c r="G85" s="109"/>
      <c r="H85" s="95"/>
      <c r="I85" s="108"/>
      <c r="J85" s="196"/>
      <c r="K85" s="109"/>
      <c r="L85" s="95"/>
      <c r="M85" s="108"/>
      <c r="N85" s="196"/>
      <c r="O85" s="109"/>
      <c r="P85" s="302"/>
      <c r="Q85" s="303"/>
      <c r="R85" s="368"/>
      <c r="S85" s="308"/>
      <c r="T85" s="302"/>
      <c r="U85" s="303"/>
      <c r="V85" s="368"/>
      <c r="W85" s="308"/>
      <c r="X85" s="302"/>
      <c r="Y85" s="303"/>
      <c r="Z85" s="368"/>
      <c r="AA85" s="308"/>
      <c r="AB85" s="302">
        <v>115</v>
      </c>
      <c r="AC85" s="303">
        <v>7</v>
      </c>
      <c r="AD85" s="368"/>
      <c r="AE85" s="308"/>
      <c r="AF85" s="302"/>
      <c r="AG85" s="303"/>
      <c r="AH85" s="368"/>
      <c r="AI85" s="308"/>
      <c r="AJ85" s="302"/>
      <c r="AK85" s="303"/>
      <c r="AL85" s="368"/>
      <c r="AM85" s="308"/>
      <c r="AN85" s="302"/>
      <c r="AO85" s="303"/>
      <c r="AP85" s="368"/>
      <c r="AQ85" s="308"/>
      <c r="AR85" s="302">
        <v>112</v>
      </c>
      <c r="AS85" s="303">
        <v>9</v>
      </c>
      <c r="AT85" s="368">
        <v>112</v>
      </c>
      <c r="AU85" s="308">
        <v>7</v>
      </c>
      <c r="AV85" s="344">
        <v>101</v>
      </c>
      <c r="AW85" s="303">
        <v>18</v>
      </c>
      <c r="AX85" s="369"/>
      <c r="AY85" s="308"/>
      <c r="AZ85" s="95"/>
      <c r="BA85" s="109"/>
      <c r="BB85" s="344"/>
      <c r="BC85" s="304"/>
      <c r="BD85" s="344"/>
      <c r="BE85" s="304"/>
      <c r="BF85" s="344"/>
      <c r="BG85" s="304"/>
      <c r="BH85" s="344"/>
      <c r="BI85" s="304"/>
      <c r="BJ85" s="344"/>
      <c r="BK85" s="304"/>
      <c r="BL85" s="344"/>
      <c r="BM85" s="304"/>
      <c r="BN85" s="344"/>
      <c r="BO85" s="304"/>
      <c r="BP85" s="344"/>
      <c r="BQ85" s="304"/>
      <c r="BR85" s="344"/>
      <c r="BS85" s="304"/>
    </row>
    <row r="86" spans="1:71">
      <c r="A86" s="10">
        <v>1301</v>
      </c>
      <c r="B86" s="11" t="s">
        <v>222</v>
      </c>
      <c r="C86" s="33">
        <v>1282</v>
      </c>
      <c r="D86" s="45">
        <v>151</v>
      </c>
      <c r="E86" s="68">
        <f t="shared" si="1"/>
        <v>0.11778471138845553</v>
      </c>
      <c r="F86" s="95"/>
      <c r="G86" s="109"/>
      <c r="H86" s="95"/>
      <c r="I86" s="108"/>
      <c r="J86" s="196"/>
      <c r="K86" s="109"/>
      <c r="L86" s="95"/>
      <c r="M86" s="108"/>
      <c r="N86" s="196"/>
      <c r="O86" s="109"/>
      <c r="P86" s="302"/>
      <c r="Q86" s="303"/>
      <c r="R86" s="368"/>
      <c r="S86" s="308"/>
      <c r="T86" s="302"/>
      <c r="U86" s="303"/>
      <c r="V86" s="368"/>
      <c r="W86" s="308"/>
      <c r="X86" s="302"/>
      <c r="Y86" s="303"/>
      <c r="Z86" s="368"/>
      <c r="AA86" s="308"/>
      <c r="AB86" s="302">
        <v>123</v>
      </c>
      <c r="AC86" s="303">
        <v>25</v>
      </c>
      <c r="AD86" s="368"/>
      <c r="AE86" s="308"/>
      <c r="AF86" s="302"/>
      <c r="AG86" s="303"/>
      <c r="AH86" s="368"/>
      <c r="AI86" s="308"/>
      <c r="AJ86" s="302"/>
      <c r="AK86" s="303"/>
      <c r="AL86" s="368"/>
      <c r="AM86" s="308"/>
      <c r="AN86" s="302"/>
      <c r="AO86" s="303"/>
      <c r="AP86" s="368"/>
      <c r="AQ86" s="308"/>
      <c r="AR86" s="302">
        <v>126</v>
      </c>
      <c r="AS86" s="303">
        <v>20</v>
      </c>
      <c r="AT86" s="368">
        <v>126</v>
      </c>
      <c r="AU86" s="308">
        <v>22</v>
      </c>
      <c r="AV86" s="344">
        <v>110</v>
      </c>
      <c r="AW86" s="303">
        <v>37</v>
      </c>
      <c r="AX86" s="369"/>
      <c r="AY86" s="308"/>
      <c r="AZ86" s="95"/>
      <c r="BA86" s="109"/>
      <c r="BB86" s="344"/>
      <c r="BC86" s="304"/>
      <c r="BD86" s="344"/>
      <c r="BE86" s="304"/>
      <c r="BF86" s="344"/>
      <c r="BG86" s="304"/>
      <c r="BH86" s="344"/>
      <c r="BI86" s="304"/>
      <c r="BJ86" s="344"/>
      <c r="BK86" s="304"/>
      <c r="BL86" s="344"/>
      <c r="BM86" s="304"/>
      <c r="BN86" s="344"/>
      <c r="BO86" s="304"/>
      <c r="BP86" s="344"/>
      <c r="BQ86" s="304"/>
      <c r="BR86" s="344"/>
      <c r="BS86" s="304"/>
    </row>
    <row r="87" spans="1:71">
      <c r="A87" s="10">
        <v>1302</v>
      </c>
      <c r="B87" s="11" t="s">
        <v>223</v>
      </c>
      <c r="C87" s="33">
        <v>842</v>
      </c>
      <c r="D87" s="45">
        <v>260</v>
      </c>
      <c r="E87" s="68">
        <f t="shared" si="1"/>
        <v>0.30878859857482183</v>
      </c>
      <c r="F87" s="95"/>
      <c r="G87" s="109"/>
      <c r="H87" s="95"/>
      <c r="I87" s="108"/>
      <c r="J87" s="196"/>
      <c r="K87" s="109"/>
      <c r="L87" s="95"/>
      <c r="M87" s="108"/>
      <c r="N87" s="196"/>
      <c r="O87" s="109"/>
      <c r="P87" s="302"/>
      <c r="Q87" s="303"/>
      <c r="R87" s="368"/>
      <c r="S87" s="308"/>
      <c r="T87" s="302"/>
      <c r="U87" s="303"/>
      <c r="V87" s="368"/>
      <c r="W87" s="308"/>
      <c r="X87" s="302"/>
      <c r="Y87" s="303"/>
      <c r="Z87" s="368"/>
      <c r="AA87" s="308"/>
      <c r="AB87" s="302">
        <v>221</v>
      </c>
      <c r="AC87" s="303">
        <v>38</v>
      </c>
      <c r="AD87" s="368"/>
      <c r="AE87" s="308"/>
      <c r="AF87" s="302"/>
      <c r="AG87" s="303"/>
      <c r="AH87" s="368"/>
      <c r="AI87" s="308"/>
      <c r="AJ87" s="302"/>
      <c r="AK87" s="303"/>
      <c r="AL87" s="368"/>
      <c r="AM87" s="308"/>
      <c r="AN87" s="302"/>
      <c r="AO87" s="303"/>
      <c r="AP87" s="368"/>
      <c r="AQ87" s="308"/>
      <c r="AR87" s="302">
        <v>234</v>
      </c>
      <c r="AS87" s="303">
        <v>24</v>
      </c>
      <c r="AT87" s="368">
        <v>236</v>
      </c>
      <c r="AU87" s="308">
        <v>22</v>
      </c>
      <c r="AV87" s="344">
        <v>194</v>
      </c>
      <c r="AW87" s="303">
        <v>59</v>
      </c>
      <c r="AX87" s="369"/>
      <c r="AY87" s="308"/>
      <c r="AZ87" s="95"/>
      <c r="BA87" s="109"/>
      <c r="BB87" s="344"/>
      <c r="BC87" s="304"/>
      <c r="BD87" s="344"/>
      <c r="BE87" s="304"/>
      <c r="BF87" s="344"/>
      <c r="BG87" s="304"/>
      <c r="BH87" s="344"/>
      <c r="BI87" s="304"/>
      <c r="BJ87" s="344"/>
      <c r="BK87" s="304"/>
      <c r="BL87" s="344"/>
      <c r="BM87" s="304"/>
      <c r="BN87" s="344"/>
      <c r="BO87" s="304"/>
      <c r="BP87" s="344"/>
      <c r="BQ87" s="304"/>
      <c r="BR87" s="344"/>
      <c r="BS87" s="304"/>
    </row>
    <row r="88" spans="1:71">
      <c r="A88" s="10">
        <v>1303</v>
      </c>
      <c r="B88" s="11" t="s">
        <v>224</v>
      </c>
      <c r="C88" s="33">
        <v>1266</v>
      </c>
      <c r="D88" s="45">
        <v>147</v>
      </c>
      <c r="E88" s="68">
        <f t="shared" si="1"/>
        <v>0.11611374407582939</v>
      </c>
      <c r="F88" s="95"/>
      <c r="G88" s="109"/>
      <c r="H88" s="95"/>
      <c r="I88" s="108"/>
      <c r="J88" s="196"/>
      <c r="K88" s="109"/>
      <c r="L88" s="95"/>
      <c r="M88" s="108"/>
      <c r="N88" s="196"/>
      <c r="O88" s="109"/>
      <c r="P88" s="302"/>
      <c r="Q88" s="303"/>
      <c r="R88" s="368"/>
      <c r="S88" s="308"/>
      <c r="T88" s="302"/>
      <c r="U88" s="303"/>
      <c r="V88" s="368"/>
      <c r="W88" s="308"/>
      <c r="X88" s="302"/>
      <c r="Y88" s="303"/>
      <c r="Z88" s="368"/>
      <c r="AA88" s="308"/>
      <c r="AB88" s="302">
        <v>113</v>
      </c>
      <c r="AC88" s="303">
        <v>33</v>
      </c>
      <c r="AD88" s="368"/>
      <c r="AE88" s="308"/>
      <c r="AF88" s="302"/>
      <c r="AG88" s="303"/>
      <c r="AH88" s="368"/>
      <c r="AI88" s="308"/>
      <c r="AJ88" s="302"/>
      <c r="AK88" s="303"/>
      <c r="AL88" s="368"/>
      <c r="AM88" s="308"/>
      <c r="AN88" s="302"/>
      <c r="AO88" s="303"/>
      <c r="AP88" s="368"/>
      <c r="AQ88" s="308"/>
      <c r="AR88" s="302">
        <v>114</v>
      </c>
      <c r="AS88" s="303">
        <v>31</v>
      </c>
      <c r="AT88" s="368">
        <v>119</v>
      </c>
      <c r="AU88" s="308">
        <v>26</v>
      </c>
      <c r="AV88" s="344">
        <v>110</v>
      </c>
      <c r="AW88" s="303">
        <v>34</v>
      </c>
      <c r="AX88" s="369"/>
      <c r="AY88" s="308"/>
      <c r="AZ88" s="95"/>
      <c r="BA88" s="109"/>
      <c r="BB88" s="344"/>
      <c r="BC88" s="304"/>
      <c r="BD88" s="344"/>
      <c r="BE88" s="304"/>
      <c r="BF88" s="344"/>
      <c r="BG88" s="304"/>
      <c r="BH88" s="344"/>
      <c r="BI88" s="304"/>
      <c r="BJ88" s="344"/>
      <c r="BK88" s="304"/>
      <c r="BL88" s="344"/>
      <c r="BM88" s="304"/>
      <c r="BN88" s="344"/>
      <c r="BO88" s="304"/>
      <c r="BP88" s="344"/>
      <c r="BQ88" s="304"/>
      <c r="BR88" s="344"/>
      <c r="BS88" s="304"/>
    </row>
    <row r="89" spans="1:71">
      <c r="A89" s="10">
        <v>1304</v>
      </c>
      <c r="B89" s="11" t="s">
        <v>225</v>
      </c>
      <c r="C89" s="33">
        <v>1224</v>
      </c>
      <c r="D89" s="45">
        <v>225</v>
      </c>
      <c r="E89" s="68">
        <f t="shared" si="1"/>
        <v>0.18382352941176472</v>
      </c>
      <c r="F89" s="95"/>
      <c r="G89" s="109"/>
      <c r="H89" s="95"/>
      <c r="I89" s="108"/>
      <c r="J89" s="196"/>
      <c r="K89" s="109"/>
      <c r="L89" s="95"/>
      <c r="M89" s="108"/>
      <c r="N89" s="196"/>
      <c r="O89" s="109"/>
      <c r="P89" s="302"/>
      <c r="Q89" s="303"/>
      <c r="R89" s="368"/>
      <c r="S89" s="308"/>
      <c r="T89" s="302"/>
      <c r="U89" s="303"/>
      <c r="V89" s="368"/>
      <c r="W89" s="308"/>
      <c r="X89" s="302"/>
      <c r="Y89" s="303"/>
      <c r="Z89" s="368"/>
      <c r="AA89" s="308"/>
      <c r="AB89" s="302">
        <v>175</v>
      </c>
      <c r="AC89" s="303">
        <v>48</v>
      </c>
      <c r="AD89" s="368"/>
      <c r="AE89" s="308"/>
      <c r="AF89" s="302"/>
      <c r="AG89" s="303"/>
      <c r="AH89" s="368"/>
      <c r="AI89" s="308"/>
      <c r="AJ89" s="302"/>
      <c r="AK89" s="303"/>
      <c r="AL89" s="368"/>
      <c r="AM89" s="308"/>
      <c r="AN89" s="302"/>
      <c r="AO89" s="303"/>
      <c r="AP89" s="368"/>
      <c r="AQ89" s="308"/>
      <c r="AR89" s="302">
        <v>178</v>
      </c>
      <c r="AS89" s="303">
        <v>45</v>
      </c>
      <c r="AT89" s="368">
        <v>189</v>
      </c>
      <c r="AU89" s="308">
        <v>32</v>
      </c>
      <c r="AV89" s="344">
        <v>171</v>
      </c>
      <c r="AW89" s="303">
        <v>50</v>
      </c>
      <c r="AX89" s="369"/>
      <c r="AY89" s="308"/>
      <c r="AZ89" s="95"/>
      <c r="BA89" s="109"/>
      <c r="BB89" s="344"/>
      <c r="BC89" s="304"/>
      <c r="BD89" s="344"/>
      <c r="BE89" s="304"/>
      <c r="BF89" s="344"/>
      <c r="BG89" s="304"/>
      <c r="BH89" s="344"/>
      <c r="BI89" s="304"/>
      <c r="BJ89" s="344"/>
      <c r="BK89" s="304"/>
      <c r="BL89" s="344"/>
      <c r="BM89" s="304"/>
      <c r="BN89" s="344"/>
      <c r="BO89" s="304"/>
      <c r="BP89" s="344"/>
      <c r="BQ89" s="304"/>
      <c r="BR89" s="344"/>
      <c r="BS89" s="304"/>
    </row>
    <row r="90" spans="1:71">
      <c r="A90" s="10">
        <v>1305</v>
      </c>
      <c r="B90" s="11" t="s">
        <v>226</v>
      </c>
      <c r="C90" s="33">
        <v>1277</v>
      </c>
      <c r="D90" s="45">
        <v>456</v>
      </c>
      <c r="E90" s="68">
        <f t="shared" si="1"/>
        <v>0.35708692247454971</v>
      </c>
      <c r="F90" s="95"/>
      <c r="G90" s="109"/>
      <c r="H90" s="95"/>
      <c r="I90" s="108"/>
      <c r="J90" s="196"/>
      <c r="K90" s="109"/>
      <c r="L90" s="95"/>
      <c r="M90" s="108"/>
      <c r="N90" s="196"/>
      <c r="O90" s="109"/>
      <c r="P90" s="302"/>
      <c r="Q90" s="303"/>
      <c r="R90" s="368"/>
      <c r="S90" s="308"/>
      <c r="T90" s="302"/>
      <c r="U90" s="303"/>
      <c r="V90" s="368"/>
      <c r="W90" s="308"/>
      <c r="X90" s="302"/>
      <c r="Y90" s="303"/>
      <c r="Z90" s="368"/>
      <c r="AA90" s="308"/>
      <c r="AB90" s="302">
        <v>371</v>
      </c>
      <c r="AC90" s="303">
        <v>75</v>
      </c>
      <c r="AD90" s="368"/>
      <c r="AE90" s="308"/>
      <c r="AF90" s="302"/>
      <c r="AG90" s="303"/>
      <c r="AH90" s="368"/>
      <c r="AI90" s="308"/>
      <c r="AJ90" s="302"/>
      <c r="AK90" s="303"/>
      <c r="AL90" s="368"/>
      <c r="AM90" s="308"/>
      <c r="AN90" s="302"/>
      <c r="AO90" s="303"/>
      <c r="AP90" s="368"/>
      <c r="AQ90" s="308"/>
      <c r="AR90" s="302">
        <v>383</v>
      </c>
      <c r="AS90" s="303">
        <v>64</v>
      </c>
      <c r="AT90" s="368">
        <v>392</v>
      </c>
      <c r="AU90" s="308">
        <v>56</v>
      </c>
      <c r="AV90" s="344">
        <v>358</v>
      </c>
      <c r="AW90" s="303">
        <v>90</v>
      </c>
      <c r="AX90" s="369"/>
      <c r="AY90" s="308"/>
      <c r="AZ90" s="95"/>
      <c r="BA90" s="109"/>
      <c r="BB90" s="344"/>
      <c r="BC90" s="304"/>
      <c r="BD90" s="344"/>
      <c r="BE90" s="304"/>
      <c r="BF90" s="344"/>
      <c r="BG90" s="304"/>
      <c r="BH90" s="344"/>
      <c r="BI90" s="304"/>
      <c r="BJ90" s="344"/>
      <c r="BK90" s="304"/>
      <c r="BL90" s="344"/>
      <c r="BM90" s="304"/>
      <c r="BN90" s="344"/>
      <c r="BO90" s="304"/>
      <c r="BP90" s="344"/>
      <c r="BQ90" s="304"/>
      <c r="BR90" s="344"/>
      <c r="BS90" s="304"/>
    </row>
    <row r="91" spans="1:71">
      <c r="A91" s="10">
        <v>1306</v>
      </c>
      <c r="B91" s="11" t="s">
        <v>227</v>
      </c>
      <c r="C91" s="33">
        <v>938</v>
      </c>
      <c r="D91" s="45">
        <v>339</v>
      </c>
      <c r="E91" s="68">
        <f t="shared" si="1"/>
        <v>0.36140724946695096</v>
      </c>
      <c r="F91" s="95"/>
      <c r="G91" s="109"/>
      <c r="H91" s="95"/>
      <c r="I91" s="108"/>
      <c r="J91" s="196"/>
      <c r="K91" s="109"/>
      <c r="L91" s="95"/>
      <c r="M91" s="108"/>
      <c r="N91" s="196"/>
      <c r="O91" s="109"/>
      <c r="P91" s="302"/>
      <c r="Q91" s="303"/>
      <c r="R91" s="368"/>
      <c r="S91" s="308"/>
      <c r="T91" s="302"/>
      <c r="U91" s="303"/>
      <c r="V91" s="368"/>
      <c r="W91" s="308"/>
      <c r="X91" s="302"/>
      <c r="Y91" s="303"/>
      <c r="Z91" s="368"/>
      <c r="AA91" s="308"/>
      <c r="AB91" s="302">
        <v>264</v>
      </c>
      <c r="AC91" s="303">
        <v>71</v>
      </c>
      <c r="AD91" s="368"/>
      <c r="AE91" s="308"/>
      <c r="AF91" s="302"/>
      <c r="AG91" s="303"/>
      <c r="AH91" s="368"/>
      <c r="AI91" s="308"/>
      <c r="AJ91" s="302"/>
      <c r="AK91" s="303"/>
      <c r="AL91" s="368"/>
      <c r="AM91" s="308"/>
      <c r="AN91" s="302"/>
      <c r="AO91" s="303"/>
      <c r="AP91" s="368"/>
      <c r="AQ91" s="308"/>
      <c r="AR91" s="302">
        <v>278</v>
      </c>
      <c r="AS91" s="303">
        <v>56</v>
      </c>
      <c r="AT91" s="368">
        <v>290</v>
      </c>
      <c r="AU91" s="308">
        <v>43</v>
      </c>
      <c r="AV91" s="344">
        <v>256</v>
      </c>
      <c r="AW91" s="303">
        <v>77</v>
      </c>
      <c r="AX91" s="369"/>
      <c r="AY91" s="308"/>
      <c r="AZ91" s="95"/>
      <c r="BA91" s="109"/>
      <c r="BB91" s="344"/>
      <c r="BC91" s="304"/>
      <c r="BD91" s="344"/>
      <c r="BE91" s="304"/>
      <c r="BF91" s="344"/>
      <c r="BG91" s="304"/>
      <c r="BH91" s="344"/>
      <c r="BI91" s="304"/>
      <c r="BJ91" s="344"/>
      <c r="BK91" s="304"/>
      <c r="BL91" s="344"/>
      <c r="BM91" s="304"/>
      <c r="BN91" s="344"/>
      <c r="BO91" s="304"/>
      <c r="BP91" s="344"/>
      <c r="BQ91" s="304"/>
      <c r="BR91" s="344"/>
      <c r="BS91" s="304"/>
    </row>
    <row r="92" spans="1:71">
      <c r="A92" s="10">
        <v>1307</v>
      </c>
      <c r="B92" s="11" t="s">
        <v>755</v>
      </c>
      <c r="C92" s="33">
        <v>1501</v>
      </c>
      <c r="D92" s="45">
        <v>189</v>
      </c>
      <c r="E92" s="68">
        <f t="shared" si="1"/>
        <v>0.12591605596269154</v>
      </c>
      <c r="F92" s="95"/>
      <c r="G92" s="109"/>
      <c r="H92" s="95"/>
      <c r="I92" s="108"/>
      <c r="J92" s="196"/>
      <c r="K92" s="109"/>
      <c r="L92" s="95"/>
      <c r="M92" s="108"/>
      <c r="N92" s="196"/>
      <c r="O92" s="109"/>
      <c r="P92" s="302"/>
      <c r="Q92" s="303"/>
      <c r="R92" s="368"/>
      <c r="S92" s="308"/>
      <c r="T92" s="302"/>
      <c r="U92" s="303"/>
      <c r="V92" s="368"/>
      <c r="W92" s="308"/>
      <c r="X92" s="302"/>
      <c r="Y92" s="303"/>
      <c r="Z92" s="368"/>
      <c r="AA92" s="308"/>
      <c r="AB92" s="302">
        <v>143</v>
      </c>
      <c r="AC92" s="303">
        <v>41</v>
      </c>
      <c r="AD92" s="368"/>
      <c r="AE92" s="308"/>
      <c r="AF92" s="302"/>
      <c r="AG92" s="303"/>
      <c r="AH92" s="368"/>
      <c r="AI92" s="308"/>
      <c r="AJ92" s="302"/>
      <c r="AK92" s="303"/>
      <c r="AL92" s="368"/>
      <c r="AM92" s="308"/>
      <c r="AN92" s="302"/>
      <c r="AO92" s="303"/>
      <c r="AP92" s="368"/>
      <c r="AQ92" s="308"/>
      <c r="AR92" s="302">
        <v>142</v>
      </c>
      <c r="AS92" s="303">
        <v>41</v>
      </c>
      <c r="AT92" s="368">
        <v>143</v>
      </c>
      <c r="AU92" s="308">
        <v>39</v>
      </c>
      <c r="AV92" s="344">
        <v>138</v>
      </c>
      <c r="AW92" s="303">
        <v>44</v>
      </c>
      <c r="AX92" s="369"/>
      <c r="AY92" s="308"/>
      <c r="AZ92" s="95"/>
      <c r="BA92" s="109"/>
      <c r="BB92" s="344"/>
      <c r="BC92" s="304"/>
      <c r="BD92" s="344"/>
      <c r="BE92" s="304"/>
      <c r="BF92" s="344"/>
      <c r="BG92" s="304"/>
      <c r="BH92" s="344"/>
      <c r="BI92" s="304"/>
      <c r="BJ92" s="344"/>
      <c r="BK92" s="304"/>
      <c r="BL92" s="344"/>
      <c r="BM92" s="304"/>
      <c r="BN92" s="344"/>
      <c r="BO92" s="304"/>
      <c r="BP92" s="344"/>
      <c r="BQ92" s="304"/>
      <c r="BR92" s="344"/>
      <c r="BS92" s="304"/>
    </row>
    <row r="93" spans="1:71">
      <c r="A93" s="10">
        <v>1308</v>
      </c>
      <c r="B93" s="11" t="s">
        <v>756</v>
      </c>
      <c r="C93" s="33">
        <v>1088</v>
      </c>
      <c r="D93" s="45">
        <v>38</v>
      </c>
      <c r="E93" s="68">
        <f t="shared" si="1"/>
        <v>3.4926470588235295E-2</v>
      </c>
      <c r="F93" s="95"/>
      <c r="G93" s="109"/>
      <c r="H93" s="95"/>
      <c r="I93" s="108"/>
      <c r="J93" s="196"/>
      <c r="K93" s="109"/>
      <c r="L93" s="95"/>
      <c r="M93" s="108"/>
      <c r="N93" s="196"/>
      <c r="O93" s="109"/>
      <c r="P93" s="302"/>
      <c r="Q93" s="303"/>
      <c r="R93" s="368"/>
      <c r="S93" s="308"/>
      <c r="T93" s="302"/>
      <c r="U93" s="303"/>
      <c r="V93" s="368"/>
      <c r="W93" s="308"/>
      <c r="X93" s="302"/>
      <c r="Y93" s="303"/>
      <c r="Z93" s="368"/>
      <c r="AA93" s="308"/>
      <c r="AB93" s="302">
        <v>34</v>
      </c>
      <c r="AC93" s="303">
        <v>4</v>
      </c>
      <c r="AD93" s="368"/>
      <c r="AE93" s="308"/>
      <c r="AF93" s="302"/>
      <c r="AG93" s="303"/>
      <c r="AH93" s="368"/>
      <c r="AI93" s="308"/>
      <c r="AJ93" s="302"/>
      <c r="AK93" s="303"/>
      <c r="AL93" s="368"/>
      <c r="AM93" s="308"/>
      <c r="AN93" s="302"/>
      <c r="AO93" s="303"/>
      <c r="AP93" s="368"/>
      <c r="AQ93" s="308"/>
      <c r="AR93" s="302">
        <v>38</v>
      </c>
      <c r="AS93" s="303">
        <v>0</v>
      </c>
      <c r="AT93" s="368">
        <v>38</v>
      </c>
      <c r="AU93" s="308">
        <v>0</v>
      </c>
      <c r="AV93" s="344">
        <v>33</v>
      </c>
      <c r="AW93" s="303">
        <v>3</v>
      </c>
      <c r="AX93" s="369"/>
      <c r="AY93" s="308"/>
      <c r="AZ93" s="95"/>
      <c r="BA93" s="109"/>
      <c r="BB93" s="344"/>
      <c r="BC93" s="304"/>
      <c r="BD93" s="344"/>
      <c r="BE93" s="304"/>
      <c r="BF93" s="344"/>
      <c r="BG93" s="304"/>
      <c r="BH93" s="344"/>
      <c r="BI93" s="304"/>
      <c r="BJ93" s="344"/>
      <c r="BK93" s="304"/>
      <c r="BL93" s="344"/>
      <c r="BM93" s="304"/>
      <c r="BN93" s="344"/>
      <c r="BO93" s="304"/>
      <c r="BP93" s="344"/>
      <c r="BQ93" s="304"/>
      <c r="BR93" s="344"/>
      <c r="BS93" s="304"/>
    </row>
    <row r="94" spans="1:71">
      <c r="A94" s="10">
        <v>1401</v>
      </c>
      <c r="B94" s="11" t="s">
        <v>228</v>
      </c>
      <c r="C94" s="33">
        <v>1207</v>
      </c>
      <c r="D94" s="45">
        <v>412</v>
      </c>
      <c r="E94" s="68">
        <f t="shared" si="1"/>
        <v>0.34134217067108535</v>
      </c>
      <c r="F94" s="95"/>
      <c r="G94" s="109"/>
      <c r="H94" s="95"/>
      <c r="I94" s="108"/>
      <c r="J94" s="196"/>
      <c r="K94" s="109"/>
      <c r="L94" s="95"/>
      <c r="M94" s="108"/>
      <c r="N94" s="196"/>
      <c r="O94" s="109"/>
      <c r="P94" s="302"/>
      <c r="Q94" s="303"/>
      <c r="R94" s="368"/>
      <c r="S94" s="308"/>
      <c r="T94" s="302"/>
      <c r="U94" s="303"/>
      <c r="V94" s="368"/>
      <c r="W94" s="308"/>
      <c r="X94" s="302"/>
      <c r="Y94" s="303"/>
      <c r="Z94" s="368"/>
      <c r="AA94" s="308"/>
      <c r="AB94" s="302">
        <v>323</v>
      </c>
      <c r="AC94" s="303">
        <v>85</v>
      </c>
      <c r="AD94" s="368"/>
      <c r="AE94" s="308"/>
      <c r="AF94" s="302"/>
      <c r="AG94" s="303"/>
      <c r="AH94" s="368"/>
      <c r="AI94" s="308"/>
      <c r="AJ94" s="302"/>
      <c r="AK94" s="303"/>
      <c r="AL94" s="368"/>
      <c r="AM94" s="308"/>
      <c r="AN94" s="302"/>
      <c r="AO94" s="303"/>
      <c r="AP94" s="368"/>
      <c r="AQ94" s="308"/>
      <c r="AR94" s="302">
        <v>336</v>
      </c>
      <c r="AS94" s="303">
        <v>70</v>
      </c>
      <c r="AT94" s="368">
        <v>349</v>
      </c>
      <c r="AU94" s="308">
        <v>59</v>
      </c>
      <c r="AV94" s="344">
        <v>321</v>
      </c>
      <c r="AW94" s="303">
        <v>86</v>
      </c>
      <c r="AX94" s="369"/>
      <c r="AY94" s="308"/>
      <c r="AZ94" s="95"/>
      <c r="BA94" s="109"/>
      <c r="BB94" s="344"/>
      <c r="BC94" s="304"/>
      <c r="BD94" s="344"/>
      <c r="BE94" s="304"/>
      <c r="BF94" s="344"/>
      <c r="BG94" s="304"/>
      <c r="BH94" s="344"/>
      <c r="BI94" s="304"/>
      <c r="BJ94" s="344"/>
      <c r="BK94" s="304"/>
      <c r="BL94" s="344"/>
      <c r="BM94" s="304"/>
      <c r="BN94" s="344"/>
      <c r="BO94" s="304"/>
      <c r="BP94" s="344"/>
      <c r="BQ94" s="304"/>
      <c r="BR94" s="344"/>
      <c r="BS94" s="304"/>
    </row>
    <row r="95" spans="1:71">
      <c r="A95" s="10">
        <v>1402</v>
      </c>
      <c r="B95" s="11" t="s">
        <v>229</v>
      </c>
      <c r="C95" s="33">
        <v>1224</v>
      </c>
      <c r="D95" s="45">
        <v>330</v>
      </c>
      <c r="E95" s="68">
        <f t="shared" si="1"/>
        <v>0.26960784313725489</v>
      </c>
      <c r="F95" s="95"/>
      <c r="G95" s="109"/>
      <c r="H95" s="95"/>
      <c r="I95" s="108"/>
      <c r="J95" s="196"/>
      <c r="K95" s="109"/>
      <c r="L95" s="95"/>
      <c r="M95" s="108"/>
      <c r="N95" s="196"/>
      <c r="O95" s="109"/>
      <c r="P95" s="302"/>
      <c r="Q95" s="303"/>
      <c r="R95" s="368"/>
      <c r="S95" s="308"/>
      <c r="T95" s="302"/>
      <c r="U95" s="303"/>
      <c r="V95" s="368"/>
      <c r="W95" s="308"/>
      <c r="X95" s="302"/>
      <c r="Y95" s="303"/>
      <c r="Z95" s="368"/>
      <c r="AA95" s="308"/>
      <c r="AB95" s="302">
        <v>237</v>
      </c>
      <c r="AC95" s="303">
        <v>91</v>
      </c>
      <c r="AD95" s="368"/>
      <c r="AE95" s="308"/>
      <c r="AF95" s="302"/>
      <c r="AG95" s="303"/>
      <c r="AH95" s="368"/>
      <c r="AI95" s="308"/>
      <c r="AJ95" s="302"/>
      <c r="AK95" s="303"/>
      <c r="AL95" s="368"/>
      <c r="AM95" s="308"/>
      <c r="AN95" s="302"/>
      <c r="AO95" s="303"/>
      <c r="AP95" s="368"/>
      <c r="AQ95" s="308"/>
      <c r="AR95" s="302">
        <v>254</v>
      </c>
      <c r="AS95" s="303">
        <v>73</v>
      </c>
      <c r="AT95" s="368">
        <v>263</v>
      </c>
      <c r="AU95" s="308">
        <v>62</v>
      </c>
      <c r="AV95" s="344">
        <v>225</v>
      </c>
      <c r="AW95" s="303">
        <v>98</v>
      </c>
      <c r="AX95" s="369"/>
      <c r="AY95" s="308"/>
      <c r="AZ95" s="95"/>
      <c r="BA95" s="109"/>
      <c r="BB95" s="344"/>
      <c r="BC95" s="304"/>
      <c r="BD95" s="344"/>
      <c r="BE95" s="304"/>
      <c r="BF95" s="344"/>
      <c r="BG95" s="304"/>
      <c r="BH95" s="344"/>
      <c r="BI95" s="304"/>
      <c r="BJ95" s="344"/>
      <c r="BK95" s="304"/>
      <c r="BL95" s="344"/>
      <c r="BM95" s="304"/>
      <c r="BN95" s="344"/>
      <c r="BO95" s="304"/>
      <c r="BP95" s="344"/>
      <c r="BQ95" s="304"/>
      <c r="BR95" s="344"/>
      <c r="BS95" s="304"/>
    </row>
    <row r="96" spans="1:71">
      <c r="A96" s="10">
        <v>1403</v>
      </c>
      <c r="B96" s="11" t="s">
        <v>230</v>
      </c>
      <c r="C96" s="33">
        <v>479</v>
      </c>
      <c r="D96" s="45">
        <v>198</v>
      </c>
      <c r="E96" s="68">
        <f t="shared" si="1"/>
        <v>0.41336116910229648</v>
      </c>
      <c r="F96" s="95"/>
      <c r="G96" s="109"/>
      <c r="H96" s="95"/>
      <c r="I96" s="108"/>
      <c r="J96" s="196"/>
      <c r="K96" s="109"/>
      <c r="L96" s="95"/>
      <c r="M96" s="108"/>
      <c r="N96" s="196"/>
      <c r="O96" s="109"/>
      <c r="P96" s="302"/>
      <c r="Q96" s="303"/>
      <c r="R96" s="368"/>
      <c r="S96" s="308"/>
      <c r="T96" s="302"/>
      <c r="U96" s="303"/>
      <c r="V96" s="368"/>
      <c r="W96" s="308"/>
      <c r="X96" s="302"/>
      <c r="Y96" s="303"/>
      <c r="Z96" s="368"/>
      <c r="AA96" s="308"/>
      <c r="AB96" s="302">
        <v>141</v>
      </c>
      <c r="AC96" s="303">
        <v>55</v>
      </c>
      <c r="AD96" s="368"/>
      <c r="AE96" s="308"/>
      <c r="AF96" s="302"/>
      <c r="AG96" s="303"/>
      <c r="AH96" s="368"/>
      <c r="AI96" s="308"/>
      <c r="AJ96" s="302"/>
      <c r="AK96" s="303"/>
      <c r="AL96" s="368"/>
      <c r="AM96" s="308"/>
      <c r="AN96" s="302"/>
      <c r="AO96" s="303"/>
      <c r="AP96" s="368"/>
      <c r="AQ96" s="308"/>
      <c r="AR96" s="302">
        <v>159</v>
      </c>
      <c r="AS96" s="303">
        <v>36</v>
      </c>
      <c r="AT96" s="368">
        <v>172</v>
      </c>
      <c r="AU96" s="308">
        <v>23</v>
      </c>
      <c r="AV96" s="344">
        <v>151</v>
      </c>
      <c r="AW96" s="303">
        <v>38</v>
      </c>
      <c r="AX96" s="369"/>
      <c r="AY96" s="308"/>
      <c r="AZ96" s="95"/>
      <c r="BA96" s="109"/>
      <c r="BB96" s="344"/>
      <c r="BC96" s="304"/>
      <c r="BD96" s="344"/>
      <c r="BE96" s="304"/>
      <c r="BF96" s="344"/>
      <c r="BG96" s="304"/>
      <c r="BH96" s="344"/>
      <c r="BI96" s="304"/>
      <c r="BJ96" s="344"/>
      <c r="BK96" s="304"/>
      <c r="BL96" s="344"/>
      <c r="BM96" s="304"/>
      <c r="BN96" s="344"/>
      <c r="BO96" s="304"/>
      <c r="BP96" s="344"/>
      <c r="BQ96" s="304"/>
      <c r="BR96" s="344"/>
      <c r="BS96" s="304"/>
    </row>
    <row r="97" spans="1:71">
      <c r="A97" s="10">
        <v>1404</v>
      </c>
      <c r="B97" s="11" t="s">
        <v>231</v>
      </c>
      <c r="C97" s="33">
        <v>1399</v>
      </c>
      <c r="D97" s="45">
        <v>506</v>
      </c>
      <c r="E97" s="68">
        <f t="shared" si="1"/>
        <v>0.36168691922801999</v>
      </c>
      <c r="F97" s="95"/>
      <c r="G97" s="109"/>
      <c r="H97" s="95"/>
      <c r="I97" s="108"/>
      <c r="J97" s="196"/>
      <c r="K97" s="109"/>
      <c r="L97" s="95"/>
      <c r="M97" s="108"/>
      <c r="N97" s="196"/>
      <c r="O97" s="109"/>
      <c r="P97" s="302"/>
      <c r="Q97" s="303"/>
      <c r="R97" s="368"/>
      <c r="S97" s="308"/>
      <c r="T97" s="302"/>
      <c r="U97" s="303"/>
      <c r="V97" s="368"/>
      <c r="W97" s="308"/>
      <c r="X97" s="302"/>
      <c r="Y97" s="303"/>
      <c r="Z97" s="368"/>
      <c r="AA97" s="308"/>
      <c r="AB97" s="302">
        <v>417</v>
      </c>
      <c r="AC97" s="303">
        <v>85</v>
      </c>
      <c r="AD97" s="368"/>
      <c r="AE97" s="308"/>
      <c r="AF97" s="302"/>
      <c r="AG97" s="303"/>
      <c r="AH97" s="368"/>
      <c r="AI97" s="308"/>
      <c r="AJ97" s="302"/>
      <c r="AK97" s="303"/>
      <c r="AL97" s="368"/>
      <c r="AM97" s="308"/>
      <c r="AN97" s="302"/>
      <c r="AO97" s="303"/>
      <c r="AP97" s="368"/>
      <c r="AQ97" s="308"/>
      <c r="AR97" s="302">
        <v>444</v>
      </c>
      <c r="AS97" s="303">
        <v>55</v>
      </c>
      <c r="AT97" s="368">
        <v>442</v>
      </c>
      <c r="AU97" s="308">
        <v>54</v>
      </c>
      <c r="AV97" s="344">
        <v>383</v>
      </c>
      <c r="AW97" s="303">
        <v>107</v>
      </c>
      <c r="AX97" s="369"/>
      <c r="AY97" s="308"/>
      <c r="AZ97" s="95"/>
      <c r="BA97" s="109"/>
      <c r="BB97" s="344"/>
      <c r="BC97" s="304"/>
      <c r="BD97" s="344"/>
      <c r="BE97" s="304"/>
      <c r="BF97" s="344"/>
      <c r="BG97" s="304"/>
      <c r="BH97" s="344"/>
      <c r="BI97" s="304"/>
      <c r="BJ97" s="344"/>
      <c r="BK97" s="304"/>
      <c r="BL97" s="344"/>
      <c r="BM97" s="304"/>
      <c r="BN97" s="344"/>
      <c r="BO97" s="304"/>
      <c r="BP97" s="344"/>
      <c r="BQ97" s="304"/>
      <c r="BR97" s="344"/>
      <c r="BS97" s="304"/>
    </row>
    <row r="98" spans="1:71">
      <c r="A98" s="10">
        <v>1405</v>
      </c>
      <c r="B98" s="11" t="s">
        <v>232</v>
      </c>
      <c r="C98" s="33">
        <v>1306</v>
      </c>
      <c r="D98" s="45">
        <v>382</v>
      </c>
      <c r="E98" s="68">
        <f t="shared" si="1"/>
        <v>0.29249617151607965</v>
      </c>
      <c r="F98" s="95"/>
      <c r="G98" s="109"/>
      <c r="H98" s="95"/>
      <c r="I98" s="108"/>
      <c r="J98" s="196"/>
      <c r="K98" s="109"/>
      <c r="L98" s="95"/>
      <c r="M98" s="108"/>
      <c r="N98" s="196"/>
      <c r="O98" s="109"/>
      <c r="P98" s="302"/>
      <c r="Q98" s="303"/>
      <c r="R98" s="368"/>
      <c r="S98" s="308"/>
      <c r="T98" s="302"/>
      <c r="U98" s="303"/>
      <c r="V98" s="368"/>
      <c r="W98" s="308"/>
      <c r="X98" s="302"/>
      <c r="Y98" s="303"/>
      <c r="Z98" s="368"/>
      <c r="AA98" s="308"/>
      <c r="AB98" s="302">
        <v>303</v>
      </c>
      <c r="AC98" s="303">
        <v>77</v>
      </c>
      <c r="AD98" s="368"/>
      <c r="AE98" s="308"/>
      <c r="AF98" s="302"/>
      <c r="AG98" s="303"/>
      <c r="AH98" s="368"/>
      <c r="AI98" s="308"/>
      <c r="AJ98" s="302"/>
      <c r="AK98" s="303"/>
      <c r="AL98" s="368"/>
      <c r="AM98" s="308"/>
      <c r="AN98" s="302"/>
      <c r="AO98" s="303"/>
      <c r="AP98" s="368"/>
      <c r="AQ98" s="308"/>
      <c r="AR98" s="302">
        <v>315</v>
      </c>
      <c r="AS98" s="303">
        <v>64</v>
      </c>
      <c r="AT98" s="368">
        <v>334</v>
      </c>
      <c r="AU98" s="308">
        <v>45</v>
      </c>
      <c r="AV98" s="344">
        <v>295</v>
      </c>
      <c r="AW98" s="303">
        <v>80</v>
      </c>
      <c r="AX98" s="369"/>
      <c r="AY98" s="308"/>
      <c r="AZ98" s="95"/>
      <c r="BA98" s="109"/>
      <c r="BB98" s="344"/>
      <c r="BC98" s="304"/>
      <c r="BD98" s="344"/>
      <c r="BE98" s="304"/>
      <c r="BF98" s="344"/>
      <c r="BG98" s="304"/>
      <c r="BH98" s="344"/>
      <c r="BI98" s="304"/>
      <c r="BJ98" s="344"/>
      <c r="BK98" s="304"/>
      <c r="BL98" s="344"/>
      <c r="BM98" s="304"/>
      <c r="BN98" s="344"/>
      <c r="BO98" s="304"/>
      <c r="BP98" s="344"/>
      <c r="BQ98" s="304"/>
      <c r="BR98" s="344"/>
      <c r="BS98" s="304"/>
    </row>
    <row r="99" spans="1:71">
      <c r="A99" s="10">
        <v>1406</v>
      </c>
      <c r="B99" s="11" t="s">
        <v>233</v>
      </c>
      <c r="C99" s="33">
        <v>948</v>
      </c>
      <c r="D99" s="45">
        <v>381</v>
      </c>
      <c r="E99" s="68">
        <f t="shared" si="1"/>
        <v>0.40189873417721517</v>
      </c>
      <c r="F99" s="95"/>
      <c r="G99" s="109"/>
      <c r="H99" s="95"/>
      <c r="I99" s="108"/>
      <c r="J99" s="196"/>
      <c r="K99" s="109"/>
      <c r="L99" s="95"/>
      <c r="M99" s="108"/>
      <c r="N99" s="196"/>
      <c r="O99" s="109"/>
      <c r="P99" s="302"/>
      <c r="Q99" s="303"/>
      <c r="R99" s="368"/>
      <c r="S99" s="308"/>
      <c r="T99" s="302"/>
      <c r="U99" s="303"/>
      <c r="V99" s="368"/>
      <c r="W99" s="308"/>
      <c r="X99" s="302"/>
      <c r="Y99" s="303"/>
      <c r="Z99" s="368"/>
      <c r="AA99" s="308"/>
      <c r="AB99" s="302">
        <v>289</v>
      </c>
      <c r="AC99" s="303">
        <v>87</v>
      </c>
      <c r="AD99" s="368"/>
      <c r="AE99" s="308"/>
      <c r="AF99" s="302"/>
      <c r="AG99" s="303"/>
      <c r="AH99" s="368"/>
      <c r="AI99" s="308"/>
      <c r="AJ99" s="302"/>
      <c r="AK99" s="303"/>
      <c r="AL99" s="368"/>
      <c r="AM99" s="308"/>
      <c r="AN99" s="302"/>
      <c r="AO99" s="303"/>
      <c r="AP99" s="368"/>
      <c r="AQ99" s="308"/>
      <c r="AR99" s="302">
        <v>316</v>
      </c>
      <c r="AS99" s="303">
        <v>59</v>
      </c>
      <c r="AT99" s="368">
        <v>320</v>
      </c>
      <c r="AU99" s="308">
        <v>53</v>
      </c>
      <c r="AV99" s="344">
        <v>286</v>
      </c>
      <c r="AW99" s="303">
        <v>87</v>
      </c>
      <c r="AX99" s="369"/>
      <c r="AY99" s="308"/>
      <c r="AZ99" s="95"/>
      <c r="BA99" s="109"/>
      <c r="BB99" s="344"/>
      <c r="BC99" s="304"/>
      <c r="BD99" s="344"/>
      <c r="BE99" s="304"/>
      <c r="BF99" s="344"/>
      <c r="BG99" s="304"/>
      <c r="BH99" s="344"/>
      <c r="BI99" s="304"/>
      <c r="BJ99" s="344"/>
      <c r="BK99" s="304"/>
      <c r="BL99" s="344"/>
      <c r="BM99" s="304"/>
      <c r="BN99" s="344"/>
      <c r="BO99" s="304"/>
      <c r="BP99" s="344"/>
      <c r="BQ99" s="304"/>
      <c r="BR99" s="344"/>
      <c r="BS99" s="304"/>
    </row>
    <row r="100" spans="1:71">
      <c r="A100" s="10">
        <v>1407</v>
      </c>
      <c r="B100" s="11" t="s">
        <v>234</v>
      </c>
      <c r="C100" s="33">
        <v>1035</v>
      </c>
      <c r="D100" s="45">
        <v>392</v>
      </c>
      <c r="E100" s="68">
        <f t="shared" si="1"/>
        <v>0.37874396135265703</v>
      </c>
      <c r="F100" s="95"/>
      <c r="G100" s="109"/>
      <c r="H100" s="95"/>
      <c r="I100" s="108"/>
      <c r="J100" s="196"/>
      <c r="K100" s="109"/>
      <c r="L100" s="95"/>
      <c r="M100" s="108"/>
      <c r="N100" s="196"/>
      <c r="O100" s="109"/>
      <c r="P100" s="302"/>
      <c r="Q100" s="303"/>
      <c r="R100" s="368"/>
      <c r="S100" s="308"/>
      <c r="T100" s="302"/>
      <c r="U100" s="303"/>
      <c r="V100" s="368"/>
      <c r="W100" s="308"/>
      <c r="X100" s="302"/>
      <c r="Y100" s="303"/>
      <c r="Z100" s="368"/>
      <c r="AA100" s="308"/>
      <c r="AB100" s="302">
        <v>294</v>
      </c>
      <c r="AC100" s="303">
        <v>87</v>
      </c>
      <c r="AD100" s="368"/>
      <c r="AE100" s="308"/>
      <c r="AF100" s="302"/>
      <c r="AG100" s="303"/>
      <c r="AH100" s="368"/>
      <c r="AI100" s="308"/>
      <c r="AJ100" s="302"/>
      <c r="AK100" s="303"/>
      <c r="AL100" s="368"/>
      <c r="AM100" s="308"/>
      <c r="AN100" s="302"/>
      <c r="AO100" s="303"/>
      <c r="AP100" s="368"/>
      <c r="AQ100" s="308"/>
      <c r="AR100" s="302">
        <v>330</v>
      </c>
      <c r="AS100" s="303">
        <v>53</v>
      </c>
      <c r="AT100" s="368">
        <v>344</v>
      </c>
      <c r="AU100" s="308">
        <v>42</v>
      </c>
      <c r="AV100" s="344">
        <v>312</v>
      </c>
      <c r="AW100" s="303">
        <v>68</v>
      </c>
      <c r="AX100" s="369"/>
      <c r="AY100" s="308"/>
      <c r="AZ100" s="95"/>
      <c r="BA100" s="109"/>
      <c r="BB100" s="344"/>
      <c r="BC100" s="304"/>
      <c r="BD100" s="344"/>
      <c r="BE100" s="304"/>
      <c r="BF100" s="344"/>
      <c r="BG100" s="304"/>
      <c r="BH100" s="344"/>
      <c r="BI100" s="304"/>
      <c r="BJ100" s="344"/>
      <c r="BK100" s="304"/>
      <c r="BL100" s="344"/>
      <c r="BM100" s="304"/>
      <c r="BN100" s="344"/>
      <c r="BO100" s="304"/>
      <c r="BP100" s="344"/>
      <c r="BQ100" s="304"/>
      <c r="BR100" s="344"/>
      <c r="BS100" s="304"/>
    </row>
    <row r="101" spans="1:71">
      <c r="A101" s="10">
        <v>1408</v>
      </c>
      <c r="B101" s="11" t="s">
        <v>235</v>
      </c>
      <c r="C101" s="33">
        <v>1266</v>
      </c>
      <c r="D101" s="45">
        <v>345</v>
      </c>
      <c r="E101" s="68">
        <f t="shared" si="1"/>
        <v>0.27251184834123221</v>
      </c>
      <c r="F101" s="95"/>
      <c r="G101" s="109"/>
      <c r="H101" s="95"/>
      <c r="I101" s="108"/>
      <c r="J101" s="196"/>
      <c r="K101" s="109"/>
      <c r="L101" s="95"/>
      <c r="M101" s="108"/>
      <c r="N101" s="196"/>
      <c r="O101" s="109"/>
      <c r="P101" s="302"/>
      <c r="Q101" s="303"/>
      <c r="R101" s="368"/>
      <c r="S101" s="308"/>
      <c r="T101" s="302"/>
      <c r="U101" s="303"/>
      <c r="V101" s="368"/>
      <c r="W101" s="308"/>
      <c r="X101" s="302"/>
      <c r="Y101" s="303"/>
      <c r="Z101" s="368"/>
      <c r="AA101" s="308"/>
      <c r="AB101" s="302">
        <v>265</v>
      </c>
      <c r="AC101" s="303">
        <v>77</v>
      </c>
      <c r="AD101" s="368"/>
      <c r="AE101" s="308"/>
      <c r="AF101" s="302"/>
      <c r="AG101" s="303"/>
      <c r="AH101" s="368"/>
      <c r="AI101" s="308"/>
      <c r="AJ101" s="302"/>
      <c r="AK101" s="303"/>
      <c r="AL101" s="368"/>
      <c r="AM101" s="308"/>
      <c r="AN101" s="302"/>
      <c r="AO101" s="303"/>
      <c r="AP101" s="368"/>
      <c r="AQ101" s="308"/>
      <c r="AR101" s="302">
        <v>288</v>
      </c>
      <c r="AS101" s="303">
        <v>51</v>
      </c>
      <c r="AT101" s="368">
        <v>300</v>
      </c>
      <c r="AU101" s="308">
        <v>40</v>
      </c>
      <c r="AV101" s="344">
        <v>259</v>
      </c>
      <c r="AW101" s="303">
        <v>73</v>
      </c>
      <c r="AX101" s="369"/>
      <c r="AY101" s="308"/>
      <c r="AZ101" s="95"/>
      <c r="BA101" s="109"/>
      <c r="BB101" s="344"/>
      <c r="BC101" s="304"/>
      <c r="BD101" s="344"/>
      <c r="BE101" s="304"/>
      <c r="BF101" s="344"/>
      <c r="BG101" s="304"/>
      <c r="BH101" s="344"/>
      <c r="BI101" s="304"/>
      <c r="BJ101" s="344"/>
      <c r="BK101" s="304"/>
      <c r="BL101" s="344"/>
      <c r="BM101" s="304"/>
      <c r="BN101" s="344"/>
      <c r="BO101" s="304"/>
      <c r="BP101" s="344"/>
      <c r="BQ101" s="304"/>
      <c r="BR101" s="344"/>
      <c r="BS101" s="304"/>
    </row>
    <row r="102" spans="1:71">
      <c r="A102" s="10">
        <v>1409</v>
      </c>
      <c r="B102" s="11" t="s">
        <v>236</v>
      </c>
      <c r="C102" s="33">
        <v>1371</v>
      </c>
      <c r="D102" s="45">
        <v>347</v>
      </c>
      <c r="E102" s="68">
        <f t="shared" si="1"/>
        <v>0.25309992706053974</v>
      </c>
      <c r="F102" s="95"/>
      <c r="G102" s="109"/>
      <c r="H102" s="95"/>
      <c r="I102" s="108"/>
      <c r="J102" s="196"/>
      <c r="K102" s="109"/>
      <c r="L102" s="95"/>
      <c r="M102" s="108"/>
      <c r="N102" s="196"/>
      <c r="O102" s="109"/>
      <c r="P102" s="302"/>
      <c r="Q102" s="303"/>
      <c r="R102" s="368"/>
      <c r="S102" s="308"/>
      <c r="T102" s="302"/>
      <c r="U102" s="303"/>
      <c r="V102" s="368"/>
      <c r="W102" s="308"/>
      <c r="X102" s="302"/>
      <c r="Y102" s="303"/>
      <c r="Z102" s="368"/>
      <c r="AA102" s="308"/>
      <c r="AB102" s="302">
        <v>277</v>
      </c>
      <c r="AC102" s="303">
        <v>68</v>
      </c>
      <c r="AD102" s="368"/>
      <c r="AE102" s="308"/>
      <c r="AF102" s="302"/>
      <c r="AG102" s="303"/>
      <c r="AH102" s="368"/>
      <c r="AI102" s="308"/>
      <c r="AJ102" s="302"/>
      <c r="AK102" s="303"/>
      <c r="AL102" s="368"/>
      <c r="AM102" s="308"/>
      <c r="AN102" s="302"/>
      <c r="AO102" s="303"/>
      <c r="AP102" s="368"/>
      <c r="AQ102" s="308"/>
      <c r="AR102" s="302">
        <v>290</v>
      </c>
      <c r="AS102" s="303">
        <v>55</v>
      </c>
      <c r="AT102" s="368">
        <v>301</v>
      </c>
      <c r="AU102" s="308">
        <v>45</v>
      </c>
      <c r="AV102" s="344">
        <v>279</v>
      </c>
      <c r="AW102" s="303">
        <v>61</v>
      </c>
      <c r="AX102" s="369"/>
      <c r="AY102" s="308"/>
      <c r="AZ102" s="95"/>
      <c r="BA102" s="109"/>
      <c r="BB102" s="344"/>
      <c r="BC102" s="304"/>
      <c r="BD102" s="344"/>
      <c r="BE102" s="304"/>
      <c r="BF102" s="344"/>
      <c r="BG102" s="304"/>
      <c r="BH102" s="344"/>
      <c r="BI102" s="304"/>
      <c r="BJ102" s="344"/>
      <c r="BK102" s="304"/>
      <c r="BL102" s="344"/>
      <c r="BM102" s="304"/>
      <c r="BN102" s="344"/>
      <c r="BO102" s="304"/>
      <c r="BP102" s="344"/>
      <c r="BQ102" s="304"/>
      <c r="BR102" s="344"/>
      <c r="BS102" s="304"/>
    </row>
    <row r="103" spans="1:71">
      <c r="A103" s="10">
        <v>1501</v>
      </c>
      <c r="B103" s="11" t="s">
        <v>237</v>
      </c>
      <c r="C103" s="33">
        <v>1576</v>
      </c>
      <c r="D103" s="45">
        <v>452</v>
      </c>
      <c r="E103" s="68">
        <f t="shared" si="1"/>
        <v>0.28680203045685282</v>
      </c>
      <c r="F103" s="95"/>
      <c r="G103" s="109"/>
      <c r="H103" s="95"/>
      <c r="I103" s="108"/>
      <c r="J103" s="196"/>
      <c r="K103" s="109"/>
      <c r="L103" s="95"/>
      <c r="M103" s="108"/>
      <c r="N103" s="196"/>
      <c r="O103" s="109"/>
      <c r="P103" s="302"/>
      <c r="Q103" s="303"/>
      <c r="R103" s="368"/>
      <c r="S103" s="308"/>
      <c r="T103" s="302"/>
      <c r="U103" s="303"/>
      <c r="V103" s="368"/>
      <c r="W103" s="308"/>
      <c r="X103" s="302"/>
      <c r="Y103" s="303"/>
      <c r="Z103" s="368"/>
      <c r="AA103" s="308"/>
      <c r="AB103" s="302">
        <v>397</v>
      </c>
      <c r="AC103" s="303">
        <v>51</v>
      </c>
      <c r="AD103" s="368"/>
      <c r="AE103" s="308"/>
      <c r="AF103" s="302"/>
      <c r="AG103" s="303"/>
      <c r="AH103" s="368"/>
      <c r="AI103" s="308"/>
      <c r="AJ103" s="302"/>
      <c r="AK103" s="303"/>
      <c r="AL103" s="368"/>
      <c r="AM103" s="308"/>
      <c r="AN103" s="302"/>
      <c r="AO103" s="303"/>
      <c r="AP103" s="368"/>
      <c r="AQ103" s="308"/>
      <c r="AR103" s="302">
        <v>423</v>
      </c>
      <c r="AS103" s="303">
        <v>29</v>
      </c>
      <c r="AT103" s="368">
        <v>423</v>
      </c>
      <c r="AU103" s="308">
        <v>27</v>
      </c>
      <c r="AV103" s="344">
        <v>373</v>
      </c>
      <c r="AW103" s="303">
        <v>69</v>
      </c>
      <c r="AX103" s="369"/>
      <c r="AY103" s="308"/>
      <c r="AZ103" s="95"/>
      <c r="BA103" s="109"/>
      <c r="BB103" s="344"/>
      <c r="BC103" s="304"/>
      <c r="BD103" s="344"/>
      <c r="BE103" s="304"/>
      <c r="BF103" s="344"/>
      <c r="BG103" s="304"/>
      <c r="BH103" s="344"/>
      <c r="BI103" s="304"/>
      <c r="BJ103" s="344"/>
      <c r="BK103" s="304"/>
      <c r="BL103" s="344"/>
      <c r="BM103" s="304"/>
      <c r="BN103" s="344"/>
      <c r="BO103" s="304"/>
      <c r="BP103" s="344"/>
      <c r="BQ103" s="304"/>
      <c r="BR103" s="344"/>
      <c r="BS103" s="304"/>
    </row>
    <row r="104" spans="1:71">
      <c r="A104" s="10">
        <v>1502</v>
      </c>
      <c r="B104" s="11" t="s">
        <v>238</v>
      </c>
      <c r="C104" s="33">
        <v>1464</v>
      </c>
      <c r="D104" s="45">
        <v>431</v>
      </c>
      <c r="E104" s="68">
        <f t="shared" si="1"/>
        <v>0.29439890710382516</v>
      </c>
      <c r="F104" s="95"/>
      <c r="G104" s="109"/>
      <c r="H104" s="95"/>
      <c r="I104" s="108"/>
      <c r="J104" s="196"/>
      <c r="K104" s="109"/>
      <c r="L104" s="95"/>
      <c r="M104" s="108"/>
      <c r="N104" s="196"/>
      <c r="O104" s="109"/>
      <c r="P104" s="302"/>
      <c r="Q104" s="303"/>
      <c r="R104" s="368"/>
      <c r="S104" s="308"/>
      <c r="T104" s="302"/>
      <c r="U104" s="303"/>
      <c r="V104" s="368"/>
      <c r="W104" s="308"/>
      <c r="X104" s="302"/>
      <c r="Y104" s="303"/>
      <c r="Z104" s="368"/>
      <c r="AA104" s="308"/>
      <c r="AB104" s="302">
        <v>357</v>
      </c>
      <c r="AC104" s="303">
        <v>72</v>
      </c>
      <c r="AD104" s="368"/>
      <c r="AE104" s="308"/>
      <c r="AF104" s="302"/>
      <c r="AG104" s="303"/>
      <c r="AH104" s="368"/>
      <c r="AI104" s="308"/>
      <c r="AJ104" s="302"/>
      <c r="AK104" s="303"/>
      <c r="AL104" s="368"/>
      <c r="AM104" s="308"/>
      <c r="AN104" s="302"/>
      <c r="AO104" s="303"/>
      <c r="AP104" s="368"/>
      <c r="AQ104" s="308"/>
      <c r="AR104" s="302">
        <v>381</v>
      </c>
      <c r="AS104" s="303">
        <v>47</v>
      </c>
      <c r="AT104" s="368">
        <v>398</v>
      </c>
      <c r="AU104" s="308">
        <v>30</v>
      </c>
      <c r="AV104" s="344">
        <v>322</v>
      </c>
      <c r="AW104" s="303">
        <v>101</v>
      </c>
      <c r="AX104" s="369"/>
      <c r="AY104" s="308"/>
      <c r="AZ104" s="95"/>
      <c r="BA104" s="109"/>
      <c r="BB104" s="344"/>
      <c r="BC104" s="304"/>
      <c r="BD104" s="344"/>
      <c r="BE104" s="304"/>
      <c r="BF104" s="344"/>
      <c r="BG104" s="304"/>
      <c r="BH104" s="344"/>
      <c r="BI104" s="304"/>
      <c r="BJ104" s="344"/>
      <c r="BK104" s="304"/>
      <c r="BL104" s="344"/>
      <c r="BM104" s="304"/>
      <c r="BN104" s="344"/>
      <c r="BO104" s="304"/>
      <c r="BP104" s="344"/>
      <c r="BQ104" s="304"/>
      <c r="BR104" s="344"/>
      <c r="BS104" s="304"/>
    </row>
    <row r="105" spans="1:71">
      <c r="A105" s="10">
        <v>1503</v>
      </c>
      <c r="B105" s="11" t="s">
        <v>239</v>
      </c>
      <c r="C105" s="33">
        <v>954</v>
      </c>
      <c r="D105" s="45">
        <v>135</v>
      </c>
      <c r="E105" s="68">
        <f t="shared" si="1"/>
        <v>0.14150943396226415</v>
      </c>
      <c r="F105" s="95"/>
      <c r="G105" s="109"/>
      <c r="H105" s="95"/>
      <c r="I105" s="108"/>
      <c r="J105" s="196"/>
      <c r="K105" s="109"/>
      <c r="L105" s="95"/>
      <c r="M105" s="108"/>
      <c r="N105" s="196"/>
      <c r="O105" s="109"/>
      <c r="P105" s="302"/>
      <c r="Q105" s="303"/>
      <c r="R105" s="368"/>
      <c r="S105" s="308"/>
      <c r="T105" s="302"/>
      <c r="U105" s="303"/>
      <c r="V105" s="368"/>
      <c r="W105" s="308"/>
      <c r="X105" s="302"/>
      <c r="Y105" s="303"/>
      <c r="Z105" s="368"/>
      <c r="AA105" s="308"/>
      <c r="AB105" s="302">
        <v>96</v>
      </c>
      <c r="AC105" s="303">
        <v>33</v>
      </c>
      <c r="AD105" s="368"/>
      <c r="AE105" s="308"/>
      <c r="AF105" s="302"/>
      <c r="AG105" s="303"/>
      <c r="AH105" s="368"/>
      <c r="AI105" s="308"/>
      <c r="AJ105" s="302"/>
      <c r="AK105" s="303"/>
      <c r="AL105" s="368"/>
      <c r="AM105" s="308"/>
      <c r="AN105" s="302"/>
      <c r="AO105" s="303"/>
      <c r="AP105" s="368"/>
      <c r="AQ105" s="308"/>
      <c r="AR105" s="302">
        <v>108</v>
      </c>
      <c r="AS105" s="303">
        <v>23</v>
      </c>
      <c r="AT105" s="368">
        <v>115</v>
      </c>
      <c r="AU105" s="308">
        <v>16</v>
      </c>
      <c r="AV105" s="344">
        <v>95</v>
      </c>
      <c r="AW105" s="303">
        <v>33</v>
      </c>
      <c r="AX105" s="369"/>
      <c r="AY105" s="308"/>
      <c r="AZ105" s="95"/>
      <c r="BA105" s="109"/>
      <c r="BB105" s="344"/>
      <c r="BC105" s="304"/>
      <c r="BD105" s="344"/>
      <c r="BE105" s="304"/>
      <c r="BF105" s="344"/>
      <c r="BG105" s="304"/>
      <c r="BH105" s="344"/>
      <c r="BI105" s="304"/>
      <c r="BJ105" s="344"/>
      <c r="BK105" s="304"/>
      <c r="BL105" s="344"/>
      <c r="BM105" s="304"/>
      <c r="BN105" s="344"/>
      <c r="BO105" s="304"/>
      <c r="BP105" s="344"/>
      <c r="BQ105" s="304"/>
      <c r="BR105" s="344"/>
      <c r="BS105" s="304"/>
    </row>
    <row r="106" spans="1:71">
      <c r="A106" s="10">
        <v>1504</v>
      </c>
      <c r="B106" s="11" t="s">
        <v>240</v>
      </c>
      <c r="C106" s="33">
        <v>825</v>
      </c>
      <c r="D106" s="45">
        <v>237</v>
      </c>
      <c r="E106" s="68">
        <f t="shared" si="1"/>
        <v>0.28727272727272729</v>
      </c>
      <c r="F106" s="95"/>
      <c r="G106" s="109"/>
      <c r="H106" s="95"/>
      <c r="I106" s="108"/>
      <c r="J106" s="196"/>
      <c r="K106" s="109"/>
      <c r="L106" s="95"/>
      <c r="M106" s="108"/>
      <c r="N106" s="196"/>
      <c r="O106" s="109"/>
      <c r="P106" s="302"/>
      <c r="Q106" s="303"/>
      <c r="R106" s="368"/>
      <c r="S106" s="308"/>
      <c r="T106" s="302"/>
      <c r="U106" s="303"/>
      <c r="V106" s="368"/>
      <c r="W106" s="308"/>
      <c r="X106" s="302"/>
      <c r="Y106" s="303"/>
      <c r="Z106" s="368"/>
      <c r="AA106" s="308"/>
      <c r="AB106" s="302">
        <v>183</v>
      </c>
      <c r="AC106" s="303">
        <v>48</v>
      </c>
      <c r="AD106" s="368"/>
      <c r="AE106" s="308"/>
      <c r="AF106" s="302"/>
      <c r="AG106" s="303"/>
      <c r="AH106" s="368"/>
      <c r="AI106" s="308"/>
      <c r="AJ106" s="302"/>
      <c r="AK106" s="303"/>
      <c r="AL106" s="368"/>
      <c r="AM106" s="308"/>
      <c r="AN106" s="302"/>
      <c r="AO106" s="303"/>
      <c r="AP106" s="368"/>
      <c r="AQ106" s="308"/>
      <c r="AR106" s="302">
        <v>190</v>
      </c>
      <c r="AS106" s="303">
        <v>41</v>
      </c>
      <c r="AT106" s="368">
        <v>201</v>
      </c>
      <c r="AU106" s="308">
        <v>33</v>
      </c>
      <c r="AV106" s="344">
        <v>170</v>
      </c>
      <c r="AW106" s="303">
        <v>60</v>
      </c>
      <c r="AX106" s="369"/>
      <c r="AY106" s="308"/>
      <c r="AZ106" s="95"/>
      <c r="BA106" s="109"/>
      <c r="BB106" s="344"/>
      <c r="BC106" s="304"/>
      <c r="BD106" s="344"/>
      <c r="BE106" s="304"/>
      <c r="BF106" s="344"/>
      <c r="BG106" s="304"/>
      <c r="BH106" s="344"/>
      <c r="BI106" s="304"/>
      <c r="BJ106" s="344"/>
      <c r="BK106" s="304"/>
      <c r="BL106" s="344"/>
      <c r="BM106" s="304"/>
      <c r="BN106" s="344"/>
      <c r="BO106" s="304"/>
      <c r="BP106" s="344"/>
      <c r="BQ106" s="304"/>
      <c r="BR106" s="344"/>
      <c r="BS106" s="304"/>
    </row>
    <row r="107" spans="1:71">
      <c r="A107" s="10">
        <v>1505</v>
      </c>
      <c r="B107" s="11" t="s">
        <v>241</v>
      </c>
      <c r="C107" s="33">
        <v>1380</v>
      </c>
      <c r="D107" s="45">
        <v>428</v>
      </c>
      <c r="E107" s="68">
        <f t="shared" si="1"/>
        <v>0.31014492753623191</v>
      </c>
      <c r="F107" s="95"/>
      <c r="G107" s="109"/>
      <c r="H107" s="95"/>
      <c r="I107" s="108"/>
      <c r="J107" s="196"/>
      <c r="K107" s="109"/>
      <c r="L107" s="95"/>
      <c r="M107" s="108"/>
      <c r="N107" s="196"/>
      <c r="O107" s="109"/>
      <c r="P107" s="302"/>
      <c r="Q107" s="303"/>
      <c r="R107" s="368"/>
      <c r="S107" s="308"/>
      <c r="T107" s="302"/>
      <c r="U107" s="303"/>
      <c r="V107" s="368"/>
      <c r="W107" s="308"/>
      <c r="X107" s="302"/>
      <c r="Y107" s="303"/>
      <c r="Z107" s="368"/>
      <c r="AA107" s="308"/>
      <c r="AB107" s="302">
        <v>376</v>
      </c>
      <c r="AC107" s="303">
        <v>50</v>
      </c>
      <c r="AD107" s="368"/>
      <c r="AE107" s="308"/>
      <c r="AF107" s="302"/>
      <c r="AG107" s="303"/>
      <c r="AH107" s="368"/>
      <c r="AI107" s="308"/>
      <c r="AJ107" s="302"/>
      <c r="AK107" s="303"/>
      <c r="AL107" s="368"/>
      <c r="AM107" s="308"/>
      <c r="AN107" s="302"/>
      <c r="AO107" s="303"/>
      <c r="AP107" s="368"/>
      <c r="AQ107" s="308"/>
      <c r="AR107" s="302">
        <v>391</v>
      </c>
      <c r="AS107" s="303">
        <v>32</v>
      </c>
      <c r="AT107" s="368">
        <v>397</v>
      </c>
      <c r="AU107" s="308">
        <v>28</v>
      </c>
      <c r="AV107" s="344">
        <v>343</v>
      </c>
      <c r="AW107" s="303">
        <v>74</v>
      </c>
      <c r="AX107" s="369"/>
      <c r="AY107" s="308"/>
      <c r="AZ107" s="95"/>
      <c r="BA107" s="109"/>
      <c r="BB107" s="344"/>
      <c r="BC107" s="304"/>
      <c r="BD107" s="344"/>
      <c r="BE107" s="304"/>
      <c r="BF107" s="344"/>
      <c r="BG107" s="304"/>
      <c r="BH107" s="344"/>
      <c r="BI107" s="304"/>
      <c r="BJ107" s="344"/>
      <c r="BK107" s="304"/>
      <c r="BL107" s="344"/>
      <c r="BM107" s="304"/>
      <c r="BN107" s="344"/>
      <c r="BO107" s="304"/>
      <c r="BP107" s="344"/>
      <c r="BQ107" s="304"/>
      <c r="BR107" s="344"/>
      <c r="BS107" s="304"/>
    </row>
    <row r="108" spans="1:71">
      <c r="A108" s="10">
        <v>1506</v>
      </c>
      <c r="B108" s="11" t="s">
        <v>242</v>
      </c>
      <c r="C108" s="33">
        <v>636</v>
      </c>
      <c r="D108" s="45">
        <v>225</v>
      </c>
      <c r="E108" s="68">
        <f t="shared" si="1"/>
        <v>0.35377358490566035</v>
      </c>
      <c r="F108" s="95"/>
      <c r="G108" s="109"/>
      <c r="H108" s="95"/>
      <c r="I108" s="108"/>
      <c r="J108" s="196"/>
      <c r="K108" s="109"/>
      <c r="L108" s="95"/>
      <c r="M108" s="108"/>
      <c r="N108" s="196"/>
      <c r="O108" s="109"/>
      <c r="P108" s="302"/>
      <c r="Q108" s="303"/>
      <c r="R108" s="368"/>
      <c r="S108" s="308"/>
      <c r="T108" s="302"/>
      <c r="U108" s="303"/>
      <c r="V108" s="368"/>
      <c r="W108" s="308"/>
      <c r="X108" s="302"/>
      <c r="Y108" s="303"/>
      <c r="Z108" s="368"/>
      <c r="AA108" s="308"/>
      <c r="AB108" s="302">
        <v>192</v>
      </c>
      <c r="AC108" s="303">
        <v>29</v>
      </c>
      <c r="AD108" s="368"/>
      <c r="AE108" s="308"/>
      <c r="AF108" s="302"/>
      <c r="AG108" s="303"/>
      <c r="AH108" s="368"/>
      <c r="AI108" s="308"/>
      <c r="AJ108" s="302"/>
      <c r="AK108" s="303"/>
      <c r="AL108" s="368"/>
      <c r="AM108" s="308"/>
      <c r="AN108" s="302"/>
      <c r="AO108" s="303"/>
      <c r="AP108" s="368"/>
      <c r="AQ108" s="308"/>
      <c r="AR108" s="302">
        <v>205</v>
      </c>
      <c r="AS108" s="303">
        <v>19</v>
      </c>
      <c r="AT108" s="368">
        <v>210</v>
      </c>
      <c r="AU108" s="308">
        <v>15</v>
      </c>
      <c r="AV108" s="344">
        <v>190</v>
      </c>
      <c r="AW108" s="303">
        <v>31</v>
      </c>
      <c r="AX108" s="369"/>
      <c r="AY108" s="308"/>
      <c r="AZ108" s="95"/>
      <c r="BA108" s="109"/>
      <c r="BB108" s="344"/>
      <c r="BC108" s="304"/>
      <c r="BD108" s="344"/>
      <c r="BE108" s="304"/>
      <c r="BF108" s="344"/>
      <c r="BG108" s="304"/>
      <c r="BH108" s="344"/>
      <c r="BI108" s="304"/>
      <c r="BJ108" s="344"/>
      <c r="BK108" s="304"/>
      <c r="BL108" s="344"/>
      <c r="BM108" s="304"/>
      <c r="BN108" s="344"/>
      <c r="BO108" s="304"/>
      <c r="BP108" s="344"/>
      <c r="BQ108" s="304"/>
      <c r="BR108" s="344"/>
      <c r="BS108" s="304"/>
    </row>
    <row r="109" spans="1:71">
      <c r="A109" s="10">
        <v>1507</v>
      </c>
      <c r="B109" s="11" t="s">
        <v>243</v>
      </c>
      <c r="C109" s="33">
        <v>687</v>
      </c>
      <c r="D109" s="45">
        <v>204</v>
      </c>
      <c r="E109" s="68">
        <f t="shared" si="1"/>
        <v>0.29694323144104806</v>
      </c>
      <c r="F109" s="95"/>
      <c r="G109" s="109"/>
      <c r="H109" s="95"/>
      <c r="I109" s="108"/>
      <c r="J109" s="196"/>
      <c r="K109" s="109"/>
      <c r="L109" s="95"/>
      <c r="M109" s="108"/>
      <c r="N109" s="196"/>
      <c r="O109" s="109"/>
      <c r="P109" s="302"/>
      <c r="Q109" s="303"/>
      <c r="R109" s="368"/>
      <c r="S109" s="308"/>
      <c r="T109" s="302"/>
      <c r="U109" s="303"/>
      <c r="V109" s="368"/>
      <c r="W109" s="308"/>
      <c r="X109" s="302"/>
      <c r="Y109" s="303"/>
      <c r="Z109" s="368"/>
      <c r="AA109" s="308"/>
      <c r="AB109" s="302">
        <v>160</v>
      </c>
      <c r="AC109" s="303">
        <v>44</v>
      </c>
      <c r="AD109" s="368"/>
      <c r="AE109" s="308"/>
      <c r="AF109" s="302"/>
      <c r="AG109" s="303"/>
      <c r="AH109" s="368"/>
      <c r="AI109" s="308"/>
      <c r="AJ109" s="302"/>
      <c r="AK109" s="303"/>
      <c r="AL109" s="368"/>
      <c r="AM109" s="308"/>
      <c r="AN109" s="302"/>
      <c r="AO109" s="303"/>
      <c r="AP109" s="368"/>
      <c r="AQ109" s="308"/>
      <c r="AR109" s="302">
        <v>175</v>
      </c>
      <c r="AS109" s="303">
        <v>29</v>
      </c>
      <c r="AT109" s="368">
        <v>178</v>
      </c>
      <c r="AU109" s="308">
        <v>25</v>
      </c>
      <c r="AV109" s="344">
        <v>156</v>
      </c>
      <c r="AW109" s="303">
        <v>40</v>
      </c>
      <c r="AX109" s="369"/>
      <c r="AY109" s="308"/>
      <c r="AZ109" s="95"/>
      <c r="BA109" s="109"/>
      <c r="BB109" s="344"/>
      <c r="BC109" s="304"/>
      <c r="BD109" s="344"/>
      <c r="BE109" s="304"/>
      <c r="BF109" s="344"/>
      <c r="BG109" s="304"/>
      <c r="BH109" s="344"/>
      <c r="BI109" s="304"/>
      <c r="BJ109" s="344"/>
      <c r="BK109" s="304"/>
      <c r="BL109" s="344"/>
      <c r="BM109" s="304"/>
      <c r="BN109" s="344"/>
      <c r="BO109" s="304"/>
      <c r="BP109" s="344"/>
      <c r="BQ109" s="304"/>
      <c r="BR109" s="344"/>
      <c r="BS109" s="304"/>
    </row>
    <row r="110" spans="1:71">
      <c r="A110" s="10">
        <v>1508</v>
      </c>
      <c r="B110" s="11" t="s">
        <v>244</v>
      </c>
      <c r="C110" s="33">
        <v>1128</v>
      </c>
      <c r="D110" s="45">
        <v>498</v>
      </c>
      <c r="E110" s="68">
        <f t="shared" si="1"/>
        <v>0.44148936170212766</v>
      </c>
      <c r="F110" s="95"/>
      <c r="G110" s="109"/>
      <c r="H110" s="95"/>
      <c r="I110" s="108"/>
      <c r="J110" s="196"/>
      <c r="K110" s="109"/>
      <c r="L110" s="95"/>
      <c r="M110" s="108"/>
      <c r="N110" s="196"/>
      <c r="O110" s="109"/>
      <c r="P110" s="302"/>
      <c r="Q110" s="303"/>
      <c r="R110" s="368"/>
      <c r="S110" s="308"/>
      <c r="T110" s="302"/>
      <c r="U110" s="303"/>
      <c r="V110" s="368"/>
      <c r="W110" s="308"/>
      <c r="X110" s="302"/>
      <c r="Y110" s="303"/>
      <c r="Z110" s="368"/>
      <c r="AA110" s="308"/>
      <c r="AB110" s="302">
        <v>390</v>
      </c>
      <c r="AC110" s="303">
        <v>104</v>
      </c>
      <c r="AD110" s="368"/>
      <c r="AE110" s="308"/>
      <c r="AF110" s="302"/>
      <c r="AG110" s="303"/>
      <c r="AH110" s="368"/>
      <c r="AI110" s="308"/>
      <c r="AJ110" s="302"/>
      <c r="AK110" s="303"/>
      <c r="AL110" s="368"/>
      <c r="AM110" s="308"/>
      <c r="AN110" s="302"/>
      <c r="AO110" s="303"/>
      <c r="AP110" s="368"/>
      <c r="AQ110" s="308"/>
      <c r="AR110" s="302">
        <v>435</v>
      </c>
      <c r="AS110" s="303">
        <v>60</v>
      </c>
      <c r="AT110" s="368">
        <v>443</v>
      </c>
      <c r="AU110" s="308">
        <v>53</v>
      </c>
      <c r="AV110" s="344">
        <v>408</v>
      </c>
      <c r="AW110" s="303">
        <v>81</v>
      </c>
      <c r="AX110" s="369"/>
      <c r="AY110" s="308"/>
      <c r="AZ110" s="95"/>
      <c r="BA110" s="109"/>
      <c r="BB110" s="344"/>
      <c r="BC110" s="304"/>
      <c r="BD110" s="344"/>
      <c r="BE110" s="304"/>
      <c r="BF110" s="344"/>
      <c r="BG110" s="304"/>
      <c r="BH110" s="344"/>
      <c r="BI110" s="304"/>
      <c r="BJ110" s="344"/>
      <c r="BK110" s="304"/>
      <c r="BL110" s="344"/>
      <c r="BM110" s="304"/>
      <c r="BN110" s="344"/>
      <c r="BO110" s="304"/>
      <c r="BP110" s="344"/>
      <c r="BQ110" s="304"/>
      <c r="BR110" s="344"/>
      <c r="BS110" s="304"/>
    </row>
    <row r="111" spans="1:71">
      <c r="A111" s="10">
        <v>1509</v>
      </c>
      <c r="B111" s="11" t="s">
        <v>245</v>
      </c>
      <c r="C111" s="33">
        <v>944</v>
      </c>
      <c r="D111" s="45">
        <v>274</v>
      </c>
      <c r="E111" s="68">
        <f t="shared" si="1"/>
        <v>0.2902542372881356</v>
      </c>
      <c r="F111" s="95"/>
      <c r="G111" s="109"/>
      <c r="H111" s="95"/>
      <c r="I111" s="108"/>
      <c r="J111" s="196"/>
      <c r="K111" s="109"/>
      <c r="L111" s="95"/>
      <c r="M111" s="108"/>
      <c r="N111" s="196"/>
      <c r="O111" s="109"/>
      <c r="P111" s="302"/>
      <c r="Q111" s="303"/>
      <c r="R111" s="368"/>
      <c r="S111" s="308"/>
      <c r="T111" s="302"/>
      <c r="U111" s="303"/>
      <c r="V111" s="368"/>
      <c r="W111" s="308"/>
      <c r="X111" s="302"/>
      <c r="Y111" s="303"/>
      <c r="Z111" s="368"/>
      <c r="AA111" s="308"/>
      <c r="AB111" s="302">
        <v>236</v>
      </c>
      <c r="AC111" s="303">
        <v>38</v>
      </c>
      <c r="AD111" s="368"/>
      <c r="AE111" s="308"/>
      <c r="AF111" s="302"/>
      <c r="AG111" s="303"/>
      <c r="AH111" s="368"/>
      <c r="AI111" s="308"/>
      <c r="AJ111" s="302"/>
      <c r="AK111" s="303"/>
      <c r="AL111" s="368"/>
      <c r="AM111" s="308"/>
      <c r="AN111" s="302"/>
      <c r="AO111" s="303"/>
      <c r="AP111" s="368"/>
      <c r="AQ111" s="308"/>
      <c r="AR111" s="302">
        <v>243</v>
      </c>
      <c r="AS111" s="303">
        <v>30</v>
      </c>
      <c r="AT111" s="368">
        <v>250</v>
      </c>
      <c r="AU111" s="308">
        <v>22</v>
      </c>
      <c r="AV111" s="344">
        <v>245</v>
      </c>
      <c r="AW111" s="303">
        <v>26</v>
      </c>
      <c r="AX111" s="369"/>
      <c r="AY111" s="308"/>
      <c r="AZ111" s="95"/>
      <c r="BA111" s="109"/>
      <c r="BB111" s="344"/>
      <c r="BC111" s="304"/>
      <c r="BD111" s="344"/>
      <c r="BE111" s="304"/>
      <c r="BF111" s="344"/>
      <c r="BG111" s="304"/>
      <c r="BH111" s="344"/>
      <c r="BI111" s="304"/>
      <c r="BJ111" s="344"/>
      <c r="BK111" s="304"/>
      <c r="BL111" s="344"/>
      <c r="BM111" s="304"/>
      <c r="BN111" s="344"/>
      <c r="BO111" s="304"/>
      <c r="BP111" s="344"/>
      <c r="BQ111" s="304"/>
      <c r="BR111" s="344"/>
      <c r="BS111" s="304"/>
    </row>
    <row r="112" spans="1:71">
      <c r="A112" s="10">
        <v>1510</v>
      </c>
      <c r="B112" s="11" t="s">
        <v>246</v>
      </c>
      <c r="C112" s="33">
        <v>863</v>
      </c>
      <c r="D112" s="45">
        <v>165</v>
      </c>
      <c r="E112" s="68">
        <f t="shared" si="1"/>
        <v>0.19119351100811124</v>
      </c>
      <c r="F112" s="95"/>
      <c r="G112" s="109"/>
      <c r="H112" s="95"/>
      <c r="I112" s="108"/>
      <c r="J112" s="196"/>
      <c r="K112" s="109"/>
      <c r="L112" s="95"/>
      <c r="M112" s="108"/>
      <c r="N112" s="196"/>
      <c r="O112" s="109"/>
      <c r="P112" s="302"/>
      <c r="Q112" s="303"/>
      <c r="R112" s="368"/>
      <c r="S112" s="308"/>
      <c r="T112" s="302"/>
      <c r="U112" s="303"/>
      <c r="V112" s="368"/>
      <c r="W112" s="308"/>
      <c r="X112" s="302"/>
      <c r="Y112" s="303"/>
      <c r="Z112" s="368"/>
      <c r="AA112" s="308"/>
      <c r="AB112" s="302">
        <v>128</v>
      </c>
      <c r="AC112" s="303">
        <v>32</v>
      </c>
      <c r="AD112" s="368"/>
      <c r="AE112" s="308"/>
      <c r="AF112" s="302"/>
      <c r="AG112" s="303"/>
      <c r="AH112" s="368"/>
      <c r="AI112" s="308"/>
      <c r="AJ112" s="302"/>
      <c r="AK112" s="303"/>
      <c r="AL112" s="368"/>
      <c r="AM112" s="308"/>
      <c r="AN112" s="302"/>
      <c r="AO112" s="303"/>
      <c r="AP112" s="368"/>
      <c r="AQ112" s="308"/>
      <c r="AR112" s="302">
        <v>136</v>
      </c>
      <c r="AS112" s="303">
        <v>23</v>
      </c>
      <c r="AT112" s="368">
        <v>137</v>
      </c>
      <c r="AU112" s="308">
        <v>22</v>
      </c>
      <c r="AV112" s="344">
        <v>116</v>
      </c>
      <c r="AW112" s="303">
        <v>43</v>
      </c>
      <c r="AX112" s="369"/>
      <c r="AY112" s="308"/>
      <c r="AZ112" s="95"/>
      <c r="BA112" s="109"/>
      <c r="BB112" s="344"/>
      <c r="BC112" s="304"/>
      <c r="BD112" s="344"/>
      <c r="BE112" s="304"/>
      <c r="BF112" s="344"/>
      <c r="BG112" s="304"/>
      <c r="BH112" s="344"/>
      <c r="BI112" s="304"/>
      <c r="BJ112" s="344"/>
      <c r="BK112" s="304"/>
      <c r="BL112" s="344"/>
      <c r="BM112" s="304"/>
      <c r="BN112" s="344"/>
      <c r="BO112" s="304"/>
      <c r="BP112" s="344"/>
      <c r="BQ112" s="304"/>
      <c r="BR112" s="344"/>
      <c r="BS112" s="304"/>
    </row>
    <row r="113" spans="1:71">
      <c r="A113" s="10">
        <v>1601</v>
      </c>
      <c r="B113" s="11" t="s">
        <v>247</v>
      </c>
      <c r="C113" s="33">
        <v>1321</v>
      </c>
      <c r="D113" s="45">
        <v>152</v>
      </c>
      <c r="E113" s="68">
        <f t="shared" si="1"/>
        <v>0.11506434519303559</v>
      </c>
      <c r="F113" s="95"/>
      <c r="G113" s="109"/>
      <c r="H113" s="95"/>
      <c r="I113" s="108"/>
      <c r="J113" s="196"/>
      <c r="K113" s="109"/>
      <c r="L113" s="95"/>
      <c r="M113" s="108"/>
      <c r="N113" s="196"/>
      <c r="O113" s="109"/>
      <c r="P113" s="302"/>
      <c r="Q113" s="303"/>
      <c r="R113" s="368"/>
      <c r="S113" s="308"/>
      <c r="T113" s="302"/>
      <c r="U113" s="303"/>
      <c r="V113" s="368"/>
      <c r="W113" s="308"/>
      <c r="X113" s="302"/>
      <c r="Y113" s="303"/>
      <c r="Z113" s="368"/>
      <c r="AA113" s="308"/>
      <c r="AB113" s="302">
        <v>117</v>
      </c>
      <c r="AC113" s="303">
        <v>33</v>
      </c>
      <c r="AD113" s="368"/>
      <c r="AE113" s="308"/>
      <c r="AF113" s="302"/>
      <c r="AG113" s="303"/>
      <c r="AH113" s="368"/>
      <c r="AI113" s="308"/>
      <c r="AJ113" s="302"/>
      <c r="AK113" s="303"/>
      <c r="AL113" s="368"/>
      <c r="AM113" s="308"/>
      <c r="AN113" s="302"/>
      <c r="AO113" s="303"/>
      <c r="AP113" s="368"/>
      <c r="AQ113" s="308"/>
      <c r="AR113" s="302">
        <v>128</v>
      </c>
      <c r="AS113" s="303">
        <v>23</v>
      </c>
      <c r="AT113" s="368">
        <v>129</v>
      </c>
      <c r="AU113" s="308">
        <v>22</v>
      </c>
      <c r="AV113" s="344">
        <v>128</v>
      </c>
      <c r="AW113" s="303">
        <v>22</v>
      </c>
      <c r="AX113" s="369"/>
      <c r="AY113" s="308"/>
      <c r="AZ113" s="95"/>
      <c r="BA113" s="109"/>
      <c r="BB113" s="344"/>
      <c r="BC113" s="304"/>
      <c r="BD113" s="344"/>
      <c r="BE113" s="304"/>
      <c r="BF113" s="344"/>
      <c r="BG113" s="304"/>
      <c r="BH113" s="344"/>
      <c r="BI113" s="304"/>
      <c r="BJ113" s="344"/>
      <c r="BK113" s="304"/>
      <c r="BL113" s="344"/>
      <c r="BM113" s="304"/>
      <c r="BN113" s="344"/>
      <c r="BO113" s="304"/>
      <c r="BP113" s="344"/>
      <c r="BQ113" s="304"/>
      <c r="BR113" s="344"/>
      <c r="BS113" s="304"/>
    </row>
    <row r="114" spans="1:71">
      <c r="A114" s="10">
        <v>1701</v>
      </c>
      <c r="B114" s="11" t="s">
        <v>248</v>
      </c>
      <c r="C114" s="33">
        <v>1592</v>
      </c>
      <c r="D114" s="45">
        <v>227</v>
      </c>
      <c r="E114" s="68">
        <f t="shared" si="1"/>
        <v>0.14258793969849246</v>
      </c>
      <c r="F114" s="95"/>
      <c r="G114" s="109"/>
      <c r="H114" s="95"/>
      <c r="I114" s="108"/>
      <c r="J114" s="196"/>
      <c r="K114" s="109"/>
      <c r="L114" s="95"/>
      <c r="M114" s="108"/>
      <c r="N114" s="196"/>
      <c r="O114" s="109"/>
      <c r="P114" s="302"/>
      <c r="Q114" s="303"/>
      <c r="R114" s="368"/>
      <c r="S114" s="308"/>
      <c r="T114" s="302"/>
      <c r="U114" s="303"/>
      <c r="V114" s="368"/>
      <c r="W114" s="308"/>
      <c r="X114" s="302"/>
      <c r="Y114" s="303"/>
      <c r="Z114" s="368"/>
      <c r="AA114" s="308"/>
      <c r="AB114" s="302">
        <v>184</v>
      </c>
      <c r="AC114" s="303">
        <v>39</v>
      </c>
      <c r="AD114" s="368"/>
      <c r="AE114" s="308"/>
      <c r="AF114" s="302"/>
      <c r="AG114" s="303"/>
      <c r="AH114" s="368"/>
      <c r="AI114" s="308"/>
      <c r="AJ114" s="302"/>
      <c r="AK114" s="303"/>
      <c r="AL114" s="368"/>
      <c r="AM114" s="308"/>
      <c r="AN114" s="302"/>
      <c r="AO114" s="303"/>
      <c r="AP114" s="368"/>
      <c r="AQ114" s="308"/>
      <c r="AR114" s="302">
        <v>184</v>
      </c>
      <c r="AS114" s="303">
        <v>34</v>
      </c>
      <c r="AT114" s="368">
        <v>202</v>
      </c>
      <c r="AU114" s="308">
        <v>15</v>
      </c>
      <c r="AV114" s="344">
        <v>176</v>
      </c>
      <c r="AW114" s="303">
        <v>41</v>
      </c>
      <c r="AX114" s="369"/>
      <c r="AY114" s="308"/>
      <c r="AZ114" s="95"/>
      <c r="BA114" s="109"/>
      <c r="BB114" s="344"/>
      <c r="BC114" s="304"/>
      <c r="BD114" s="344"/>
      <c r="BE114" s="304"/>
      <c r="BF114" s="344"/>
      <c r="BG114" s="304"/>
      <c r="BH114" s="344"/>
      <c r="BI114" s="304"/>
      <c r="BJ114" s="344"/>
      <c r="BK114" s="304"/>
      <c r="BL114" s="344"/>
      <c r="BM114" s="304"/>
      <c r="BN114" s="344"/>
      <c r="BO114" s="304"/>
      <c r="BP114" s="344"/>
      <c r="BQ114" s="304"/>
      <c r="BR114" s="344"/>
      <c r="BS114" s="304"/>
    </row>
    <row r="115" spans="1:71">
      <c r="A115" s="10">
        <v>1702</v>
      </c>
      <c r="B115" s="11" t="s">
        <v>249</v>
      </c>
      <c r="C115" s="33">
        <v>1459</v>
      </c>
      <c r="D115" s="45">
        <v>215</v>
      </c>
      <c r="E115" s="68">
        <f t="shared" si="1"/>
        <v>0.14736120630568883</v>
      </c>
      <c r="F115" s="95"/>
      <c r="G115" s="109"/>
      <c r="H115" s="95"/>
      <c r="I115" s="108"/>
      <c r="J115" s="196"/>
      <c r="K115" s="109"/>
      <c r="L115" s="95"/>
      <c r="M115" s="108"/>
      <c r="N115" s="196"/>
      <c r="O115" s="109"/>
      <c r="P115" s="302"/>
      <c r="Q115" s="303"/>
      <c r="R115" s="368"/>
      <c r="S115" s="308"/>
      <c r="T115" s="302"/>
      <c r="U115" s="303"/>
      <c r="V115" s="368"/>
      <c r="W115" s="308"/>
      <c r="X115" s="302"/>
      <c r="Y115" s="303"/>
      <c r="Z115" s="368"/>
      <c r="AA115" s="308"/>
      <c r="AB115" s="302">
        <v>184</v>
      </c>
      <c r="AC115" s="303">
        <v>29</v>
      </c>
      <c r="AD115" s="368"/>
      <c r="AE115" s="308"/>
      <c r="AF115" s="302"/>
      <c r="AG115" s="303"/>
      <c r="AH115" s="368"/>
      <c r="AI115" s="308"/>
      <c r="AJ115" s="302"/>
      <c r="AK115" s="303"/>
      <c r="AL115" s="368"/>
      <c r="AM115" s="308"/>
      <c r="AN115" s="302"/>
      <c r="AO115" s="303"/>
      <c r="AP115" s="368"/>
      <c r="AQ115" s="308"/>
      <c r="AR115" s="302">
        <v>188</v>
      </c>
      <c r="AS115" s="303">
        <v>23</v>
      </c>
      <c r="AT115" s="368">
        <v>192</v>
      </c>
      <c r="AU115" s="308">
        <v>16</v>
      </c>
      <c r="AV115" s="344">
        <v>166</v>
      </c>
      <c r="AW115" s="303">
        <v>37</v>
      </c>
      <c r="AX115" s="369"/>
      <c r="AY115" s="308"/>
      <c r="AZ115" s="95"/>
      <c r="BA115" s="109"/>
      <c r="BB115" s="344"/>
      <c r="BC115" s="304"/>
      <c r="BD115" s="344"/>
      <c r="BE115" s="304"/>
      <c r="BF115" s="344"/>
      <c r="BG115" s="304"/>
      <c r="BH115" s="344"/>
      <c r="BI115" s="304"/>
      <c r="BJ115" s="344"/>
      <c r="BK115" s="304"/>
      <c r="BL115" s="344"/>
      <c r="BM115" s="304"/>
      <c r="BN115" s="344"/>
      <c r="BO115" s="304"/>
      <c r="BP115" s="344"/>
      <c r="BQ115" s="304"/>
      <c r="BR115" s="344"/>
      <c r="BS115" s="304"/>
    </row>
    <row r="116" spans="1:71">
      <c r="A116" s="10">
        <v>1703</v>
      </c>
      <c r="B116" s="11" t="s">
        <v>250</v>
      </c>
      <c r="C116" s="33">
        <v>1161</v>
      </c>
      <c r="D116" s="45">
        <v>186</v>
      </c>
      <c r="E116" s="68">
        <f t="shared" si="1"/>
        <v>0.16020671834625322</v>
      </c>
      <c r="F116" s="95"/>
      <c r="G116" s="109"/>
      <c r="H116" s="95"/>
      <c r="I116" s="108"/>
      <c r="J116" s="196"/>
      <c r="K116" s="109"/>
      <c r="L116" s="95"/>
      <c r="M116" s="108"/>
      <c r="N116" s="196"/>
      <c r="O116" s="109"/>
      <c r="P116" s="302"/>
      <c r="Q116" s="303"/>
      <c r="R116" s="368"/>
      <c r="S116" s="308"/>
      <c r="T116" s="302"/>
      <c r="U116" s="303"/>
      <c r="V116" s="368"/>
      <c r="W116" s="308"/>
      <c r="X116" s="302"/>
      <c r="Y116" s="303"/>
      <c r="Z116" s="368"/>
      <c r="AA116" s="308"/>
      <c r="AB116" s="302">
        <v>150</v>
      </c>
      <c r="AC116" s="303">
        <v>34</v>
      </c>
      <c r="AD116" s="368"/>
      <c r="AE116" s="308"/>
      <c r="AF116" s="302"/>
      <c r="AG116" s="303"/>
      <c r="AH116" s="368"/>
      <c r="AI116" s="308"/>
      <c r="AJ116" s="302"/>
      <c r="AK116" s="303"/>
      <c r="AL116" s="368"/>
      <c r="AM116" s="308"/>
      <c r="AN116" s="302"/>
      <c r="AO116" s="303"/>
      <c r="AP116" s="368"/>
      <c r="AQ116" s="308"/>
      <c r="AR116" s="302">
        <v>155</v>
      </c>
      <c r="AS116" s="303">
        <v>27</v>
      </c>
      <c r="AT116" s="368">
        <v>161</v>
      </c>
      <c r="AU116" s="308">
        <v>23</v>
      </c>
      <c r="AV116" s="344">
        <v>145</v>
      </c>
      <c r="AW116" s="303">
        <v>36</v>
      </c>
      <c r="AX116" s="369"/>
      <c r="AY116" s="308"/>
      <c r="AZ116" s="95"/>
      <c r="BA116" s="109"/>
      <c r="BB116" s="344"/>
      <c r="BC116" s="304"/>
      <c r="BD116" s="344"/>
      <c r="BE116" s="304"/>
      <c r="BF116" s="344"/>
      <c r="BG116" s="304"/>
      <c r="BH116" s="344"/>
      <c r="BI116" s="304"/>
      <c r="BJ116" s="344"/>
      <c r="BK116" s="304"/>
      <c r="BL116" s="344"/>
      <c r="BM116" s="304"/>
      <c r="BN116" s="344"/>
      <c r="BO116" s="304"/>
      <c r="BP116" s="344"/>
      <c r="BQ116" s="304"/>
      <c r="BR116" s="344"/>
      <c r="BS116" s="304"/>
    </row>
    <row r="117" spans="1:71">
      <c r="A117" s="10">
        <v>1801</v>
      </c>
      <c r="B117" s="11" t="s">
        <v>251</v>
      </c>
      <c r="C117" s="33">
        <v>998</v>
      </c>
      <c r="D117" s="45">
        <v>143</v>
      </c>
      <c r="E117" s="68">
        <f t="shared" si="1"/>
        <v>0.14328657314629259</v>
      </c>
      <c r="F117" s="95"/>
      <c r="G117" s="109"/>
      <c r="H117" s="95"/>
      <c r="I117" s="108"/>
      <c r="J117" s="196"/>
      <c r="K117" s="109"/>
      <c r="L117" s="95"/>
      <c r="M117" s="108"/>
      <c r="N117" s="196"/>
      <c r="O117" s="109"/>
      <c r="P117" s="302"/>
      <c r="Q117" s="303"/>
      <c r="R117" s="368"/>
      <c r="S117" s="308"/>
      <c r="T117" s="302"/>
      <c r="U117" s="303"/>
      <c r="V117" s="368"/>
      <c r="W117" s="308"/>
      <c r="X117" s="302"/>
      <c r="Y117" s="303"/>
      <c r="Z117" s="368"/>
      <c r="AA117" s="308"/>
      <c r="AB117" s="302">
        <v>109</v>
      </c>
      <c r="AC117" s="303">
        <v>33</v>
      </c>
      <c r="AD117" s="368"/>
      <c r="AE117" s="308"/>
      <c r="AF117" s="302"/>
      <c r="AG117" s="303"/>
      <c r="AH117" s="368"/>
      <c r="AI117" s="308"/>
      <c r="AJ117" s="302"/>
      <c r="AK117" s="303"/>
      <c r="AL117" s="368"/>
      <c r="AM117" s="308"/>
      <c r="AN117" s="302"/>
      <c r="AO117" s="303"/>
      <c r="AP117" s="368"/>
      <c r="AQ117" s="308"/>
      <c r="AR117" s="302">
        <v>112</v>
      </c>
      <c r="AS117" s="303">
        <v>29</v>
      </c>
      <c r="AT117" s="368">
        <v>120</v>
      </c>
      <c r="AU117" s="308">
        <v>22</v>
      </c>
      <c r="AV117" s="344">
        <v>101</v>
      </c>
      <c r="AW117" s="303">
        <v>39</v>
      </c>
      <c r="AX117" s="369"/>
      <c r="AY117" s="308"/>
      <c r="AZ117" s="95"/>
      <c r="BA117" s="109"/>
      <c r="BB117" s="344"/>
      <c r="BC117" s="304"/>
      <c r="BD117" s="344"/>
      <c r="BE117" s="304"/>
      <c r="BF117" s="344"/>
      <c r="BG117" s="304"/>
      <c r="BH117" s="344"/>
      <c r="BI117" s="304"/>
      <c r="BJ117" s="344"/>
      <c r="BK117" s="304"/>
      <c r="BL117" s="344"/>
      <c r="BM117" s="304"/>
      <c r="BN117" s="344"/>
      <c r="BO117" s="304"/>
      <c r="BP117" s="344"/>
      <c r="BQ117" s="304"/>
      <c r="BR117" s="344"/>
      <c r="BS117" s="304"/>
    </row>
    <row r="118" spans="1:71">
      <c r="A118" s="10">
        <v>1802</v>
      </c>
      <c r="B118" s="11" t="s">
        <v>252</v>
      </c>
      <c r="C118" s="33">
        <v>807</v>
      </c>
      <c r="D118" s="45">
        <v>91</v>
      </c>
      <c r="E118" s="68">
        <f t="shared" si="1"/>
        <v>0.1127633209417596</v>
      </c>
      <c r="F118" s="95"/>
      <c r="G118" s="109"/>
      <c r="H118" s="95"/>
      <c r="I118" s="108"/>
      <c r="J118" s="196"/>
      <c r="K118" s="109"/>
      <c r="L118" s="95"/>
      <c r="M118" s="108"/>
      <c r="N118" s="196"/>
      <c r="O118" s="109"/>
      <c r="P118" s="302"/>
      <c r="Q118" s="303"/>
      <c r="R118" s="368"/>
      <c r="S118" s="308"/>
      <c r="T118" s="302"/>
      <c r="U118" s="303"/>
      <c r="V118" s="368"/>
      <c r="W118" s="308"/>
      <c r="X118" s="302"/>
      <c r="Y118" s="303"/>
      <c r="Z118" s="368"/>
      <c r="AA118" s="308"/>
      <c r="AB118" s="302">
        <v>66</v>
      </c>
      <c r="AC118" s="303">
        <v>22</v>
      </c>
      <c r="AD118" s="368"/>
      <c r="AE118" s="308"/>
      <c r="AF118" s="302"/>
      <c r="AG118" s="303"/>
      <c r="AH118" s="368"/>
      <c r="AI118" s="308"/>
      <c r="AJ118" s="302"/>
      <c r="AK118" s="303"/>
      <c r="AL118" s="368"/>
      <c r="AM118" s="308"/>
      <c r="AN118" s="302"/>
      <c r="AO118" s="303"/>
      <c r="AP118" s="368"/>
      <c r="AQ118" s="308"/>
      <c r="AR118" s="302">
        <v>68</v>
      </c>
      <c r="AS118" s="303">
        <v>19</v>
      </c>
      <c r="AT118" s="368">
        <v>70</v>
      </c>
      <c r="AU118" s="308">
        <v>16</v>
      </c>
      <c r="AV118" s="344">
        <v>65</v>
      </c>
      <c r="AW118" s="303">
        <v>21</v>
      </c>
      <c r="AX118" s="369"/>
      <c r="AY118" s="308"/>
      <c r="AZ118" s="95"/>
      <c r="BA118" s="109"/>
      <c r="BB118" s="344"/>
      <c r="BC118" s="304"/>
      <c r="BD118" s="344"/>
      <c r="BE118" s="304"/>
      <c r="BF118" s="344"/>
      <c r="BG118" s="304"/>
      <c r="BH118" s="344"/>
      <c r="BI118" s="304"/>
      <c r="BJ118" s="344"/>
      <c r="BK118" s="304"/>
      <c r="BL118" s="344"/>
      <c r="BM118" s="304"/>
      <c r="BN118" s="344"/>
      <c r="BO118" s="304"/>
      <c r="BP118" s="344"/>
      <c r="BQ118" s="304"/>
      <c r="BR118" s="344"/>
      <c r="BS118" s="304"/>
    </row>
    <row r="119" spans="1:71">
      <c r="A119" s="10">
        <v>1901</v>
      </c>
      <c r="B119" s="11" t="s">
        <v>253</v>
      </c>
      <c r="C119" s="33">
        <v>978</v>
      </c>
      <c r="D119" s="45">
        <v>187</v>
      </c>
      <c r="E119" s="68">
        <f t="shared" si="1"/>
        <v>0.19120654396728015</v>
      </c>
      <c r="F119" s="95"/>
      <c r="G119" s="109"/>
      <c r="H119" s="95"/>
      <c r="I119" s="108"/>
      <c r="J119" s="196"/>
      <c r="K119" s="109"/>
      <c r="L119" s="95"/>
      <c r="M119" s="108"/>
      <c r="N119" s="196"/>
      <c r="O119" s="109"/>
      <c r="P119" s="302"/>
      <c r="Q119" s="303"/>
      <c r="R119" s="368"/>
      <c r="S119" s="308"/>
      <c r="T119" s="302"/>
      <c r="U119" s="303"/>
      <c r="V119" s="368"/>
      <c r="W119" s="308"/>
      <c r="X119" s="302"/>
      <c r="Y119" s="303"/>
      <c r="Z119" s="368"/>
      <c r="AA119" s="308"/>
      <c r="AB119" s="302">
        <v>85</v>
      </c>
      <c r="AC119" s="303">
        <v>99</v>
      </c>
      <c r="AD119" s="368"/>
      <c r="AE119" s="308"/>
      <c r="AF119" s="302"/>
      <c r="AG119" s="303"/>
      <c r="AH119" s="368"/>
      <c r="AI119" s="308"/>
      <c r="AJ119" s="302"/>
      <c r="AK119" s="303"/>
      <c r="AL119" s="368"/>
      <c r="AM119" s="308"/>
      <c r="AN119" s="302"/>
      <c r="AO119" s="303"/>
      <c r="AP119" s="368"/>
      <c r="AQ119" s="308"/>
      <c r="AR119" s="302">
        <v>98</v>
      </c>
      <c r="AS119" s="303">
        <v>86</v>
      </c>
      <c r="AT119" s="368">
        <v>116</v>
      </c>
      <c r="AU119" s="308">
        <v>67</v>
      </c>
      <c r="AV119" s="344">
        <v>111</v>
      </c>
      <c r="AW119" s="303">
        <v>73</v>
      </c>
      <c r="AX119" s="369"/>
      <c r="AY119" s="308"/>
      <c r="AZ119" s="95"/>
      <c r="BA119" s="109"/>
      <c r="BB119" s="344"/>
      <c r="BC119" s="304"/>
      <c r="BD119" s="344"/>
      <c r="BE119" s="304"/>
      <c r="BF119" s="344"/>
      <c r="BG119" s="304"/>
      <c r="BH119" s="344"/>
      <c r="BI119" s="304"/>
      <c r="BJ119" s="344"/>
      <c r="BK119" s="304"/>
      <c r="BL119" s="344"/>
      <c r="BM119" s="304"/>
      <c r="BN119" s="344"/>
      <c r="BO119" s="304"/>
      <c r="BP119" s="344"/>
      <c r="BQ119" s="304"/>
      <c r="BR119" s="344"/>
      <c r="BS119" s="304"/>
    </row>
    <row r="120" spans="1:71">
      <c r="A120" s="10">
        <v>1902</v>
      </c>
      <c r="B120" s="11" t="s">
        <v>254</v>
      </c>
      <c r="C120" s="33">
        <v>1213</v>
      </c>
      <c r="D120" s="45">
        <v>339</v>
      </c>
      <c r="E120" s="68">
        <f t="shared" si="1"/>
        <v>0.27947238252267104</v>
      </c>
      <c r="F120" s="95"/>
      <c r="G120" s="109"/>
      <c r="H120" s="95"/>
      <c r="I120" s="108"/>
      <c r="J120" s="196"/>
      <c r="K120" s="109"/>
      <c r="L120" s="95"/>
      <c r="M120" s="108"/>
      <c r="N120" s="196"/>
      <c r="O120" s="109"/>
      <c r="P120" s="302"/>
      <c r="Q120" s="303"/>
      <c r="R120" s="368"/>
      <c r="S120" s="308"/>
      <c r="T120" s="302"/>
      <c r="U120" s="303"/>
      <c r="V120" s="368"/>
      <c r="W120" s="308"/>
      <c r="X120" s="302"/>
      <c r="Y120" s="303"/>
      <c r="Z120" s="368"/>
      <c r="AA120" s="308"/>
      <c r="AB120" s="302">
        <v>164</v>
      </c>
      <c r="AC120" s="303">
        <v>174</v>
      </c>
      <c r="AD120" s="368"/>
      <c r="AE120" s="308"/>
      <c r="AF120" s="302"/>
      <c r="AG120" s="303"/>
      <c r="AH120" s="368"/>
      <c r="AI120" s="308"/>
      <c r="AJ120" s="302"/>
      <c r="AK120" s="303"/>
      <c r="AL120" s="368"/>
      <c r="AM120" s="308"/>
      <c r="AN120" s="302"/>
      <c r="AO120" s="303"/>
      <c r="AP120" s="368"/>
      <c r="AQ120" s="308"/>
      <c r="AR120" s="302">
        <v>196</v>
      </c>
      <c r="AS120" s="303">
        <v>141</v>
      </c>
      <c r="AT120" s="368">
        <v>228</v>
      </c>
      <c r="AU120" s="308">
        <v>109</v>
      </c>
      <c r="AV120" s="344">
        <v>207</v>
      </c>
      <c r="AW120" s="303">
        <v>130</v>
      </c>
      <c r="AX120" s="369"/>
      <c r="AY120" s="308"/>
      <c r="AZ120" s="95"/>
      <c r="BA120" s="109"/>
      <c r="BB120" s="344"/>
      <c r="BC120" s="304"/>
      <c r="BD120" s="344"/>
      <c r="BE120" s="304"/>
      <c r="BF120" s="344"/>
      <c r="BG120" s="304"/>
      <c r="BH120" s="344"/>
      <c r="BI120" s="304"/>
      <c r="BJ120" s="344"/>
      <c r="BK120" s="304"/>
      <c r="BL120" s="344"/>
      <c r="BM120" s="304"/>
      <c r="BN120" s="344"/>
      <c r="BO120" s="304"/>
      <c r="BP120" s="344"/>
      <c r="BQ120" s="304"/>
      <c r="BR120" s="344"/>
      <c r="BS120" s="304"/>
    </row>
    <row r="121" spans="1:71">
      <c r="A121" s="10">
        <v>1903</v>
      </c>
      <c r="B121" s="11" t="s">
        <v>255</v>
      </c>
      <c r="C121" s="33">
        <v>1217</v>
      </c>
      <c r="D121" s="45">
        <v>179</v>
      </c>
      <c r="E121" s="68">
        <f t="shared" si="1"/>
        <v>0.14708299096138044</v>
      </c>
      <c r="F121" s="95"/>
      <c r="G121" s="109"/>
      <c r="H121" s="95"/>
      <c r="I121" s="108"/>
      <c r="J121" s="196"/>
      <c r="K121" s="109"/>
      <c r="L121" s="95"/>
      <c r="M121" s="108"/>
      <c r="N121" s="196"/>
      <c r="O121" s="109"/>
      <c r="P121" s="302"/>
      <c r="Q121" s="303"/>
      <c r="R121" s="368"/>
      <c r="S121" s="308"/>
      <c r="T121" s="302"/>
      <c r="U121" s="303"/>
      <c r="V121" s="368"/>
      <c r="W121" s="308"/>
      <c r="X121" s="302"/>
      <c r="Y121" s="303"/>
      <c r="Z121" s="368"/>
      <c r="AA121" s="308"/>
      <c r="AB121" s="302">
        <v>83</v>
      </c>
      <c r="AC121" s="303">
        <v>93</v>
      </c>
      <c r="AD121" s="368"/>
      <c r="AE121" s="308"/>
      <c r="AF121" s="302"/>
      <c r="AG121" s="303"/>
      <c r="AH121" s="368"/>
      <c r="AI121" s="308"/>
      <c r="AJ121" s="302"/>
      <c r="AK121" s="303"/>
      <c r="AL121" s="368"/>
      <c r="AM121" s="308"/>
      <c r="AN121" s="302"/>
      <c r="AO121" s="303"/>
      <c r="AP121" s="368"/>
      <c r="AQ121" s="308"/>
      <c r="AR121" s="302">
        <v>99</v>
      </c>
      <c r="AS121" s="303">
        <v>78</v>
      </c>
      <c r="AT121" s="368">
        <v>112</v>
      </c>
      <c r="AU121" s="308">
        <v>66</v>
      </c>
      <c r="AV121" s="344">
        <v>102</v>
      </c>
      <c r="AW121" s="303">
        <v>73</v>
      </c>
      <c r="AX121" s="369"/>
      <c r="AY121" s="308"/>
      <c r="AZ121" s="95"/>
      <c r="BA121" s="109"/>
      <c r="BB121" s="344"/>
      <c r="BC121" s="304"/>
      <c r="BD121" s="344"/>
      <c r="BE121" s="304"/>
      <c r="BF121" s="344"/>
      <c r="BG121" s="304"/>
      <c r="BH121" s="344"/>
      <c r="BI121" s="304"/>
      <c r="BJ121" s="344"/>
      <c r="BK121" s="304"/>
      <c r="BL121" s="344"/>
      <c r="BM121" s="304"/>
      <c r="BN121" s="344"/>
      <c r="BO121" s="304"/>
      <c r="BP121" s="344"/>
      <c r="BQ121" s="304"/>
      <c r="BR121" s="344"/>
      <c r="BS121" s="304"/>
    </row>
    <row r="122" spans="1:71">
      <c r="A122" s="10">
        <v>1904</v>
      </c>
      <c r="B122" s="11" t="s">
        <v>256</v>
      </c>
      <c r="C122" s="33">
        <v>430</v>
      </c>
      <c r="D122" s="45">
        <v>29</v>
      </c>
      <c r="E122" s="68">
        <f t="shared" si="1"/>
        <v>6.7441860465116285E-2</v>
      </c>
      <c r="F122" s="95"/>
      <c r="G122" s="109"/>
      <c r="H122" s="95"/>
      <c r="I122" s="108"/>
      <c r="J122" s="196"/>
      <c r="K122" s="109"/>
      <c r="L122" s="95"/>
      <c r="M122" s="108"/>
      <c r="N122" s="196"/>
      <c r="O122" s="109"/>
      <c r="P122" s="302"/>
      <c r="Q122" s="303"/>
      <c r="R122" s="368"/>
      <c r="S122" s="308"/>
      <c r="T122" s="302"/>
      <c r="U122" s="303"/>
      <c r="V122" s="368"/>
      <c r="W122" s="308"/>
      <c r="X122" s="302"/>
      <c r="Y122" s="303"/>
      <c r="Z122" s="368"/>
      <c r="AA122" s="308"/>
      <c r="AB122" s="302">
        <v>19</v>
      </c>
      <c r="AC122" s="303">
        <v>10</v>
      </c>
      <c r="AD122" s="368"/>
      <c r="AE122" s="308"/>
      <c r="AF122" s="302"/>
      <c r="AG122" s="303"/>
      <c r="AH122" s="368"/>
      <c r="AI122" s="308"/>
      <c r="AJ122" s="302"/>
      <c r="AK122" s="303"/>
      <c r="AL122" s="368"/>
      <c r="AM122" s="308"/>
      <c r="AN122" s="302"/>
      <c r="AO122" s="303"/>
      <c r="AP122" s="368"/>
      <c r="AQ122" s="308"/>
      <c r="AR122" s="302">
        <v>19</v>
      </c>
      <c r="AS122" s="303">
        <v>10</v>
      </c>
      <c r="AT122" s="368">
        <v>21</v>
      </c>
      <c r="AU122" s="308">
        <v>8</v>
      </c>
      <c r="AV122" s="344">
        <v>21</v>
      </c>
      <c r="AW122" s="303">
        <v>8</v>
      </c>
      <c r="AX122" s="369"/>
      <c r="AY122" s="308"/>
      <c r="AZ122" s="95"/>
      <c r="BA122" s="109"/>
      <c r="BB122" s="344"/>
      <c r="BC122" s="304"/>
      <c r="BD122" s="344"/>
      <c r="BE122" s="304"/>
      <c r="BF122" s="344"/>
      <c r="BG122" s="304"/>
      <c r="BH122" s="344"/>
      <c r="BI122" s="304"/>
      <c r="BJ122" s="344"/>
      <c r="BK122" s="304"/>
      <c r="BL122" s="344"/>
      <c r="BM122" s="304"/>
      <c r="BN122" s="344"/>
      <c r="BO122" s="304"/>
      <c r="BP122" s="344"/>
      <c r="BQ122" s="304"/>
      <c r="BR122" s="344"/>
      <c r="BS122" s="304"/>
    </row>
    <row r="123" spans="1:71">
      <c r="A123" s="10">
        <v>2001</v>
      </c>
      <c r="B123" s="11" t="s">
        <v>257</v>
      </c>
      <c r="C123" s="33">
        <v>1240</v>
      </c>
      <c r="D123" s="45">
        <v>118</v>
      </c>
      <c r="E123" s="68">
        <f t="shared" si="1"/>
        <v>9.5161290322580638E-2</v>
      </c>
      <c r="F123" s="95"/>
      <c r="G123" s="109"/>
      <c r="H123" s="95"/>
      <c r="I123" s="108"/>
      <c r="J123" s="196"/>
      <c r="K123" s="109"/>
      <c r="L123" s="95"/>
      <c r="M123" s="108"/>
      <c r="N123" s="196"/>
      <c r="O123" s="109"/>
      <c r="P123" s="302"/>
      <c r="Q123" s="303"/>
      <c r="R123" s="368"/>
      <c r="S123" s="308"/>
      <c r="T123" s="302"/>
      <c r="U123" s="303"/>
      <c r="V123" s="368"/>
      <c r="W123" s="308"/>
      <c r="X123" s="302"/>
      <c r="Y123" s="303"/>
      <c r="Z123" s="368"/>
      <c r="AA123" s="308"/>
      <c r="AB123" s="302">
        <v>75</v>
      </c>
      <c r="AC123" s="303">
        <v>41</v>
      </c>
      <c r="AD123" s="368"/>
      <c r="AE123" s="308"/>
      <c r="AF123" s="302"/>
      <c r="AG123" s="303"/>
      <c r="AH123" s="368"/>
      <c r="AI123" s="308"/>
      <c r="AJ123" s="302"/>
      <c r="AK123" s="303"/>
      <c r="AL123" s="368"/>
      <c r="AM123" s="308"/>
      <c r="AN123" s="302"/>
      <c r="AO123" s="303"/>
      <c r="AP123" s="368"/>
      <c r="AQ123" s="308"/>
      <c r="AR123" s="302">
        <v>93</v>
      </c>
      <c r="AS123" s="303">
        <v>24</v>
      </c>
      <c r="AT123" s="368">
        <v>94</v>
      </c>
      <c r="AU123" s="308">
        <v>21</v>
      </c>
      <c r="AV123" s="344">
        <v>70</v>
      </c>
      <c r="AW123" s="303">
        <v>46</v>
      </c>
      <c r="AX123" s="369"/>
      <c r="AY123" s="308"/>
      <c r="AZ123" s="95"/>
      <c r="BA123" s="109"/>
      <c r="BB123" s="344"/>
      <c r="BC123" s="304"/>
      <c r="BD123" s="344"/>
      <c r="BE123" s="304"/>
      <c r="BF123" s="344"/>
      <c r="BG123" s="304"/>
      <c r="BH123" s="344"/>
      <c r="BI123" s="304"/>
      <c r="BJ123" s="344"/>
      <c r="BK123" s="304"/>
      <c r="BL123" s="344"/>
      <c r="BM123" s="304"/>
      <c r="BN123" s="344"/>
      <c r="BO123" s="304"/>
      <c r="BP123" s="344"/>
      <c r="BQ123" s="304"/>
      <c r="BR123" s="344"/>
      <c r="BS123" s="304"/>
    </row>
    <row r="124" spans="1:71">
      <c r="A124" s="10">
        <v>2002</v>
      </c>
      <c r="B124" s="11" t="s">
        <v>258</v>
      </c>
      <c r="C124" s="33">
        <v>1062</v>
      </c>
      <c r="D124" s="45">
        <v>144</v>
      </c>
      <c r="E124" s="68">
        <f t="shared" si="1"/>
        <v>0.13559322033898305</v>
      </c>
      <c r="F124" s="95"/>
      <c r="G124" s="109"/>
      <c r="H124" s="95"/>
      <c r="I124" s="108"/>
      <c r="J124" s="196"/>
      <c r="K124" s="109"/>
      <c r="L124" s="95"/>
      <c r="M124" s="108"/>
      <c r="N124" s="196"/>
      <c r="O124" s="109"/>
      <c r="P124" s="302"/>
      <c r="Q124" s="303"/>
      <c r="R124" s="368"/>
      <c r="S124" s="308"/>
      <c r="T124" s="302"/>
      <c r="U124" s="303"/>
      <c r="V124" s="368"/>
      <c r="W124" s="308"/>
      <c r="X124" s="302"/>
      <c r="Y124" s="303"/>
      <c r="Z124" s="368"/>
      <c r="AA124" s="308"/>
      <c r="AB124" s="302">
        <v>96</v>
      </c>
      <c r="AC124" s="303">
        <v>47</v>
      </c>
      <c r="AD124" s="368"/>
      <c r="AE124" s="308"/>
      <c r="AF124" s="302"/>
      <c r="AG124" s="303"/>
      <c r="AH124" s="368"/>
      <c r="AI124" s="308"/>
      <c r="AJ124" s="302"/>
      <c r="AK124" s="303"/>
      <c r="AL124" s="368"/>
      <c r="AM124" s="308"/>
      <c r="AN124" s="302"/>
      <c r="AO124" s="303"/>
      <c r="AP124" s="368"/>
      <c r="AQ124" s="308"/>
      <c r="AR124" s="302">
        <v>109</v>
      </c>
      <c r="AS124" s="303">
        <v>33</v>
      </c>
      <c r="AT124" s="368">
        <v>119</v>
      </c>
      <c r="AU124" s="308">
        <v>23</v>
      </c>
      <c r="AV124" s="344">
        <v>102</v>
      </c>
      <c r="AW124" s="303">
        <v>40</v>
      </c>
      <c r="AX124" s="369"/>
      <c r="AY124" s="308"/>
      <c r="AZ124" s="95"/>
      <c r="BA124" s="109"/>
      <c r="BB124" s="344"/>
      <c r="BC124" s="304"/>
      <c r="BD124" s="344"/>
      <c r="BE124" s="304"/>
      <c r="BF124" s="344"/>
      <c r="BG124" s="304"/>
      <c r="BH124" s="344"/>
      <c r="BI124" s="304"/>
      <c r="BJ124" s="344"/>
      <c r="BK124" s="304"/>
      <c r="BL124" s="344"/>
      <c r="BM124" s="304"/>
      <c r="BN124" s="344"/>
      <c r="BO124" s="304"/>
      <c r="BP124" s="344"/>
      <c r="BQ124" s="304"/>
      <c r="BR124" s="344"/>
      <c r="BS124" s="304"/>
    </row>
    <row r="125" spans="1:71">
      <c r="A125" s="10">
        <v>2003</v>
      </c>
      <c r="B125" s="11" t="s">
        <v>259</v>
      </c>
      <c r="C125" s="33">
        <v>1484</v>
      </c>
      <c r="D125" s="45">
        <v>290</v>
      </c>
      <c r="E125" s="68">
        <f t="shared" si="1"/>
        <v>0.19541778975741239</v>
      </c>
      <c r="F125" s="95"/>
      <c r="G125" s="109"/>
      <c r="H125" s="95"/>
      <c r="I125" s="108"/>
      <c r="J125" s="196"/>
      <c r="K125" s="109"/>
      <c r="L125" s="95"/>
      <c r="M125" s="108"/>
      <c r="N125" s="196"/>
      <c r="O125" s="109"/>
      <c r="P125" s="302"/>
      <c r="Q125" s="303"/>
      <c r="R125" s="368"/>
      <c r="S125" s="308"/>
      <c r="T125" s="302"/>
      <c r="U125" s="303"/>
      <c r="V125" s="368"/>
      <c r="W125" s="308"/>
      <c r="X125" s="302"/>
      <c r="Y125" s="303"/>
      <c r="Z125" s="368"/>
      <c r="AA125" s="308"/>
      <c r="AB125" s="302">
        <v>184</v>
      </c>
      <c r="AC125" s="303">
        <v>104</v>
      </c>
      <c r="AD125" s="368"/>
      <c r="AE125" s="308"/>
      <c r="AF125" s="302"/>
      <c r="AG125" s="303"/>
      <c r="AH125" s="368"/>
      <c r="AI125" s="308"/>
      <c r="AJ125" s="302"/>
      <c r="AK125" s="303"/>
      <c r="AL125" s="368"/>
      <c r="AM125" s="308"/>
      <c r="AN125" s="302"/>
      <c r="AO125" s="303"/>
      <c r="AP125" s="368"/>
      <c r="AQ125" s="308"/>
      <c r="AR125" s="302">
        <v>221</v>
      </c>
      <c r="AS125" s="303">
        <v>68</v>
      </c>
      <c r="AT125" s="368">
        <v>229</v>
      </c>
      <c r="AU125" s="308">
        <v>60</v>
      </c>
      <c r="AV125" s="344">
        <v>198</v>
      </c>
      <c r="AW125" s="303">
        <v>85</v>
      </c>
      <c r="AX125" s="369"/>
      <c r="AY125" s="308"/>
      <c r="AZ125" s="95"/>
      <c r="BA125" s="109"/>
      <c r="BB125" s="344"/>
      <c r="BC125" s="304"/>
      <c r="BD125" s="344"/>
      <c r="BE125" s="304"/>
      <c r="BF125" s="344"/>
      <c r="BG125" s="304"/>
      <c r="BH125" s="344"/>
      <c r="BI125" s="304"/>
      <c r="BJ125" s="344"/>
      <c r="BK125" s="304"/>
      <c r="BL125" s="344"/>
      <c r="BM125" s="304"/>
      <c r="BN125" s="344"/>
      <c r="BO125" s="304"/>
      <c r="BP125" s="344"/>
      <c r="BQ125" s="304"/>
      <c r="BR125" s="344"/>
      <c r="BS125" s="304"/>
    </row>
    <row r="126" spans="1:71">
      <c r="A126" s="10">
        <v>2004</v>
      </c>
      <c r="B126" s="11" t="s">
        <v>260</v>
      </c>
      <c r="C126" s="33">
        <v>1428</v>
      </c>
      <c r="D126" s="45">
        <v>225</v>
      </c>
      <c r="E126" s="68">
        <f t="shared" si="1"/>
        <v>0.15756302521008403</v>
      </c>
      <c r="F126" s="95"/>
      <c r="G126" s="109"/>
      <c r="H126" s="95"/>
      <c r="I126" s="108"/>
      <c r="J126" s="196"/>
      <c r="K126" s="109"/>
      <c r="L126" s="95"/>
      <c r="M126" s="108"/>
      <c r="N126" s="196"/>
      <c r="O126" s="109"/>
      <c r="P126" s="302"/>
      <c r="Q126" s="303"/>
      <c r="R126" s="368"/>
      <c r="S126" s="308"/>
      <c r="T126" s="302"/>
      <c r="U126" s="303"/>
      <c r="V126" s="368"/>
      <c r="W126" s="308"/>
      <c r="X126" s="302"/>
      <c r="Y126" s="303"/>
      <c r="Z126" s="368"/>
      <c r="AA126" s="308"/>
      <c r="AB126" s="302">
        <v>151</v>
      </c>
      <c r="AC126" s="303">
        <v>71</v>
      </c>
      <c r="AD126" s="368"/>
      <c r="AE126" s="308"/>
      <c r="AF126" s="302"/>
      <c r="AG126" s="303"/>
      <c r="AH126" s="368"/>
      <c r="AI126" s="308"/>
      <c r="AJ126" s="302"/>
      <c r="AK126" s="303"/>
      <c r="AL126" s="368"/>
      <c r="AM126" s="308"/>
      <c r="AN126" s="302"/>
      <c r="AO126" s="303"/>
      <c r="AP126" s="368"/>
      <c r="AQ126" s="308"/>
      <c r="AR126" s="302">
        <v>178</v>
      </c>
      <c r="AS126" s="303">
        <v>44</v>
      </c>
      <c r="AT126" s="368">
        <v>184</v>
      </c>
      <c r="AU126" s="308">
        <v>38</v>
      </c>
      <c r="AV126" s="344">
        <v>165</v>
      </c>
      <c r="AW126" s="303">
        <v>54</v>
      </c>
      <c r="AX126" s="369"/>
      <c r="AY126" s="308"/>
      <c r="AZ126" s="95"/>
      <c r="BA126" s="109"/>
      <c r="BB126" s="344"/>
      <c r="BC126" s="304"/>
      <c r="BD126" s="344"/>
      <c r="BE126" s="304"/>
      <c r="BF126" s="344"/>
      <c r="BG126" s="304"/>
      <c r="BH126" s="344"/>
      <c r="BI126" s="304"/>
      <c r="BJ126" s="344"/>
      <c r="BK126" s="304"/>
      <c r="BL126" s="344"/>
      <c r="BM126" s="304"/>
      <c r="BN126" s="344"/>
      <c r="BO126" s="304"/>
      <c r="BP126" s="344"/>
      <c r="BQ126" s="304"/>
      <c r="BR126" s="344"/>
      <c r="BS126" s="304"/>
    </row>
    <row r="127" spans="1:71">
      <c r="A127" s="10">
        <v>2005</v>
      </c>
      <c r="B127" s="11" t="s">
        <v>760</v>
      </c>
      <c r="C127" s="33">
        <v>1149</v>
      </c>
      <c r="D127" s="45">
        <v>81</v>
      </c>
      <c r="E127" s="68">
        <f t="shared" si="1"/>
        <v>7.0496083550913843E-2</v>
      </c>
      <c r="F127" s="95"/>
      <c r="G127" s="109"/>
      <c r="H127" s="95"/>
      <c r="I127" s="108"/>
      <c r="J127" s="196"/>
      <c r="K127" s="109"/>
      <c r="L127" s="95"/>
      <c r="M127" s="108"/>
      <c r="N127" s="196"/>
      <c r="O127" s="109"/>
      <c r="P127" s="302"/>
      <c r="Q127" s="303"/>
      <c r="R127" s="368"/>
      <c r="S127" s="308"/>
      <c r="T127" s="302"/>
      <c r="U127" s="303"/>
      <c r="V127" s="368"/>
      <c r="W127" s="308"/>
      <c r="X127" s="302"/>
      <c r="Y127" s="303"/>
      <c r="Z127" s="368"/>
      <c r="AA127" s="308"/>
      <c r="AB127" s="302">
        <v>51</v>
      </c>
      <c r="AC127" s="303">
        <v>27</v>
      </c>
      <c r="AD127" s="368"/>
      <c r="AE127" s="308"/>
      <c r="AF127" s="302"/>
      <c r="AG127" s="303"/>
      <c r="AH127" s="368"/>
      <c r="AI127" s="308"/>
      <c r="AJ127" s="302"/>
      <c r="AK127" s="303"/>
      <c r="AL127" s="368"/>
      <c r="AM127" s="308"/>
      <c r="AN127" s="302"/>
      <c r="AO127" s="303"/>
      <c r="AP127" s="368"/>
      <c r="AQ127" s="308"/>
      <c r="AR127" s="302">
        <v>56</v>
      </c>
      <c r="AS127" s="303">
        <v>24</v>
      </c>
      <c r="AT127" s="368">
        <v>60</v>
      </c>
      <c r="AU127" s="308">
        <v>18</v>
      </c>
      <c r="AV127" s="344">
        <v>57</v>
      </c>
      <c r="AW127" s="303">
        <v>22</v>
      </c>
      <c r="AX127" s="369"/>
      <c r="AY127" s="308"/>
      <c r="AZ127" s="95"/>
      <c r="BA127" s="109"/>
      <c r="BB127" s="344"/>
      <c r="BC127" s="304"/>
      <c r="BD127" s="344"/>
      <c r="BE127" s="304"/>
      <c r="BF127" s="344"/>
      <c r="BG127" s="304"/>
      <c r="BH127" s="344"/>
      <c r="BI127" s="304"/>
      <c r="BJ127" s="344"/>
      <c r="BK127" s="304"/>
      <c r="BL127" s="344"/>
      <c r="BM127" s="304"/>
      <c r="BN127" s="344"/>
      <c r="BO127" s="304"/>
      <c r="BP127" s="344"/>
      <c r="BQ127" s="304"/>
      <c r="BR127" s="344"/>
      <c r="BS127" s="304"/>
    </row>
    <row r="128" spans="1:71">
      <c r="A128" s="10">
        <v>2101</v>
      </c>
      <c r="B128" s="11" t="s">
        <v>261</v>
      </c>
      <c r="C128" s="33">
        <v>571</v>
      </c>
      <c r="D128" s="45">
        <v>73</v>
      </c>
      <c r="E128" s="68">
        <f t="shared" si="1"/>
        <v>0.12784588441330999</v>
      </c>
      <c r="F128" s="95"/>
      <c r="G128" s="109"/>
      <c r="H128" s="95"/>
      <c r="I128" s="108"/>
      <c r="J128" s="196"/>
      <c r="K128" s="109"/>
      <c r="L128" s="95"/>
      <c r="M128" s="108"/>
      <c r="N128" s="196"/>
      <c r="O128" s="109"/>
      <c r="P128" s="302"/>
      <c r="Q128" s="303"/>
      <c r="R128" s="368"/>
      <c r="S128" s="308"/>
      <c r="T128" s="302"/>
      <c r="U128" s="303"/>
      <c r="V128" s="368"/>
      <c r="W128" s="308"/>
      <c r="X128" s="302"/>
      <c r="Y128" s="303"/>
      <c r="Z128" s="368"/>
      <c r="AA128" s="308"/>
      <c r="AB128" s="302">
        <v>54</v>
      </c>
      <c r="AC128" s="303">
        <v>19</v>
      </c>
      <c r="AD128" s="368"/>
      <c r="AE128" s="308"/>
      <c r="AF128" s="302"/>
      <c r="AG128" s="303"/>
      <c r="AH128" s="368"/>
      <c r="AI128" s="308"/>
      <c r="AJ128" s="302"/>
      <c r="AK128" s="303"/>
      <c r="AL128" s="368"/>
      <c r="AM128" s="308"/>
      <c r="AN128" s="302"/>
      <c r="AO128" s="303"/>
      <c r="AP128" s="368"/>
      <c r="AQ128" s="308"/>
      <c r="AR128" s="302">
        <v>57</v>
      </c>
      <c r="AS128" s="303">
        <v>16</v>
      </c>
      <c r="AT128" s="368">
        <v>61</v>
      </c>
      <c r="AU128" s="308">
        <v>11</v>
      </c>
      <c r="AV128" s="344">
        <v>48</v>
      </c>
      <c r="AW128" s="303">
        <v>22</v>
      </c>
      <c r="AX128" s="369"/>
      <c r="AY128" s="308"/>
      <c r="AZ128" s="95"/>
      <c r="BA128" s="109"/>
      <c r="BB128" s="344"/>
      <c r="BC128" s="304"/>
      <c r="BD128" s="344"/>
      <c r="BE128" s="304"/>
      <c r="BF128" s="344"/>
      <c r="BG128" s="304"/>
      <c r="BH128" s="344"/>
      <c r="BI128" s="304"/>
      <c r="BJ128" s="344"/>
      <c r="BK128" s="304"/>
      <c r="BL128" s="344"/>
      <c r="BM128" s="304"/>
      <c r="BN128" s="344"/>
      <c r="BO128" s="304"/>
      <c r="BP128" s="344"/>
      <c r="BQ128" s="304"/>
      <c r="BR128" s="344"/>
      <c r="BS128" s="304"/>
    </row>
    <row r="129" spans="1:71">
      <c r="A129" s="10">
        <v>2102</v>
      </c>
      <c r="B129" s="11" t="s">
        <v>262</v>
      </c>
      <c r="C129" s="33">
        <v>872</v>
      </c>
      <c r="D129" s="45">
        <v>86</v>
      </c>
      <c r="E129" s="68">
        <f t="shared" si="1"/>
        <v>9.862385321100918E-2</v>
      </c>
      <c r="F129" s="95"/>
      <c r="G129" s="109"/>
      <c r="H129" s="95"/>
      <c r="I129" s="108"/>
      <c r="J129" s="196"/>
      <c r="K129" s="109"/>
      <c r="L129" s="95"/>
      <c r="M129" s="108"/>
      <c r="N129" s="196"/>
      <c r="O129" s="109"/>
      <c r="P129" s="302"/>
      <c r="Q129" s="303"/>
      <c r="R129" s="368"/>
      <c r="S129" s="308"/>
      <c r="T129" s="302"/>
      <c r="U129" s="303"/>
      <c r="V129" s="368"/>
      <c r="W129" s="308"/>
      <c r="X129" s="302"/>
      <c r="Y129" s="303"/>
      <c r="Z129" s="368"/>
      <c r="AA129" s="308"/>
      <c r="AB129" s="302">
        <v>69</v>
      </c>
      <c r="AC129" s="303">
        <v>15</v>
      </c>
      <c r="AD129" s="368"/>
      <c r="AE129" s="308"/>
      <c r="AF129" s="302"/>
      <c r="AG129" s="303"/>
      <c r="AH129" s="368"/>
      <c r="AI129" s="308"/>
      <c r="AJ129" s="302"/>
      <c r="AK129" s="303"/>
      <c r="AL129" s="368"/>
      <c r="AM129" s="308"/>
      <c r="AN129" s="302"/>
      <c r="AO129" s="303"/>
      <c r="AP129" s="368"/>
      <c r="AQ129" s="308"/>
      <c r="AR129" s="302">
        <v>64</v>
      </c>
      <c r="AS129" s="303">
        <v>19</v>
      </c>
      <c r="AT129" s="368">
        <v>72</v>
      </c>
      <c r="AU129" s="308">
        <v>12</v>
      </c>
      <c r="AV129" s="344">
        <v>57</v>
      </c>
      <c r="AW129" s="303">
        <v>26</v>
      </c>
      <c r="AX129" s="369"/>
      <c r="AY129" s="308"/>
      <c r="AZ129" s="95"/>
      <c r="BA129" s="109"/>
      <c r="BB129" s="344"/>
      <c r="BC129" s="304"/>
      <c r="BD129" s="344"/>
      <c r="BE129" s="304"/>
      <c r="BF129" s="344"/>
      <c r="BG129" s="304"/>
      <c r="BH129" s="344"/>
      <c r="BI129" s="304"/>
      <c r="BJ129" s="344"/>
      <c r="BK129" s="304"/>
      <c r="BL129" s="344"/>
      <c r="BM129" s="304"/>
      <c r="BN129" s="344"/>
      <c r="BO129" s="304"/>
      <c r="BP129" s="344"/>
      <c r="BQ129" s="304"/>
      <c r="BR129" s="344"/>
      <c r="BS129" s="304"/>
    </row>
    <row r="130" spans="1:71">
      <c r="A130" s="10">
        <v>2103</v>
      </c>
      <c r="B130" s="11" t="s">
        <v>263</v>
      </c>
      <c r="C130" s="33">
        <v>1096</v>
      </c>
      <c r="D130" s="45">
        <v>122</v>
      </c>
      <c r="E130" s="68">
        <f t="shared" si="1"/>
        <v>0.11131386861313869</v>
      </c>
      <c r="F130" s="95"/>
      <c r="G130" s="109"/>
      <c r="H130" s="95"/>
      <c r="I130" s="108"/>
      <c r="J130" s="196"/>
      <c r="K130" s="109"/>
      <c r="L130" s="95"/>
      <c r="M130" s="108"/>
      <c r="N130" s="196"/>
      <c r="O130" s="109"/>
      <c r="P130" s="302"/>
      <c r="Q130" s="303"/>
      <c r="R130" s="368"/>
      <c r="S130" s="308"/>
      <c r="T130" s="302"/>
      <c r="U130" s="303"/>
      <c r="V130" s="368"/>
      <c r="W130" s="308"/>
      <c r="X130" s="302"/>
      <c r="Y130" s="303"/>
      <c r="Z130" s="368"/>
      <c r="AA130" s="308"/>
      <c r="AB130" s="302">
        <v>64</v>
      </c>
      <c r="AC130" s="303">
        <v>57</v>
      </c>
      <c r="AD130" s="368"/>
      <c r="AE130" s="308"/>
      <c r="AF130" s="302"/>
      <c r="AG130" s="303"/>
      <c r="AH130" s="368"/>
      <c r="AI130" s="308"/>
      <c r="AJ130" s="302"/>
      <c r="AK130" s="303"/>
      <c r="AL130" s="368"/>
      <c r="AM130" s="308"/>
      <c r="AN130" s="302"/>
      <c r="AO130" s="303"/>
      <c r="AP130" s="368"/>
      <c r="AQ130" s="308"/>
      <c r="AR130" s="302">
        <v>80</v>
      </c>
      <c r="AS130" s="303">
        <v>39</v>
      </c>
      <c r="AT130" s="368">
        <v>87</v>
      </c>
      <c r="AU130" s="308">
        <v>31</v>
      </c>
      <c r="AV130" s="344">
        <v>74</v>
      </c>
      <c r="AW130" s="303">
        <v>44</v>
      </c>
      <c r="AX130" s="369"/>
      <c r="AY130" s="308"/>
      <c r="AZ130" s="95"/>
      <c r="BA130" s="109"/>
      <c r="BB130" s="344"/>
      <c r="BC130" s="304"/>
      <c r="BD130" s="344"/>
      <c r="BE130" s="304"/>
      <c r="BF130" s="344"/>
      <c r="BG130" s="304"/>
      <c r="BH130" s="344"/>
      <c r="BI130" s="304"/>
      <c r="BJ130" s="344"/>
      <c r="BK130" s="304"/>
      <c r="BL130" s="344"/>
      <c r="BM130" s="304"/>
      <c r="BN130" s="344"/>
      <c r="BO130" s="304"/>
      <c r="BP130" s="344"/>
      <c r="BQ130" s="304"/>
      <c r="BR130" s="344"/>
      <c r="BS130" s="304"/>
    </row>
    <row r="131" spans="1:71">
      <c r="A131" s="10">
        <v>2104</v>
      </c>
      <c r="B131" s="11" t="s">
        <v>264</v>
      </c>
      <c r="C131" s="33">
        <v>935</v>
      </c>
      <c r="D131" s="45">
        <v>99</v>
      </c>
      <c r="E131" s="68">
        <f t="shared" si="1"/>
        <v>0.10588235294117647</v>
      </c>
      <c r="F131" s="95"/>
      <c r="G131" s="109"/>
      <c r="H131" s="95"/>
      <c r="I131" s="108"/>
      <c r="J131" s="196"/>
      <c r="K131" s="109"/>
      <c r="L131" s="95"/>
      <c r="M131" s="108"/>
      <c r="N131" s="196"/>
      <c r="O131" s="109"/>
      <c r="P131" s="302"/>
      <c r="Q131" s="303"/>
      <c r="R131" s="368"/>
      <c r="S131" s="308"/>
      <c r="T131" s="302"/>
      <c r="U131" s="303"/>
      <c r="V131" s="368"/>
      <c r="W131" s="308"/>
      <c r="X131" s="302"/>
      <c r="Y131" s="303"/>
      <c r="Z131" s="368"/>
      <c r="AA131" s="308"/>
      <c r="AB131" s="302">
        <v>68</v>
      </c>
      <c r="AC131" s="303">
        <v>31</v>
      </c>
      <c r="AD131" s="368"/>
      <c r="AE131" s="308"/>
      <c r="AF131" s="302"/>
      <c r="AG131" s="303"/>
      <c r="AH131" s="368"/>
      <c r="AI131" s="308"/>
      <c r="AJ131" s="302"/>
      <c r="AK131" s="303"/>
      <c r="AL131" s="368"/>
      <c r="AM131" s="308"/>
      <c r="AN131" s="302"/>
      <c r="AO131" s="303"/>
      <c r="AP131" s="368"/>
      <c r="AQ131" s="308"/>
      <c r="AR131" s="302">
        <v>75</v>
      </c>
      <c r="AS131" s="303">
        <v>24</v>
      </c>
      <c r="AT131" s="368">
        <v>85</v>
      </c>
      <c r="AU131" s="308">
        <v>14</v>
      </c>
      <c r="AV131" s="344">
        <v>69</v>
      </c>
      <c r="AW131" s="303">
        <v>28</v>
      </c>
      <c r="AX131" s="369"/>
      <c r="AY131" s="308"/>
      <c r="AZ131" s="95"/>
      <c r="BA131" s="109"/>
      <c r="BB131" s="344"/>
      <c r="BC131" s="304"/>
      <c r="BD131" s="344"/>
      <c r="BE131" s="304"/>
      <c r="BF131" s="344"/>
      <c r="BG131" s="304"/>
      <c r="BH131" s="344"/>
      <c r="BI131" s="304"/>
      <c r="BJ131" s="344"/>
      <c r="BK131" s="304"/>
      <c r="BL131" s="344"/>
      <c r="BM131" s="304"/>
      <c r="BN131" s="344"/>
      <c r="BO131" s="304"/>
      <c r="BP131" s="344"/>
      <c r="BQ131" s="304"/>
      <c r="BR131" s="344"/>
      <c r="BS131" s="304"/>
    </row>
    <row r="132" spans="1:71">
      <c r="A132" s="10">
        <v>2105</v>
      </c>
      <c r="B132" s="11" t="s">
        <v>761</v>
      </c>
      <c r="C132" s="33">
        <v>849</v>
      </c>
      <c r="D132" s="45">
        <v>89</v>
      </c>
      <c r="E132" s="68">
        <f t="shared" si="1"/>
        <v>0.10482921083627797</v>
      </c>
      <c r="F132" s="95"/>
      <c r="G132" s="109"/>
      <c r="H132" s="95"/>
      <c r="I132" s="108"/>
      <c r="J132" s="196"/>
      <c r="K132" s="109"/>
      <c r="L132" s="95"/>
      <c r="M132" s="108"/>
      <c r="N132" s="196"/>
      <c r="O132" s="109"/>
      <c r="P132" s="302"/>
      <c r="Q132" s="303"/>
      <c r="R132" s="368"/>
      <c r="S132" s="308"/>
      <c r="T132" s="302"/>
      <c r="U132" s="303"/>
      <c r="V132" s="368"/>
      <c r="W132" s="308"/>
      <c r="X132" s="302"/>
      <c r="Y132" s="303"/>
      <c r="Z132" s="368"/>
      <c r="AA132" s="308"/>
      <c r="AB132" s="302">
        <v>69</v>
      </c>
      <c r="AC132" s="303">
        <v>17</v>
      </c>
      <c r="AD132" s="368"/>
      <c r="AE132" s="308"/>
      <c r="AF132" s="302"/>
      <c r="AG132" s="303"/>
      <c r="AH132" s="368"/>
      <c r="AI132" s="308"/>
      <c r="AJ132" s="302"/>
      <c r="AK132" s="303"/>
      <c r="AL132" s="368"/>
      <c r="AM132" s="308"/>
      <c r="AN132" s="302"/>
      <c r="AO132" s="303"/>
      <c r="AP132" s="368"/>
      <c r="AQ132" s="308"/>
      <c r="AR132" s="302">
        <v>71</v>
      </c>
      <c r="AS132" s="303">
        <v>15</v>
      </c>
      <c r="AT132" s="368">
        <v>75</v>
      </c>
      <c r="AU132" s="308">
        <v>11</v>
      </c>
      <c r="AV132" s="344">
        <v>64</v>
      </c>
      <c r="AW132" s="303">
        <v>23</v>
      </c>
      <c r="AX132" s="369"/>
      <c r="AY132" s="308"/>
      <c r="AZ132" s="95"/>
      <c r="BA132" s="109"/>
      <c r="BB132" s="344"/>
      <c r="BC132" s="304"/>
      <c r="BD132" s="344"/>
      <c r="BE132" s="304"/>
      <c r="BF132" s="344"/>
      <c r="BG132" s="304"/>
      <c r="BH132" s="344"/>
      <c r="BI132" s="304"/>
      <c r="BJ132" s="344"/>
      <c r="BK132" s="304"/>
      <c r="BL132" s="344"/>
      <c r="BM132" s="304"/>
      <c r="BN132" s="344"/>
      <c r="BO132" s="304"/>
      <c r="BP132" s="344"/>
      <c r="BQ132" s="304"/>
      <c r="BR132" s="344"/>
      <c r="BS132" s="304"/>
    </row>
    <row r="133" spans="1:71">
      <c r="A133" s="10">
        <v>2201</v>
      </c>
      <c r="B133" s="11" t="s">
        <v>265</v>
      </c>
      <c r="C133" s="33">
        <v>1363</v>
      </c>
      <c r="D133" s="45">
        <v>334</v>
      </c>
      <c r="E133" s="68">
        <f t="shared" si="1"/>
        <v>0.2450476889214967</v>
      </c>
      <c r="F133" s="95"/>
      <c r="G133" s="109"/>
      <c r="H133" s="95"/>
      <c r="I133" s="108"/>
      <c r="J133" s="196"/>
      <c r="K133" s="109"/>
      <c r="L133" s="95"/>
      <c r="M133" s="108"/>
      <c r="N133" s="196"/>
      <c r="O133" s="109"/>
      <c r="P133" s="302"/>
      <c r="Q133" s="303"/>
      <c r="R133" s="368"/>
      <c r="S133" s="308"/>
      <c r="T133" s="302"/>
      <c r="U133" s="303"/>
      <c r="V133" s="368"/>
      <c r="W133" s="308"/>
      <c r="X133" s="302"/>
      <c r="Y133" s="303"/>
      <c r="Z133" s="368"/>
      <c r="AA133" s="308"/>
      <c r="AB133" s="302">
        <v>282</v>
      </c>
      <c r="AC133" s="303">
        <v>49</v>
      </c>
      <c r="AD133" s="368"/>
      <c r="AE133" s="308"/>
      <c r="AF133" s="302"/>
      <c r="AG133" s="303"/>
      <c r="AH133" s="368"/>
      <c r="AI133" s="308"/>
      <c r="AJ133" s="302"/>
      <c r="AK133" s="303"/>
      <c r="AL133" s="368"/>
      <c r="AM133" s="308"/>
      <c r="AN133" s="302"/>
      <c r="AO133" s="303"/>
      <c r="AP133" s="368"/>
      <c r="AQ133" s="308"/>
      <c r="AR133" s="302">
        <v>290</v>
      </c>
      <c r="AS133" s="303">
        <v>38</v>
      </c>
      <c r="AT133" s="368">
        <v>302</v>
      </c>
      <c r="AU133" s="308">
        <v>29</v>
      </c>
      <c r="AV133" s="344">
        <v>275</v>
      </c>
      <c r="AW133" s="303">
        <v>55</v>
      </c>
      <c r="AX133" s="369"/>
      <c r="AY133" s="308"/>
      <c r="AZ133" s="95"/>
      <c r="BA133" s="109"/>
      <c r="BB133" s="344"/>
      <c r="BC133" s="304"/>
      <c r="BD133" s="344"/>
      <c r="BE133" s="304"/>
      <c r="BF133" s="344"/>
      <c r="BG133" s="304"/>
      <c r="BH133" s="344"/>
      <c r="BI133" s="304"/>
      <c r="BJ133" s="344"/>
      <c r="BK133" s="304"/>
      <c r="BL133" s="344"/>
      <c r="BM133" s="304"/>
      <c r="BN133" s="344"/>
      <c r="BO133" s="304"/>
      <c r="BP133" s="344"/>
      <c r="BQ133" s="304"/>
      <c r="BR133" s="344"/>
      <c r="BS133" s="304"/>
    </row>
    <row r="134" spans="1:71">
      <c r="A134" s="10">
        <v>2202</v>
      </c>
      <c r="B134" s="11" t="s">
        <v>266</v>
      </c>
      <c r="C134" s="33">
        <v>1143</v>
      </c>
      <c r="D134" s="45">
        <v>161</v>
      </c>
      <c r="E134" s="68">
        <f t="shared" si="1"/>
        <v>0.14085739282589677</v>
      </c>
      <c r="F134" s="95"/>
      <c r="G134" s="109"/>
      <c r="H134" s="95"/>
      <c r="I134" s="108"/>
      <c r="J134" s="196"/>
      <c r="K134" s="109"/>
      <c r="L134" s="95"/>
      <c r="M134" s="108"/>
      <c r="N134" s="196"/>
      <c r="O134" s="109"/>
      <c r="P134" s="302"/>
      <c r="Q134" s="303"/>
      <c r="R134" s="368"/>
      <c r="S134" s="308"/>
      <c r="T134" s="302"/>
      <c r="U134" s="303"/>
      <c r="V134" s="368"/>
      <c r="W134" s="308"/>
      <c r="X134" s="302"/>
      <c r="Y134" s="303"/>
      <c r="Z134" s="368"/>
      <c r="AA134" s="308"/>
      <c r="AB134" s="302">
        <v>124</v>
      </c>
      <c r="AC134" s="303">
        <v>36</v>
      </c>
      <c r="AD134" s="368"/>
      <c r="AE134" s="308"/>
      <c r="AF134" s="302"/>
      <c r="AG134" s="303"/>
      <c r="AH134" s="368"/>
      <c r="AI134" s="308"/>
      <c r="AJ134" s="302"/>
      <c r="AK134" s="303"/>
      <c r="AL134" s="368"/>
      <c r="AM134" s="308"/>
      <c r="AN134" s="302"/>
      <c r="AO134" s="303"/>
      <c r="AP134" s="368"/>
      <c r="AQ134" s="308"/>
      <c r="AR134" s="302">
        <v>134</v>
      </c>
      <c r="AS134" s="303">
        <v>27</v>
      </c>
      <c r="AT134" s="368">
        <v>134</v>
      </c>
      <c r="AU134" s="308">
        <v>27</v>
      </c>
      <c r="AV134" s="344">
        <v>115</v>
      </c>
      <c r="AW134" s="303">
        <v>46</v>
      </c>
      <c r="AX134" s="369"/>
      <c r="AY134" s="308"/>
      <c r="AZ134" s="95"/>
      <c r="BA134" s="109"/>
      <c r="BB134" s="344"/>
      <c r="BC134" s="304"/>
      <c r="BD134" s="344"/>
      <c r="BE134" s="304"/>
      <c r="BF134" s="344"/>
      <c r="BG134" s="304"/>
      <c r="BH134" s="344"/>
      <c r="BI134" s="304"/>
      <c r="BJ134" s="344"/>
      <c r="BK134" s="304"/>
      <c r="BL134" s="344"/>
      <c r="BM134" s="304"/>
      <c r="BN134" s="344"/>
      <c r="BO134" s="304"/>
      <c r="BP134" s="344"/>
      <c r="BQ134" s="304"/>
      <c r="BR134" s="344"/>
      <c r="BS134" s="304"/>
    </row>
    <row r="135" spans="1:71">
      <c r="A135" s="10">
        <v>2203</v>
      </c>
      <c r="B135" s="11" t="s">
        <v>267</v>
      </c>
      <c r="C135" s="33">
        <v>1451</v>
      </c>
      <c r="D135" s="45">
        <v>116</v>
      </c>
      <c r="E135" s="68">
        <f t="shared" si="1"/>
        <v>7.9944865609924184E-2</v>
      </c>
      <c r="F135" s="95"/>
      <c r="G135" s="109"/>
      <c r="H135" s="95"/>
      <c r="I135" s="108"/>
      <c r="J135" s="196"/>
      <c r="K135" s="109"/>
      <c r="L135" s="95"/>
      <c r="M135" s="108"/>
      <c r="N135" s="196"/>
      <c r="O135" s="109"/>
      <c r="P135" s="302"/>
      <c r="Q135" s="303"/>
      <c r="R135" s="368"/>
      <c r="S135" s="308"/>
      <c r="T135" s="302"/>
      <c r="U135" s="303"/>
      <c r="V135" s="368"/>
      <c r="W135" s="308"/>
      <c r="X135" s="302"/>
      <c r="Y135" s="303"/>
      <c r="Z135" s="368"/>
      <c r="AA135" s="308"/>
      <c r="AB135" s="302">
        <v>87</v>
      </c>
      <c r="AC135" s="303">
        <v>26</v>
      </c>
      <c r="AD135" s="368"/>
      <c r="AE135" s="308"/>
      <c r="AF135" s="302"/>
      <c r="AG135" s="303"/>
      <c r="AH135" s="368"/>
      <c r="AI135" s="308"/>
      <c r="AJ135" s="302"/>
      <c r="AK135" s="303"/>
      <c r="AL135" s="368"/>
      <c r="AM135" s="308"/>
      <c r="AN135" s="302"/>
      <c r="AO135" s="303"/>
      <c r="AP135" s="368"/>
      <c r="AQ135" s="308"/>
      <c r="AR135" s="302">
        <v>89</v>
      </c>
      <c r="AS135" s="303">
        <v>27</v>
      </c>
      <c r="AT135" s="368">
        <v>94</v>
      </c>
      <c r="AU135" s="308">
        <v>22</v>
      </c>
      <c r="AV135" s="344">
        <v>79</v>
      </c>
      <c r="AW135" s="303">
        <v>37</v>
      </c>
      <c r="AX135" s="369"/>
      <c r="AY135" s="308"/>
      <c r="AZ135" s="95"/>
      <c r="BA135" s="109"/>
      <c r="BB135" s="344"/>
      <c r="BC135" s="304"/>
      <c r="BD135" s="344"/>
      <c r="BE135" s="304"/>
      <c r="BF135" s="344"/>
      <c r="BG135" s="304"/>
      <c r="BH135" s="344"/>
      <c r="BI135" s="304"/>
      <c r="BJ135" s="344"/>
      <c r="BK135" s="304"/>
      <c r="BL135" s="344"/>
      <c r="BM135" s="304"/>
      <c r="BN135" s="344"/>
      <c r="BO135" s="304"/>
      <c r="BP135" s="344"/>
      <c r="BQ135" s="304"/>
      <c r="BR135" s="344"/>
      <c r="BS135" s="304"/>
    </row>
    <row r="136" spans="1:71">
      <c r="A136" s="10">
        <v>2301</v>
      </c>
      <c r="B136" s="11" t="s">
        <v>268</v>
      </c>
      <c r="C136" s="33">
        <v>1471</v>
      </c>
      <c r="D136" s="45">
        <v>388</v>
      </c>
      <c r="E136" s="68">
        <f t="shared" si="1"/>
        <v>0.2637661454792658</v>
      </c>
      <c r="F136" s="95"/>
      <c r="G136" s="109"/>
      <c r="H136" s="95"/>
      <c r="I136" s="108"/>
      <c r="J136" s="196"/>
      <c r="K136" s="109"/>
      <c r="L136" s="95"/>
      <c r="M136" s="108"/>
      <c r="N136" s="196"/>
      <c r="O136" s="109"/>
      <c r="P136" s="302"/>
      <c r="Q136" s="303"/>
      <c r="R136" s="368"/>
      <c r="S136" s="308"/>
      <c r="T136" s="302"/>
      <c r="U136" s="303"/>
      <c r="V136" s="368"/>
      <c r="W136" s="308"/>
      <c r="X136" s="302"/>
      <c r="Y136" s="303"/>
      <c r="Z136" s="368"/>
      <c r="AA136" s="308"/>
      <c r="AB136" s="302">
        <v>295</v>
      </c>
      <c r="AC136" s="303">
        <v>87</v>
      </c>
      <c r="AD136" s="368"/>
      <c r="AE136" s="308"/>
      <c r="AF136" s="302"/>
      <c r="AG136" s="303"/>
      <c r="AH136" s="368"/>
      <c r="AI136" s="308"/>
      <c r="AJ136" s="302"/>
      <c r="AK136" s="303"/>
      <c r="AL136" s="368"/>
      <c r="AM136" s="308"/>
      <c r="AN136" s="302"/>
      <c r="AO136" s="303"/>
      <c r="AP136" s="368"/>
      <c r="AQ136" s="308"/>
      <c r="AR136" s="302">
        <v>322</v>
      </c>
      <c r="AS136" s="303">
        <v>63</v>
      </c>
      <c r="AT136" s="368">
        <v>331</v>
      </c>
      <c r="AU136" s="308">
        <v>55</v>
      </c>
      <c r="AV136" s="344">
        <v>296</v>
      </c>
      <c r="AW136" s="303">
        <v>87</v>
      </c>
      <c r="AX136" s="369"/>
      <c r="AY136" s="308"/>
      <c r="AZ136" s="95"/>
      <c r="BA136" s="109"/>
      <c r="BB136" s="344"/>
      <c r="BC136" s="304"/>
      <c r="BD136" s="344"/>
      <c r="BE136" s="304"/>
      <c r="BF136" s="344"/>
      <c r="BG136" s="304"/>
      <c r="BH136" s="344"/>
      <c r="BI136" s="304"/>
      <c r="BJ136" s="344"/>
      <c r="BK136" s="304"/>
      <c r="BL136" s="344"/>
      <c r="BM136" s="304"/>
      <c r="BN136" s="344"/>
      <c r="BO136" s="304"/>
      <c r="BP136" s="344"/>
      <c r="BQ136" s="304"/>
      <c r="BR136" s="344"/>
      <c r="BS136" s="304"/>
    </row>
    <row r="137" spans="1:71">
      <c r="A137" s="10">
        <v>2302</v>
      </c>
      <c r="B137" s="11" t="s">
        <v>269</v>
      </c>
      <c r="C137" s="33">
        <v>1654</v>
      </c>
      <c r="D137" s="45">
        <v>134</v>
      </c>
      <c r="E137" s="68">
        <f t="shared" si="1"/>
        <v>8.1015719467956465E-2</v>
      </c>
      <c r="F137" s="95"/>
      <c r="G137" s="109"/>
      <c r="H137" s="95"/>
      <c r="I137" s="108"/>
      <c r="J137" s="196"/>
      <c r="K137" s="109"/>
      <c r="L137" s="95"/>
      <c r="M137" s="108"/>
      <c r="N137" s="196"/>
      <c r="O137" s="109"/>
      <c r="P137" s="302"/>
      <c r="Q137" s="303"/>
      <c r="R137" s="368"/>
      <c r="S137" s="308"/>
      <c r="T137" s="302"/>
      <c r="U137" s="303"/>
      <c r="V137" s="368"/>
      <c r="W137" s="308"/>
      <c r="X137" s="302"/>
      <c r="Y137" s="303"/>
      <c r="Z137" s="368"/>
      <c r="AA137" s="308"/>
      <c r="AB137" s="302">
        <v>97</v>
      </c>
      <c r="AC137" s="303">
        <v>34</v>
      </c>
      <c r="AD137" s="368"/>
      <c r="AE137" s="308"/>
      <c r="AF137" s="302"/>
      <c r="AG137" s="303"/>
      <c r="AH137" s="368"/>
      <c r="AI137" s="308"/>
      <c r="AJ137" s="302"/>
      <c r="AK137" s="303"/>
      <c r="AL137" s="368"/>
      <c r="AM137" s="308"/>
      <c r="AN137" s="302"/>
      <c r="AO137" s="303"/>
      <c r="AP137" s="368"/>
      <c r="AQ137" s="308"/>
      <c r="AR137" s="302">
        <v>111</v>
      </c>
      <c r="AS137" s="303">
        <v>23</v>
      </c>
      <c r="AT137" s="368">
        <v>114</v>
      </c>
      <c r="AU137" s="308">
        <v>20</v>
      </c>
      <c r="AV137" s="344">
        <v>102</v>
      </c>
      <c r="AW137" s="303">
        <v>31</v>
      </c>
      <c r="AX137" s="369"/>
      <c r="AY137" s="308"/>
      <c r="AZ137" s="95"/>
      <c r="BA137" s="109"/>
      <c r="BB137" s="344"/>
      <c r="BC137" s="304"/>
      <c r="BD137" s="344"/>
      <c r="BE137" s="304"/>
      <c r="BF137" s="344"/>
      <c r="BG137" s="304"/>
      <c r="BH137" s="344"/>
      <c r="BI137" s="304"/>
      <c r="BJ137" s="344"/>
      <c r="BK137" s="304"/>
      <c r="BL137" s="344"/>
      <c r="BM137" s="304"/>
      <c r="BN137" s="344"/>
      <c r="BO137" s="304"/>
      <c r="BP137" s="344"/>
      <c r="BQ137" s="304"/>
      <c r="BR137" s="344"/>
      <c r="BS137" s="304"/>
    </row>
    <row r="138" spans="1:71">
      <c r="A138" s="10">
        <v>2303</v>
      </c>
      <c r="B138" s="11" t="s">
        <v>270</v>
      </c>
      <c r="C138" s="33">
        <v>478</v>
      </c>
      <c r="D138" s="45">
        <v>188</v>
      </c>
      <c r="E138" s="68">
        <f t="shared" si="1"/>
        <v>0.39330543933054396</v>
      </c>
      <c r="F138" s="95"/>
      <c r="G138" s="109"/>
      <c r="H138" s="95"/>
      <c r="I138" s="108"/>
      <c r="J138" s="196"/>
      <c r="K138" s="109"/>
      <c r="L138" s="95"/>
      <c r="M138" s="108"/>
      <c r="N138" s="196"/>
      <c r="O138" s="109"/>
      <c r="P138" s="302"/>
      <c r="Q138" s="303"/>
      <c r="R138" s="368"/>
      <c r="S138" s="308"/>
      <c r="T138" s="302"/>
      <c r="U138" s="303"/>
      <c r="V138" s="368"/>
      <c r="W138" s="308"/>
      <c r="X138" s="302"/>
      <c r="Y138" s="303"/>
      <c r="Z138" s="368"/>
      <c r="AA138" s="308"/>
      <c r="AB138" s="302">
        <v>169</v>
      </c>
      <c r="AC138" s="303">
        <v>17</v>
      </c>
      <c r="AD138" s="368"/>
      <c r="AE138" s="308"/>
      <c r="AF138" s="302"/>
      <c r="AG138" s="303"/>
      <c r="AH138" s="368"/>
      <c r="AI138" s="308"/>
      <c r="AJ138" s="302"/>
      <c r="AK138" s="303"/>
      <c r="AL138" s="368"/>
      <c r="AM138" s="308"/>
      <c r="AN138" s="302"/>
      <c r="AO138" s="303"/>
      <c r="AP138" s="368"/>
      <c r="AQ138" s="308"/>
      <c r="AR138" s="302">
        <v>167</v>
      </c>
      <c r="AS138" s="303">
        <v>17</v>
      </c>
      <c r="AT138" s="368">
        <v>178</v>
      </c>
      <c r="AU138" s="308">
        <v>8</v>
      </c>
      <c r="AV138" s="344">
        <v>165</v>
      </c>
      <c r="AW138" s="303">
        <v>20</v>
      </c>
      <c r="AX138" s="369"/>
      <c r="AY138" s="308"/>
      <c r="AZ138" s="95"/>
      <c r="BA138" s="109"/>
      <c r="BB138" s="344"/>
      <c r="BC138" s="304"/>
      <c r="BD138" s="344"/>
      <c r="BE138" s="304"/>
      <c r="BF138" s="344"/>
      <c r="BG138" s="304"/>
      <c r="BH138" s="344"/>
      <c r="BI138" s="304"/>
      <c r="BJ138" s="344"/>
      <c r="BK138" s="304"/>
      <c r="BL138" s="344"/>
      <c r="BM138" s="304"/>
      <c r="BN138" s="344"/>
      <c r="BO138" s="304"/>
      <c r="BP138" s="344"/>
      <c r="BQ138" s="304"/>
      <c r="BR138" s="344"/>
      <c r="BS138" s="304"/>
    </row>
    <row r="139" spans="1:71">
      <c r="A139" s="10">
        <v>2304</v>
      </c>
      <c r="B139" s="11" t="s">
        <v>271</v>
      </c>
      <c r="C139" s="33">
        <v>1470</v>
      </c>
      <c r="D139" s="45">
        <v>549</v>
      </c>
      <c r="E139" s="68">
        <f t="shared" si="1"/>
        <v>0.37346938775510202</v>
      </c>
      <c r="F139" s="95"/>
      <c r="G139" s="109"/>
      <c r="H139" s="95"/>
      <c r="I139" s="108"/>
      <c r="J139" s="196"/>
      <c r="K139" s="109"/>
      <c r="L139" s="95"/>
      <c r="M139" s="108"/>
      <c r="N139" s="196"/>
      <c r="O139" s="109"/>
      <c r="P139" s="302"/>
      <c r="Q139" s="303"/>
      <c r="R139" s="368"/>
      <c r="S139" s="308"/>
      <c r="T139" s="302"/>
      <c r="U139" s="303"/>
      <c r="V139" s="368"/>
      <c r="W139" s="308"/>
      <c r="X139" s="302"/>
      <c r="Y139" s="303"/>
      <c r="Z139" s="368"/>
      <c r="AA139" s="308"/>
      <c r="AB139" s="302">
        <v>477</v>
      </c>
      <c r="AC139" s="303">
        <v>67</v>
      </c>
      <c r="AD139" s="368"/>
      <c r="AE139" s="308"/>
      <c r="AF139" s="302"/>
      <c r="AG139" s="303"/>
      <c r="AH139" s="368"/>
      <c r="AI139" s="308"/>
      <c r="AJ139" s="302"/>
      <c r="AK139" s="303"/>
      <c r="AL139" s="368"/>
      <c r="AM139" s="308"/>
      <c r="AN139" s="302"/>
      <c r="AO139" s="303"/>
      <c r="AP139" s="368"/>
      <c r="AQ139" s="308"/>
      <c r="AR139" s="302">
        <v>500</v>
      </c>
      <c r="AS139" s="303">
        <v>44</v>
      </c>
      <c r="AT139" s="368">
        <v>519</v>
      </c>
      <c r="AU139" s="308">
        <v>27</v>
      </c>
      <c r="AV139" s="344">
        <v>465</v>
      </c>
      <c r="AW139" s="303">
        <v>72</v>
      </c>
      <c r="AX139" s="369"/>
      <c r="AY139" s="308"/>
      <c r="AZ139" s="95"/>
      <c r="BA139" s="109"/>
      <c r="BB139" s="344"/>
      <c r="BC139" s="304"/>
      <c r="BD139" s="344"/>
      <c r="BE139" s="304"/>
      <c r="BF139" s="344"/>
      <c r="BG139" s="304"/>
      <c r="BH139" s="344"/>
      <c r="BI139" s="304"/>
      <c r="BJ139" s="344"/>
      <c r="BK139" s="304"/>
      <c r="BL139" s="344"/>
      <c r="BM139" s="304"/>
      <c r="BN139" s="344"/>
      <c r="BO139" s="304"/>
      <c r="BP139" s="344"/>
      <c r="BQ139" s="304"/>
      <c r="BR139" s="344"/>
      <c r="BS139" s="304"/>
    </row>
    <row r="140" spans="1:71">
      <c r="A140" s="10">
        <v>2305</v>
      </c>
      <c r="B140" s="11" t="s">
        <v>272</v>
      </c>
      <c r="C140" s="33">
        <v>1086</v>
      </c>
      <c r="D140" s="45">
        <v>221</v>
      </c>
      <c r="E140" s="68">
        <f t="shared" si="1"/>
        <v>0.20349907918968693</v>
      </c>
      <c r="F140" s="95"/>
      <c r="G140" s="109"/>
      <c r="H140" s="95"/>
      <c r="I140" s="108"/>
      <c r="J140" s="196"/>
      <c r="K140" s="109"/>
      <c r="L140" s="95"/>
      <c r="M140" s="108"/>
      <c r="N140" s="196"/>
      <c r="O140" s="109"/>
      <c r="P140" s="302"/>
      <c r="Q140" s="303"/>
      <c r="R140" s="368"/>
      <c r="S140" s="308"/>
      <c r="T140" s="302"/>
      <c r="U140" s="303"/>
      <c r="V140" s="368"/>
      <c r="W140" s="308"/>
      <c r="X140" s="302"/>
      <c r="Y140" s="303"/>
      <c r="Z140" s="368"/>
      <c r="AA140" s="308"/>
      <c r="AB140" s="302">
        <v>160</v>
      </c>
      <c r="AC140" s="303">
        <v>58</v>
      </c>
      <c r="AD140" s="368"/>
      <c r="AE140" s="308"/>
      <c r="AF140" s="302"/>
      <c r="AG140" s="303"/>
      <c r="AH140" s="368"/>
      <c r="AI140" s="308"/>
      <c r="AJ140" s="302"/>
      <c r="AK140" s="303"/>
      <c r="AL140" s="368"/>
      <c r="AM140" s="308"/>
      <c r="AN140" s="302"/>
      <c r="AO140" s="303"/>
      <c r="AP140" s="368"/>
      <c r="AQ140" s="308"/>
      <c r="AR140" s="302">
        <v>178</v>
      </c>
      <c r="AS140" s="303">
        <v>42</v>
      </c>
      <c r="AT140" s="368">
        <v>180</v>
      </c>
      <c r="AU140" s="308">
        <v>38</v>
      </c>
      <c r="AV140" s="344">
        <v>150</v>
      </c>
      <c r="AW140" s="303">
        <v>61</v>
      </c>
      <c r="AX140" s="369"/>
      <c r="AY140" s="308"/>
      <c r="AZ140" s="95"/>
      <c r="BA140" s="109"/>
      <c r="BB140" s="344"/>
      <c r="BC140" s="304"/>
      <c r="BD140" s="344"/>
      <c r="BE140" s="304"/>
      <c r="BF140" s="344"/>
      <c r="BG140" s="304"/>
      <c r="BH140" s="344"/>
      <c r="BI140" s="304"/>
      <c r="BJ140" s="344"/>
      <c r="BK140" s="304"/>
      <c r="BL140" s="344"/>
      <c r="BM140" s="304"/>
      <c r="BN140" s="344"/>
      <c r="BO140" s="304"/>
      <c r="BP140" s="344"/>
      <c r="BQ140" s="304"/>
      <c r="BR140" s="344"/>
      <c r="BS140" s="304"/>
    </row>
    <row r="141" spans="1:71">
      <c r="A141" s="10">
        <v>2306</v>
      </c>
      <c r="B141" s="11" t="s">
        <v>273</v>
      </c>
      <c r="C141" s="33">
        <v>1262</v>
      </c>
      <c r="D141" s="45">
        <v>345</v>
      </c>
      <c r="E141" s="68">
        <f t="shared" si="1"/>
        <v>0.27337559429477021</v>
      </c>
      <c r="F141" s="95"/>
      <c r="G141" s="109"/>
      <c r="H141" s="95"/>
      <c r="I141" s="108"/>
      <c r="J141" s="196"/>
      <c r="K141" s="109"/>
      <c r="L141" s="95"/>
      <c r="M141" s="108"/>
      <c r="N141" s="196"/>
      <c r="O141" s="109"/>
      <c r="P141" s="302"/>
      <c r="Q141" s="303"/>
      <c r="R141" s="368"/>
      <c r="S141" s="308"/>
      <c r="T141" s="302"/>
      <c r="U141" s="303"/>
      <c r="V141" s="368"/>
      <c r="W141" s="308"/>
      <c r="X141" s="302"/>
      <c r="Y141" s="303"/>
      <c r="Z141" s="368"/>
      <c r="AA141" s="308"/>
      <c r="AB141" s="302">
        <v>278</v>
      </c>
      <c r="AC141" s="303">
        <v>66</v>
      </c>
      <c r="AD141" s="368"/>
      <c r="AE141" s="308"/>
      <c r="AF141" s="302"/>
      <c r="AG141" s="303"/>
      <c r="AH141" s="368"/>
      <c r="AI141" s="308"/>
      <c r="AJ141" s="302"/>
      <c r="AK141" s="303"/>
      <c r="AL141" s="368"/>
      <c r="AM141" s="308"/>
      <c r="AN141" s="302"/>
      <c r="AO141" s="303"/>
      <c r="AP141" s="368"/>
      <c r="AQ141" s="308"/>
      <c r="AR141" s="302">
        <v>284</v>
      </c>
      <c r="AS141" s="303">
        <v>55</v>
      </c>
      <c r="AT141" s="368">
        <v>305</v>
      </c>
      <c r="AU141" s="308">
        <v>35</v>
      </c>
      <c r="AV141" s="344">
        <v>263</v>
      </c>
      <c r="AW141" s="303">
        <v>75</v>
      </c>
      <c r="AX141" s="369"/>
      <c r="AY141" s="308"/>
      <c r="AZ141" s="95"/>
      <c r="BA141" s="109"/>
      <c r="BB141" s="344"/>
      <c r="BC141" s="304"/>
      <c r="BD141" s="344"/>
      <c r="BE141" s="304"/>
      <c r="BF141" s="344"/>
      <c r="BG141" s="304"/>
      <c r="BH141" s="344"/>
      <c r="BI141" s="304"/>
      <c r="BJ141" s="344"/>
      <c r="BK141" s="304"/>
      <c r="BL141" s="344"/>
      <c r="BM141" s="304"/>
      <c r="BN141" s="344"/>
      <c r="BO141" s="304"/>
      <c r="BP141" s="344"/>
      <c r="BQ141" s="304"/>
      <c r="BR141" s="344"/>
      <c r="BS141" s="304"/>
    </row>
    <row r="142" spans="1:71">
      <c r="A142" s="10">
        <v>2307</v>
      </c>
      <c r="B142" s="11" t="s">
        <v>274</v>
      </c>
      <c r="C142" s="33">
        <v>574</v>
      </c>
      <c r="D142" s="45">
        <v>137</v>
      </c>
      <c r="E142" s="68">
        <f t="shared" si="1"/>
        <v>0.23867595818815332</v>
      </c>
      <c r="F142" s="95"/>
      <c r="G142" s="109"/>
      <c r="H142" s="95"/>
      <c r="I142" s="108"/>
      <c r="J142" s="196"/>
      <c r="K142" s="109"/>
      <c r="L142" s="95"/>
      <c r="M142" s="108"/>
      <c r="N142" s="196"/>
      <c r="O142" s="109"/>
      <c r="P142" s="302"/>
      <c r="Q142" s="303"/>
      <c r="R142" s="368"/>
      <c r="S142" s="308"/>
      <c r="T142" s="302"/>
      <c r="U142" s="303"/>
      <c r="V142" s="368"/>
      <c r="W142" s="308"/>
      <c r="X142" s="302"/>
      <c r="Y142" s="303"/>
      <c r="Z142" s="368"/>
      <c r="AA142" s="308"/>
      <c r="AB142" s="302">
        <v>100</v>
      </c>
      <c r="AC142" s="303">
        <v>36</v>
      </c>
      <c r="AD142" s="368"/>
      <c r="AE142" s="308"/>
      <c r="AF142" s="302"/>
      <c r="AG142" s="303"/>
      <c r="AH142" s="368"/>
      <c r="AI142" s="308"/>
      <c r="AJ142" s="302"/>
      <c r="AK142" s="303"/>
      <c r="AL142" s="368"/>
      <c r="AM142" s="308"/>
      <c r="AN142" s="302"/>
      <c r="AO142" s="303"/>
      <c r="AP142" s="368"/>
      <c r="AQ142" s="308"/>
      <c r="AR142" s="302">
        <v>108</v>
      </c>
      <c r="AS142" s="303">
        <v>29</v>
      </c>
      <c r="AT142" s="368">
        <v>112</v>
      </c>
      <c r="AU142" s="308">
        <v>23</v>
      </c>
      <c r="AV142" s="344">
        <v>100</v>
      </c>
      <c r="AW142" s="303">
        <v>34</v>
      </c>
      <c r="AX142" s="369"/>
      <c r="AY142" s="308"/>
      <c r="AZ142" s="95"/>
      <c r="BA142" s="109"/>
      <c r="BB142" s="344"/>
      <c r="BC142" s="304"/>
      <c r="BD142" s="344"/>
      <c r="BE142" s="304"/>
      <c r="BF142" s="344"/>
      <c r="BG142" s="304"/>
      <c r="BH142" s="344"/>
      <c r="BI142" s="304"/>
      <c r="BJ142" s="344"/>
      <c r="BK142" s="304"/>
      <c r="BL142" s="344"/>
      <c r="BM142" s="304"/>
      <c r="BN142" s="344"/>
      <c r="BO142" s="304"/>
      <c r="BP142" s="344"/>
      <c r="BQ142" s="304"/>
      <c r="BR142" s="344"/>
      <c r="BS142" s="304"/>
    </row>
    <row r="143" spans="1:71">
      <c r="A143" s="10">
        <v>2308</v>
      </c>
      <c r="B143" s="11" t="s">
        <v>275</v>
      </c>
      <c r="C143" s="33">
        <v>950</v>
      </c>
      <c r="D143" s="45">
        <v>368</v>
      </c>
      <c r="E143" s="68">
        <f t="shared" si="1"/>
        <v>0.38736842105263158</v>
      </c>
      <c r="F143" s="95"/>
      <c r="G143" s="109"/>
      <c r="H143" s="95"/>
      <c r="I143" s="108"/>
      <c r="J143" s="196"/>
      <c r="K143" s="109"/>
      <c r="L143" s="95"/>
      <c r="M143" s="108"/>
      <c r="N143" s="196"/>
      <c r="O143" s="109"/>
      <c r="P143" s="302"/>
      <c r="Q143" s="303"/>
      <c r="R143" s="368"/>
      <c r="S143" s="308"/>
      <c r="T143" s="302"/>
      <c r="U143" s="303"/>
      <c r="V143" s="368"/>
      <c r="W143" s="308"/>
      <c r="X143" s="302"/>
      <c r="Y143" s="303"/>
      <c r="Z143" s="368"/>
      <c r="AA143" s="308"/>
      <c r="AB143" s="302">
        <v>278</v>
      </c>
      <c r="AC143" s="303">
        <v>88</v>
      </c>
      <c r="AD143" s="368"/>
      <c r="AE143" s="308"/>
      <c r="AF143" s="302"/>
      <c r="AG143" s="303"/>
      <c r="AH143" s="368"/>
      <c r="AI143" s="308"/>
      <c r="AJ143" s="302"/>
      <c r="AK143" s="303"/>
      <c r="AL143" s="368"/>
      <c r="AM143" s="308"/>
      <c r="AN143" s="302"/>
      <c r="AO143" s="303"/>
      <c r="AP143" s="368"/>
      <c r="AQ143" s="308"/>
      <c r="AR143" s="302">
        <v>297</v>
      </c>
      <c r="AS143" s="303">
        <v>69</v>
      </c>
      <c r="AT143" s="368">
        <v>316</v>
      </c>
      <c r="AU143" s="308">
        <v>50</v>
      </c>
      <c r="AV143" s="344">
        <v>294</v>
      </c>
      <c r="AW143" s="303">
        <v>72</v>
      </c>
      <c r="AX143" s="369"/>
      <c r="AY143" s="308"/>
      <c r="AZ143" s="95"/>
      <c r="BA143" s="109"/>
      <c r="BB143" s="344"/>
      <c r="BC143" s="304"/>
      <c r="BD143" s="344"/>
      <c r="BE143" s="304"/>
      <c r="BF143" s="344"/>
      <c r="BG143" s="304"/>
      <c r="BH143" s="344"/>
      <c r="BI143" s="304"/>
      <c r="BJ143" s="344"/>
      <c r="BK143" s="304"/>
      <c r="BL143" s="344"/>
      <c r="BM143" s="304"/>
      <c r="BN143" s="344"/>
      <c r="BO143" s="304"/>
      <c r="BP143" s="344"/>
      <c r="BQ143" s="304"/>
      <c r="BR143" s="344"/>
      <c r="BS143" s="304"/>
    </row>
    <row r="144" spans="1:71">
      <c r="A144" s="10">
        <v>2309</v>
      </c>
      <c r="B144" s="11" t="s">
        <v>276</v>
      </c>
      <c r="C144" s="33">
        <v>943</v>
      </c>
      <c r="D144" s="45">
        <v>336</v>
      </c>
      <c r="E144" s="68">
        <f t="shared" ref="E144:E212" si="2">SUM(D144/C144)</f>
        <v>0.35630965005302229</v>
      </c>
      <c r="F144" s="95"/>
      <c r="G144" s="109"/>
      <c r="H144" s="95"/>
      <c r="I144" s="108"/>
      <c r="J144" s="196"/>
      <c r="K144" s="109"/>
      <c r="L144" s="95"/>
      <c r="M144" s="108"/>
      <c r="N144" s="196"/>
      <c r="O144" s="109"/>
      <c r="P144" s="302"/>
      <c r="Q144" s="303"/>
      <c r="R144" s="368"/>
      <c r="S144" s="308"/>
      <c r="T144" s="302"/>
      <c r="U144" s="303"/>
      <c r="V144" s="368"/>
      <c r="W144" s="308"/>
      <c r="X144" s="302"/>
      <c r="Y144" s="303"/>
      <c r="Z144" s="368"/>
      <c r="AA144" s="308"/>
      <c r="AB144" s="302">
        <v>247</v>
      </c>
      <c r="AC144" s="303">
        <v>85</v>
      </c>
      <c r="AD144" s="368"/>
      <c r="AE144" s="308"/>
      <c r="AF144" s="302"/>
      <c r="AG144" s="303"/>
      <c r="AH144" s="368"/>
      <c r="AI144" s="308"/>
      <c r="AJ144" s="302"/>
      <c r="AK144" s="303"/>
      <c r="AL144" s="368"/>
      <c r="AM144" s="308"/>
      <c r="AN144" s="302"/>
      <c r="AO144" s="303"/>
      <c r="AP144" s="368"/>
      <c r="AQ144" s="308"/>
      <c r="AR144" s="302">
        <v>275</v>
      </c>
      <c r="AS144" s="303">
        <v>56</v>
      </c>
      <c r="AT144" s="368">
        <v>292</v>
      </c>
      <c r="AU144" s="308">
        <v>43</v>
      </c>
      <c r="AV144" s="344">
        <v>241</v>
      </c>
      <c r="AW144" s="303">
        <v>89</v>
      </c>
      <c r="AX144" s="369"/>
      <c r="AY144" s="308"/>
      <c r="AZ144" s="95"/>
      <c r="BA144" s="109"/>
      <c r="BB144" s="344"/>
      <c r="BC144" s="304"/>
      <c r="BD144" s="344"/>
      <c r="BE144" s="304"/>
      <c r="BF144" s="344"/>
      <c r="BG144" s="304"/>
      <c r="BH144" s="344"/>
      <c r="BI144" s="304"/>
      <c r="BJ144" s="344"/>
      <c r="BK144" s="304"/>
      <c r="BL144" s="344"/>
      <c r="BM144" s="304"/>
      <c r="BN144" s="344"/>
      <c r="BO144" s="304"/>
      <c r="BP144" s="344"/>
      <c r="BQ144" s="304"/>
      <c r="BR144" s="344"/>
      <c r="BS144" s="304"/>
    </row>
    <row r="145" spans="1:71">
      <c r="A145" s="10">
        <v>2310</v>
      </c>
      <c r="B145" s="11" t="s">
        <v>277</v>
      </c>
      <c r="C145" s="33">
        <v>1196</v>
      </c>
      <c r="D145" s="45">
        <v>253</v>
      </c>
      <c r="E145" s="68">
        <f t="shared" si="2"/>
        <v>0.21153846153846154</v>
      </c>
      <c r="F145" s="95"/>
      <c r="G145" s="109"/>
      <c r="H145" s="95"/>
      <c r="I145" s="108"/>
      <c r="J145" s="196"/>
      <c r="K145" s="109"/>
      <c r="L145" s="95"/>
      <c r="M145" s="108"/>
      <c r="N145" s="196"/>
      <c r="O145" s="109"/>
      <c r="P145" s="302"/>
      <c r="Q145" s="303"/>
      <c r="R145" s="368"/>
      <c r="S145" s="308"/>
      <c r="T145" s="302"/>
      <c r="U145" s="303"/>
      <c r="V145" s="368"/>
      <c r="W145" s="308"/>
      <c r="X145" s="302"/>
      <c r="Y145" s="303"/>
      <c r="Z145" s="368"/>
      <c r="AA145" s="308"/>
      <c r="AB145" s="302">
        <v>146</v>
      </c>
      <c r="AC145" s="303">
        <v>102</v>
      </c>
      <c r="AD145" s="368"/>
      <c r="AE145" s="308"/>
      <c r="AF145" s="302"/>
      <c r="AG145" s="303"/>
      <c r="AH145" s="368"/>
      <c r="AI145" s="308"/>
      <c r="AJ145" s="302"/>
      <c r="AK145" s="303"/>
      <c r="AL145" s="368"/>
      <c r="AM145" s="308"/>
      <c r="AN145" s="302"/>
      <c r="AO145" s="303"/>
      <c r="AP145" s="368"/>
      <c r="AQ145" s="308"/>
      <c r="AR145" s="302">
        <v>178</v>
      </c>
      <c r="AS145" s="303">
        <v>72</v>
      </c>
      <c r="AT145" s="368">
        <v>190</v>
      </c>
      <c r="AU145" s="308">
        <v>59</v>
      </c>
      <c r="AV145" s="344">
        <v>167</v>
      </c>
      <c r="AW145" s="303">
        <v>75</v>
      </c>
      <c r="AX145" s="369"/>
      <c r="AY145" s="308"/>
      <c r="AZ145" s="95"/>
      <c r="BA145" s="109"/>
      <c r="BB145" s="344"/>
      <c r="BC145" s="304"/>
      <c r="BD145" s="344"/>
      <c r="BE145" s="304"/>
      <c r="BF145" s="344"/>
      <c r="BG145" s="304"/>
      <c r="BH145" s="344"/>
      <c r="BI145" s="304"/>
      <c r="BJ145" s="344"/>
      <c r="BK145" s="304"/>
      <c r="BL145" s="344"/>
      <c r="BM145" s="304"/>
      <c r="BN145" s="344"/>
      <c r="BO145" s="304"/>
      <c r="BP145" s="344"/>
      <c r="BQ145" s="304"/>
      <c r="BR145" s="344"/>
      <c r="BS145" s="304"/>
    </row>
    <row r="146" spans="1:71">
      <c r="A146" s="10">
        <v>2311</v>
      </c>
      <c r="B146" s="11" t="s">
        <v>278</v>
      </c>
      <c r="C146" s="33">
        <v>1186</v>
      </c>
      <c r="D146" s="45">
        <v>436</v>
      </c>
      <c r="E146" s="68">
        <f t="shared" si="2"/>
        <v>0.36762225969645868</v>
      </c>
      <c r="F146" s="95"/>
      <c r="G146" s="109"/>
      <c r="H146" s="95"/>
      <c r="I146" s="108"/>
      <c r="J146" s="196"/>
      <c r="K146" s="109"/>
      <c r="L146" s="95"/>
      <c r="M146" s="108"/>
      <c r="N146" s="196"/>
      <c r="O146" s="109"/>
      <c r="P146" s="302"/>
      <c r="Q146" s="303"/>
      <c r="R146" s="368"/>
      <c r="S146" s="308"/>
      <c r="T146" s="302"/>
      <c r="U146" s="303"/>
      <c r="V146" s="368"/>
      <c r="W146" s="308"/>
      <c r="X146" s="302"/>
      <c r="Y146" s="303"/>
      <c r="Z146" s="368"/>
      <c r="AA146" s="308"/>
      <c r="AB146" s="302">
        <v>347</v>
      </c>
      <c r="AC146" s="303">
        <v>86</v>
      </c>
      <c r="AD146" s="368"/>
      <c r="AE146" s="308"/>
      <c r="AF146" s="302"/>
      <c r="AG146" s="303"/>
      <c r="AH146" s="368"/>
      <c r="AI146" s="308"/>
      <c r="AJ146" s="302"/>
      <c r="AK146" s="303"/>
      <c r="AL146" s="368"/>
      <c r="AM146" s="308"/>
      <c r="AN146" s="302"/>
      <c r="AO146" s="303"/>
      <c r="AP146" s="368"/>
      <c r="AQ146" s="308"/>
      <c r="AR146" s="302">
        <v>366</v>
      </c>
      <c r="AS146" s="303">
        <v>63</v>
      </c>
      <c r="AT146" s="368">
        <v>368</v>
      </c>
      <c r="AU146" s="308">
        <v>59</v>
      </c>
      <c r="AV146" s="344">
        <v>335</v>
      </c>
      <c r="AW146" s="303">
        <v>91</v>
      </c>
      <c r="AX146" s="369"/>
      <c r="AY146" s="308"/>
      <c r="AZ146" s="95"/>
      <c r="BA146" s="109"/>
      <c r="BB146" s="344"/>
      <c r="BC146" s="304"/>
      <c r="BD146" s="344"/>
      <c r="BE146" s="304"/>
      <c r="BF146" s="344"/>
      <c r="BG146" s="304"/>
      <c r="BH146" s="344"/>
      <c r="BI146" s="304"/>
      <c r="BJ146" s="344"/>
      <c r="BK146" s="304"/>
      <c r="BL146" s="344"/>
      <c r="BM146" s="304"/>
      <c r="BN146" s="344"/>
      <c r="BO146" s="304"/>
      <c r="BP146" s="344"/>
      <c r="BQ146" s="304"/>
      <c r="BR146" s="344"/>
      <c r="BS146" s="304"/>
    </row>
    <row r="147" spans="1:71">
      <c r="A147" s="10">
        <v>2312</v>
      </c>
      <c r="B147" s="11" t="s">
        <v>279</v>
      </c>
      <c r="C147" s="33">
        <v>570</v>
      </c>
      <c r="D147" s="45">
        <v>127</v>
      </c>
      <c r="E147" s="68">
        <f t="shared" si="2"/>
        <v>0.22280701754385965</v>
      </c>
      <c r="F147" s="95"/>
      <c r="G147" s="109"/>
      <c r="H147" s="95"/>
      <c r="I147" s="108"/>
      <c r="J147" s="196"/>
      <c r="K147" s="109"/>
      <c r="L147" s="95"/>
      <c r="M147" s="108"/>
      <c r="N147" s="196"/>
      <c r="O147" s="109"/>
      <c r="P147" s="302"/>
      <c r="Q147" s="303"/>
      <c r="R147" s="368"/>
      <c r="S147" s="308"/>
      <c r="T147" s="302"/>
      <c r="U147" s="303"/>
      <c r="V147" s="368"/>
      <c r="W147" s="308"/>
      <c r="X147" s="302"/>
      <c r="Y147" s="303"/>
      <c r="Z147" s="368"/>
      <c r="AA147" s="308"/>
      <c r="AB147" s="302">
        <v>88</v>
      </c>
      <c r="AC147" s="303">
        <v>39</v>
      </c>
      <c r="AD147" s="368"/>
      <c r="AE147" s="308"/>
      <c r="AF147" s="302"/>
      <c r="AG147" s="303"/>
      <c r="AH147" s="368"/>
      <c r="AI147" s="308"/>
      <c r="AJ147" s="302"/>
      <c r="AK147" s="303"/>
      <c r="AL147" s="368"/>
      <c r="AM147" s="308"/>
      <c r="AN147" s="302"/>
      <c r="AO147" s="303"/>
      <c r="AP147" s="368"/>
      <c r="AQ147" s="308"/>
      <c r="AR147" s="302">
        <v>101</v>
      </c>
      <c r="AS147" s="303">
        <v>26</v>
      </c>
      <c r="AT147" s="368">
        <v>110</v>
      </c>
      <c r="AU147" s="308">
        <v>16</v>
      </c>
      <c r="AV147" s="344">
        <v>87</v>
      </c>
      <c r="AW147" s="303">
        <v>39</v>
      </c>
      <c r="AX147" s="369"/>
      <c r="AY147" s="308"/>
      <c r="AZ147" s="95"/>
      <c r="BA147" s="109"/>
      <c r="BB147" s="344"/>
      <c r="BC147" s="304"/>
      <c r="BD147" s="344"/>
      <c r="BE147" s="304"/>
      <c r="BF147" s="344"/>
      <c r="BG147" s="304"/>
      <c r="BH147" s="344"/>
      <c r="BI147" s="304"/>
      <c r="BJ147" s="344"/>
      <c r="BK147" s="304"/>
      <c r="BL147" s="344"/>
      <c r="BM147" s="304"/>
      <c r="BN147" s="344"/>
      <c r="BO147" s="304"/>
      <c r="BP147" s="344"/>
      <c r="BQ147" s="304"/>
      <c r="BR147" s="344"/>
      <c r="BS147" s="304"/>
    </row>
    <row r="148" spans="1:71">
      <c r="A148" s="10">
        <v>2313</v>
      </c>
      <c r="B148" s="11" t="s">
        <v>280</v>
      </c>
      <c r="C148" s="33">
        <v>1036</v>
      </c>
      <c r="D148" s="45">
        <v>266</v>
      </c>
      <c r="E148" s="68">
        <f t="shared" si="2"/>
        <v>0.25675675675675674</v>
      </c>
      <c r="F148" s="95"/>
      <c r="G148" s="109"/>
      <c r="H148" s="95"/>
      <c r="I148" s="108"/>
      <c r="J148" s="196"/>
      <c r="K148" s="109"/>
      <c r="L148" s="95"/>
      <c r="M148" s="108"/>
      <c r="N148" s="196"/>
      <c r="O148" s="109"/>
      <c r="P148" s="302"/>
      <c r="Q148" s="303"/>
      <c r="R148" s="368"/>
      <c r="S148" s="308"/>
      <c r="T148" s="302"/>
      <c r="U148" s="303"/>
      <c r="V148" s="368"/>
      <c r="W148" s="308"/>
      <c r="X148" s="302"/>
      <c r="Y148" s="303"/>
      <c r="Z148" s="368"/>
      <c r="AA148" s="308"/>
      <c r="AB148" s="302">
        <v>201</v>
      </c>
      <c r="AC148" s="303">
        <v>56</v>
      </c>
      <c r="AD148" s="368"/>
      <c r="AE148" s="308"/>
      <c r="AF148" s="302"/>
      <c r="AG148" s="303"/>
      <c r="AH148" s="368"/>
      <c r="AI148" s="308"/>
      <c r="AJ148" s="302"/>
      <c r="AK148" s="303"/>
      <c r="AL148" s="368"/>
      <c r="AM148" s="308"/>
      <c r="AN148" s="302"/>
      <c r="AO148" s="303"/>
      <c r="AP148" s="368"/>
      <c r="AQ148" s="308"/>
      <c r="AR148" s="302">
        <v>217</v>
      </c>
      <c r="AS148" s="303">
        <v>42</v>
      </c>
      <c r="AT148" s="368">
        <v>233</v>
      </c>
      <c r="AU148" s="308">
        <v>29</v>
      </c>
      <c r="AV148" s="344">
        <v>189</v>
      </c>
      <c r="AW148" s="303">
        <v>69</v>
      </c>
      <c r="AX148" s="369"/>
      <c r="AY148" s="308"/>
      <c r="AZ148" s="95"/>
      <c r="BA148" s="109"/>
      <c r="BB148" s="344"/>
      <c r="BC148" s="304"/>
      <c r="BD148" s="344"/>
      <c r="BE148" s="304"/>
      <c r="BF148" s="344"/>
      <c r="BG148" s="304"/>
      <c r="BH148" s="344"/>
      <c r="BI148" s="304"/>
      <c r="BJ148" s="344"/>
      <c r="BK148" s="304"/>
      <c r="BL148" s="344"/>
      <c r="BM148" s="304"/>
      <c r="BN148" s="344"/>
      <c r="BO148" s="304"/>
      <c r="BP148" s="344"/>
      <c r="BQ148" s="304"/>
      <c r="BR148" s="344"/>
      <c r="BS148" s="304"/>
    </row>
    <row r="149" spans="1:71">
      <c r="A149" s="10">
        <v>2314</v>
      </c>
      <c r="B149" s="11" t="s">
        <v>281</v>
      </c>
      <c r="C149" s="33">
        <v>1232</v>
      </c>
      <c r="D149" s="45">
        <v>381</v>
      </c>
      <c r="E149" s="68">
        <f t="shared" si="2"/>
        <v>0.30925324675324678</v>
      </c>
      <c r="F149" s="95"/>
      <c r="G149" s="109"/>
      <c r="H149" s="95"/>
      <c r="I149" s="108"/>
      <c r="J149" s="196"/>
      <c r="K149" s="109"/>
      <c r="L149" s="95"/>
      <c r="M149" s="108"/>
      <c r="N149" s="196"/>
      <c r="O149" s="109"/>
      <c r="P149" s="302"/>
      <c r="Q149" s="303"/>
      <c r="R149" s="368"/>
      <c r="S149" s="308"/>
      <c r="T149" s="302"/>
      <c r="U149" s="303"/>
      <c r="V149" s="368"/>
      <c r="W149" s="308"/>
      <c r="X149" s="302"/>
      <c r="Y149" s="303"/>
      <c r="Z149" s="368"/>
      <c r="AA149" s="308"/>
      <c r="AB149" s="302">
        <v>275</v>
      </c>
      <c r="AC149" s="303">
        <v>97</v>
      </c>
      <c r="AD149" s="368"/>
      <c r="AE149" s="308"/>
      <c r="AF149" s="302"/>
      <c r="AG149" s="303"/>
      <c r="AH149" s="368"/>
      <c r="AI149" s="308"/>
      <c r="AJ149" s="302"/>
      <c r="AK149" s="303"/>
      <c r="AL149" s="368"/>
      <c r="AM149" s="308"/>
      <c r="AN149" s="302"/>
      <c r="AO149" s="303"/>
      <c r="AP149" s="368"/>
      <c r="AQ149" s="308"/>
      <c r="AR149" s="302">
        <v>315</v>
      </c>
      <c r="AS149" s="303">
        <v>63</v>
      </c>
      <c r="AT149" s="368">
        <v>340</v>
      </c>
      <c r="AU149" s="308">
        <v>39</v>
      </c>
      <c r="AV149" s="344">
        <v>279</v>
      </c>
      <c r="AW149" s="303">
        <v>93</v>
      </c>
      <c r="AX149" s="369"/>
      <c r="AY149" s="308"/>
      <c r="AZ149" s="95"/>
      <c r="BA149" s="109"/>
      <c r="BB149" s="344"/>
      <c r="BC149" s="304"/>
      <c r="BD149" s="344"/>
      <c r="BE149" s="304"/>
      <c r="BF149" s="344"/>
      <c r="BG149" s="304"/>
      <c r="BH149" s="344"/>
      <c r="BI149" s="304"/>
      <c r="BJ149" s="344"/>
      <c r="BK149" s="304"/>
      <c r="BL149" s="344"/>
      <c r="BM149" s="304"/>
      <c r="BN149" s="344"/>
      <c r="BO149" s="304"/>
      <c r="BP149" s="344"/>
      <c r="BQ149" s="304"/>
      <c r="BR149" s="344"/>
      <c r="BS149" s="304"/>
    </row>
    <row r="150" spans="1:71">
      <c r="A150" s="10">
        <v>2315</v>
      </c>
      <c r="B150" s="11" t="s">
        <v>282</v>
      </c>
      <c r="C150" s="33">
        <v>1046</v>
      </c>
      <c r="D150" s="45">
        <v>375</v>
      </c>
      <c r="E150" s="68">
        <f t="shared" si="2"/>
        <v>0.35850860420650094</v>
      </c>
      <c r="F150" s="95"/>
      <c r="G150" s="109"/>
      <c r="H150" s="95"/>
      <c r="I150" s="108"/>
      <c r="J150" s="196"/>
      <c r="K150" s="109"/>
      <c r="L150" s="95"/>
      <c r="M150" s="108"/>
      <c r="N150" s="196"/>
      <c r="O150" s="109"/>
      <c r="P150" s="302"/>
      <c r="Q150" s="303"/>
      <c r="R150" s="368"/>
      <c r="S150" s="308"/>
      <c r="T150" s="302"/>
      <c r="U150" s="303"/>
      <c r="V150" s="368"/>
      <c r="W150" s="308"/>
      <c r="X150" s="302"/>
      <c r="Y150" s="303"/>
      <c r="Z150" s="368"/>
      <c r="AA150" s="308"/>
      <c r="AB150" s="302">
        <v>275</v>
      </c>
      <c r="AC150" s="303">
        <v>97</v>
      </c>
      <c r="AD150" s="368">
        <v>1</v>
      </c>
      <c r="AE150" s="308">
        <v>0</v>
      </c>
      <c r="AF150" s="302"/>
      <c r="AG150" s="303"/>
      <c r="AH150" s="368"/>
      <c r="AI150" s="308"/>
      <c r="AJ150" s="302"/>
      <c r="AK150" s="303"/>
      <c r="AL150" s="368"/>
      <c r="AM150" s="308"/>
      <c r="AN150" s="302"/>
      <c r="AO150" s="303"/>
      <c r="AP150" s="368"/>
      <c r="AQ150" s="308"/>
      <c r="AR150" s="302">
        <v>294</v>
      </c>
      <c r="AS150" s="303">
        <v>72</v>
      </c>
      <c r="AT150" s="368">
        <v>318</v>
      </c>
      <c r="AU150" s="308">
        <v>52</v>
      </c>
      <c r="AV150" s="344">
        <v>263</v>
      </c>
      <c r="AW150" s="303">
        <v>98</v>
      </c>
      <c r="AX150" s="369">
        <v>55</v>
      </c>
      <c r="AY150" s="308">
        <v>304</v>
      </c>
      <c r="AZ150" s="95"/>
      <c r="BA150" s="109"/>
      <c r="BB150" s="344"/>
      <c r="BC150" s="304"/>
      <c r="BD150" s="344"/>
      <c r="BE150" s="304"/>
      <c r="BF150" s="344"/>
      <c r="BG150" s="304"/>
      <c r="BH150" s="344"/>
      <c r="BI150" s="304"/>
      <c r="BJ150" s="344"/>
      <c r="BK150" s="304"/>
      <c r="BL150" s="344"/>
      <c r="BM150" s="304"/>
      <c r="BN150" s="344"/>
      <c r="BO150" s="304"/>
      <c r="BP150" s="344"/>
      <c r="BQ150" s="304"/>
      <c r="BR150" s="344"/>
      <c r="BS150" s="304"/>
    </row>
    <row r="151" spans="1:71">
      <c r="A151" s="10">
        <v>2316</v>
      </c>
      <c r="B151" s="11" t="s">
        <v>283</v>
      </c>
      <c r="C151" s="33">
        <v>1466</v>
      </c>
      <c r="D151" s="45">
        <v>318</v>
      </c>
      <c r="E151" s="68">
        <f t="shared" si="2"/>
        <v>0.21691678035470668</v>
      </c>
      <c r="F151" s="95"/>
      <c r="G151" s="109"/>
      <c r="H151" s="95"/>
      <c r="I151" s="108"/>
      <c r="J151" s="196"/>
      <c r="K151" s="109"/>
      <c r="L151" s="95"/>
      <c r="M151" s="108"/>
      <c r="N151" s="196"/>
      <c r="O151" s="109"/>
      <c r="P151" s="302"/>
      <c r="Q151" s="303"/>
      <c r="R151" s="368"/>
      <c r="S151" s="308"/>
      <c r="T151" s="302"/>
      <c r="U151" s="303"/>
      <c r="V151" s="368"/>
      <c r="W151" s="308"/>
      <c r="X151" s="302"/>
      <c r="Y151" s="303"/>
      <c r="Z151" s="368"/>
      <c r="AA151" s="308"/>
      <c r="AB151" s="302">
        <v>222</v>
      </c>
      <c r="AC151" s="303">
        <v>93</v>
      </c>
      <c r="AD151" s="368"/>
      <c r="AE151" s="308"/>
      <c r="AF151" s="302"/>
      <c r="AG151" s="303"/>
      <c r="AH151" s="368"/>
      <c r="AI151" s="308"/>
      <c r="AJ151" s="302"/>
      <c r="AK151" s="303"/>
      <c r="AL151" s="368"/>
      <c r="AM151" s="308"/>
      <c r="AN151" s="302"/>
      <c r="AO151" s="303"/>
      <c r="AP151" s="368"/>
      <c r="AQ151" s="308"/>
      <c r="AR151" s="302">
        <v>237</v>
      </c>
      <c r="AS151" s="303">
        <v>75</v>
      </c>
      <c r="AT151" s="368">
        <v>261</v>
      </c>
      <c r="AU151" s="308">
        <v>53</v>
      </c>
      <c r="AV151" s="344">
        <v>226</v>
      </c>
      <c r="AW151" s="303">
        <v>80</v>
      </c>
      <c r="AX151" s="369"/>
      <c r="AY151" s="308"/>
      <c r="AZ151" s="95"/>
      <c r="BA151" s="109"/>
      <c r="BB151" s="344"/>
      <c r="BC151" s="304"/>
      <c r="BD151" s="344"/>
      <c r="BE151" s="304"/>
      <c r="BF151" s="344"/>
      <c r="BG151" s="304"/>
      <c r="BH151" s="344"/>
      <c r="BI151" s="304"/>
      <c r="BJ151" s="344"/>
      <c r="BK151" s="304"/>
      <c r="BL151" s="344"/>
      <c r="BM151" s="304"/>
      <c r="BN151" s="344"/>
      <c r="BO151" s="304"/>
      <c r="BP151" s="344"/>
      <c r="BQ151" s="304"/>
      <c r="BR151" s="344"/>
      <c r="BS151" s="304"/>
    </row>
    <row r="152" spans="1:71">
      <c r="A152" s="10">
        <v>2317</v>
      </c>
      <c r="B152" s="11" t="s">
        <v>284</v>
      </c>
      <c r="C152" s="33">
        <v>890</v>
      </c>
      <c r="D152" s="45">
        <v>279</v>
      </c>
      <c r="E152" s="68">
        <f t="shared" si="2"/>
        <v>0.31348314606741573</v>
      </c>
      <c r="F152" s="95"/>
      <c r="G152" s="109"/>
      <c r="H152" s="95"/>
      <c r="I152" s="108"/>
      <c r="J152" s="196"/>
      <c r="K152" s="109"/>
      <c r="L152" s="95"/>
      <c r="M152" s="108"/>
      <c r="N152" s="196"/>
      <c r="O152" s="109"/>
      <c r="P152" s="302"/>
      <c r="Q152" s="303"/>
      <c r="R152" s="368"/>
      <c r="S152" s="308"/>
      <c r="T152" s="302"/>
      <c r="U152" s="303"/>
      <c r="V152" s="368"/>
      <c r="W152" s="308"/>
      <c r="X152" s="302"/>
      <c r="Y152" s="303"/>
      <c r="Z152" s="368"/>
      <c r="AA152" s="308"/>
      <c r="AB152" s="302">
        <v>222</v>
      </c>
      <c r="AC152" s="303">
        <v>51</v>
      </c>
      <c r="AD152" s="368"/>
      <c r="AE152" s="308"/>
      <c r="AF152" s="302"/>
      <c r="AG152" s="303"/>
      <c r="AH152" s="368"/>
      <c r="AI152" s="308"/>
      <c r="AJ152" s="302"/>
      <c r="AK152" s="303"/>
      <c r="AL152" s="368"/>
      <c r="AM152" s="308"/>
      <c r="AN152" s="302"/>
      <c r="AO152" s="303"/>
      <c r="AP152" s="368"/>
      <c r="AQ152" s="308"/>
      <c r="AR152" s="302">
        <v>233</v>
      </c>
      <c r="AS152" s="303">
        <v>37</v>
      </c>
      <c r="AT152" s="368">
        <v>242</v>
      </c>
      <c r="AU152" s="308">
        <v>31</v>
      </c>
      <c r="AV152" s="344">
        <v>209</v>
      </c>
      <c r="AW152" s="303">
        <v>61</v>
      </c>
      <c r="AX152" s="369"/>
      <c r="AY152" s="308"/>
      <c r="AZ152" s="95"/>
      <c r="BA152" s="109"/>
      <c r="BB152" s="344"/>
      <c r="BC152" s="304"/>
      <c r="BD152" s="344"/>
      <c r="BE152" s="304"/>
      <c r="BF152" s="344"/>
      <c r="BG152" s="304"/>
      <c r="BH152" s="344"/>
      <c r="BI152" s="304"/>
      <c r="BJ152" s="344"/>
      <c r="BK152" s="304"/>
      <c r="BL152" s="344"/>
      <c r="BM152" s="304"/>
      <c r="BN152" s="344"/>
      <c r="BO152" s="304"/>
      <c r="BP152" s="344"/>
      <c r="BQ152" s="304"/>
      <c r="BR152" s="344"/>
      <c r="BS152" s="304"/>
    </row>
    <row r="153" spans="1:71">
      <c r="A153" s="10">
        <v>2318</v>
      </c>
      <c r="B153" s="11" t="s">
        <v>285</v>
      </c>
      <c r="C153" s="33">
        <v>647</v>
      </c>
      <c r="D153" s="45">
        <v>160</v>
      </c>
      <c r="E153" s="68">
        <f t="shared" si="2"/>
        <v>0.2472952086553323</v>
      </c>
      <c r="F153" s="95"/>
      <c r="G153" s="109"/>
      <c r="H153" s="95"/>
      <c r="I153" s="108"/>
      <c r="J153" s="196"/>
      <c r="K153" s="109"/>
      <c r="L153" s="95"/>
      <c r="M153" s="108"/>
      <c r="N153" s="196"/>
      <c r="O153" s="109"/>
      <c r="P153" s="302"/>
      <c r="Q153" s="303"/>
      <c r="R153" s="368"/>
      <c r="S153" s="308"/>
      <c r="T153" s="302"/>
      <c r="U153" s="303"/>
      <c r="V153" s="368"/>
      <c r="W153" s="308"/>
      <c r="X153" s="302"/>
      <c r="Y153" s="303"/>
      <c r="Z153" s="368"/>
      <c r="AA153" s="308"/>
      <c r="AB153" s="302">
        <v>126</v>
      </c>
      <c r="AC153" s="303">
        <v>32</v>
      </c>
      <c r="AD153" s="368"/>
      <c r="AE153" s="308"/>
      <c r="AF153" s="302"/>
      <c r="AG153" s="303"/>
      <c r="AH153" s="368"/>
      <c r="AI153" s="308"/>
      <c r="AJ153" s="302"/>
      <c r="AK153" s="303"/>
      <c r="AL153" s="368"/>
      <c r="AM153" s="308"/>
      <c r="AN153" s="302"/>
      <c r="AO153" s="303"/>
      <c r="AP153" s="368"/>
      <c r="AQ153" s="308"/>
      <c r="AR153" s="302">
        <v>138</v>
      </c>
      <c r="AS153" s="303">
        <v>21</v>
      </c>
      <c r="AT153" s="368">
        <v>135</v>
      </c>
      <c r="AU153" s="308">
        <v>23</v>
      </c>
      <c r="AV153" s="344">
        <v>131</v>
      </c>
      <c r="AW153" s="303">
        <v>27</v>
      </c>
      <c r="AX153" s="369"/>
      <c r="AY153" s="308"/>
      <c r="AZ153" s="95"/>
      <c r="BA153" s="109"/>
      <c r="BB153" s="344"/>
      <c r="BC153" s="304"/>
      <c r="BD153" s="344"/>
      <c r="BE153" s="304"/>
      <c r="BF153" s="344"/>
      <c r="BG153" s="304"/>
      <c r="BH153" s="344"/>
      <c r="BI153" s="304"/>
      <c r="BJ153" s="344"/>
      <c r="BK153" s="304"/>
      <c r="BL153" s="344"/>
      <c r="BM153" s="304"/>
      <c r="BN153" s="344"/>
      <c r="BO153" s="304"/>
      <c r="BP153" s="344"/>
      <c r="BQ153" s="304"/>
      <c r="BR153" s="344"/>
      <c r="BS153" s="304"/>
    </row>
    <row r="154" spans="1:71">
      <c r="A154" s="10">
        <v>2401</v>
      </c>
      <c r="B154" s="11" t="s">
        <v>286</v>
      </c>
      <c r="C154" s="33">
        <v>1346</v>
      </c>
      <c r="D154" s="45">
        <v>393</v>
      </c>
      <c r="E154" s="68">
        <f t="shared" si="2"/>
        <v>0.29197622585438338</v>
      </c>
      <c r="F154" s="95"/>
      <c r="G154" s="109"/>
      <c r="H154" s="95"/>
      <c r="I154" s="108"/>
      <c r="J154" s="196"/>
      <c r="K154" s="109"/>
      <c r="L154" s="95"/>
      <c r="M154" s="108"/>
      <c r="N154" s="196"/>
      <c r="O154" s="109"/>
      <c r="P154" s="302"/>
      <c r="Q154" s="303"/>
      <c r="R154" s="368"/>
      <c r="S154" s="308"/>
      <c r="T154" s="302"/>
      <c r="U154" s="303"/>
      <c r="V154" s="368"/>
      <c r="W154" s="308"/>
      <c r="X154" s="302"/>
      <c r="Y154" s="303"/>
      <c r="Z154" s="368"/>
      <c r="AA154" s="308"/>
      <c r="AB154" s="302">
        <v>274</v>
      </c>
      <c r="AC154" s="303">
        <v>113</v>
      </c>
      <c r="AD154" s="368"/>
      <c r="AE154" s="308"/>
      <c r="AF154" s="302"/>
      <c r="AG154" s="303"/>
      <c r="AH154" s="368"/>
      <c r="AI154" s="308"/>
      <c r="AJ154" s="302"/>
      <c r="AK154" s="303"/>
      <c r="AL154" s="368"/>
      <c r="AM154" s="308"/>
      <c r="AN154" s="302"/>
      <c r="AO154" s="303"/>
      <c r="AP154" s="368"/>
      <c r="AQ154" s="308"/>
      <c r="AR154" s="302">
        <v>317</v>
      </c>
      <c r="AS154" s="303">
        <v>73</v>
      </c>
      <c r="AT154" s="368">
        <v>330</v>
      </c>
      <c r="AU154" s="308">
        <v>59</v>
      </c>
      <c r="AV154" s="344">
        <v>281</v>
      </c>
      <c r="AW154" s="303">
        <v>101</v>
      </c>
      <c r="AX154" s="369"/>
      <c r="AY154" s="308"/>
      <c r="AZ154" s="95"/>
      <c r="BA154" s="109"/>
      <c r="BB154" s="344"/>
      <c r="BC154" s="304"/>
      <c r="BD154" s="344"/>
      <c r="BE154" s="304"/>
      <c r="BF154" s="344"/>
      <c r="BG154" s="304"/>
      <c r="BH154" s="344"/>
      <c r="BI154" s="304"/>
      <c r="BJ154" s="344"/>
      <c r="BK154" s="304"/>
      <c r="BL154" s="344"/>
      <c r="BM154" s="304"/>
      <c r="BN154" s="344"/>
      <c r="BO154" s="304"/>
      <c r="BP154" s="344"/>
      <c r="BQ154" s="304"/>
      <c r="BR154" s="344"/>
      <c r="BS154" s="304"/>
    </row>
    <row r="155" spans="1:71">
      <c r="A155" s="10">
        <v>2402</v>
      </c>
      <c r="B155" s="11" t="s">
        <v>287</v>
      </c>
      <c r="C155" s="33">
        <v>1381</v>
      </c>
      <c r="D155" s="45">
        <v>322</v>
      </c>
      <c r="E155" s="68">
        <f t="shared" si="2"/>
        <v>0.2331643736422882</v>
      </c>
      <c r="F155" s="95"/>
      <c r="G155" s="109"/>
      <c r="H155" s="95"/>
      <c r="I155" s="108"/>
      <c r="J155" s="196"/>
      <c r="K155" s="109"/>
      <c r="L155" s="95"/>
      <c r="M155" s="108"/>
      <c r="N155" s="196"/>
      <c r="O155" s="109"/>
      <c r="P155" s="302"/>
      <c r="Q155" s="303"/>
      <c r="R155" s="368"/>
      <c r="S155" s="308"/>
      <c r="T155" s="302"/>
      <c r="U155" s="303"/>
      <c r="V155" s="368"/>
      <c r="W155" s="308"/>
      <c r="X155" s="302"/>
      <c r="Y155" s="303"/>
      <c r="Z155" s="368"/>
      <c r="AA155" s="308"/>
      <c r="AB155" s="302">
        <v>220</v>
      </c>
      <c r="AC155" s="303">
        <v>97</v>
      </c>
      <c r="AD155" s="368"/>
      <c r="AE155" s="308"/>
      <c r="AF155" s="302"/>
      <c r="AG155" s="303"/>
      <c r="AH155" s="368"/>
      <c r="AI155" s="308"/>
      <c r="AJ155" s="302"/>
      <c r="AK155" s="303"/>
      <c r="AL155" s="368"/>
      <c r="AM155" s="308"/>
      <c r="AN155" s="302"/>
      <c r="AO155" s="303"/>
      <c r="AP155" s="368"/>
      <c r="AQ155" s="308"/>
      <c r="AR155" s="302">
        <v>241</v>
      </c>
      <c r="AS155" s="303">
        <v>75</v>
      </c>
      <c r="AT155" s="368">
        <v>258</v>
      </c>
      <c r="AU155" s="308">
        <v>62</v>
      </c>
      <c r="AV155" s="344">
        <v>222</v>
      </c>
      <c r="AW155" s="303">
        <v>90</v>
      </c>
      <c r="AX155" s="369"/>
      <c r="AY155" s="308"/>
      <c r="AZ155" s="95"/>
      <c r="BA155" s="109"/>
      <c r="BB155" s="344"/>
      <c r="BC155" s="304"/>
      <c r="BD155" s="344"/>
      <c r="BE155" s="304"/>
      <c r="BF155" s="344"/>
      <c r="BG155" s="304"/>
      <c r="BH155" s="344"/>
      <c r="BI155" s="304"/>
      <c r="BJ155" s="344"/>
      <c r="BK155" s="304"/>
      <c r="BL155" s="344"/>
      <c r="BM155" s="304"/>
      <c r="BN155" s="344"/>
      <c r="BO155" s="304"/>
      <c r="BP155" s="344"/>
      <c r="BQ155" s="304"/>
      <c r="BR155" s="344"/>
      <c r="BS155" s="304"/>
    </row>
    <row r="156" spans="1:71">
      <c r="A156" s="10">
        <v>2403</v>
      </c>
      <c r="B156" s="11" t="s">
        <v>288</v>
      </c>
      <c r="C156" s="33">
        <v>1535</v>
      </c>
      <c r="D156" s="45">
        <v>279</v>
      </c>
      <c r="E156" s="68">
        <f t="shared" si="2"/>
        <v>0.18175895765472314</v>
      </c>
      <c r="F156" s="95"/>
      <c r="G156" s="109"/>
      <c r="H156" s="95"/>
      <c r="I156" s="108"/>
      <c r="J156" s="196"/>
      <c r="K156" s="109"/>
      <c r="L156" s="95"/>
      <c r="M156" s="108"/>
      <c r="N156" s="196"/>
      <c r="O156" s="109"/>
      <c r="P156" s="302"/>
      <c r="Q156" s="303"/>
      <c r="R156" s="368"/>
      <c r="S156" s="308"/>
      <c r="T156" s="302"/>
      <c r="U156" s="303"/>
      <c r="V156" s="368"/>
      <c r="W156" s="308"/>
      <c r="X156" s="302"/>
      <c r="Y156" s="303"/>
      <c r="Z156" s="368"/>
      <c r="AA156" s="308"/>
      <c r="AB156" s="302">
        <v>213</v>
      </c>
      <c r="AC156" s="303">
        <v>57</v>
      </c>
      <c r="AD156" s="368"/>
      <c r="AE156" s="308"/>
      <c r="AF156" s="302"/>
      <c r="AG156" s="303"/>
      <c r="AH156" s="368"/>
      <c r="AI156" s="308"/>
      <c r="AJ156" s="302"/>
      <c r="AK156" s="303"/>
      <c r="AL156" s="368"/>
      <c r="AM156" s="308"/>
      <c r="AN156" s="302"/>
      <c r="AO156" s="303"/>
      <c r="AP156" s="368"/>
      <c r="AQ156" s="308"/>
      <c r="AR156" s="302">
        <v>223</v>
      </c>
      <c r="AS156" s="303">
        <v>49</v>
      </c>
      <c r="AT156" s="368">
        <v>236</v>
      </c>
      <c r="AU156" s="308">
        <v>36</v>
      </c>
      <c r="AV156" s="344">
        <v>199</v>
      </c>
      <c r="AW156" s="303">
        <v>67</v>
      </c>
      <c r="AX156" s="369"/>
      <c r="AY156" s="308"/>
      <c r="AZ156" s="95"/>
      <c r="BA156" s="109"/>
      <c r="BB156" s="344"/>
      <c r="BC156" s="304"/>
      <c r="BD156" s="344"/>
      <c r="BE156" s="304"/>
      <c r="BF156" s="344"/>
      <c r="BG156" s="304"/>
      <c r="BH156" s="344"/>
      <c r="BI156" s="304"/>
      <c r="BJ156" s="344"/>
      <c r="BK156" s="304"/>
      <c r="BL156" s="344"/>
      <c r="BM156" s="304"/>
      <c r="BN156" s="344"/>
      <c r="BO156" s="304"/>
      <c r="BP156" s="344"/>
      <c r="BQ156" s="304"/>
      <c r="BR156" s="344"/>
      <c r="BS156" s="304"/>
    </row>
    <row r="157" spans="1:71">
      <c r="A157" s="10">
        <v>2404</v>
      </c>
      <c r="B157" s="11" t="s">
        <v>289</v>
      </c>
      <c r="C157" s="33">
        <v>1304</v>
      </c>
      <c r="D157" s="45">
        <v>222</v>
      </c>
      <c r="E157" s="68">
        <f t="shared" si="2"/>
        <v>0.17024539877300612</v>
      </c>
      <c r="F157" s="95"/>
      <c r="G157" s="109"/>
      <c r="H157" s="95"/>
      <c r="I157" s="108"/>
      <c r="J157" s="196"/>
      <c r="K157" s="109"/>
      <c r="L157" s="95"/>
      <c r="M157" s="108"/>
      <c r="N157" s="196"/>
      <c r="O157" s="109"/>
      <c r="P157" s="302"/>
      <c r="Q157" s="303"/>
      <c r="R157" s="368"/>
      <c r="S157" s="308"/>
      <c r="T157" s="302"/>
      <c r="U157" s="303"/>
      <c r="V157" s="368"/>
      <c r="W157" s="308"/>
      <c r="X157" s="302"/>
      <c r="Y157" s="303"/>
      <c r="Z157" s="368"/>
      <c r="AA157" s="308"/>
      <c r="AB157" s="302">
        <v>132</v>
      </c>
      <c r="AC157" s="303">
        <v>86</v>
      </c>
      <c r="AD157" s="368"/>
      <c r="AE157" s="308"/>
      <c r="AF157" s="302"/>
      <c r="AG157" s="303"/>
      <c r="AH157" s="368"/>
      <c r="AI157" s="308"/>
      <c r="AJ157" s="302"/>
      <c r="AK157" s="303"/>
      <c r="AL157" s="368"/>
      <c r="AM157" s="308"/>
      <c r="AN157" s="302"/>
      <c r="AO157" s="303"/>
      <c r="AP157" s="368"/>
      <c r="AQ157" s="308"/>
      <c r="AR157" s="302">
        <v>148</v>
      </c>
      <c r="AS157" s="303">
        <v>72</v>
      </c>
      <c r="AT157" s="368">
        <v>162</v>
      </c>
      <c r="AU157" s="308">
        <v>58</v>
      </c>
      <c r="AV157" s="344">
        <v>156</v>
      </c>
      <c r="AW157" s="303">
        <v>63</v>
      </c>
      <c r="AX157" s="369"/>
      <c r="AY157" s="308"/>
      <c r="AZ157" s="95"/>
      <c r="BA157" s="109"/>
      <c r="BB157" s="344"/>
      <c r="BC157" s="304"/>
      <c r="BD157" s="344"/>
      <c r="BE157" s="304"/>
      <c r="BF157" s="344"/>
      <c r="BG157" s="304"/>
      <c r="BH157" s="344"/>
      <c r="BI157" s="304"/>
      <c r="BJ157" s="344"/>
      <c r="BK157" s="304"/>
      <c r="BL157" s="344"/>
      <c r="BM157" s="304"/>
      <c r="BN157" s="344"/>
      <c r="BO157" s="304"/>
      <c r="BP157" s="344"/>
      <c r="BQ157" s="304"/>
      <c r="BR157" s="344"/>
      <c r="BS157" s="304"/>
    </row>
    <row r="158" spans="1:71">
      <c r="A158" s="10">
        <v>2405</v>
      </c>
      <c r="B158" s="11" t="s">
        <v>290</v>
      </c>
      <c r="C158" s="33">
        <v>935</v>
      </c>
      <c r="D158" s="45">
        <v>38</v>
      </c>
      <c r="E158" s="68">
        <f t="shared" si="2"/>
        <v>4.0641711229946524E-2</v>
      </c>
      <c r="F158" s="95"/>
      <c r="G158" s="109"/>
      <c r="H158" s="95"/>
      <c r="I158" s="108"/>
      <c r="J158" s="196"/>
      <c r="K158" s="109"/>
      <c r="L158" s="95"/>
      <c r="M158" s="108"/>
      <c r="N158" s="196"/>
      <c r="O158" s="109"/>
      <c r="P158" s="302"/>
      <c r="Q158" s="303"/>
      <c r="R158" s="368"/>
      <c r="S158" s="308"/>
      <c r="T158" s="302"/>
      <c r="U158" s="303"/>
      <c r="V158" s="368"/>
      <c r="W158" s="308"/>
      <c r="X158" s="302"/>
      <c r="Y158" s="303"/>
      <c r="Z158" s="368"/>
      <c r="AA158" s="308"/>
      <c r="AB158" s="302">
        <v>34</v>
      </c>
      <c r="AC158" s="303">
        <v>4</v>
      </c>
      <c r="AD158" s="368"/>
      <c r="AE158" s="308"/>
      <c r="AF158" s="302"/>
      <c r="AG158" s="303"/>
      <c r="AH158" s="368"/>
      <c r="AI158" s="308"/>
      <c r="AJ158" s="302"/>
      <c r="AK158" s="303"/>
      <c r="AL158" s="368"/>
      <c r="AM158" s="308"/>
      <c r="AN158" s="302"/>
      <c r="AO158" s="303"/>
      <c r="AP158" s="368"/>
      <c r="AQ158" s="308"/>
      <c r="AR158" s="302">
        <v>34</v>
      </c>
      <c r="AS158" s="303">
        <v>4</v>
      </c>
      <c r="AT158" s="368">
        <v>35</v>
      </c>
      <c r="AU158" s="308">
        <v>3</v>
      </c>
      <c r="AV158" s="344">
        <v>32</v>
      </c>
      <c r="AW158" s="303">
        <v>6</v>
      </c>
      <c r="AX158" s="369"/>
      <c r="AY158" s="308"/>
      <c r="AZ158" s="95"/>
      <c r="BA158" s="109"/>
      <c r="BB158" s="344"/>
      <c r="BC158" s="304"/>
      <c r="BD158" s="344"/>
      <c r="BE158" s="304"/>
      <c r="BF158" s="344"/>
      <c r="BG158" s="304"/>
      <c r="BH158" s="344"/>
      <c r="BI158" s="304"/>
      <c r="BJ158" s="344"/>
      <c r="BK158" s="304"/>
      <c r="BL158" s="344"/>
      <c r="BM158" s="304"/>
      <c r="BN158" s="344"/>
      <c r="BO158" s="304"/>
      <c r="BP158" s="344"/>
      <c r="BQ158" s="304"/>
      <c r="BR158" s="344"/>
      <c r="BS158" s="304"/>
    </row>
    <row r="159" spans="1:71">
      <c r="A159" s="10">
        <v>2406</v>
      </c>
      <c r="B159" s="11" t="s">
        <v>291</v>
      </c>
      <c r="C159" s="33">
        <v>908</v>
      </c>
      <c r="D159" s="45">
        <v>259</v>
      </c>
      <c r="E159" s="68">
        <f t="shared" si="2"/>
        <v>0.28524229074889867</v>
      </c>
      <c r="F159" s="95"/>
      <c r="G159" s="109"/>
      <c r="H159" s="95"/>
      <c r="I159" s="108"/>
      <c r="J159" s="196"/>
      <c r="K159" s="109"/>
      <c r="L159" s="95"/>
      <c r="M159" s="108"/>
      <c r="N159" s="196"/>
      <c r="O159" s="109"/>
      <c r="P159" s="302"/>
      <c r="Q159" s="303"/>
      <c r="R159" s="368"/>
      <c r="S159" s="308"/>
      <c r="T159" s="302"/>
      <c r="U159" s="303"/>
      <c r="V159" s="368"/>
      <c r="W159" s="308"/>
      <c r="X159" s="302"/>
      <c r="Y159" s="303"/>
      <c r="Z159" s="368"/>
      <c r="AA159" s="308"/>
      <c r="AB159" s="302">
        <v>204</v>
      </c>
      <c r="AC159" s="303">
        <v>50</v>
      </c>
      <c r="AD159" s="368"/>
      <c r="AE159" s="308"/>
      <c r="AF159" s="302"/>
      <c r="AG159" s="303"/>
      <c r="AH159" s="368"/>
      <c r="AI159" s="308"/>
      <c r="AJ159" s="302"/>
      <c r="AK159" s="303"/>
      <c r="AL159" s="368"/>
      <c r="AM159" s="308"/>
      <c r="AN159" s="302"/>
      <c r="AO159" s="303"/>
      <c r="AP159" s="368"/>
      <c r="AQ159" s="308"/>
      <c r="AR159" s="302">
        <v>206</v>
      </c>
      <c r="AS159" s="303">
        <v>44</v>
      </c>
      <c r="AT159" s="368">
        <v>218</v>
      </c>
      <c r="AU159" s="308">
        <v>32</v>
      </c>
      <c r="AV159" s="344">
        <v>180</v>
      </c>
      <c r="AW159" s="303">
        <v>66</v>
      </c>
      <c r="AX159" s="369"/>
      <c r="AY159" s="308"/>
      <c r="AZ159" s="95"/>
      <c r="BA159" s="109"/>
      <c r="BB159" s="344"/>
      <c r="BC159" s="304"/>
      <c r="BD159" s="344"/>
      <c r="BE159" s="304"/>
      <c r="BF159" s="344"/>
      <c r="BG159" s="304"/>
      <c r="BH159" s="344"/>
      <c r="BI159" s="304"/>
      <c r="BJ159" s="344"/>
      <c r="BK159" s="304"/>
      <c r="BL159" s="344"/>
      <c r="BM159" s="304"/>
      <c r="BN159" s="344"/>
      <c r="BO159" s="304"/>
      <c r="BP159" s="344"/>
      <c r="BQ159" s="304"/>
      <c r="BR159" s="344"/>
      <c r="BS159" s="304"/>
    </row>
    <row r="160" spans="1:71">
      <c r="A160" s="10">
        <v>2407</v>
      </c>
      <c r="B160" s="11" t="s">
        <v>292</v>
      </c>
      <c r="C160" s="33">
        <v>1431</v>
      </c>
      <c r="D160" s="45">
        <v>296</v>
      </c>
      <c r="E160" s="68">
        <f t="shared" si="2"/>
        <v>0.20684835779175401</v>
      </c>
      <c r="F160" s="95"/>
      <c r="G160" s="109"/>
      <c r="H160" s="95"/>
      <c r="I160" s="108"/>
      <c r="J160" s="196"/>
      <c r="K160" s="109"/>
      <c r="L160" s="95"/>
      <c r="M160" s="108"/>
      <c r="N160" s="196"/>
      <c r="O160" s="109"/>
      <c r="P160" s="302"/>
      <c r="Q160" s="303"/>
      <c r="R160" s="368"/>
      <c r="S160" s="308"/>
      <c r="T160" s="302"/>
      <c r="U160" s="303"/>
      <c r="V160" s="368"/>
      <c r="W160" s="308"/>
      <c r="X160" s="302"/>
      <c r="Y160" s="303"/>
      <c r="Z160" s="368"/>
      <c r="AA160" s="308"/>
      <c r="AB160" s="302">
        <v>179</v>
      </c>
      <c r="AC160" s="303">
        <v>114</v>
      </c>
      <c r="AD160" s="368"/>
      <c r="AE160" s="308"/>
      <c r="AF160" s="302"/>
      <c r="AG160" s="303"/>
      <c r="AH160" s="368"/>
      <c r="AI160" s="308"/>
      <c r="AJ160" s="302"/>
      <c r="AK160" s="303"/>
      <c r="AL160" s="368"/>
      <c r="AM160" s="308"/>
      <c r="AN160" s="302"/>
      <c r="AO160" s="303"/>
      <c r="AP160" s="368"/>
      <c r="AQ160" s="308"/>
      <c r="AR160" s="302">
        <v>222</v>
      </c>
      <c r="AS160" s="303">
        <v>68</v>
      </c>
      <c r="AT160" s="368">
        <v>251</v>
      </c>
      <c r="AU160" s="308">
        <v>42</v>
      </c>
      <c r="AV160" s="344">
        <v>207</v>
      </c>
      <c r="AW160" s="303">
        <v>83</v>
      </c>
      <c r="AX160" s="369"/>
      <c r="AY160" s="308"/>
      <c r="AZ160" s="95"/>
      <c r="BA160" s="109"/>
      <c r="BB160" s="344"/>
      <c r="BC160" s="304"/>
      <c r="BD160" s="344"/>
      <c r="BE160" s="304"/>
      <c r="BF160" s="344"/>
      <c r="BG160" s="304"/>
      <c r="BH160" s="344"/>
      <c r="BI160" s="304"/>
      <c r="BJ160" s="344"/>
      <c r="BK160" s="304"/>
      <c r="BL160" s="344"/>
      <c r="BM160" s="304"/>
      <c r="BN160" s="344"/>
      <c r="BO160" s="304"/>
      <c r="BP160" s="344"/>
      <c r="BQ160" s="304"/>
      <c r="BR160" s="344"/>
      <c r="BS160" s="304"/>
    </row>
    <row r="161" spans="1:71">
      <c r="A161" s="10">
        <v>2408</v>
      </c>
      <c r="B161" s="11" t="s">
        <v>293</v>
      </c>
      <c r="C161" s="33">
        <v>573</v>
      </c>
      <c r="D161" s="45">
        <v>13</v>
      </c>
      <c r="E161" s="68">
        <f t="shared" si="2"/>
        <v>2.2687609075043629E-2</v>
      </c>
      <c r="F161" s="95"/>
      <c r="G161" s="109"/>
      <c r="H161" s="95"/>
      <c r="I161" s="108"/>
      <c r="J161" s="196"/>
      <c r="K161" s="109"/>
      <c r="L161" s="95"/>
      <c r="M161" s="108"/>
      <c r="N161" s="196"/>
      <c r="O161" s="109"/>
      <c r="P161" s="302"/>
      <c r="Q161" s="303"/>
      <c r="R161" s="368"/>
      <c r="S161" s="308"/>
      <c r="T161" s="302"/>
      <c r="U161" s="303"/>
      <c r="V161" s="368"/>
      <c r="W161" s="308"/>
      <c r="X161" s="302"/>
      <c r="Y161" s="303"/>
      <c r="Z161" s="368"/>
      <c r="AA161" s="308"/>
      <c r="AB161" s="302">
        <v>11</v>
      </c>
      <c r="AC161" s="303">
        <v>2</v>
      </c>
      <c r="AD161" s="368"/>
      <c r="AE161" s="308"/>
      <c r="AF161" s="302"/>
      <c r="AG161" s="303"/>
      <c r="AH161" s="368"/>
      <c r="AI161" s="308"/>
      <c r="AJ161" s="302"/>
      <c r="AK161" s="303"/>
      <c r="AL161" s="368"/>
      <c r="AM161" s="308"/>
      <c r="AN161" s="302"/>
      <c r="AO161" s="303"/>
      <c r="AP161" s="368"/>
      <c r="AQ161" s="308"/>
      <c r="AR161" s="302">
        <v>13</v>
      </c>
      <c r="AS161" s="303">
        <v>0</v>
      </c>
      <c r="AT161" s="368">
        <v>12</v>
      </c>
      <c r="AU161" s="308">
        <v>1</v>
      </c>
      <c r="AV161" s="344">
        <v>11</v>
      </c>
      <c r="AW161" s="303">
        <v>1</v>
      </c>
      <c r="AX161" s="369"/>
      <c r="AY161" s="308"/>
      <c r="AZ161" s="95"/>
      <c r="BA161" s="109"/>
      <c r="BB161" s="344"/>
      <c r="BC161" s="304"/>
      <c r="BD161" s="344"/>
      <c r="BE161" s="304"/>
      <c r="BF161" s="344"/>
      <c r="BG161" s="304"/>
      <c r="BH161" s="344"/>
      <c r="BI161" s="304"/>
      <c r="BJ161" s="344"/>
      <c r="BK161" s="304"/>
      <c r="BL161" s="344"/>
      <c r="BM161" s="304"/>
      <c r="BN161" s="344"/>
      <c r="BO161" s="304"/>
      <c r="BP161" s="344"/>
      <c r="BQ161" s="304"/>
      <c r="BR161" s="344"/>
      <c r="BS161" s="304"/>
    </row>
    <row r="162" spans="1:71">
      <c r="A162" s="10">
        <v>2409</v>
      </c>
      <c r="B162" s="11" t="s">
        <v>294</v>
      </c>
      <c r="C162" s="33">
        <v>655</v>
      </c>
      <c r="D162" s="45">
        <v>33</v>
      </c>
      <c r="E162" s="68">
        <f t="shared" si="2"/>
        <v>5.0381679389312976E-2</v>
      </c>
      <c r="F162" s="95"/>
      <c r="G162" s="109"/>
      <c r="H162" s="95"/>
      <c r="I162" s="108"/>
      <c r="J162" s="196"/>
      <c r="K162" s="109"/>
      <c r="L162" s="95"/>
      <c r="M162" s="108"/>
      <c r="N162" s="196"/>
      <c r="O162" s="109"/>
      <c r="P162" s="302"/>
      <c r="Q162" s="303"/>
      <c r="R162" s="368"/>
      <c r="S162" s="308"/>
      <c r="T162" s="302"/>
      <c r="U162" s="303"/>
      <c r="V162" s="368"/>
      <c r="W162" s="308"/>
      <c r="X162" s="302"/>
      <c r="Y162" s="303"/>
      <c r="Z162" s="368"/>
      <c r="AA162" s="308"/>
      <c r="AB162" s="302">
        <v>26</v>
      </c>
      <c r="AC162" s="303">
        <v>7</v>
      </c>
      <c r="AD162" s="368"/>
      <c r="AE162" s="308"/>
      <c r="AF162" s="302"/>
      <c r="AG162" s="303"/>
      <c r="AH162" s="368"/>
      <c r="AI162" s="308"/>
      <c r="AJ162" s="302"/>
      <c r="AK162" s="303"/>
      <c r="AL162" s="368"/>
      <c r="AM162" s="308"/>
      <c r="AN162" s="302"/>
      <c r="AO162" s="303"/>
      <c r="AP162" s="368"/>
      <c r="AQ162" s="308"/>
      <c r="AR162" s="302">
        <v>28</v>
      </c>
      <c r="AS162" s="303">
        <v>4</v>
      </c>
      <c r="AT162" s="368">
        <v>32</v>
      </c>
      <c r="AU162" s="308">
        <v>1</v>
      </c>
      <c r="AV162" s="344">
        <v>28</v>
      </c>
      <c r="AW162" s="303">
        <v>4</v>
      </c>
      <c r="AX162" s="369"/>
      <c r="AY162" s="308"/>
      <c r="AZ162" s="95"/>
      <c r="BA162" s="109"/>
      <c r="BB162" s="344"/>
      <c r="BC162" s="304"/>
      <c r="BD162" s="344"/>
      <c r="BE162" s="304"/>
      <c r="BF162" s="344"/>
      <c r="BG162" s="304"/>
      <c r="BH162" s="344"/>
      <c r="BI162" s="304"/>
      <c r="BJ162" s="344"/>
      <c r="BK162" s="304"/>
      <c r="BL162" s="344"/>
      <c r="BM162" s="304"/>
      <c r="BN162" s="344"/>
      <c r="BO162" s="304"/>
      <c r="BP162" s="344"/>
      <c r="BQ162" s="304"/>
      <c r="BR162" s="344"/>
      <c r="BS162" s="304"/>
    </row>
    <row r="163" spans="1:71">
      <c r="A163" s="10">
        <v>2501</v>
      </c>
      <c r="B163" s="11" t="s">
        <v>295</v>
      </c>
      <c r="C163" s="33">
        <v>1117</v>
      </c>
      <c r="D163" s="45">
        <v>156</v>
      </c>
      <c r="E163" s="68">
        <f t="shared" si="2"/>
        <v>0.13965980304386749</v>
      </c>
      <c r="F163" s="95"/>
      <c r="G163" s="109"/>
      <c r="H163" s="95"/>
      <c r="I163" s="108"/>
      <c r="J163" s="196"/>
      <c r="K163" s="109"/>
      <c r="L163" s="95"/>
      <c r="M163" s="108"/>
      <c r="N163" s="196"/>
      <c r="O163" s="109"/>
      <c r="P163" s="302"/>
      <c r="Q163" s="303"/>
      <c r="R163" s="368"/>
      <c r="S163" s="308"/>
      <c r="T163" s="302"/>
      <c r="U163" s="303"/>
      <c r="V163" s="368"/>
      <c r="W163" s="308"/>
      <c r="X163" s="302"/>
      <c r="Y163" s="303"/>
      <c r="Z163" s="368"/>
      <c r="AA163" s="308"/>
      <c r="AB163" s="302">
        <v>122</v>
      </c>
      <c r="AC163" s="303">
        <v>33</v>
      </c>
      <c r="AD163" s="368"/>
      <c r="AE163" s="308"/>
      <c r="AF163" s="302"/>
      <c r="AG163" s="303"/>
      <c r="AH163" s="368"/>
      <c r="AI163" s="308"/>
      <c r="AJ163" s="302"/>
      <c r="AK163" s="303"/>
      <c r="AL163" s="368"/>
      <c r="AM163" s="308"/>
      <c r="AN163" s="302"/>
      <c r="AO163" s="303"/>
      <c r="AP163" s="368"/>
      <c r="AQ163" s="308"/>
      <c r="AR163" s="302">
        <v>127</v>
      </c>
      <c r="AS163" s="303">
        <v>27</v>
      </c>
      <c r="AT163" s="368">
        <v>139</v>
      </c>
      <c r="AU163" s="308">
        <v>16</v>
      </c>
      <c r="AV163" s="344">
        <v>111</v>
      </c>
      <c r="AW163" s="303">
        <v>41</v>
      </c>
      <c r="AX163" s="369"/>
      <c r="AY163" s="308"/>
      <c r="AZ163" s="95"/>
      <c r="BA163" s="109"/>
      <c r="BB163" s="344"/>
      <c r="BC163" s="304"/>
      <c r="BD163" s="344"/>
      <c r="BE163" s="304"/>
      <c r="BF163" s="344"/>
      <c r="BG163" s="304"/>
      <c r="BH163" s="344"/>
      <c r="BI163" s="304"/>
      <c r="BJ163" s="344"/>
      <c r="BK163" s="304"/>
      <c r="BL163" s="344"/>
      <c r="BM163" s="304"/>
      <c r="BN163" s="344"/>
      <c r="BO163" s="304"/>
      <c r="BP163" s="344"/>
      <c r="BQ163" s="304"/>
      <c r="BR163" s="344"/>
      <c r="BS163" s="304"/>
    </row>
    <row r="164" spans="1:71">
      <c r="A164" s="10">
        <v>2502</v>
      </c>
      <c r="B164" s="11" t="s">
        <v>296</v>
      </c>
      <c r="C164" s="33">
        <v>1234</v>
      </c>
      <c r="D164" s="45">
        <v>90</v>
      </c>
      <c r="E164" s="68">
        <f t="shared" si="2"/>
        <v>7.2933549432739053E-2</v>
      </c>
      <c r="F164" s="95"/>
      <c r="G164" s="109"/>
      <c r="H164" s="95"/>
      <c r="I164" s="108"/>
      <c r="J164" s="196"/>
      <c r="K164" s="109"/>
      <c r="L164" s="95"/>
      <c r="M164" s="108"/>
      <c r="N164" s="196"/>
      <c r="O164" s="109"/>
      <c r="P164" s="302"/>
      <c r="Q164" s="303"/>
      <c r="R164" s="368"/>
      <c r="S164" s="308"/>
      <c r="T164" s="302"/>
      <c r="U164" s="303"/>
      <c r="V164" s="368"/>
      <c r="W164" s="308"/>
      <c r="X164" s="302"/>
      <c r="Y164" s="303"/>
      <c r="Z164" s="368"/>
      <c r="AA164" s="308"/>
      <c r="AB164" s="302">
        <v>54</v>
      </c>
      <c r="AC164" s="303">
        <v>36</v>
      </c>
      <c r="AD164" s="368"/>
      <c r="AE164" s="308"/>
      <c r="AF164" s="302"/>
      <c r="AG164" s="303"/>
      <c r="AH164" s="368"/>
      <c r="AI164" s="308"/>
      <c r="AJ164" s="302"/>
      <c r="AK164" s="303"/>
      <c r="AL164" s="368"/>
      <c r="AM164" s="308"/>
      <c r="AN164" s="302"/>
      <c r="AO164" s="303"/>
      <c r="AP164" s="368"/>
      <c r="AQ164" s="308"/>
      <c r="AR164" s="302">
        <v>51</v>
      </c>
      <c r="AS164" s="303">
        <v>38</v>
      </c>
      <c r="AT164" s="368">
        <v>59</v>
      </c>
      <c r="AU164" s="308">
        <v>29</v>
      </c>
      <c r="AV164" s="344">
        <v>45</v>
      </c>
      <c r="AW164" s="303">
        <v>44</v>
      </c>
      <c r="AX164" s="369"/>
      <c r="AY164" s="308"/>
      <c r="AZ164" s="95"/>
      <c r="BA164" s="109"/>
      <c r="BB164" s="344"/>
      <c r="BC164" s="304"/>
      <c r="BD164" s="344"/>
      <c r="BE164" s="304"/>
      <c r="BF164" s="344"/>
      <c r="BG164" s="304"/>
      <c r="BH164" s="344"/>
      <c r="BI164" s="304"/>
      <c r="BJ164" s="344"/>
      <c r="BK164" s="304"/>
      <c r="BL164" s="344"/>
      <c r="BM164" s="304"/>
      <c r="BN164" s="344"/>
      <c r="BO164" s="304"/>
      <c r="BP164" s="344"/>
      <c r="BQ164" s="304"/>
      <c r="BR164" s="344"/>
      <c r="BS164" s="304"/>
    </row>
    <row r="165" spans="1:71">
      <c r="A165" s="10">
        <v>2503</v>
      </c>
      <c r="B165" s="11" t="s">
        <v>297</v>
      </c>
      <c r="C165" s="33">
        <v>1106</v>
      </c>
      <c r="D165" s="45">
        <v>323</v>
      </c>
      <c r="E165" s="68">
        <f t="shared" si="2"/>
        <v>0.29204339963833637</v>
      </c>
      <c r="F165" s="95"/>
      <c r="G165" s="109"/>
      <c r="H165" s="95"/>
      <c r="I165" s="108"/>
      <c r="J165" s="196"/>
      <c r="K165" s="109"/>
      <c r="L165" s="95"/>
      <c r="M165" s="108"/>
      <c r="N165" s="196"/>
      <c r="O165" s="109"/>
      <c r="P165" s="302"/>
      <c r="Q165" s="303"/>
      <c r="R165" s="368"/>
      <c r="S165" s="308"/>
      <c r="T165" s="302"/>
      <c r="U165" s="303"/>
      <c r="V165" s="368"/>
      <c r="W165" s="308"/>
      <c r="X165" s="302"/>
      <c r="Y165" s="303"/>
      <c r="Z165" s="368"/>
      <c r="AA165" s="308"/>
      <c r="AB165" s="302">
        <v>193</v>
      </c>
      <c r="AC165" s="303">
        <v>126</v>
      </c>
      <c r="AD165" s="368"/>
      <c r="AE165" s="308"/>
      <c r="AF165" s="302"/>
      <c r="AG165" s="303"/>
      <c r="AH165" s="368"/>
      <c r="AI165" s="308"/>
      <c r="AJ165" s="302"/>
      <c r="AK165" s="303"/>
      <c r="AL165" s="368"/>
      <c r="AM165" s="308"/>
      <c r="AN165" s="302"/>
      <c r="AO165" s="303"/>
      <c r="AP165" s="368"/>
      <c r="AQ165" s="308"/>
      <c r="AR165" s="302">
        <v>211</v>
      </c>
      <c r="AS165" s="303">
        <v>109</v>
      </c>
      <c r="AT165" s="368">
        <v>248</v>
      </c>
      <c r="AU165" s="308">
        <v>73</v>
      </c>
      <c r="AV165" s="344">
        <v>205</v>
      </c>
      <c r="AW165" s="303">
        <v>104</v>
      </c>
      <c r="AX165" s="369"/>
      <c r="AY165" s="308"/>
      <c r="AZ165" s="95"/>
      <c r="BA165" s="109"/>
      <c r="BB165" s="344"/>
      <c r="BC165" s="304"/>
      <c r="BD165" s="344"/>
      <c r="BE165" s="304"/>
      <c r="BF165" s="344"/>
      <c r="BG165" s="304"/>
      <c r="BH165" s="344"/>
      <c r="BI165" s="304"/>
      <c r="BJ165" s="344"/>
      <c r="BK165" s="304"/>
      <c r="BL165" s="344"/>
      <c r="BM165" s="304"/>
      <c r="BN165" s="344"/>
      <c r="BO165" s="304"/>
      <c r="BP165" s="344"/>
      <c r="BQ165" s="304"/>
      <c r="BR165" s="344"/>
      <c r="BS165" s="304"/>
    </row>
    <row r="166" spans="1:71">
      <c r="A166" s="10">
        <v>2504</v>
      </c>
      <c r="B166" s="11" t="s">
        <v>298</v>
      </c>
      <c r="C166" s="33">
        <v>1569</v>
      </c>
      <c r="D166" s="45">
        <v>276</v>
      </c>
      <c r="E166" s="68">
        <f t="shared" si="2"/>
        <v>0.17590822179732313</v>
      </c>
      <c r="F166" s="95"/>
      <c r="G166" s="109"/>
      <c r="H166" s="95"/>
      <c r="I166" s="108"/>
      <c r="J166" s="196"/>
      <c r="K166" s="109"/>
      <c r="L166" s="95"/>
      <c r="M166" s="108"/>
      <c r="N166" s="196"/>
      <c r="O166" s="109"/>
      <c r="P166" s="302"/>
      <c r="Q166" s="303"/>
      <c r="R166" s="368"/>
      <c r="S166" s="308"/>
      <c r="T166" s="302"/>
      <c r="U166" s="303"/>
      <c r="V166" s="368"/>
      <c r="W166" s="308"/>
      <c r="X166" s="302"/>
      <c r="Y166" s="303"/>
      <c r="Z166" s="368"/>
      <c r="AA166" s="308"/>
      <c r="AB166" s="302">
        <v>156</v>
      </c>
      <c r="AC166" s="303">
        <v>117</v>
      </c>
      <c r="AD166" s="368"/>
      <c r="AE166" s="308"/>
      <c r="AF166" s="302"/>
      <c r="AG166" s="303"/>
      <c r="AH166" s="368"/>
      <c r="AI166" s="308"/>
      <c r="AJ166" s="302"/>
      <c r="AK166" s="303"/>
      <c r="AL166" s="368"/>
      <c r="AM166" s="308"/>
      <c r="AN166" s="302"/>
      <c r="AO166" s="303"/>
      <c r="AP166" s="368"/>
      <c r="AQ166" s="308"/>
      <c r="AR166" s="302">
        <v>184</v>
      </c>
      <c r="AS166" s="303">
        <v>89</v>
      </c>
      <c r="AT166" s="368">
        <v>201</v>
      </c>
      <c r="AU166" s="308">
        <v>71</v>
      </c>
      <c r="AV166" s="344">
        <v>178</v>
      </c>
      <c r="AW166" s="303">
        <v>94</v>
      </c>
      <c r="AX166" s="369"/>
      <c r="AY166" s="308"/>
      <c r="AZ166" s="95"/>
      <c r="BA166" s="109"/>
      <c r="BB166" s="344"/>
      <c r="BC166" s="304"/>
      <c r="BD166" s="344"/>
      <c r="BE166" s="304"/>
      <c r="BF166" s="344"/>
      <c r="BG166" s="304"/>
      <c r="BH166" s="344"/>
      <c r="BI166" s="304"/>
      <c r="BJ166" s="344"/>
      <c r="BK166" s="304"/>
      <c r="BL166" s="344"/>
      <c r="BM166" s="304"/>
      <c r="BN166" s="344"/>
      <c r="BO166" s="304"/>
      <c r="BP166" s="344"/>
      <c r="BQ166" s="304"/>
      <c r="BR166" s="344"/>
      <c r="BS166" s="304"/>
    </row>
    <row r="167" spans="1:71">
      <c r="A167" s="10">
        <v>2505</v>
      </c>
      <c r="B167" s="11" t="s">
        <v>299</v>
      </c>
      <c r="C167" s="33">
        <v>1169</v>
      </c>
      <c r="D167" s="45">
        <v>254</v>
      </c>
      <c r="E167" s="68">
        <f t="shared" si="2"/>
        <v>0.2172797262617622</v>
      </c>
      <c r="F167" s="95"/>
      <c r="G167" s="109"/>
      <c r="H167" s="95"/>
      <c r="I167" s="108"/>
      <c r="J167" s="196"/>
      <c r="K167" s="109"/>
      <c r="L167" s="95"/>
      <c r="M167" s="108"/>
      <c r="N167" s="196"/>
      <c r="O167" s="109"/>
      <c r="P167" s="302"/>
      <c r="Q167" s="303"/>
      <c r="R167" s="368"/>
      <c r="S167" s="308"/>
      <c r="T167" s="302"/>
      <c r="U167" s="303"/>
      <c r="V167" s="368"/>
      <c r="W167" s="308"/>
      <c r="X167" s="302"/>
      <c r="Y167" s="303"/>
      <c r="Z167" s="368"/>
      <c r="AA167" s="308"/>
      <c r="AB167" s="302">
        <v>156</v>
      </c>
      <c r="AC167" s="303">
        <v>96</v>
      </c>
      <c r="AD167" s="368"/>
      <c r="AE167" s="308"/>
      <c r="AF167" s="302"/>
      <c r="AG167" s="303"/>
      <c r="AH167" s="368"/>
      <c r="AI167" s="308"/>
      <c r="AJ167" s="302"/>
      <c r="AK167" s="303"/>
      <c r="AL167" s="368"/>
      <c r="AM167" s="308"/>
      <c r="AN167" s="302"/>
      <c r="AO167" s="303"/>
      <c r="AP167" s="368"/>
      <c r="AQ167" s="308"/>
      <c r="AR167" s="302">
        <v>176</v>
      </c>
      <c r="AS167" s="303">
        <v>75</v>
      </c>
      <c r="AT167" s="368">
        <v>193</v>
      </c>
      <c r="AU167" s="308">
        <v>58</v>
      </c>
      <c r="AV167" s="344">
        <v>175</v>
      </c>
      <c r="AW167" s="303">
        <v>73</v>
      </c>
      <c r="AX167" s="369"/>
      <c r="AY167" s="308"/>
      <c r="AZ167" s="95"/>
      <c r="BA167" s="109"/>
      <c r="BB167" s="344"/>
      <c r="BC167" s="304"/>
      <c r="BD167" s="344"/>
      <c r="BE167" s="304"/>
      <c r="BF167" s="344"/>
      <c r="BG167" s="304"/>
      <c r="BH167" s="344"/>
      <c r="BI167" s="304"/>
      <c r="BJ167" s="344"/>
      <c r="BK167" s="304"/>
      <c r="BL167" s="344"/>
      <c r="BM167" s="304"/>
      <c r="BN167" s="344"/>
      <c r="BO167" s="304"/>
      <c r="BP167" s="344"/>
      <c r="BQ167" s="304"/>
      <c r="BR167" s="344"/>
      <c r="BS167" s="304"/>
    </row>
    <row r="168" spans="1:71">
      <c r="A168" s="10">
        <v>2506</v>
      </c>
      <c r="B168" s="11" t="s">
        <v>300</v>
      </c>
      <c r="C168" s="33">
        <v>1272</v>
      </c>
      <c r="D168" s="45">
        <v>244</v>
      </c>
      <c r="E168" s="68">
        <f t="shared" si="2"/>
        <v>0.1918238993710692</v>
      </c>
      <c r="F168" s="95"/>
      <c r="G168" s="109"/>
      <c r="H168" s="95"/>
      <c r="I168" s="108"/>
      <c r="J168" s="196"/>
      <c r="K168" s="109"/>
      <c r="L168" s="95"/>
      <c r="M168" s="108"/>
      <c r="N168" s="196"/>
      <c r="O168" s="109"/>
      <c r="P168" s="302"/>
      <c r="Q168" s="303"/>
      <c r="R168" s="368"/>
      <c r="S168" s="308"/>
      <c r="T168" s="302"/>
      <c r="U168" s="303"/>
      <c r="V168" s="368"/>
      <c r="W168" s="308"/>
      <c r="X168" s="302"/>
      <c r="Y168" s="303"/>
      <c r="Z168" s="368"/>
      <c r="AA168" s="308"/>
      <c r="AB168" s="302">
        <v>139</v>
      </c>
      <c r="AC168" s="303">
        <v>99</v>
      </c>
      <c r="AD168" s="368"/>
      <c r="AE168" s="308"/>
      <c r="AF168" s="302"/>
      <c r="AG168" s="303"/>
      <c r="AH168" s="368"/>
      <c r="AI168" s="308"/>
      <c r="AJ168" s="302"/>
      <c r="AK168" s="303"/>
      <c r="AL168" s="368"/>
      <c r="AM168" s="308"/>
      <c r="AN168" s="302"/>
      <c r="AO168" s="303"/>
      <c r="AP168" s="368"/>
      <c r="AQ168" s="308"/>
      <c r="AR168" s="302">
        <v>169</v>
      </c>
      <c r="AS168" s="303">
        <v>71</v>
      </c>
      <c r="AT168" s="368">
        <v>180</v>
      </c>
      <c r="AU168" s="308">
        <v>59</v>
      </c>
      <c r="AV168" s="344">
        <v>169</v>
      </c>
      <c r="AW168" s="303">
        <v>66</v>
      </c>
      <c r="AX168" s="369"/>
      <c r="AY168" s="308"/>
      <c r="AZ168" s="95"/>
      <c r="BA168" s="109"/>
      <c r="BB168" s="344"/>
      <c r="BC168" s="304"/>
      <c r="BD168" s="344"/>
      <c r="BE168" s="304"/>
      <c r="BF168" s="344"/>
      <c r="BG168" s="304"/>
      <c r="BH168" s="344"/>
      <c r="BI168" s="304"/>
      <c r="BJ168" s="344"/>
      <c r="BK168" s="304"/>
      <c r="BL168" s="344"/>
      <c r="BM168" s="304"/>
      <c r="BN168" s="344"/>
      <c r="BO168" s="304"/>
      <c r="BP168" s="344"/>
      <c r="BQ168" s="304"/>
      <c r="BR168" s="344"/>
      <c r="BS168" s="304"/>
    </row>
    <row r="169" spans="1:71">
      <c r="A169" s="10">
        <v>2507</v>
      </c>
      <c r="B169" s="11" t="s">
        <v>301</v>
      </c>
      <c r="C169" s="33">
        <v>589</v>
      </c>
      <c r="D169" s="45">
        <v>96</v>
      </c>
      <c r="E169" s="68">
        <f t="shared" si="2"/>
        <v>0.16298811544991512</v>
      </c>
      <c r="F169" s="95"/>
      <c r="G169" s="109"/>
      <c r="H169" s="95"/>
      <c r="I169" s="108"/>
      <c r="J169" s="196"/>
      <c r="K169" s="109"/>
      <c r="L169" s="95"/>
      <c r="M169" s="108"/>
      <c r="N169" s="196"/>
      <c r="O169" s="109"/>
      <c r="P169" s="302"/>
      <c r="Q169" s="303"/>
      <c r="R169" s="368"/>
      <c r="S169" s="308"/>
      <c r="T169" s="302"/>
      <c r="U169" s="303"/>
      <c r="V169" s="368"/>
      <c r="W169" s="308"/>
      <c r="X169" s="302"/>
      <c r="Y169" s="303"/>
      <c r="Z169" s="368"/>
      <c r="AA169" s="308"/>
      <c r="AB169" s="302">
        <v>58</v>
      </c>
      <c r="AC169" s="303">
        <v>36</v>
      </c>
      <c r="AD169" s="368"/>
      <c r="AE169" s="308"/>
      <c r="AF169" s="302"/>
      <c r="AG169" s="303"/>
      <c r="AH169" s="368"/>
      <c r="AI169" s="308"/>
      <c r="AJ169" s="302"/>
      <c r="AK169" s="303"/>
      <c r="AL169" s="368"/>
      <c r="AM169" s="308"/>
      <c r="AN169" s="302"/>
      <c r="AO169" s="303"/>
      <c r="AP169" s="368"/>
      <c r="AQ169" s="308"/>
      <c r="AR169" s="302">
        <v>76</v>
      </c>
      <c r="AS169" s="303">
        <v>20</v>
      </c>
      <c r="AT169" s="368">
        <v>77</v>
      </c>
      <c r="AU169" s="308">
        <v>19</v>
      </c>
      <c r="AV169" s="344">
        <v>68</v>
      </c>
      <c r="AW169" s="303">
        <v>25</v>
      </c>
      <c r="AX169" s="369"/>
      <c r="AY169" s="308"/>
      <c r="AZ169" s="95"/>
      <c r="BA169" s="109"/>
      <c r="BB169" s="344"/>
      <c r="BC169" s="304"/>
      <c r="BD169" s="344"/>
      <c r="BE169" s="304"/>
      <c r="BF169" s="344"/>
      <c r="BG169" s="304"/>
      <c r="BH169" s="344"/>
      <c r="BI169" s="304"/>
      <c r="BJ169" s="344"/>
      <c r="BK169" s="304"/>
      <c r="BL169" s="344"/>
      <c r="BM169" s="304"/>
      <c r="BN169" s="344"/>
      <c r="BO169" s="304"/>
      <c r="BP169" s="344"/>
      <c r="BQ169" s="304"/>
      <c r="BR169" s="344"/>
      <c r="BS169" s="304"/>
    </row>
    <row r="170" spans="1:71">
      <c r="A170" s="10">
        <v>2508</v>
      </c>
      <c r="B170" s="11" t="s">
        <v>302</v>
      </c>
      <c r="C170" s="33">
        <v>1382</v>
      </c>
      <c r="D170" s="45">
        <v>240</v>
      </c>
      <c r="E170" s="68">
        <f t="shared" si="2"/>
        <v>0.17366136034732271</v>
      </c>
      <c r="F170" s="95"/>
      <c r="G170" s="109"/>
      <c r="H170" s="95"/>
      <c r="I170" s="108"/>
      <c r="J170" s="196"/>
      <c r="K170" s="109"/>
      <c r="L170" s="95"/>
      <c r="M170" s="108"/>
      <c r="N170" s="196"/>
      <c r="O170" s="109"/>
      <c r="P170" s="302"/>
      <c r="Q170" s="303"/>
      <c r="R170" s="368"/>
      <c r="S170" s="308"/>
      <c r="T170" s="302"/>
      <c r="U170" s="303"/>
      <c r="V170" s="368"/>
      <c r="W170" s="308"/>
      <c r="X170" s="302"/>
      <c r="Y170" s="303"/>
      <c r="Z170" s="368"/>
      <c r="AA170" s="308"/>
      <c r="AB170" s="302">
        <v>150</v>
      </c>
      <c r="AC170" s="303">
        <v>88</v>
      </c>
      <c r="AD170" s="368"/>
      <c r="AE170" s="308"/>
      <c r="AF170" s="302"/>
      <c r="AG170" s="303"/>
      <c r="AH170" s="368"/>
      <c r="AI170" s="308"/>
      <c r="AJ170" s="302"/>
      <c r="AK170" s="303"/>
      <c r="AL170" s="368"/>
      <c r="AM170" s="308"/>
      <c r="AN170" s="302"/>
      <c r="AO170" s="303"/>
      <c r="AP170" s="368"/>
      <c r="AQ170" s="308"/>
      <c r="AR170" s="302">
        <v>166</v>
      </c>
      <c r="AS170" s="303">
        <v>69</v>
      </c>
      <c r="AT170" s="368">
        <v>182</v>
      </c>
      <c r="AU170" s="308">
        <v>54</v>
      </c>
      <c r="AV170" s="344">
        <v>156</v>
      </c>
      <c r="AW170" s="303">
        <v>76</v>
      </c>
      <c r="AX170" s="369"/>
      <c r="AY170" s="308"/>
      <c r="AZ170" s="95"/>
      <c r="BA170" s="109"/>
      <c r="BB170" s="344"/>
      <c r="BC170" s="304"/>
      <c r="BD170" s="344"/>
      <c r="BE170" s="304"/>
      <c r="BF170" s="344"/>
      <c r="BG170" s="304"/>
      <c r="BH170" s="344"/>
      <c r="BI170" s="304"/>
      <c r="BJ170" s="344"/>
      <c r="BK170" s="304"/>
      <c r="BL170" s="344"/>
      <c r="BM170" s="304"/>
      <c r="BN170" s="344"/>
      <c r="BO170" s="304"/>
      <c r="BP170" s="344"/>
      <c r="BQ170" s="304"/>
      <c r="BR170" s="344"/>
      <c r="BS170" s="304"/>
    </row>
    <row r="171" spans="1:71">
      <c r="A171" s="10">
        <v>2509</v>
      </c>
      <c r="B171" s="11" t="s">
        <v>303</v>
      </c>
      <c r="C171" s="33">
        <v>1193</v>
      </c>
      <c r="D171" s="45">
        <v>231</v>
      </c>
      <c r="E171" s="68">
        <f t="shared" si="2"/>
        <v>0.19362950544844929</v>
      </c>
      <c r="F171" s="95"/>
      <c r="G171" s="109"/>
      <c r="H171" s="95"/>
      <c r="I171" s="108"/>
      <c r="J171" s="196"/>
      <c r="K171" s="109"/>
      <c r="L171" s="95"/>
      <c r="M171" s="108"/>
      <c r="N171" s="196"/>
      <c r="O171" s="109"/>
      <c r="P171" s="302"/>
      <c r="Q171" s="303"/>
      <c r="R171" s="368"/>
      <c r="S171" s="308"/>
      <c r="T171" s="302"/>
      <c r="U171" s="303"/>
      <c r="V171" s="368"/>
      <c r="W171" s="308"/>
      <c r="X171" s="302"/>
      <c r="Y171" s="303"/>
      <c r="Z171" s="368"/>
      <c r="AA171" s="308"/>
      <c r="AB171" s="302">
        <v>125</v>
      </c>
      <c r="AC171" s="303">
        <v>103</v>
      </c>
      <c r="AD171" s="368"/>
      <c r="AE171" s="308"/>
      <c r="AF171" s="302"/>
      <c r="AG171" s="303"/>
      <c r="AH171" s="368"/>
      <c r="AI171" s="308"/>
      <c r="AJ171" s="302"/>
      <c r="AK171" s="303"/>
      <c r="AL171" s="368"/>
      <c r="AM171" s="308"/>
      <c r="AN171" s="302"/>
      <c r="AO171" s="303"/>
      <c r="AP171" s="368"/>
      <c r="AQ171" s="308"/>
      <c r="AR171" s="302">
        <v>142</v>
      </c>
      <c r="AS171" s="303">
        <v>83</v>
      </c>
      <c r="AT171" s="368">
        <v>166</v>
      </c>
      <c r="AU171" s="308">
        <v>60</v>
      </c>
      <c r="AV171" s="344">
        <v>166</v>
      </c>
      <c r="AW171" s="303">
        <v>56</v>
      </c>
      <c r="AX171" s="369"/>
      <c r="AY171" s="308"/>
      <c r="AZ171" s="95"/>
      <c r="BA171" s="109"/>
      <c r="BB171" s="344"/>
      <c r="BC171" s="304"/>
      <c r="BD171" s="344"/>
      <c r="BE171" s="304"/>
      <c r="BF171" s="344"/>
      <c r="BG171" s="304"/>
      <c r="BH171" s="344"/>
      <c r="BI171" s="304"/>
      <c r="BJ171" s="344"/>
      <c r="BK171" s="304"/>
      <c r="BL171" s="344"/>
      <c r="BM171" s="304"/>
      <c r="BN171" s="344"/>
      <c r="BO171" s="304"/>
      <c r="BP171" s="344"/>
      <c r="BQ171" s="304"/>
      <c r="BR171" s="344"/>
      <c r="BS171" s="304"/>
    </row>
    <row r="172" spans="1:71">
      <c r="A172" s="10">
        <v>2510</v>
      </c>
      <c r="B172" s="11" t="s">
        <v>304</v>
      </c>
      <c r="C172" s="33">
        <v>1159</v>
      </c>
      <c r="D172" s="45">
        <v>189</v>
      </c>
      <c r="E172" s="68">
        <f t="shared" si="2"/>
        <v>0.16307161345987919</v>
      </c>
      <c r="F172" s="95"/>
      <c r="G172" s="109"/>
      <c r="H172" s="95"/>
      <c r="I172" s="108"/>
      <c r="J172" s="196"/>
      <c r="K172" s="109"/>
      <c r="L172" s="95"/>
      <c r="M172" s="108"/>
      <c r="N172" s="196"/>
      <c r="O172" s="109"/>
      <c r="P172" s="302"/>
      <c r="Q172" s="303"/>
      <c r="R172" s="368"/>
      <c r="S172" s="308"/>
      <c r="T172" s="302"/>
      <c r="U172" s="303"/>
      <c r="V172" s="368"/>
      <c r="W172" s="308"/>
      <c r="X172" s="302"/>
      <c r="Y172" s="303"/>
      <c r="Z172" s="368"/>
      <c r="AA172" s="308"/>
      <c r="AB172" s="302">
        <v>129</v>
      </c>
      <c r="AC172" s="303">
        <v>60</v>
      </c>
      <c r="AD172" s="368"/>
      <c r="AE172" s="308"/>
      <c r="AF172" s="302"/>
      <c r="AG172" s="303"/>
      <c r="AH172" s="368"/>
      <c r="AI172" s="308"/>
      <c r="AJ172" s="302"/>
      <c r="AK172" s="303"/>
      <c r="AL172" s="368"/>
      <c r="AM172" s="308"/>
      <c r="AN172" s="302"/>
      <c r="AO172" s="303"/>
      <c r="AP172" s="368"/>
      <c r="AQ172" s="308"/>
      <c r="AR172" s="302">
        <v>141</v>
      </c>
      <c r="AS172" s="303">
        <v>46</v>
      </c>
      <c r="AT172" s="368">
        <v>147</v>
      </c>
      <c r="AU172" s="308">
        <v>40</v>
      </c>
      <c r="AV172" s="344">
        <v>128</v>
      </c>
      <c r="AW172" s="303">
        <v>57</v>
      </c>
      <c r="AX172" s="369"/>
      <c r="AY172" s="308"/>
      <c r="AZ172" s="95"/>
      <c r="BA172" s="109"/>
      <c r="BB172" s="344"/>
      <c r="BC172" s="304"/>
      <c r="BD172" s="344"/>
      <c r="BE172" s="304"/>
      <c r="BF172" s="344"/>
      <c r="BG172" s="304"/>
      <c r="BH172" s="344"/>
      <c r="BI172" s="304"/>
      <c r="BJ172" s="344"/>
      <c r="BK172" s="304"/>
      <c r="BL172" s="344"/>
      <c r="BM172" s="304"/>
      <c r="BN172" s="344"/>
      <c r="BO172" s="304"/>
      <c r="BP172" s="344"/>
      <c r="BQ172" s="304"/>
      <c r="BR172" s="344"/>
      <c r="BS172" s="304"/>
    </row>
    <row r="173" spans="1:71">
      <c r="A173" s="10">
        <v>2511</v>
      </c>
      <c r="B173" s="11" t="s">
        <v>305</v>
      </c>
      <c r="C173" s="33">
        <v>968</v>
      </c>
      <c r="D173" s="45">
        <v>91</v>
      </c>
      <c r="E173" s="68">
        <f t="shared" si="2"/>
        <v>9.4008264462809923E-2</v>
      </c>
      <c r="F173" s="95"/>
      <c r="G173" s="109"/>
      <c r="H173" s="95"/>
      <c r="I173" s="108"/>
      <c r="J173" s="196"/>
      <c r="K173" s="109"/>
      <c r="L173" s="95"/>
      <c r="M173" s="108"/>
      <c r="N173" s="196"/>
      <c r="O173" s="109"/>
      <c r="P173" s="302"/>
      <c r="Q173" s="303"/>
      <c r="R173" s="368"/>
      <c r="S173" s="308"/>
      <c r="T173" s="302"/>
      <c r="U173" s="303"/>
      <c r="V173" s="368"/>
      <c r="W173" s="308"/>
      <c r="X173" s="302"/>
      <c r="Y173" s="303"/>
      <c r="Z173" s="368"/>
      <c r="AA173" s="308"/>
      <c r="AB173" s="302">
        <v>56</v>
      </c>
      <c r="AC173" s="303">
        <v>35</v>
      </c>
      <c r="AD173" s="368"/>
      <c r="AE173" s="308"/>
      <c r="AF173" s="302"/>
      <c r="AG173" s="303"/>
      <c r="AH173" s="368"/>
      <c r="AI173" s="308"/>
      <c r="AJ173" s="302"/>
      <c r="AK173" s="303"/>
      <c r="AL173" s="368"/>
      <c r="AM173" s="308"/>
      <c r="AN173" s="302"/>
      <c r="AO173" s="303"/>
      <c r="AP173" s="368"/>
      <c r="AQ173" s="308"/>
      <c r="AR173" s="302">
        <v>65</v>
      </c>
      <c r="AS173" s="303">
        <v>25</v>
      </c>
      <c r="AT173" s="368">
        <v>70</v>
      </c>
      <c r="AU173" s="308">
        <v>20</v>
      </c>
      <c r="AV173" s="344">
        <v>57</v>
      </c>
      <c r="AW173" s="303">
        <v>30</v>
      </c>
      <c r="AX173" s="369"/>
      <c r="AY173" s="308"/>
      <c r="AZ173" s="95"/>
      <c r="BA173" s="109"/>
      <c r="BB173" s="344"/>
      <c r="BC173" s="304"/>
      <c r="BD173" s="344"/>
      <c r="BE173" s="304"/>
      <c r="BF173" s="344"/>
      <c r="BG173" s="304"/>
      <c r="BH173" s="344"/>
      <c r="BI173" s="304"/>
      <c r="BJ173" s="344"/>
      <c r="BK173" s="304"/>
      <c r="BL173" s="344"/>
      <c r="BM173" s="304"/>
      <c r="BN173" s="344"/>
      <c r="BO173" s="304"/>
      <c r="BP173" s="344"/>
      <c r="BQ173" s="304"/>
      <c r="BR173" s="344"/>
      <c r="BS173" s="304"/>
    </row>
    <row r="174" spans="1:71">
      <c r="A174" s="10">
        <v>2512</v>
      </c>
      <c r="B174" s="11" t="s">
        <v>762</v>
      </c>
      <c r="C174" s="33">
        <v>850</v>
      </c>
      <c r="D174" s="45">
        <v>84</v>
      </c>
      <c r="E174" s="68">
        <f t="shared" si="2"/>
        <v>9.8823529411764699E-2</v>
      </c>
      <c r="F174" s="95"/>
      <c r="G174" s="109"/>
      <c r="H174" s="95"/>
      <c r="I174" s="108"/>
      <c r="J174" s="196"/>
      <c r="K174" s="109"/>
      <c r="L174" s="95"/>
      <c r="M174" s="108"/>
      <c r="N174" s="196"/>
      <c r="O174" s="109"/>
      <c r="P174" s="302"/>
      <c r="Q174" s="303"/>
      <c r="R174" s="368"/>
      <c r="S174" s="308"/>
      <c r="T174" s="302"/>
      <c r="U174" s="303"/>
      <c r="V174" s="368"/>
      <c r="W174" s="308"/>
      <c r="X174" s="302"/>
      <c r="Y174" s="303"/>
      <c r="Z174" s="368"/>
      <c r="AA174" s="308"/>
      <c r="AB174" s="302">
        <v>70</v>
      </c>
      <c r="AC174" s="303">
        <v>13</v>
      </c>
      <c r="AD174" s="368"/>
      <c r="AE174" s="308"/>
      <c r="AF174" s="302"/>
      <c r="AG174" s="303"/>
      <c r="AH174" s="368"/>
      <c r="AI174" s="308"/>
      <c r="AJ174" s="302"/>
      <c r="AK174" s="303"/>
      <c r="AL174" s="368"/>
      <c r="AM174" s="308"/>
      <c r="AN174" s="302"/>
      <c r="AO174" s="303"/>
      <c r="AP174" s="368"/>
      <c r="AQ174" s="308"/>
      <c r="AR174" s="302">
        <v>71</v>
      </c>
      <c r="AS174" s="303">
        <v>13</v>
      </c>
      <c r="AT174" s="368">
        <v>71</v>
      </c>
      <c r="AU174" s="308">
        <v>13</v>
      </c>
      <c r="AV174" s="344">
        <v>66</v>
      </c>
      <c r="AW174" s="303">
        <v>16</v>
      </c>
      <c r="AX174" s="369"/>
      <c r="AY174" s="308"/>
      <c r="AZ174" s="95"/>
      <c r="BA174" s="109"/>
      <c r="BB174" s="344"/>
      <c r="BC174" s="304"/>
      <c r="BD174" s="344"/>
      <c r="BE174" s="304"/>
      <c r="BF174" s="344"/>
      <c r="BG174" s="304"/>
      <c r="BH174" s="344"/>
      <c r="BI174" s="304"/>
      <c r="BJ174" s="344"/>
      <c r="BK174" s="304"/>
      <c r="BL174" s="344"/>
      <c r="BM174" s="304"/>
      <c r="BN174" s="344"/>
      <c r="BO174" s="304"/>
      <c r="BP174" s="344"/>
      <c r="BQ174" s="304"/>
      <c r="BR174" s="344"/>
      <c r="BS174" s="304"/>
    </row>
    <row r="175" spans="1:71">
      <c r="A175" s="10">
        <v>2601</v>
      </c>
      <c r="B175" s="11" t="s">
        <v>306</v>
      </c>
      <c r="C175" s="33">
        <v>1235</v>
      </c>
      <c r="D175" s="45">
        <v>334</v>
      </c>
      <c r="E175" s="68">
        <f t="shared" si="2"/>
        <v>0.27044534412955468</v>
      </c>
      <c r="F175" s="95"/>
      <c r="G175" s="109"/>
      <c r="H175" s="95"/>
      <c r="I175" s="108"/>
      <c r="J175" s="196"/>
      <c r="K175" s="109"/>
      <c r="L175" s="95"/>
      <c r="M175" s="108"/>
      <c r="N175" s="196"/>
      <c r="O175" s="109"/>
      <c r="P175" s="302"/>
      <c r="Q175" s="303"/>
      <c r="R175" s="368"/>
      <c r="S175" s="308"/>
      <c r="T175" s="302"/>
      <c r="U175" s="303"/>
      <c r="V175" s="368"/>
      <c r="W175" s="308"/>
      <c r="X175" s="302"/>
      <c r="Y175" s="303"/>
      <c r="Z175" s="368"/>
      <c r="AA175" s="308"/>
      <c r="AB175" s="302">
        <v>213</v>
      </c>
      <c r="AC175" s="303">
        <v>118</v>
      </c>
      <c r="AD175" s="368"/>
      <c r="AE175" s="308"/>
      <c r="AF175" s="302"/>
      <c r="AG175" s="303"/>
      <c r="AH175" s="368"/>
      <c r="AI175" s="308"/>
      <c r="AJ175" s="302"/>
      <c r="AK175" s="303"/>
      <c r="AL175" s="368"/>
      <c r="AM175" s="308"/>
      <c r="AN175" s="302"/>
      <c r="AO175" s="303"/>
      <c r="AP175" s="368"/>
      <c r="AQ175" s="308"/>
      <c r="AR175" s="302">
        <v>249</v>
      </c>
      <c r="AS175" s="303">
        <v>81</v>
      </c>
      <c r="AT175" s="368">
        <v>260</v>
      </c>
      <c r="AU175" s="308">
        <v>74</v>
      </c>
      <c r="AV175" s="344">
        <v>234</v>
      </c>
      <c r="AW175" s="303">
        <v>95</v>
      </c>
      <c r="AX175" s="369"/>
      <c r="AY175" s="308"/>
      <c r="AZ175" s="95"/>
      <c r="BA175" s="109"/>
      <c r="BB175" s="344"/>
      <c r="BC175" s="304"/>
      <c r="BD175" s="344"/>
      <c r="BE175" s="304"/>
      <c r="BF175" s="344"/>
      <c r="BG175" s="304"/>
      <c r="BH175" s="344"/>
      <c r="BI175" s="304"/>
      <c r="BJ175" s="344"/>
      <c r="BK175" s="304"/>
      <c r="BL175" s="344"/>
      <c r="BM175" s="304"/>
      <c r="BN175" s="344"/>
      <c r="BO175" s="304"/>
      <c r="BP175" s="344"/>
      <c r="BQ175" s="304"/>
      <c r="BR175" s="344"/>
      <c r="BS175" s="304"/>
    </row>
    <row r="176" spans="1:71">
      <c r="A176" s="10">
        <v>2602</v>
      </c>
      <c r="B176" s="11" t="s">
        <v>307</v>
      </c>
      <c r="C176" s="33">
        <v>1027</v>
      </c>
      <c r="D176" s="45">
        <v>234</v>
      </c>
      <c r="E176" s="68">
        <f t="shared" si="2"/>
        <v>0.22784810126582278</v>
      </c>
      <c r="F176" s="95"/>
      <c r="G176" s="109"/>
      <c r="H176" s="95"/>
      <c r="I176" s="108"/>
      <c r="J176" s="196"/>
      <c r="K176" s="109"/>
      <c r="L176" s="95"/>
      <c r="M176" s="108"/>
      <c r="N176" s="196"/>
      <c r="O176" s="109"/>
      <c r="P176" s="302"/>
      <c r="Q176" s="303"/>
      <c r="R176" s="368"/>
      <c r="S176" s="308"/>
      <c r="T176" s="302"/>
      <c r="U176" s="303"/>
      <c r="V176" s="368"/>
      <c r="W176" s="308"/>
      <c r="X176" s="302"/>
      <c r="Y176" s="303"/>
      <c r="Z176" s="368"/>
      <c r="AA176" s="308"/>
      <c r="AB176" s="302">
        <v>161</v>
      </c>
      <c r="AC176" s="303">
        <v>72</v>
      </c>
      <c r="AD176" s="368"/>
      <c r="AE176" s="308"/>
      <c r="AF176" s="302"/>
      <c r="AG176" s="303"/>
      <c r="AH176" s="368"/>
      <c r="AI176" s="308"/>
      <c r="AJ176" s="302"/>
      <c r="AK176" s="303"/>
      <c r="AL176" s="368"/>
      <c r="AM176" s="308"/>
      <c r="AN176" s="302"/>
      <c r="AO176" s="303"/>
      <c r="AP176" s="368"/>
      <c r="AQ176" s="308"/>
      <c r="AR176" s="302">
        <v>173</v>
      </c>
      <c r="AS176" s="303">
        <v>58</v>
      </c>
      <c r="AT176" s="368">
        <v>187</v>
      </c>
      <c r="AU176" s="308">
        <v>44</v>
      </c>
      <c r="AV176" s="344">
        <v>165</v>
      </c>
      <c r="AW176" s="303">
        <v>66</v>
      </c>
      <c r="AX176" s="369"/>
      <c r="AY176" s="308"/>
      <c r="AZ176" s="95"/>
      <c r="BA176" s="109"/>
      <c r="BB176" s="344"/>
      <c r="BC176" s="304"/>
      <c r="BD176" s="344"/>
      <c r="BE176" s="304"/>
      <c r="BF176" s="344"/>
      <c r="BG176" s="304"/>
      <c r="BH176" s="344"/>
      <c r="BI176" s="304"/>
      <c r="BJ176" s="344"/>
      <c r="BK176" s="304"/>
      <c r="BL176" s="344"/>
      <c r="BM176" s="304"/>
      <c r="BN176" s="344"/>
      <c r="BO176" s="304"/>
      <c r="BP176" s="344"/>
      <c r="BQ176" s="304"/>
      <c r="BR176" s="344"/>
      <c r="BS176" s="304"/>
    </row>
    <row r="177" spans="1:71">
      <c r="A177" s="10">
        <v>2603</v>
      </c>
      <c r="B177" s="11" t="s">
        <v>308</v>
      </c>
      <c r="C177" s="33">
        <v>643</v>
      </c>
      <c r="D177" s="45">
        <v>138</v>
      </c>
      <c r="E177" s="68">
        <f t="shared" si="2"/>
        <v>0.21461897356143078</v>
      </c>
      <c r="F177" s="95"/>
      <c r="G177" s="109"/>
      <c r="H177" s="95"/>
      <c r="I177" s="108"/>
      <c r="J177" s="196"/>
      <c r="K177" s="109"/>
      <c r="L177" s="95"/>
      <c r="M177" s="108"/>
      <c r="N177" s="196"/>
      <c r="O177" s="109"/>
      <c r="P177" s="302"/>
      <c r="Q177" s="303"/>
      <c r="R177" s="368"/>
      <c r="S177" s="308"/>
      <c r="T177" s="302"/>
      <c r="U177" s="303"/>
      <c r="V177" s="368"/>
      <c r="W177" s="308"/>
      <c r="X177" s="302"/>
      <c r="Y177" s="303"/>
      <c r="Z177" s="368"/>
      <c r="AA177" s="308"/>
      <c r="AB177" s="302">
        <v>94</v>
      </c>
      <c r="AC177" s="303">
        <v>44</v>
      </c>
      <c r="AD177" s="368"/>
      <c r="AE177" s="308"/>
      <c r="AF177" s="302"/>
      <c r="AG177" s="303"/>
      <c r="AH177" s="368"/>
      <c r="AI177" s="308"/>
      <c r="AJ177" s="302"/>
      <c r="AK177" s="303"/>
      <c r="AL177" s="368"/>
      <c r="AM177" s="308"/>
      <c r="AN177" s="302"/>
      <c r="AO177" s="303"/>
      <c r="AP177" s="368"/>
      <c r="AQ177" s="308"/>
      <c r="AR177" s="302">
        <v>106</v>
      </c>
      <c r="AS177" s="303">
        <v>32</v>
      </c>
      <c r="AT177" s="368">
        <v>115</v>
      </c>
      <c r="AU177" s="308">
        <v>23</v>
      </c>
      <c r="AV177" s="344">
        <v>101</v>
      </c>
      <c r="AW177" s="303">
        <v>36</v>
      </c>
      <c r="AX177" s="369"/>
      <c r="AY177" s="308"/>
      <c r="AZ177" s="95"/>
      <c r="BA177" s="109"/>
      <c r="BB177" s="344"/>
      <c r="BC177" s="304"/>
      <c r="BD177" s="344"/>
      <c r="BE177" s="304"/>
      <c r="BF177" s="344"/>
      <c r="BG177" s="304"/>
      <c r="BH177" s="344"/>
      <c r="BI177" s="304"/>
      <c r="BJ177" s="344"/>
      <c r="BK177" s="304"/>
      <c r="BL177" s="344"/>
      <c r="BM177" s="304"/>
      <c r="BN177" s="344"/>
      <c r="BO177" s="304"/>
      <c r="BP177" s="344"/>
      <c r="BQ177" s="304"/>
      <c r="BR177" s="344"/>
      <c r="BS177" s="304"/>
    </row>
    <row r="178" spans="1:71">
      <c r="A178" s="10">
        <v>2604</v>
      </c>
      <c r="B178" s="11" t="s">
        <v>309</v>
      </c>
      <c r="C178" s="33">
        <v>1058</v>
      </c>
      <c r="D178" s="45">
        <v>145</v>
      </c>
      <c r="E178" s="68">
        <f t="shared" si="2"/>
        <v>0.13705103969754254</v>
      </c>
      <c r="F178" s="95"/>
      <c r="G178" s="109"/>
      <c r="H178" s="95"/>
      <c r="I178" s="108"/>
      <c r="J178" s="196"/>
      <c r="K178" s="109"/>
      <c r="L178" s="95"/>
      <c r="M178" s="108"/>
      <c r="N178" s="196"/>
      <c r="O178" s="109"/>
      <c r="P178" s="302"/>
      <c r="Q178" s="303"/>
      <c r="R178" s="368"/>
      <c r="S178" s="308"/>
      <c r="T178" s="302"/>
      <c r="U178" s="303"/>
      <c r="V178" s="368"/>
      <c r="W178" s="308"/>
      <c r="X178" s="302"/>
      <c r="Y178" s="303"/>
      <c r="Z178" s="368"/>
      <c r="AA178" s="308"/>
      <c r="AB178" s="302">
        <v>113</v>
      </c>
      <c r="AC178" s="303">
        <v>27</v>
      </c>
      <c r="AD178" s="368"/>
      <c r="AE178" s="308"/>
      <c r="AF178" s="302"/>
      <c r="AG178" s="303"/>
      <c r="AH178" s="368"/>
      <c r="AI178" s="308"/>
      <c r="AJ178" s="302"/>
      <c r="AK178" s="303"/>
      <c r="AL178" s="368"/>
      <c r="AM178" s="308"/>
      <c r="AN178" s="302"/>
      <c r="AO178" s="303"/>
      <c r="AP178" s="368"/>
      <c r="AQ178" s="308"/>
      <c r="AR178" s="302">
        <v>120</v>
      </c>
      <c r="AS178" s="303">
        <v>23</v>
      </c>
      <c r="AT178" s="368">
        <v>128</v>
      </c>
      <c r="AU178" s="308">
        <v>14</v>
      </c>
      <c r="AV178" s="344">
        <v>106</v>
      </c>
      <c r="AW178" s="303">
        <v>37</v>
      </c>
      <c r="AX178" s="369"/>
      <c r="AY178" s="308"/>
      <c r="AZ178" s="95"/>
      <c r="BA178" s="109"/>
      <c r="BB178" s="344"/>
      <c r="BC178" s="304"/>
      <c r="BD178" s="344"/>
      <c r="BE178" s="304"/>
      <c r="BF178" s="344"/>
      <c r="BG178" s="304"/>
      <c r="BH178" s="344"/>
      <c r="BI178" s="304"/>
      <c r="BJ178" s="344"/>
      <c r="BK178" s="304"/>
      <c r="BL178" s="344"/>
      <c r="BM178" s="304"/>
      <c r="BN178" s="344"/>
      <c r="BO178" s="304"/>
      <c r="BP178" s="344"/>
      <c r="BQ178" s="304"/>
      <c r="BR178" s="344"/>
      <c r="BS178" s="304"/>
    </row>
    <row r="179" spans="1:71">
      <c r="A179" s="10">
        <v>2605</v>
      </c>
      <c r="B179" s="11" t="s">
        <v>310</v>
      </c>
      <c r="C179" s="33">
        <v>1211</v>
      </c>
      <c r="D179" s="45">
        <v>131</v>
      </c>
      <c r="E179" s="68">
        <f t="shared" si="2"/>
        <v>0.10817506193228736</v>
      </c>
      <c r="F179" s="95"/>
      <c r="G179" s="109"/>
      <c r="H179" s="95"/>
      <c r="I179" s="108"/>
      <c r="J179" s="196"/>
      <c r="K179" s="109"/>
      <c r="L179" s="95"/>
      <c r="M179" s="108"/>
      <c r="N179" s="196"/>
      <c r="O179" s="109"/>
      <c r="P179" s="302"/>
      <c r="Q179" s="303"/>
      <c r="R179" s="368"/>
      <c r="S179" s="308"/>
      <c r="T179" s="302"/>
      <c r="U179" s="303"/>
      <c r="V179" s="368"/>
      <c r="W179" s="308"/>
      <c r="X179" s="302"/>
      <c r="Y179" s="303"/>
      <c r="Z179" s="368"/>
      <c r="AA179" s="308"/>
      <c r="AB179" s="302">
        <v>92</v>
      </c>
      <c r="AC179" s="303">
        <v>37</v>
      </c>
      <c r="AD179" s="368"/>
      <c r="AE179" s="308"/>
      <c r="AF179" s="302"/>
      <c r="AG179" s="303"/>
      <c r="AH179" s="368"/>
      <c r="AI179" s="308"/>
      <c r="AJ179" s="302"/>
      <c r="AK179" s="303"/>
      <c r="AL179" s="368"/>
      <c r="AM179" s="308"/>
      <c r="AN179" s="302"/>
      <c r="AO179" s="303"/>
      <c r="AP179" s="368"/>
      <c r="AQ179" s="308"/>
      <c r="AR179" s="302">
        <v>104</v>
      </c>
      <c r="AS179" s="303">
        <v>25</v>
      </c>
      <c r="AT179" s="368">
        <v>110</v>
      </c>
      <c r="AU179" s="308">
        <v>19</v>
      </c>
      <c r="AV179" s="344">
        <v>91</v>
      </c>
      <c r="AW179" s="303">
        <v>37</v>
      </c>
      <c r="AX179" s="369"/>
      <c r="AY179" s="308"/>
      <c r="AZ179" s="95"/>
      <c r="BA179" s="109"/>
      <c r="BB179" s="344"/>
      <c r="BC179" s="304"/>
      <c r="BD179" s="344"/>
      <c r="BE179" s="304"/>
      <c r="BF179" s="344"/>
      <c r="BG179" s="304"/>
      <c r="BH179" s="344"/>
      <c r="BI179" s="304"/>
      <c r="BJ179" s="344"/>
      <c r="BK179" s="304"/>
      <c r="BL179" s="344"/>
      <c r="BM179" s="304"/>
      <c r="BN179" s="344"/>
      <c r="BO179" s="304"/>
      <c r="BP179" s="344"/>
      <c r="BQ179" s="304"/>
      <c r="BR179" s="344"/>
      <c r="BS179" s="304"/>
    </row>
    <row r="180" spans="1:71">
      <c r="A180" s="10">
        <v>2606</v>
      </c>
      <c r="B180" s="11" t="s">
        <v>311</v>
      </c>
      <c r="C180" s="33">
        <v>803</v>
      </c>
      <c r="D180" s="45">
        <v>123</v>
      </c>
      <c r="E180" s="68">
        <f t="shared" si="2"/>
        <v>0.15317559153175592</v>
      </c>
      <c r="F180" s="95"/>
      <c r="G180" s="109"/>
      <c r="H180" s="95"/>
      <c r="I180" s="108"/>
      <c r="J180" s="196"/>
      <c r="K180" s="109"/>
      <c r="L180" s="95"/>
      <c r="M180" s="108"/>
      <c r="N180" s="196"/>
      <c r="O180" s="109"/>
      <c r="P180" s="302"/>
      <c r="Q180" s="303"/>
      <c r="R180" s="368"/>
      <c r="S180" s="308"/>
      <c r="T180" s="302"/>
      <c r="U180" s="303"/>
      <c r="V180" s="368"/>
      <c r="W180" s="308"/>
      <c r="X180" s="302"/>
      <c r="Y180" s="303"/>
      <c r="Z180" s="368"/>
      <c r="AA180" s="308"/>
      <c r="AB180" s="302">
        <v>95</v>
      </c>
      <c r="AC180" s="303">
        <v>28</v>
      </c>
      <c r="AD180" s="368"/>
      <c r="AE180" s="308"/>
      <c r="AF180" s="302"/>
      <c r="AG180" s="303"/>
      <c r="AH180" s="368"/>
      <c r="AI180" s="308"/>
      <c r="AJ180" s="302"/>
      <c r="AK180" s="303"/>
      <c r="AL180" s="368"/>
      <c r="AM180" s="308"/>
      <c r="AN180" s="302"/>
      <c r="AO180" s="303"/>
      <c r="AP180" s="368"/>
      <c r="AQ180" s="308"/>
      <c r="AR180" s="302">
        <v>94</v>
      </c>
      <c r="AS180" s="303">
        <v>27</v>
      </c>
      <c r="AT180" s="368">
        <v>104</v>
      </c>
      <c r="AU180" s="308">
        <v>18</v>
      </c>
      <c r="AV180" s="344">
        <v>84</v>
      </c>
      <c r="AW180" s="303">
        <v>36</v>
      </c>
      <c r="AX180" s="369"/>
      <c r="AY180" s="308"/>
      <c r="AZ180" s="95"/>
      <c r="BA180" s="109"/>
      <c r="BB180" s="344"/>
      <c r="BC180" s="304"/>
      <c r="BD180" s="344"/>
      <c r="BE180" s="304"/>
      <c r="BF180" s="344"/>
      <c r="BG180" s="304"/>
      <c r="BH180" s="344"/>
      <c r="BI180" s="304"/>
      <c r="BJ180" s="344"/>
      <c r="BK180" s="304"/>
      <c r="BL180" s="344"/>
      <c r="BM180" s="304"/>
      <c r="BN180" s="344"/>
      <c r="BO180" s="304"/>
      <c r="BP180" s="344"/>
      <c r="BQ180" s="304"/>
      <c r="BR180" s="344"/>
      <c r="BS180" s="304"/>
    </row>
    <row r="181" spans="1:71">
      <c r="A181" s="10">
        <v>2607</v>
      </c>
      <c r="B181" s="11" t="s">
        <v>312</v>
      </c>
      <c r="C181" s="33">
        <v>1028</v>
      </c>
      <c r="D181" s="45">
        <v>169</v>
      </c>
      <c r="E181" s="68">
        <f t="shared" si="2"/>
        <v>0.16439688715953307</v>
      </c>
      <c r="F181" s="95"/>
      <c r="G181" s="109"/>
      <c r="H181" s="95"/>
      <c r="I181" s="108"/>
      <c r="J181" s="196"/>
      <c r="K181" s="109"/>
      <c r="L181" s="95"/>
      <c r="M181" s="108"/>
      <c r="N181" s="196"/>
      <c r="O181" s="109"/>
      <c r="P181" s="302"/>
      <c r="Q181" s="303"/>
      <c r="R181" s="368"/>
      <c r="S181" s="308"/>
      <c r="T181" s="302"/>
      <c r="U181" s="303"/>
      <c r="V181" s="368"/>
      <c r="W181" s="308"/>
      <c r="X181" s="302"/>
      <c r="Y181" s="303"/>
      <c r="Z181" s="368"/>
      <c r="AA181" s="308"/>
      <c r="AB181" s="302">
        <v>97</v>
      </c>
      <c r="AC181" s="303">
        <v>68</v>
      </c>
      <c r="AD181" s="368"/>
      <c r="AE181" s="308"/>
      <c r="AF181" s="302"/>
      <c r="AG181" s="303"/>
      <c r="AH181" s="368"/>
      <c r="AI181" s="308"/>
      <c r="AJ181" s="302"/>
      <c r="AK181" s="303"/>
      <c r="AL181" s="368"/>
      <c r="AM181" s="308"/>
      <c r="AN181" s="302"/>
      <c r="AO181" s="303"/>
      <c r="AP181" s="368"/>
      <c r="AQ181" s="308"/>
      <c r="AR181" s="302">
        <v>118</v>
      </c>
      <c r="AS181" s="303">
        <v>49</v>
      </c>
      <c r="AT181" s="368">
        <v>126</v>
      </c>
      <c r="AU181" s="308">
        <v>42</v>
      </c>
      <c r="AV181" s="344">
        <v>115</v>
      </c>
      <c r="AW181" s="303">
        <v>53</v>
      </c>
      <c r="AX181" s="369"/>
      <c r="AY181" s="308"/>
      <c r="AZ181" s="95"/>
      <c r="BA181" s="109"/>
      <c r="BB181" s="344"/>
      <c r="BC181" s="304"/>
      <c r="BD181" s="344"/>
      <c r="BE181" s="304"/>
      <c r="BF181" s="344"/>
      <c r="BG181" s="304"/>
      <c r="BH181" s="344"/>
      <c r="BI181" s="304"/>
      <c r="BJ181" s="344"/>
      <c r="BK181" s="304"/>
      <c r="BL181" s="344"/>
      <c r="BM181" s="304"/>
      <c r="BN181" s="344"/>
      <c r="BO181" s="304"/>
      <c r="BP181" s="344"/>
      <c r="BQ181" s="304"/>
      <c r="BR181" s="344"/>
      <c r="BS181" s="304"/>
    </row>
    <row r="182" spans="1:71">
      <c r="A182" s="10">
        <v>2608</v>
      </c>
      <c r="B182" s="11" t="s">
        <v>313</v>
      </c>
      <c r="C182" s="33">
        <v>951</v>
      </c>
      <c r="D182" s="45">
        <v>45</v>
      </c>
      <c r="E182" s="68">
        <f t="shared" si="2"/>
        <v>4.7318611987381701E-2</v>
      </c>
      <c r="F182" s="95"/>
      <c r="G182" s="109"/>
      <c r="H182" s="95"/>
      <c r="I182" s="108"/>
      <c r="J182" s="196"/>
      <c r="K182" s="109"/>
      <c r="L182" s="95"/>
      <c r="M182" s="108"/>
      <c r="N182" s="196"/>
      <c r="O182" s="109"/>
      <c r="P182" s="302"/>
      <c r="Q182" s="303"/>
      <c r="R182" s="368"/>
      <c r="S182" s="308"/>
      <c r="T182" s="302"/>
      <c r="U182" s="303"/>
      <c r="V182" s="368"/>
      <c r="W182" s="308"/>
      <c r="X182" s="302"/>
      <c r="Y182" s="303"/>
      <c r="Z182" s="368"/>
      <c r="AA182" s="308"/>
      <c r="AB182" s="302">
        <v>34</v>
      </c>
      <c r="AC182" s="303">
        <v>9</v>
      </c>
      <c r="AD182" s="368"/>
      <c r="AE182" s="308"/>
      <c r="AF182" s="302"/>
      <c r="AG182" s="303"/>
      <c r="AH182" s="368"/>
      <c r="AI182" s="308"/>
      <c r="AJ182" s="302"/>
      <c r="AK182" s="303"/>
      <c r="AL182" s="368"/>
      <c r="AM182" s="308"/>
      <c r="AN182" s="302"/>
      <c r="AO182" s="303"/>
      <c r="AP182" s="368"/>
      <c r="AQ182" s="308"/>
      <c r="AR182" s="302">
        <v>37</v>
      </c>
      <c r="AS182" s="303">
        <v>6</v>
      </c>
      <c r="AT182" s="368">
        <v>39</v>
      </c>
      <c r="AU182" s="308">
        <v>5</v>
      </c>
      <c r="AV182" s="344">
        <v>28</v>
      </c>
      <c r="AW182" s="303">
        <v>17</v>
      </c>
      <c r="AX182" s="369"/>
      <c r="AY182" s="308"/>
      <c r="AZ182" s="95"/>
      <c r="BA182" s="109"/>
      <c r="BB182" s="344"/>
      <c r="BC182" s="304"/>
      <c r="BD182" s="344"/>
      <c r="BE182" s="304"/>
      <c r="BF182" s="344"/>
      <c r="BG182" s="304"/>
      <c r="BH182" s="344"/>
      <c r="BI182" s="304"/>
      <c r="BJ182" s="344"/>
      <c r="BK182" s="304"/>
      <c r="BL182" s="344"/>
      <c r="BM182" s="304"/>
      <c r="BN182" s="344"/>
      <c r="BO182" s="304"/>
      <c r="BP182" s="344"/>
      <c r="BQ182" s="304"/>
      <c r="BR182" s="344"/>
      <c r="BS182" s="304"/>
    </row>
    <row r="183" spans="1:71">
      <c r="A183" s="10">
        <v>2609</v>
      </c>
      <c r="B183" s="11" t="s">
        <v>314</v>
      </c>
      <c r="C183" s="33">
        <v>1066</v>
      </c>
      <c r="D183" s="45">
        <v>268</v>
      </c>
      <c r="E183" s="68">
        <f t="shared" si="2"/>
        <v>0.25140712945590993</v>
      </c>
      <c r="F183" s="95"/>
      <c r="G183" s="109"/>
      <c r="H183" s="95"/>
      <c r="I183" s="108"/>
      <c r="J183" s="196"/>
      <c r="K183" s="109"/>
      <c r="L183" s="95"/>
      <c r="M183" s="108"/>
      <c r="N183" s="196"/>
      <c r="O183" s="109"/>
      <c r="P183" s="302"/>
      <c r="Q183" s="303"/>
      <c r="R183" s="368"/>
      <c r="S183" s="308"/>
      <c r="T183" s="302"/>
      <c r="U183" s="303"/>
      <c r="V183" s="368"/>
      <c r="W183" s="308"/>
      <c r="X183" s="302"/>
      <c r="Y183" s="303"/>
      <c r="Z183" s="368"/>
      <c r="AA183" s="308"/>
      <c r="AB183" s="302">
        <v>178</v>
      </c>
      <c r="AC183" s="303">
        <v>87</v>
      </c>
      <c r="AD183" s="368"/>
      <c r="AE183" s="308"/>
      <c r="AF183" s="302"/>
      <c r="AG183" s="303"/>
      <c r="AH183" s="368"/>
      <c r="AI183" s="308"/>
      <c r="AJ183" s="302"/>
      <c r="AK183" s="303"/>
      <c r="AL183" s="368"/>
      <c r="AM183" s="308"/>
      <c r="AN183" s="302"/>
      <c r="AO183" s="303"/>
      <c r="AP183" s="368"/>
      <c r="AQ183" s="308"/>
      <c r="AR183" s="302">
        <v>204</v>
      </c>
      <c r="AS183" s="303">
        <v>61</v>
      </c>
      <c r="AT183" s="368">
        <v>213</v>
      </c>
      <c r="AU183" s="308">
        <v>53</v>
      </c>
      <c r="AV183" s="344">
        <v>196</v>
      </c>
      <c r="AW183" s="303">
        <v>62</v>
      </c>
      <c r="AX183" s="369"/>
      <c r="AY183" s="308"/>
      <c r="AZ183" s="95"/>
      <c r="BA183" s="109"/>
      <c r="BB183" s="344"/>
      <c r="BC183" s="304"/>
      <c r="BD183" s="344"/>
      <c r="BE183" s="304"/>
      <c r="BF183" s="344"/>
      <c r="BG183" s="304"/>
      <c r="BH183" s="344"/>
      <c r="BI183" s="304"/>
      <c r="BJ183" s="344"/>
      <c r="BK183" s="304"/>
      <c r="BL183" s="344"/>
      <c r="BM183" s="304"/>
      <c r="BN183" s="344"/>
      <c r="BO183" s="304"/>
      <c r="BP183" s="344"/>
      <c r="BQ183" s="304"/>
      <c r="BR183" s="344"/>
      <c r="BS183" s="304"/>
    </row>
    <row r="184" spans="1:71">
      <c r="A184" s="10">
        <v>2610</v>
      </c>
      <c r="B184" s="11" t="s">
        <v>315</v>
      </c>
      <c r="C184" s="33">
        <v>1263</v>
      </c>
      <c r="D184" s="45">
        <v>236</v>
      </c>
      <c r="E184" s="68">
        <f t="shared" si="2"/>
        <v>0.18685669041963579</v>
      </c>
      <c r="F184" s="95"/>
      <c r="G184" s="109"/>
      <c r="H184" s="95"/>
      <c r="I184" s="108"/>
      <c r="J184" s="196"/>
      <c r="K184" s="109"/>
      <c r="L184" s="95"/>
      <c r="M184" s="108"/>
      <c r="N184" s="196"/>
      <c r="O184" s="109"/>
      <c r="P184" s="302"/>
      <c r="Q184" s="303"/>
      <c r="R184" s="368"/>
      <c r="S184" s="308"/>
      <c r="T184" s="302"/>
      <c r="U184" s="303"/>
      <c r="V184" s="368"/>
      <c r="W184" s="308"/>
      <c r="X184" s="302"/>
      <c r="Y184" s="303"/>
      <c r="Z184" s="368"/>
      <c r="AA184" s="308"/>
      <c r="AB184" s="302">
        <v>170</v>
      </c>
      <c r="AC184" s="303">
        <v>65</v>
      </c>
      <c r="AD184" s="368"/>
      <c r="AE184" s="308"/>
      <c r="AF184" s="302"/>
      <c r="AG184" s="303"/>
      <c r="AH184" s="368"/>
      <c r="AI184" s="308"/>
      <c r="AJ184" s="302"/>
      <c r="AK184" s="303"/>
      <c r="AL184" s="368"/>
      <c r="AM184" s="308"/>
      <c r="AN184" s="302"/>
      <c r="AO184" s="303"/>
      <c r="AP184" s="368"/>
      <c r="AQ184" s="308"/>
      <c r="AR184" s="302">
        <v>186</v>
      </c>
      <c r="AS184" s="303">
        <v>49</v>
      </c>
      <c r="AT184" s="368">
        <v>199</v>
      </c>
      <c r="AU184" s="308">
        <v>36</v>
      </c>
      <c r="AV184" s="344">
        <v>155</v>
      </c>
      <c r="AW184" s="303">
        <v>79</v>
      </c>
      <c r="AX184" s="369"/>
      <c r="AY184" s="308"/>
      <c r="AZ184" s="95"/>
      <c r="BA184" s="109"/>
      <c r="BB184" s="344"/>
      <c r="BC184" s="304"/>
      <c r="BD184" s="344"/>
      <c r="BE184" s="304"/>
      <c r="BF184" s="344"/>
      <c r="BG184" s="304"/>
      <c r="BH184" s="344"/>
      <c r="BI184" s="304"/>
      <c r="BJ184" s="344"/>
      <c r="BK184" s="304"/>
      <c r="BL184" s="344"/>
      <c r="BM184" s="304"/>
      <c r="BN184" s="344"/>
      <c r="BO184" s="304"/>
      <c r="BP184" s="344"/>
      <c r="BQ184" s="304"/>
      <c r="BR184" s="344"/>
      <c r="BS184" s="304"/>
    </row>
    <row r="185" spans="1:71">
      <c r="A185" s="10">
        <v>2611</v>
      </c>
      <c r="B185" s="11" t="s">
        <v>316</v>
      </c>
      <c r="C185" s="33">
        <v>1265</v>
      </c>
      <c r="D185" s="45">
        <v>299</v>
      </c>
      <c r="E185" s="68">
        <f t="shared" si="2"/>
        <v>0.23636363636363636</v>
      </c>
      <c r="F185" s="95"/>
      <c r="G185" s="109"/>
      <c r="H185" s="95"/>
      <c r="I185" s="108"/>
      <c r="J185" s="196"/>
      <c r="K185" s="109"/>
      <c r="L185" s="95"/>
      <c r="M185" s="108"/>
      <c r="N185" s="196"/>
      <c r="O185" s="109"/>
      <c r="P185" s="302"/>
      <c r="Q185" s="303"/>
      <c r="R185" s="368"/>
      <c r="S185" s="308"/>
      <c r="T185" s="302"/>
      <c r="U185" s="303"/>
      <c r="V185" s="368"/>
      <c r="W185" s="308"/>
      <c r="X185" s="302"/>
      <c r="Y185" s="303"/>
      <c r="Z185" s="368"/>
      <c r="AA185" s="308"/>
      <c r="AB185" s="302">
        <v>184</v>
      </c>
      <c r="AC185" s="303">
        <v>112</v>
      </c>
      <c r="AD185" s="368"/>
      <c r="AE185" s="308"/>
      <c r="AF185" s="302"/>
      <c r="AG185" s="303"/>
      <c r="AH185" s="368"/>
      <c r="AI185" s="308"/>
      <c r="AJ185" s="302"/>
      <c r="AK185" s="303"/>
      <c r="AL185" s="368"/>
      <c r="AM185" s="308"/>
      <c r="AN185" s="302"/>
      <c r="AO185" s="303"/>
      <c r="AP185" s="368"/>
      <c r="AQ185" s="308"/>
      <c r="AR185" s="302">
        <v>202</v>
      </c>
      <c r="AS185" s="303">
        <v>94</v>
      </c>
      <c r="AT185" s="368">
        <v>225</v>
      </c>
      <c r="AU185" s="308">
        <v>69</v>
      </c>
      <c r="AV185" s="344">
        <v>201</v>
      </c>
      <c r="AW185" s="303">
        <v>92</v>
      </c>
      <c r="AX185" s="369"/>
      <c r="AY185" s="308"/>
      <c r="AZ185" s="95"/>
      <c r="BA185" s="109"/>
      <c r="BB185" s="344"/>
      <c r="BC185" s="304"/>
      <c r="BD185" s="344"/>
      <c r="BE185" s="304"/>
      <c r="BF185" s="344"/>
      <c r="BG185" s="304"/>
      <c r="BH185" s="344"/>
      <c r="BI185" s="304"/>
      <c r="BJ185" s="344"/>
      <c r="BK185" s="304"/>
      <c r="BL185" s="344"/>
      <c r="BM185" s="304"/>
      <c r="BN185" s="344"/>
      <c r="BO185" s="304"/>
      <c r="BP185" s="344"/>
      <c r="BQ185" s="304"/>
      <c r="BR185" s="344"/>
      <c r="BS185" s="304"/>
    </row>
    <row r="186" spans="1:71">
      <c r="A186" s="10">
        <v>2612</v>
      </c>
      <c r="B186" s="11" t="s">
        <v>317</v>
      </c>
      <c r="C186" s="33">
        <v>801</v>
      </c>
      <c r="D186" s="45">
        <v>144</v>
      </c>
      <c r="E186" s="68">
        <f t="shared" si="2"/>
        <v>0.1797752808988764</v>
      </c>
      <c r="F186" s="95"/>
      <c r="G186" s="109"/>
      <c r="H186" s="95"/>
      <c r="I186" s="108"/>
      <c r="J186" s="196"/>
      <c r="K186" s="109"/>
      <c r="L186" s="95"/>
      <c r="M186" s="108"/>
      <c r="N186" s="196"/>
      <c r="O186" s="109"/>
      <c r="P186" s="302"/>
      <c r="Q186" s="303"/>
      <c r="R186" s="368"/>
      <c r="S186" s="308"/>
      <c r="T186" s="302"/>
      <c r="U186" s="303"/>
      <c r="V186" s="368"/>
      <c r="W186" s="308"/>
      <c r="X186" s="302"/>
      <c r="Y186" s="303"/>
      <c r="Z186" s="368"/>
      <c r="AA186" s="308"/>
      <c r="AB186" s="302">
        <v>96</v>
      </c>
      <c r="AC186" s="303">
        <v>47</v>
      </c>
      <c r="AD186" s="368"/>
      <c r="AE186" s="308"/>
      <c r="AF186" s="302"/>
      <c r="AG186" s="303"/>
      <c r="AH186" s="368"/>
      <c r="AI186" s="308"/>
      <c r="AJ186" s="302"/>
      <c r="AK186" s="303"/>
      <c r="AL186" s="368"/>
      <c r="AM186" s="308"/>
      <c r="AN186" s="302"/>
      <c r="AO186" s="303"/>
      <c r="AP186" s="368"/>
      <c r="AQ186" s="308"/>
      <c r="AR186" s="302">
        <v>99</v>
      </c>
      <c r="AS186" s="303">
        <v>43</v>
      </c>
      <c r="AT186" s="368">
        <v>113</v>
      </c>
      <c r="AU186" s="308">
        <v>31</v>
      </c>
      <c r="AV186" s="344">
        <v>98</v>
      </c>
      <c r="AW186" s="303">
        <v>45</v>
      </c>
      <c r="AX186" s="369"/>
      <c r="AY186" s="308"/>
      <c r="AZ186" s="95"/>
      <c r="BA186" s="109"/>
      <c r="BB186" s="344"/>
      <c r="BC186" s="304"/>
      <c r="BD186" s="344"/>
      <c r="BE186" s="304"/>
      <c r="BF186" s="344"/>
      <c r="BG186" s="304"/>
      <c r="BH186" s="344"/>
      <c r="BI186" s="304"/>
      <c r="BJ186" s="344"/>
      <c r="BK186" s="304"/>
      <c r="BL186" s="344"/>
      <c r="BM186" s="304"/>
      <c r="BN186" s="344"/>
      <c r="BO186" s="304"/>
      <c r="BP186" s="344"/>
      <c r="BQ186" s="304"/>
      <c r="BR186" s="344"/>
      <c r="BS186" s="304"/>
    </row>
    <row r="187" spans="1:71">
      <c r="A187" s="10">
        <v>2613</v>
      </c>
      <c r="B187" s="11" t="s">
        <v>318</v>
      </c>
      <c r="C187" s="33">
        <v>668</v>
      </c>
      <c r="D187" s="45">
        <v>106</v>
      </c>
      <c r="E187" s="68">
        <f t="shared" si="2"/>
        <v>0.15868263473053892</v>
      </c>
      <c r="F187" s="95"/>
      <c r="G187" s="109"/>
      <c r="H187" s="95"/>
      <c r="I187" s="108"/>
      <c r="J187" s="196"/>
      <c r="K187" s="109"/>
      <c r="L187" s="95"/>
      <c r="M187" s="108"/>
      <c r="N187" s="196"/>
      <c r="O187" s="109"/>
      <c r="P187" s="302"/>
      <c r="Q187" s="303"/>
      <c r="R187" s="368"/>
      <c r="S187" s="308"/>
      <c r="T187" s="302"/>
      <c r="U187" s="303"/>
      <c r="V187" s="368"/>
      <c r="W187" s="308"/>
      <c r="X187" s="302"/>
      <c r="Y187" s="303"/>
      <c r="Z187" s="368"/>
      <c r="AA187" s="308"/>
      <c r="AB187" s="302">
        <v>78</v>
      </c>
      <c r="AC187" s="303">
        <v>25</v>
      </c>
      <c r="AD187" s="368"/>
      <c r="AE187" s="308"/>
      <c r="AF187" s="302"/>
      <c r="AG187" s="303"/>
      <c r="AH187" s="368"/>
      <c r="AI187" s="308"/>
      <c r="AJ187" s="302"/>
      <c r="AK187" s="303"/>
      <c r="AL187" s="368"/>
      <c r="AM187" s="308"/>
      <c r="AN187" s="302"/>
      <c r="AO187" s="303"/>
      <c r="AP187" s="368"/>
      <c r="AQ187" s="308"/>
      <c r="AR187" s="302">
        <v>76</v>
      </c>
      <c r="AS187" s="303">
        <v>28</v>
      </c>
      <c r="AT187" s="368">
        <v>86</v>
      </c>
      <c r="AU187" s="308">
        <v>17</v>
      </c>
      <c r="AV187" s="344">
        <v>81</v>
      </c>
      <c r="AW187" s="303">
        <v>23</v>
      </c>
      <c r="AX187" s="369"/>
      <c r="AY187" s="308"/>
      <c r="AZ187" s="95"/>
      <c r="BA187" s="109"/>
      <c r="BB187" s="344"/>
      <c r="BC187" s="304"/>
      <c r="BD187" s="344"/>
      <c r="BE187" s="304"/>
      <c r="BF187" s="344"/>
      <c r="BG187" s="304"/>
      <c r="BH187" s="344"/>
      <c r="BI187" s="304"/>
      <c r="BJ187" s="344"/>
      <c r="BK187" s="304"/>
      <c r="BL187" s="344"/>
      <c r="BM187" s="304"/>
      <c r="BN187" s="344"/>
      <c r="BO187" s="304"/>
      <c r="BP187" s="344"/>
      <c r="BQ187" s="304"/>
      <c r="BR187" s="344"/>
      <c r="BS187" s="304"/>
    </row>
    <row r="188" spans="1:71">
      <c r="A188" s="10">
        <v>2614</v>
      </c>
      <c r="B188" s="11" t="s">
        <v>319</v>
      </c>
      <c r="C188" s="33">
        <v>1221</v>
      </c>
      <c r="D188" s="45">
        <v>165</v>
      </c>
      <c r="E188" s="68">
        <f t="shared" si="2"/>
        <v>0.13513513513513514</v>
      </c>
      <c r="F188" s="95"/>
      <c r="G188" s="109"/>
      <c r="H188" s="95"/>
      <c r="I188" s="108"/>
      <c r="J188" s="196"/>
      <c r="K188" s="109"/>
      <c r="L188" s="95"/>
      <c r="M188" s="108"/>
      <c r="N188" s="196"/>
      <c r="O188" s="109"/>
      <c r="P188" s="302"/>
      <c r="Q188" s="303"/>
      <c r="R188" s="368"/>
      <c r="S188" s="308"/>
      <c r="T188" s="302"/>
      <c r="U188" s="303"/>
      <c r="V188" s="368"/>
      <c r="W188" s="308"/>
      <c r="X188" s="302"/>
      <c r="Y188" s="303"/>
      <c r="Z188" s="368"/>
      <c r="AA188" s="308"/>
      <c r="AB188" s="302">
        <v>106</v>
      </c>
      <c r="AC188" s="303">
        <v>57</v>
      </c>
      <c r="AD188" s="368"/>
      <c r="AE188" s="308"/>
      <c r="AF188" s="302"/>
      <c r="AG188" s="303"/>
      <c r="AH188" s="368"/>
      <c r="AI188" s="308"/>
      <c r="AJ188" s="302"/>
      <c r="AK188" s="303"/>
      <c r="AL188" s="368"/>
      <c r="AM188" s="308"/>
      <c r="AN188" s="302"/>
      <c r="AO188" s="303"/>
      <c r="AP188" s="368"/>
      <c r="AQ188" s="308"/>
      <c r="AR188" s="302">
        <v>122</v>
      </c>
      <c r="AS188" s="303">
        <v>40</v>
      </c>
      <c r="AT188" s="368">
        <v>134</v>
      </c>
      <c r="AU188" s="308">
        <v>29</v>
      </c>
      <c r="AV188" s="344">
        <v>115</v>
      </c>
      <c r="AW188" s="303">
        <v>48</v>
      </c>
      <c r="AX188" s="369"/>
      <c r="AY188" s="308"/>
      <c r="AZ188" s="95"/>
      <c r="BA188" s="109"/>
      <c r="BB188" s="344"/>
      <c r="BC188" s="304"/>
      <c r="BD188" s="344"/>
      <c r="BE188" s="304"/>
      <c r="BF188" s="344"/>
      <c r="BG188" s="304"/>
      <c r="BH188" s="344"/>
      <c r="BI188" s="304"/>
      <c r="BJ188" s="344"/>
      <c r="BK188" s="304"/>
      <c r="BL188" s="344"/>
      <c r="BM188" s="304"/>
      <c r="BN188" s="344"/>
      <c r="BO188" s="304"/>
      <c r="BP188" s="344"/>
      <c r="BQ188" s="304"/>
      <c r="BR188" s="344"/>
      <c r="BS188" s="304"/>
    </row>
    <row r="189" spans="1:71">
      <c r="A189" s="10">
        <v>2615</v>
      </c>
      <c r="B189" s="11" t="s">
        <v>320</v>
      </c>
      <c r="C189" s="33">
        <v>1154</v>
      </c>
      <c r="D189" s="45">
        <v>337</v>
      </c>
      <c r="E189" s="68">
        <f t="shared" si="2"/>
        <v>0.29202772963604851</v>
      </c>
      <c r="F189" s="95"/>
      <c r="G189" s="109"/>
      <c r="H189" s="95"/>
      <c r="I189" s="108"/>
      <c r="J189" s="196"/>
      <c r="K189" s="109"/>
      <c r="L189" s="95"/>
      <c r="M189" s="108"/>
      <c r="N189" s="196"/>
      <c r="O189" s="109"/>
      <c r="P189" s="302"/>
      <c r="Q189" s="303"/>
      <c r="R189" s="368"/>
      <c r="S189" s="308"/>
      <c r="T189" s="302"/>
      <c r="U189" s="303"/>
      <c r="V189" s="368"/>
      <c r="W189" s="308"/>
      <c r="X189" s="302"/>
      <c r="Y189" s="303"/>
      <c r="Z189" s="368"/>
      <c r="AA189" s="308"/>
      <c r="AB189" s="302">
        <v>236</v>
      </c>
      <c r="AC189" s="303">
        <v>98</v>
      </c>
      <c r="AD189" s="368"/>
      <c r="AE189" s="308"/>
      <c r="AF189" s="302"/>
      <c r="AG189" s="303"/>
      <c r="AH189" s="368"/>
      <c r="AI189" s="308"/>
      <c r="AJ189" s="302"/>
      <c r="AK189" s="303"/>
      <c r="AL189" s="368"/>
      <c r="AM189" s="308"/>
      <c r="AN189" s="302"/>
      <c r="AO189" s="303"/>
      <c r="AP189" s="368"/>
      <c r="AQ189" s="308"/>
      <c r="AR189" s="302">
        <v>264</v>
      </c>
      <c r="AS189" s="303">
        <v>73</v>
      </c>
      <c r="AT189" s="368">
        <v>280</v>
      </c>
      <c r="AU189" s="308">
        <v>56</v>
      </c>
      <c r="AV189" s="344">
        <v>246</v>
      </c>
      <c r="AW189" s="303">
        <v>89</v>
      </c>
      <c r="AX189" s="369"/>
      <c r="AY189" s="308"/>
      <c r="AZ189" s="95"/>
      <c r="BA189" s="109"/>
      <c r="BB189" s="344"/>
      <c r="BC189" s="304"/>
      <c r="BD189" s="344"/>
      <c r="BE189" s="304"/>
      <c r="BF189" s="344"/>
      <c r="BG189" s="304"/>
      <c r="BH189" s="344"/>
      <c r="BI189" s="304"/>
      <c r="BJ189" s="344"/>
      <c r="BK189" s="304"/>
      <c r="BL189" s="344"/>
      <c r="BM189" s="304"/>
      <c r="BN189" s="344"/>
      <c r="BO189" s="304"/>
      <c r="BP189" s="344"/>
      <c r="BQ189" s="304"/>
      <c r="BR189" s="344"/>
      <c r="BS189" s="304"/>
    </row>
    <row r="190" spans="1:71">
      <c r="A190" s="10">
        <v>2616</v>
      </c>
      <c r="B190" s="11" t="s">
        <v>321</v>
      </c>
      <c r="C190" s="33">
        <v>1246</v>
      </c>
      <c r="D190" s="45">
        <v>277</v>
      </c>
      <c r="E190" s="68">
        <f t="shared" si="2"/>
        <v>0.22231139646869985</v>
      </c>
      <c r="F190" s="95"/>
      <c r="G190" s="109"/>
      <c r="H190" s="95"/>
      <c r="I190" s="108"/>
      <c r="J190" s="196"/>
      <c r="K190" s="109"/>
      <c r="L190" s="95"/>
      <c r="M190" s="108"/>
      <c r="N190" s="196"/>
      <c r="O190" s="109"/>
      <c r="P190" s="302"/>
      <c r="Q190" s="303"/>
      <c r="R190" s="368"/>
      <c r="S190" s="308"/>
      <c r="T190" s="302"/>
      <c r="U190" s="303"/>
      <c r="V190" s="368"/>
      <c r="W190" s="308"/>
      <c r="X190" s="302"/>
      <c r="Y190" s="303"/>
      <c r="Z190" s="368"/>
      <c r="AA190" s="308"/>
      <c r="AB190" s="302">
        <v>202</v>
      </c>
      <c r="AC190" s="303">
        <v>69</v>
      </c>
      <c r="AD190" s="368"/>
      <c r="AE190" s="308"/>
      <c r="AF190" s="302"/>
      <c r="AG190" s="303"/>
      <c r="AH190" s="368"/>
      <c r="AI190" s="308"/>
      <c r="AJ190" s="302"/>
      <c r="AK190" s="303"/>
      <c r="AL190" s="368"/>
      <c r="AM190" s="308"/>
      <c r="AN190" s="302"/>
      <c r="AO190" s="303"/>
      <c r="AP190" s="368"/>
      <c r="AQ190" s="308"/>
      <c r="AR190" s="302">
        <v>217</v>
      </c>
      <c r="AS190" s="303">
        <v>53</v>
      </c>
      <c r="AT190" s="368">
        <v>221</v>
      </c>
      <c r="AU190" s="308">
        <v>48</v>
      </c>
      <c r="AV190" s="344">
        <v>195</v>
      </c>
      <c r="AW190" s="303">
        <v>64</v>
      </c>
      <c r="AX190" s="369"/>
      <c r="AY190" s="308"/>
      <c r="AZ190" s="95"/>
      <c r="BA190" s="109"/>
      <c r="BB190" s="344"/>
      <c r="BC190" s="304"/>
      <c r="BD190" s="344"/>
      <c r="BE190" s="304"/>
      <c r="BF190" s="344"/>
      <c r="BG190" s="304"/>
      <c r="BH190" s="344"/>
      <c r="BI190" s="304"/>
      <c r="BJ190" s="344"/>
      <c r="BK190" s="304"/>
      <c r="BL190" s="344"/>
      <c r="BM190" s="304"/>
      <c r="BN190" s="344"/>
      <c r="BO190" s="304"/>
      <c r="BP190" s="344"/>
      <c r="BQ190" s="304"/>
      <c r="BR190" s="344"/>
      <c r="BS190" s="304"/>
    </row>
    <row r="191" spans="1:71">
      <c r="A191" s="10">
        <v>2617</v>
      </c>
      <c r="B191" s="11" t="s">
        <v>763</v>
      </c>
      <c r="C191" s="33">
        <v>1305</v>
      </c>
      <c r="D191" s="45">
        <v>124</v>
      </c>
      <c r="E191" s="68">
        <f t="shared" si="2"/>
        <v>9.5019157088122599E-2</v>
      </c>
      <c r="F191" s="95"/>
      <c r="G191" s="109"/>
      <c r="H191" s="95"/>
      <c r="I191" s="108"/>
      <c r="J191" s="196"/>
      <c r="K191" s="109"/>
      <c r="L191" s="95"/>
      <c r="M191" s="108"/>
      <c r="N191" s="196"/>
      <c r="O191" s="109"/>
      <c r="P191" s="302"/>
      <c r="Q191" s="303"/>
      <c r="R191" s="368"/>
      <c r="S191" s="308"/>
      <c r="T191" s="302"/>
      <c r="U191" s="303"/>
      <c r="V191" s="368"/>
      <c r="W191" s="308"/>
      <c r="X191" s="302"/>
      <c r="Y191" s="303"/>
      <c r="Z191" s="368"/>
      <c r="AA191" s="308"/>
      <c r="AB191" s="302">
        <v>87</v>
      </c>
      <c r="AC191" s="303">
        <v>34</v>
      </c>
      <c r="AD191" s="368"/>
      <c r="AE191" s="308"/>
      <c r="AF191" s="302"/>
      <c r="AG191" s="303"/>
      <c r="AH191" s="368"/>
      <c r="AI191" s="308"/>
      <c r="AJ191" s="302"/>
      <c r="AK191" s="303"/>
      <c r="AL191" s="368"/>
      <c r="AM191" s="308"/>
      <c r="AN191" s="302"/>
      <c r="AO191" s="303"/>
      <c r="AP191" s="368"/>
      <c r="AQ191" s="308"/>
      <c r="AR191" s="302">
        <v>93</v>
      </c>
      <c r="AS191" s="303">
        <v>29</v>
      </c>
      <c r="AT191" s="368">
        <v>102</v>
      </c>
      <c r="AU191" s="308">
        <v>20</v>
      </c>
      <c r="AV191" s="344">
        <v>86</v>
      </c>
      <c r="AW191" s="303">
        <v>35</v>
      </c>
      <c r="AX191" s="369"/>
      <c r="AY191" s="308"/>
      <c r="AZ191" s="95"/>
      <c r="BA191" s="109"/>
      <c r="BB191" s="344"/>
      <c r="BC191" s="304"/>
      <c r="BD191" s="344"/>
      <c r="BE191" s="304"/>
      <c r="BF191" s="344"/>
      <c r="BG191" s="304"/>
      <c r="BH191" s="344"/>
      <c r="BI191" s="304"/>
      <c r="BJ191" s="344"/>
      <c r="BK191" s="304"/>
      <c r="BL191" s="344"/>
      <c r="BM191" s="304"/>
      <c r="BN191" s="344"/>
      <c r="BO191" s="304"/>
      <c r="BP191" s="344"/>
      <c r="BQ191" s="304"/>
      <c r="BR191" s="344"/>
      <c r="BS191" s="304"/>
    </row>
    <row r="192" spans="1:71">
      <c r="A192" s="10">
        <v>2618</v>
      </c>
      <c r="B192" s="11" t="s">
        <v>764</v>
      </c>
      <c r="C192" s="33">
        <v>738</v>
      </c>
      <c r="D192" s="45">
        <v>90</v>
      </c>
      <c r="E192" s="68">
        <f t="shared" si="2"/>
        <v>0.12195121951219512</v>
      </c>
      <c r="F192" s="95"/>
      <c r="G192" s="109"/>
      <c r="H192" s="95"/>
      <c r="I192" s="108"/>
      <c r="J192" s="196"/>
      <c r="K192" s="109"/>
      <c r="L192" s="95"/>
      <c r="M192" s="108"/>
      <c r="N192" s="196"/>
      <c r="O192" s="109"/>
      <c r="P192" s="302"/>
      <c r="Q192" s="303"/>
      <c r="R192" s="368"/>
      <c r="S192" s="308"/>
      <c r="T192" s="302"/>
      <c r="U192" s="303"/>
      <c r="V192" s="368"/>
      <c r="W192" s="308"/>
      <c r="X192" s="302"/>
      <c r="Y192" s="303"/>
      <c r="Z192" s="368"/>
      <c r="AA192" s="308"/>
      <c r="AB192" s="302">
        <v>63</v>
      </c>
      <c r="AC192" s="303">
        <v>25</v>
      </c>
      <c r="AD192" s="368"/>
      <c r="AE192" s="308"/>
      <c r="AF192" s="302"/>
      <c r="AG192" s="303"/>
      <c r="AH192" s="368"/>
      <c r="AI192" s="308"/>
      <c r="AJ192" s="302"/>
      <c r="AK192" s="303"/>
      <c r="AL192" s="368"/>
      <c r="AM192" s="308"/>
      <c r="AN192" s="302"/>
      <c r="AO192" s="303"/>
      <c r="AP192" s="368"/>
      <c r="AQ192" s="308"/>
      <c r="AR192" s="302">
        <v>72</v>
      </c>
      <c r="AS192" s="303">
        <v>17</v>
      </c>
      <c r="AT192" s="368">
        <v>69</v>
      </c>
      <c r="AU192" s="308">
        <v>21</v>
      </c>
      <c r="AV192" s="344">
        <v>57</v>
      </c>
      <c r="AW192" s="303">
        <v>31</v>
      </c>
      <c r="AX192" s="369"/>
      <c r="AY192" s="308"/>
      <c r="AZ192" s="95"/>
      <c r="BA192" s="109"/>
      <c r="BB192" s="344"/>
      <c r="BC192" s="304"/>
      <c r="BD192" s="344"/>
      <c r="BE192" s="304"/>
      <c r="BF192" s="344"/>
      <c r="BG192" s="304"/>
      <c r="BH192" s="344"/>
      <c r="BI192" s="304"/>
      <c r="BJ192" s="344"/>
      <c r="BK192" s="304"/>
      <c r="BL192" s="344"/>
      <c r="BM192" s="304"/>
      <c r="BN192" s="344"/>
      <c r="BO192" s="304"/>
      <c r="BP192" s="344"/>
      <c r="BQ192" s="304"/>
      <c r="BR192" s="344"/>
      <c r="BS192" s="304"/>
    </row>
    <row r="193" spans="1:71">
      <c r="A193" s="10">
        <v>2619</v>
      </c>
      <c r="B193" s="11" t="s">
        <v>765</v>
      </c>
      <c r="C193" s="33">
        <v>957</v>
      </c>
      <c r="D193" s="45">
        <v>165</v>
      </c>
      <c r="E193" s="68">
        <f t="shared" si="2"/>
        <v>0.17241379310344829</v>
      </c>
      <c r="F193" s="95"/>
      <c r="G193" s="109"/>
      <c r="H193" s="95"/>
      <c r="I193" s="108"/>
      <c r="J193" s="196"/>
      <c r="K193" s="109"/>
      <c r="L193" s="95"/>
      <c r="M193" s="108"/>
      <c r="N193" s="196"/>
      <c r="O193" s="109"/>
      <c r="P193" s="302"/>
      <c r="Q193" s="303"/>
      <c r="R193" s="368"/>
      <c r="S193" s="308"/>
      <c r="T193" s="302"/>
      <c r="U193" s="303"/>
      <c r="V193" s="368"/>
      <c r="W193" s="308"/>
      <c r="X193" s="302"/>
      <c r="Y193" s="303"/>
      <c r="Z193" s="368"/>
      <c r="AA193" s="308"/>
      <c r="AB193" s="302">
        <v>100</v>
      </c>
      <c r="AC193" s="303">
        <v>61</v>
      </c>
      <c r="AD193" s="368"/>
      <c r="AE193" s="308"/>
      <c r="AF193" s="302"/>
      <c r="AG193" s="303"/>
      <c r="AH193" s="368"/>
      <c r="AI193" s="308"/>
      <c r="AJ193" s="302"/>
      <c r="AK193" s="303"/>
      <c r="AL193" s="368"/>
      <c r="AM193" s="308"/>
      <c r="AN193" s="302"/>
      <c r="AO193" s="303"/>
      <c r="AP193" s="368"/>
      <c r="AQ193" s="308"/>
      <c r="AR193" s="302">
        <v>119</v>
      </c>
      <c r="AS193" s="303">
        <v>45</v>
      </c>
      <c r="AT193" s="368">
        <v>126</v>
      </c>
      <c r="AU193" s="308">
        <v>38</v>
      </c>
      <c r="AV193" s="344">
        <v>95</v>
      </c>
      <c r="AW193" s="303">
        <v>68</v>
      </c>
      <c r="AX193" s="369"/>
      <c r="AY193" s="308"/>
      <c r="AZ193" s="95"/>
      <c r="BA193" s="109"/>
      <c r="BB193" s="344"/>
      <c r="BC193" s="304"/>
      <c r="BD193" s="344"/>
      <c r="BE193" s="304"/>
      <c r="BF193" s="344"/>
      <c r="BG193" s="304"/>
      <c r="BH193" s="344"/>
      <c r="BI193" s="304"/>
      <c r="BJ193" s="344"/>
      <c r="BK193" s="304"/>
      <c r="BL193" s="344"/>
      <c r="BM193" s="304"/>
      <c r="BN193" s="344"/>
      <c r="BO193" s="304"/>
      <c r="BP193" s="344"/>
      <c r="BQ193" s="304"/>
      <c r="BR193" s="344"/>
      <c r="BS193" s="304"/>
    </row>
    <row r="194" spans="1:71">
      <c r="A194" s="10">
        <v>2811</v>
      </c>
      <c r="B194" s="11" t="s">
        <v>322</v>
      </c>
      <c r="C194" s="33">
        <v>678</v>
      </c>
      <c r="D194" s="45">
        <v>305</v>
      </c>
      <c r="E194" s="68">
        <f t="shared" si="2"/>
        <v>0.44985250737463128</v>
      </c>
      <c r="F194" s="95"/>
      <c r="G194" s="109"/>
      <c r="H194" s="95"/>
      <c r="I194" s="108"/>
      <c r="J194" s="196"/>
      <c r="K194" s="109"/>
      <c r="L194" s="95"/>
      <c r="M194" s="108"/>
      <c r="N194" s="196"/>
      <c r="O194" s="109"/>
      <c r="P194" s="302"/>
      <c r="Q194" s="303"/>
      <c r="R194" s="368"/>
      <c r="S194" s="308"/>
      <c r="T194" s="302"/>
      <c r="U194" s="303"/>
      <c r="V194" s="368"/>
      <c r="W194" s="308"/>
      <c r="X194" s="302"/>
      <c r="Y194" s="303"/>
      <c r="Z194" s="368"/>
      <c r="AA194" s="308"/>
      <c r="AB194" s="302"/>
      <c r="AC194" s="303"/>
      <c r="AD194" s="368"/>
      <c r="AE194" s="308"/>
      <c r="AF194" s="302"/>
      <c r="AG194" s="303"/>
      <c r="AH194" s="368"/>
      <c r="AI194" s="308"/>
      <c r="AJ194" s="302"/>
      <c r="AK194" s="303"/>
      <c r="AL194" s="368"/>
      <c r="AM194" s="308"/>
      <c r="AN194" s="302">
        <v>155</v>
      </c>
      <c r="AO194" s="303">
        <v>146</v>
      </c>
      <c r="AP194" s="368"/>
      <c r="AQ194" s="308"/>
      <c r="AR194" s="302">
        <v>215</v>
      </c>
      <c r="AS194" s="303">
        <v>85</v>
      </c>
      <c r="AT194" s="368">
        <v>226</v>
      </c>
      <c r="AU194" s="308">
        <v>76</v>
      </c>
      <c r="AV194" s="344"/>
      <c r="AW194" s="303"/>
      <c r="AX194" s="369"/>
      <c r="AY194" s="308"/>
      <c r="AZ194" s="95"/>
      <c r="BA194" s="109"/>
      <c r="BB194" s="344"/>
      <c r="BC194" s="304"/>
      <c r="BD194" s="344"/>
      <c r="BE194" s="304"/>
      <c r="BF194" s="344"/>
      <c r="BG194" s="304"/>
      <c r="BH194" s="344"/>
      <c r="BI194" s="304"/>
      <c r="BJ194" s="344"/>
      <c r="BK194" s="304"/>
      <c r="BL194" s="344"/>
      <c r="BM194" s="304"/>
      <c r="BN194" s="344"/>
      <c r="BO194" s="304"/>
      <c r="BP194" s="344"/>
      <c r="BQ194" s="304"/>
      <c r="BR194" s="344"/>
      <c r="BS194" s="304"/>
    </row>
    <row r="195" spans="1:71">
      <c r="A195" s="10">
        <v>2812</v>
      </c>
      <c r="B195" s="11" t="s">
        <v>323</v>
      </c>
      <c r="C195" s="33">
        <v>946</v>
      </c>
      <c r="D195" s="45">
        <v>259</v>
      </c>
      <c r="E195" s="68">
        <f t="shared" si="2"/>
        <v>0.27378435517970401</v>
      </c>
      <c r="F195" s="95"/>
      <c r="G195" s="109"/>
      <c r="H195" s="95"/>
      <c r="I195" s="108"/>
      <c r="J195" s="196"/>
      <c r="K195" s="109"/>
      <c r="L195" s="95"/>
      <c r="M195" s="108"/>
      <c r="N195" s="196"/>
      <c r="O195" s="109"/>
      <c r="P195" s="302"/>
      <c r="Q195" s="303"/>
      <c r="R195" s="368"/>
      <c r="S195" s="308"/>
      <c r="T195" s="302"/>
      <c r="U195" s="303"/>
      <c r="V195" s="368"/>
      <c r="W195" s="308"/>
      <c r="X195" s="302"/>
      <c r="Y195" s="303"/>
      <c r="Z195" s="368"/>
      <c r="AA195" s="308"/>
      <c r="AB195" s="302"/>
      <c r="AC195" s="303"/>
      <c r="AD195" s="368"/>
      <c r="AE195" s="308"/>
      <c r="AF195" s="302"/>
      <c r="AG195" s="303"/>
      <c r="AH195" s="368"/>
      <c r="AI195" s="308"/>
      <c r="AJ195" s="302"/>
      <c r="AK195" s="303"/>
      <c r="AL195" s="368"/>
      <c r="AM195" s="308"/>
      <c r="AN195" s="302">
        <v>172</v>
      </c>
      <c r="AO195" s="303">
        <v>83</v>
      </c>
      <c r="AP195" s="368"/>
      <c r="AQ195" s="308"/>
      <c r="AR195" s="302">
        <v>199</v>
      </c>
      <c r="AS195" s="303">
        <v>56</v>
      </c>
      <c r="AT195" s="368">
        <v>212</v>
      </c>
      <c r="AU195" s="308">
        <v>44</v>
      </c>
      <c r="AV195" s="344"/>
      <c r="AW195" s="303"/>
      <c r="AX195" s="369"/>
      <c r="AY195" s="308"/>
      <c r="AZ195" s="95"/>
      <c r="BA195" s="109"/>
      <c r="BB195" s="344"/>
      <c r="BC195" s="304"/>
      <c r="BD195" s="344"/>
      <c r="BE195" s="304"/>
      <c r="BF195" s="344"/>
      <c r="BG195" s="304"/>
      <c r="BH195" s="344"/>
      <c r="BI195" s="304"/>
      <c r="BJ195" s="344"/>
      <c r="BK195" s="304"/>
      <c r="BL195" s="344"/>
      <c r="BM195" s="304"/>
      <c r="BN195" s="344"/>
      <c r="BO195" s="304"/>
      <c r="BP195" s="344"/>
      <c r="BQ195" s="304"/>
      <c r="BR195" s="344"/>
      <c r="BS195" s="304"/>
    </row>
    <row r="196" spans="1:71">
      <c r="A196" s="10">
        <v>2821</v>
      </c>
      <c r="B196" s="11" t="s">
        <v>324</v>
      </c>
      <c r="C196" s="33">
        <v>1023</v>
      </c>
      <c r="D196" s="45">
        <v>397</v>
      </c>
      <c r="E196" s="68">
        <f t="shared" si="2"/>
        <v>0.38807429130009774</v>
      </c>
      <c r="F196" s="95"/>
      <c r="G196" s="109"/>
      <c r="H196" s="95"/>
      <c r="I196" s="108"/>
      <c r="J196" s="196"/>
      <c r="K196" s="109"/>
      <c r="L196" s="95"/>
      <c r="M196" s="108"/>
      <c r="N196" s="196"/>
      <c r="O196" s="109"/>
      <c r="P196" s="302"/>
      <c r="Q196" s="303"/>
      <c r="R196" s="368"/>
      <c r="S196" s="308"/>
      <c r="T196" s="302"/>
      <c r="U196" s="303"/>
      <c r="V196" s="368"/>
      <c r="W196" s="308"/>
      <c r="X196" s="302"/>
      <c r="Y196" s="303"/>
      <c r="Z196" s="368"/>
      <c r="AA196" s="308"/>
      <c r="AB196" s="302"/>
      <c r="AC196" s="303"/>
      <c r="AD196" s="368"/>
      <c r="AE196" s="308"/>
      <c r="AF196" s="302"/>
      <c r="AG196" s="303"/>
      <c r="AH196" s="368"/>
      <c r="AI196" s="308"/>
      <c r="AJ196" s="302"/>
      <c r="AK196" s="303"/>
      <c r="AL196" s="368"/>
      <c r="AM196" s="308"/>
      <c r="AN196" s="302">
        <v>226</v>
      </c>
      <c r="AO196" s="303">
        <v>167</v>
      </c>
      <c r="AP196" s="368"/>
      <c r="AQ196" s="308"/>
      <c r="AR196" s="302">
        <v>260</v>
      </c>
      <c r="AS196" s="303">
        <v>131</v>
      </c>
      <c r="AT196" s="368">
        <v>283</v>
      </c>
      <c r="AU196" s="308">
        <v>112</v>
      </c>
      <c r="AV196" s="344"/>
      <c r="AW196" s="303"/>
      <c r="AX196" s="369"/>
      <c r="AY196" s="308"/>
      <c r="AZ196" s="95"/>
      <c r="BA196" s="109"/>
      <c r="BB196" s="344"/>
      <c r="BC196" s="304"/>
      <c r="BD196" s="344"/>
      <c r="BE196" s="304"/>
      <c r="BF196" s="344"/>
      <c r="BG196" s="304"/>
      <c r="BH196" s="344"/>
      <c r="BI196" s="304"/>
      <c r="BJ196" s="344"/>
      <c r="BK196" s="304"/>
      <c r="BL196" s="344"/>
      <c r="BM196" s="304"/>
      <c r="BN196" s="344"/>
      <c r="BO196" s="304"/>
      <c r="BP196" s="344"/>
      <c r="BQ196" s="304"/>
      <c r="BR196" s="344"/>
      <c r="BS196" s="304"/>
    </row>
    <row r="197" spans="1:71">
      <c r="A197" s="10">
        <v>2822</v>
      </c>
      <c r="B197" s="11" t="s">
        <v>325</v>
      </c>
      <c r="C197" s="33">
        <v>659</v>
      </c>
      <c r="D197" s="45">
        <v>324</v>
      </c>
      <c r="E197" s="68">
        <f t="shared" si="2"/>
        <v>0.49165402124430957</v>
      </c>
      <c r="F197" s="95"/>
      <c r="G197" s="109"/>
      <c r="H197" s="95"/>
      <c r="I197" s="108"/>
      <c r="J197" s="196"/>
      <c r="K197" s="109"/>
      <c r="L197" s="95"/>
      <c r="M197" s="108"/>
      <c r="N197" s="196"/>
      <c r="O197" s="109"/>
      <c r="P197" s="302"/>
      <c r="Q197" s="303"/>
      <c r="R197" s="368"/>
      <c r="S197" s="308"/>
      <c r="T197" s="302"/>
      <c r="U197" s="303"/>
      <c r="V197" s="368"/>
      <c r="W197" s="308"/>
      <c r="X197" s="302"/>
      <c r="Y197" s="303"/>
      <c r="Z197" s="368"/>
      <c r="AA197" s="308"/>
      <c r="AB197" s="302"/>
      <c r="AC197" s="303"/>
      <c r="AD197" s="368"/>
      <c r="AE197" s="308"/>
      <c r="AF197" s="302"/>
      <c r="AG197" s="303"/>
      <c r="AH197" s="368"/>
      <c r="AI197" s="308"/>
      <c r="AJ197" s="302"/>
      <c r="AK197" s="303"/>
      <c r="AL197" s="368"/>
      <c r="AM197" s="308"/>
      <c r="AN197" s="302">
        <v>202</v>
      </c>
      <c r="AO197" s="303">
        <v>119</v>
      </c>
      <c r="AP197" s="368"/>
      <c r="AQ197" s="308"/>
      <c r="AR197" s="302">
        <v>235</v>
      </c>
      <c r="AS197" s="303">
        <v>81</v>
      </c>
      <c r="AT197" s="368">
        <v>252</v>
      </c>
      <c r="AU197" s="308">
        <v>64</v>
      </c>
      <c r="AV197" s="344"/>
      <c r="AW197" s="303"/>
      <c r="AX197" s="369"/>
      <c r="AY197" s="308"/>
      <c r="AZ197" s="95"/>
      <c r="BA197" s="109"/>
      <c r="BB197" s="344"/>
      <c r="BC197" s="304"/>
      <c r="BD197" s="344"/>
      <c r="BE197" s="304"/>
      <c r="BF197" s="344"/>
      <c r="BG197" s="304"/>
      <c r="BH197" s="344"/>
      <c r="BI197" s="304"/>
      <c r="BJ197" s="344"/>
      <c r="BK197" s="304"/>
      <c r="BL197" s="344"/>
      <c r="BM197" s="304"/>
      <c r="BN197" s="344"/>
      <c r="BO197" s="304"/>
      <c r="BP197" s="344"/>
      <c r="BQ197" s="304"/>
      <c r="BR197" s="344"/>
      <c r="BS197" s="304"/>
    </row>
    <row r="198" spans="1:71">
      <c r="A198" s="10">
        <v>2823</v>
      </c>
      <c r="B198" s="11" t="s">
        <v>326</v>
      </c>
      <c r="C198" s="33">
        <v>588</v>
      </c>
      <c r="D198" s="45">
        <v>195</v>
      </c>
      <c r="E198" s="68">
        <f t="shared" si="2"/>
        <v>0.33163265306122447</v>
      </c>
      <c r="F198" s="95"/>
      <c r="G198" s="109"/>
      <c r="H198" s="95"/>
      <c r="I198" s="108"/>
      <c r="J198" s="196"/>
      <c r="K198" s="109"/>
      <c r="L198" s="95"/>
      <c r="M198" s="108"/>
      <c r="N198" s="196"/>
      <c r="O198" s="109"/>
      <c r="P198" s="302"/>
      <c r="Q198" s="303"/>
      <c r="R198" s="368"/>
      <c r="S198" s="308"/>
      <c r="T198" s="302"/>
      <c r="U198" s="303"/>
      <c r="V198" s="368"/>
      <c r="W198" s="308"/>
      <c r="X198" s="302"/>
      <c r="Y198" s="303"/>
      <c r="Z198" s="368"/>
      <c r="AA198" s="308"/>
      <c r="AB198" s="302"/>
      <c r="AC198" s="303"/>
      <c r="AD198" s="368"/>
      <c r="AE198" s="308"/>
      <c r="AF198" s="302"/>
      <c r="AG198" s="303"/>
      <c r="AH198" s="368"/>
      <c r="AI198" s="308"/>
      <c r="AJ198" s="302"/>
      <c r="AK198" s="303"/>
      <c r="AL198" s="368">
        <v>0</v>
      </c>
      <c r="AM198" s="308">
        <v>0</v>
      </c>
      <c r="AN198" s="302">
        <v>104</v>
      </c>
      <c r="AO198" s="303">
        <v>89</v>
      </c>
      <c r="AP198" s="368"/>
      <c r="AQ198" s="308"/>
      <c r="AR198" s="302">
        <v>132</v>
      </c>
      <c r="AS198" s="303">
        <v>62</v>
      </c>
      <c r="AT198" s="368">
        <v>146</v>
      </c>
      <c r="AU198" s="308">
        <v>48</v>
      </c>
      <c r="AV198" s="344"/>
      <c r="AW198" s="303"/>
      <c r="AX198" s="369"/>
      <c r="AY198" s="308"/>
      <c r="AZ198" s="95"/>
      <c r="BA198" s="109"/>
      <c r="BB198" s="344"/>
      <c r="BC198" s="304"/>
      <c r="BD198" s="344"/>
      <c r="BE198" s="304"/>
      <c r="BF198" s="344"/>
      <c r="BG198" s="304"/>
      <c r="BH198" s="344"/>
      <c r="BI198" s="304"/>
      <c r="BJ198" s="344"/>
      <c r="BK198" s="304"/>
      <c r="BL198" s="344"/>
      <c r="BM198" s="304"/>
      <c r="BN198" s="344"/>
      <c r="BO198" s="304"/>
      <c r="BP198" s="344"/>
      <c r="BQ198" s="304"/>
      <c r="BR198" s="344"/>
      <c r="BS198" s="304"/>
    </row>
    <row r="199" spans="1:71">
      <c r="A199" s="10">
        <v>2831</v>
      </c>
      <c r="B199" s="11" t="s">
        <v>327</v>
      </c>
      <c r="C199" s="33">
        <v>1020</v>
      </c>
      <c r="D199" s="45">
        <v>451</v>
      </c>
      <c r="E199" s="68">
        <f t="shared" si="2"/>
        <v>0.44215686274509802</v>
      </c>
      <c r="F199" s="95"/>
      <c r="G199" s="109"/>
      <c r="H199" s="95"/>
      <c r="I199" s="108"/>
      <c r="J199" s="196"/>
      <c r="K199" s="109"/>
      <c r="L199" s="95"/>
      <c r="M199" s="108"/>
      <c r="N199" s="196"/>
      <c r="O199" s="109"/>
      <c r="P199" s="302"/>
      <c r="Q199" s="303"/>
      <c r="R199" s="368"/>
      <c r="S199" s="308"/>
      <c r="T199" s="302"/>
      <c r="U199" s="303"/>
      <c r="V199" s="368"/>
      <c r="W199" s="308"/>
      <c r="X199" s="302"/>
      <c r="Y199" s="303"/>
      <c r="Z199" s="368"/>
      <c r="AA199" s="308"/>
      <c r="AB199" s="302"/>
      <c r="AC199" s="303"/>
      <c r="AD199" s="368"/>
      <c r="AE199" s="308"/>
      <c r="AF199" s="302"/>
      <c r="AG199" s="303"/>
      <c r="AH199" s="368"/>
      <c r="AI199" s="308"/>
      <c r="AJ199" s="302"/>
      <c r="AK199" s="303"/>
      <c r="AL199" s="368">
        <v>3</v>
      </c>
      <c r="AM199" s="308">
        <v>10</v>
      </c>
      <c r="AN199" s="302">
        <v>276</v>
      </c>
      <c r="AO199" s="303">
        <v>153</v>
      </c>
      <c r="AP199" s="368"/>
      <c r="AQ199" s="308"/>
      <c r="AR199" s="302">
        <v>324</v>
      </c>
      <c r="AS199" s="303">
        <v>121</v>
      </c>
      <c r="AT199" s="368">
        <v>341</v>
      </c>
      <c r="AU199" s="308">
        <v>104</v>
      </c>
      <c r="AV199" s="344"/>
      <c r="AW199" s="303"/>
      <c r="AX199" s="369"/>
      <c r="AY199" s="308"/>
      <c r="AZ199" s="95"/>
      <c r="BA199" s="109"/>
      <c r="BB199" s="344"/>
      <c r="BC199" s="304"/>
      <c r="BD199" s="344"/>
      <c r="BE199" s="304"/>
      <c r="BF199" s="344"/>
      <c r="BG199" s="304"/>
      <c r="BH199" s="344"/>
      <c r="BI199" s="304"/>
      <c r="BJ199" s="344"/>
      <c r="BK199" s="304"/>
      <c r="BL199" s="344"/>
      <c r="BM199" s="304"/>
      <c r="BN199" s="344"/>
      <c r="BO199" s="304"/>
      <c r="BP199" s="344"/>
      <c r="BQ199" s="304"/>
      <c r="BR199" s="344"/>
      <c r="BS199" s="304"/>
    </row>
    <row r="200" spans="1:71">
      <c r="A200" s="10">
        <v>2832</v>
      </c>
      <c r="B200" s="11" t="s">
        <v>328</v>
      </c>
      <c r="C200" s="33">
        <v>1236</v>
      </c>
      <c r="D200" s="45">
        <v>658</v>
      </c>
      <c r="E200" s="68">
        <f t="shared" si="2"/>
        <v>0.53236245954692551</v>
      </c>
      <c r="F200" s="95"/>
      <c r="G200" s="109"/>
      <c r="H200" s="95"/>
      <c r="I200" s="108"/>
      <c r="J200" s="196"/>
      <c r="K200" s="109"/>
      <c r="L200" s="95"/>
      <c r="M200" s="108"/>
      <c r="N200" s="196"/>
      <c r="O200" s="109"/>
      <c r="P200" s="302"/>
      <c r="Q200" s="303"/>
      <c r="R200" s="368"/>
      <c r="S200" s="308"/>
      <c r="T200" s="302"/>
      <c r="U200" s="303"/>
      <c r="V200" s="368"/>
      <c r="W200" s="308"/>
      <c r="X200" s="302"/>
      <c r="Y200" s="303"/>
      <c r="Z200" s="368"/>
      <c r="AA200" s="308"/>
      <c r="AB200" s="302"/>
      <c r="AC200" s="303"/>
      <c r="AD200" s="368"/>
      <c r="AE200" s="308"/>
      <c r="AF200" s="302"/>
      <c r="AG200" s="303"/>
      <c r="AH200" s="368"/>
      <c r="AI200" s="308"/>
      <c r="AJ200" s="302"/>
      <c r="AK200" s="303"/>
      <c r="AL200" s="368"/>
      <c r="AM200" s="308"/>
      <c r="AN200" s="302">
        <v>441</v>
      </c>
      <c r="AO200" s="303">
        <v>210</v>
      </c>
      <c r="AP200" s="368"/>
      <c r="AQ200" s="308"/>
      <c r="AR200" s="302">
        <v>477</v>
      </c>
      <c r="AS200" s="303">
        <v>167</v>
      </c>
      <c r="AT200" s="368">
        <v>508</v>
      </c>
      <c r="AU200" s="308">
        <v>135</v>
      </c>
      <c r="AV200" s="344"/>
      <c r="AW200" s="303"/>
      <c r="AX200" s="369"/>
      <c r="AY200" s="308"/>
      <c r="AZ200" s="95"/>
      <c r="BA200" s="109"/>
      <c r="BB200" s="344"/>
      <c r="BC200" s="304"/>
      <c r="BD200" s="344"/>
      <c r="BE200" s="304"/>
      <c r="BF200" s="344"/>
      <c r="BG200" s="304"/>
      <c r="BH200" s="344"/>
      <c r="BI200" s="304"/>
      <c r="BJ200" s="344"/>
      <c r="BK200" s="304"/>
      <c r="BL200" s="344"/>
      <c r="BM200" s="304"/>
      <c r="BN200" s="344"/>
      <c r="BO200" s="304"/>
      <c r="BP200" s="344"/>
      <c r="BQ200" s="304"/>
      <c r="BR200" s="344"/>
      <c r="BS200" s="304"/>
    </row>
    <row r="201" spans="1:71">
      <c r="A201" s="10">
        <v>2841</v>
      </c>
      <c r="B201" s="11" t="s">
        <v>329</v>
      </c>
      <c r="C201" s="33">
        <v>485</v>
      </c>
      <c r="D201" s="45">
        <v>88</v>
      </c>
      <c r="E201" s="68">
        <f t="shared" si="2"/>
        <v>0.18144329896907216</v>
      </c>
      <c r="F201" s="95"/>
      <c r="G201" s="109"/>
      <c r="H201" s="95"/>
      <c r="I201" s="108"/>
      <c r="J201" s="196"/>
      <c r="K201" s="109"/>
      <c r="L201" s="95"/>
      <c r="M201" s="108"/>
      <c r="N201" s="196"/>
      <c r="O201" s="109"/>
      <c r="P201" s="302"/>
      <c r="Q201" s="303"/>
      <c r="R201" s="368"/>
      <c r="S201" s="308"/>
      <c r="T201" s="302"/>
      <c r="U201" s="303"/>
      <c r="V201" s="368"/>
      <c r="W201" s="308"/>
      <c r="X201" s="302"/>
      <c r="Y201" s="303"/>
      <c r="Z201" s="368"/>
      <c r="AA201" s="308"/>
      <c r="AB201" s="302"/>
      <c r="AC201" s="303"/>
      <c r="AD201" s="368"/>
      <c r="AE201" s="308"/>
      <c r="AF201" s="302"/>
      <c r="AG201" s="303"/>
      <c r="AH201" s="368"/>
      <c r="AI201" s="308"/>
      <c r="AJ201" s="302"/>
      <c r="AK201" s="303"/>
      <c r="AL201" s="368"/>
      <c r="AM201" s="308"/>
      <c r="AN201" s="302">
        <v>59</v>
      </c>
      <c r="AO201" s="303">
        <v>28</v>
      </c>
      <c r="AP201" s="368"/>
      <c r="AQ201" s="308"/>
      <c r="AR201" s="302">
        <v>67</v>
      </c>
      <c r="AS201" s="303">
        <v>18</v>
      </c>
      <c r="AT201" s="368">
        <v>71</v>
      </c>
      <c r="AU201" s="308">
        <v>13</v>
      </c>
      <c r="AV201" s="344"/>
      <c r="AW201" s="303"/>
      <c r="AX201" s="369"/>
      <c r="AY201" s="308"/>
      <c r="AZ201" s="95"/>
      <c r="BA201" s="109"/>
      <c r="BB201" s="344"/>
      <c r="BC201" s="304"/>
      <c r="BD201" s="344"/>
      <c r="BE201" s="304"/>
      <c r="BF201" s="344"/>
      <c r="BG201" s="304"/>
      <c r="BH201" s="344"/>
      <c r="BI201" s="304"/>
      <c r="BJ201" s="344"/>
      <c r="BK201" s="304"/>
      <c r="BL201" s="344"/>
      <c r="BM201" s="304"/>
      <c r="BN201" s="344"/>
      <c r="BO201" s="304"/>
      <c r="BP201" s="344"/>
      <c r="BQ201" s="304"/>
      <c r="BR201" s="344"/>
      <c r="BS201" s="304"/>
    </row>
    <row r="202" spans="1:71">
      <c r="A202" s="10">
        <v>2842</v>
      </c>
      <c r="B202" s="11" t="s">
        <v>883</v>
      </c>
      <c r="C202" s="33">
        <v>1041</v>
      </c>
      <c r="D202" s="45">
        <v>375</v>
      </c>
      <c r="E202" s="68">
        <f>SUM(D202/C202)</f>
        <v>0.36023054755043227</v>
      </c>
      <c r="F202" s="95"/>
      <c r="G202" s="109"/>
      <c r="H202" s="95"/>
      <c r="I202" s="108"/>
      <c r="J202" s="196"/>
      <c r="K202" s="109"/>
      <c r="L202" s="95"/>
      <c r="M202" s="108"/>
      <c r="N202" s="196"/>
      <c r="O202" s="109"/>
      <c r="P202" s="302"/>
      <c r="Q202" s="303"/>
      <c r="R202" s="368"/>
      <c r="S202" s="308"/>
      <c r="T202" s="302"/>
      <c r="U202" s="303"/>
      <c r="V202" s="368"/>
      <c r="W202" s="308"/>
      <c r="X202" s="302"/>
      <c r="Y202" s="303"/>
      <c r="Z202" s="368"/>
      <c r="AA202" s="308"/>
      <c r="AB202" s="302"/>
      <c r="AC202" s="303"/>
      <c r="AD202" s="368"/>
      <c r="AE202" s="308"/>
      <c r="AF202" s="302"/>
      <c r="AG202" s="303"/>
      <c r="AH202" s="368"/>
      <c r="AI202" s="308"/>
      <c r="AJ202" s="302"/>
      <c r="AK202" s="303"/>
      <c r="AL202" s="368"/>
      <c r="AM202" s="308"/>
      <c r="AN202" s="302">
        <v>208</v>
      </c>
      <c r="AO202" s="303">
        <v>163</v>
      </c>
      <c r="AP202" s="368"/>
      <c r="AQ202" s="308"/>
      <c r="AR202" s="302">
        <v>261</v>
      </c>
      <c r="AS202" s="303">
        <v>108</v>
      </c>
      <c r="AT202" s="368">
        <v>285</v>
      </c>
      <c r="AU202" s="308">
        <v>85</v>
      </c>
      <c r="AV202" s="344"/>
      <c r="AW202" s="303"/>
      <c r="AX202" s="369"/>
      <c r="AY202" s="308"/>
      <c r="AZ202" s="95"/>
      <c r="BA202" s="109"/>
      <c r="BB202" s="344"/>
      <c r="BC202" s="304"/>
      <c r="BD202" s="344"/>
      <c r="BE202" s="304"/>
      <c r="BF202" s="344"/>
      <c r="BG202" s="304"/>
      <c r="BH202" s="344"/>
      <c r="BI202" s="304"/>
      <c r="BJ202" s="344"/>
      <c r="BK202" s="304"/>
      <c r="BL202" s="344"/>
      <c r="BM202" s="304"/>
      <c r="BN202" s="344"/>
      <c r="BO202" s="304"/>
      <c r="BP202" s="344"/>
      <c r="BQ202" s="304"/>
      <c r="BR202" s="344"/>
      <c r="BS202" s="304"/>
    </row>
    <row r="203" spans="1:71">
      <c r="A203" s="10">
        <v>2851</v>
      </c>
      <c r="B203" s="11" t="s">
        <v>330</v>
      </c>
      <c r="C203" s="33">
        <v>1054</v>
      </c>
      <c r="D203" s="45">
        <v>474</v>
      </c>
      <c r="E203" s="68">
        <f t="shared" si="2"/>
        <v>0.44971537001897532</v>
      </c>
      <c r="F203" s="95"/>
      <c r="G203" s="109"/>
      <c r="H203" s="95"/>
      <c r="I203" s="108"/>
      <c r="J203" s="196"/>
      <c r="K203" s="109"/>
      <c r="L203" s="95"/>
      <c r="M203" s="108"/>
      <c r="N203" s="196"/>
      <c r="O203" s="109"/>
      <c r="P203" s="302"/>
      <c r="Q203" s="303"/>
      <c r="R203" s="368"/>
      <c r="S203" s="308"/>
      <c r="T203" s="302"/>
      <c r="U203" s="303"/>
      <c r="V203" s="368"/>
      <c r="W203" s="308"/>
      <c r="X203" s="302"/>
      <c r="Y203" s="303"/>
      <c r="Z203" s="368"/>
      <c r="AA203" s="308"/>
      <c r="AB203" s="302"/>
      <c r="AC203" s="303"/>
      <c r="AD203" s="368"/>
      <c r="AE203" s="308"/>
      <c r="AF203" s="302"/>
      <c r="AG203" s="303"/>
      <c r="AH203" s="368"/>
      <c r="AI203" s="308"/>
      <c r="AJ203" s="302"/>
      <c r="AK203" s="303"/>
      <c r="AL203" s="368"/>
      <c r="AM203" s="308"/>
      <c r="AN203" s="302">
        <v>329</v>
      </c>
      <c r="AO203" s="303">
        <v>144</v>
      </c>
      <c r="AP203" s="368"/>
      <c r="AQ203" s="308"/>
      <c r="AR203" s="302">
        <v>381</v>
      </c>
      <c r="AS203" s="303">
        <v>85</v>
      </c>
      <c r="AT203" s="368">
        <v>388</v>
      </c>
      <c r="AU203" s="308">
        <v>80</v>
      </c>
      <c r="AV203" s="344"/>
      <c r="AW203" s="303"/>
      <c r="AX203" s="369"/>
      <c r="AY203" s="308"/>
      <c r="AZ203" s="95"/>
      <c r="BA203" s="109"/>
      <c r="BB203" s="344"/>
      <c r="BC203" s="304"/>
      <c r="BD203" s="344"/>
      <c r="BE203" s="304"/>
      <c r="BF203" s="344"/>
      <c r="BG203" s="304"/>
      <c r="BH203" s="344"/>
      <c r="BI203" s="304"/>
      <c r="BJ203" s="344"/>
      <c r="BK203" s="304"/>
      <c r="BL203" s="344"/>
      <c r="BM203" s="304"/>
      <c r="BN203" s="344"/>
      <c r="BO203" s="304"/>
      <c r="BP203" s="344"/>
      <c r="BQ203" s="304"/>
      <c r="BR203" s="344"/>
      <c r="BS203" s="304"/>
    </row>
    <row r="204" spans="1:71">
      <c r="A204" s="10">
        <v>2852</v>
      </c>
      <c r="B204" s="11" t="s">
        <v>331</v>
      </c>
      <c r="C204" s="33">
        <v>718</v>
      </c>
      <c r="D204" s="45">
        <v>257</v>
      </c>
      <c r="E204" s="68">
        <f t="shared" si="2"/>
        <v>0.35793871866295263</v>
      </c>
      <c r="F204" s="95"/>
      <c r="G204" s="109"/>
      <c r="H204" s="95"/>
      <c r="I204" s="108"/>
      <c r="J204" s="196"/>
      <c r="K204" s="109"/>
      <c r="L204" s="95"/>
      <c r="M204" s="108"/>
      <c r="N204" s="196"/>
      <c r="O204" s="109"/>
      <c r="P204" s="302"/>
      <c r="Q204" s="303"/>
      <c r="R204" s="368"/>
      <c r="S204" s="308"/>
      <c r="T204" s="302"/>
      <c r="U204" s="303"/>
      <c r="V204" s="368"/>
      <c r="W204" s="308"/>
      <c r="X204" s="302"/>
      <c r="Y204" s="303"/>
      <c r="Z204" s="368"/>
      <c r="AA204" s="308"/>
      <c r="AB204" s="302"/>
      <c r="AC204" s="303"/>
      <c r="AD204" s="368"/>
      <c r="AE204" s="308"/>
      <c r="AF204" s="302"/>
      <c r="AG204" s="303"/>
      <c r="AH204" s="368"/>
      <c r="AI204" s="308"/>
      <c r="AJ204" s="302"/>
      <c r="AK204" s="303"/>
      <c r="AL204" s="368"/>
      <c r="AM204" s="308"/>
      <c r="AN204" s="302">
        <v>175</v>
      </c>
      <c r="AO204" s="303">
        <v>82</v>
      </c>
      <c r="AP204" s="368"/>
      <c r="AQ204" s="308"/>
      <c r="AR204" s="302">
        <v>208</v>
      </c>
      <c r="AS204" s="303">
        <v>46</v>
      </c>
      <c r="AT204" s="368">
        <v>224</v>
      </c>
      <c r="AU204" s="308">
        <v>32</v>
      </c>
      <c r="AV204" s="344"/>
      <c r="AW204" s="303"/>
      <c r="AX204" s="369"/>
      <c r="AY204" s="308"/>
      <c r="AZ204" s="95"/>
      <c r="BA204" s="109"/>
      <c r="BB204" s="344"/>
      <c r="BC204" s="304"/>
      <c r="BD204" s="344"/>
      <c r="BE204" s="304"/>
      <c r="BF204" s="344"/>
      <c r="BG204" s="304"/>
      <c r="BH204" s="344"/>
      <c r="BI204" s="304"/>
      <c r="BJ204" s="344"/>
      <c r="BK204" s="304"/>
      <c r="BL204" s="344"/>
      <c r="BM204" s="304"/>
      <c r="BN204" s="344"/>
      <c r="BO204" s="304"/>
      <c r="BP204" s="344"/>
      <c r="BQ204" s="304"/>
      <c r="BR204" s="344"/>
      <c r="BS204" s="304"/>
    </row>
    <row r="205" spans="1:71">
      <c r="A205" s="10">
        <v>2911</v>
      </c>
      <c r="B205" s="11" t="s">
        <v>332</v>
      </c>
      <c r="C205" s="33">
        <v>1453</v>
      </c>
      <c r="D205" s="45">
        <v>353</v>
      </c>
      <c r="E205" s="68">
        <f t="shared" si="2"/>
        <v>0.24294562973158981</v>
      </c>
      <c r="F205" s="95"/>
      <c r="G205" s="109"/>
      <c r="H205" s="95"/>
      <c r="I205" s="108"/>
      <c r="J205" s="196"/>
      <c r="K205" s="109"/>
      <c r="L205" s="95"/>
      <c r="M205" s="108"/>
      <c r="N205" s="196"/>
      <c r="O205" s="109"/>
      <c r="P205" s="302"/>
      <c r="Q205" s="303"/>
      <c r="R205" s="368"/>
      <c r="S205" s="308"/>
      <c r="T205" s="302"/>
      <c r="U205" s="303"/>
      <c r="V205" s="368"/>
      <c r="W205" s="308"/>
      <c r="X205" s="302"/>
      <c r="Y205" s="303"/>
      <c r="Z205" s="368"/>
      <c r="AA205" s="308"/>
      <c r="AB205" s="302">
        <v>186</v>
      </c>
      <c r="AC205" s="303">
        <v>161</v>
      </c>
      <c r="AD205" s="368"/>
      <c r="AE205" s="308"/>
      <c r="AF205" s="302"/>
      <c r="AG205" s="303"/>
      <c r="AH205" s="368"/>
      <c r="AI205" s="308"/>
      <c r="AJ205" s="302"/>
      <c r="AK205" s="303"/>
      <c r="AL205" s="368"/>
      <c r="AM205" s="308"/>
      <c r="AN205" s="302"/>
      <c r="AO205" s="303"/>
      <c r="AP205" s="368"/>
      <c r="AQ205" s="308"/>
      <c r="AR205" s="302">
        <v>226</v>
      </c>
      <c r="AS205" s="303">
        <v>122</v>
      </c>
      <c r="AT205" s="368">
        <v>254</v>
      </c>
      <c r="AU205" s="308">
        <v>93</v>
      </c>
      <c r="AV205" s="344"/>
      <c r="AW205" s="303"/>
      <c r="AX205" s="369"/>
      <c r="AY205" s="308"/>
      <c r="AZ205" s="95">
        <v>251</v>
      </c>
      <c r="BA205" s="109">
        <v>93</v>
      </c>
      <c r="BB205" s="344"/>
      <c r="BC205" s="304"/>
      <c r="BD205" s="344"/>
      <c r="BE205" s="304"/>
      <c r="BF205" s="344"/>
      <c r="BG205" s="304"/>
      <c r="BH205" s="344"/>
      <c r="BI205" s="304"/>
      <c r="BJ205" s="344"/>
      <c r="BK205" s="304"/>
      <c r="BL205" s="344"/>
      <c r="BM205" s="304"/>
      <c r="BN205" s="344"/>
      <c r="BO205" s="304"/>
      <c r="BP205" s="344"/>
      <c r="BQ205" s="304"/>
      <c r="BR205" s="344"/>
      <c r="BS205" s="304"/>
    </row>
    <row r="206" spans="1:71">
      <c r="A206" s="10">
        <v>2921</v>
      </c>
      <c r="B206" s="11" t="s">
        <v>333</v>
      </c>
      <c r="C206" s="33">
        <v>1414</v>
      </c>
      <c r="D206" s="45">
        <v>320</v>
      </c>
      <c r="E206" s="68">
        <f t="shared" si="2"/>
        <v>0.2263083451202263</v>
      </c>
      <c r="F206" s="95"/>
      <c r="G206" s="109"/>
      <c r="H206" s="95"/>
      <c r="I206" s="108"/>
      <c r="J206" s="196"/>
      <c r="K206" s="109"/>
      <c r="L206" s="95"/>
      <c r="M206" s="108"/>
      <c r="N206" s="196"/>
      <c r="O206" s="109"/>
      <c r="P206" s="302"/>
      <c r="Q206" s="303"/>
      <c r="R206" s="368"/>
      <c r="S206" s="308"/>
      <c r="T206" s="302"/>
      <c r="U206" s="303"/>
      <c r="V206" s="368"/>
      <c r="W206" s="308"/>
      <c r="X206" s="302"/>
      <c r="Y206" s="303"/>
      <c r="Z206" s="368"/>
      <c r="AA206" s="308"/>
      <c r="AB206" s="302">
        <v>158</v>
      </c>
      <c r="AC206" s="303">
        <v>161</v>
      </c>
      <c r="AD206" s="368"/>
      <c r="AE206" s="308"/>
      <c r="AF206" s="302"/>
      <c r="AG206" s="303"/>
      <c r="AH206" s="368"/>
      <c r="AI206" s="308"/>
      <c r="AJ206" s="302"/>
      <c r="AK206" s="303"/>
      <c r="AL206" s="368"/>
      <c r="AM206" s="308"/>
      <c r="AN206" s="302"/>
      <c r="AO206" s="303"/>
      <c r="AP206" s="368"/>
      <c r="AQ206" s="308"/>
      <c r="AR206" s="302">
        <v>192</v>
      </c>
      <c r="AS206" s="303">
        <v>125</v>
      </c>
      <c r="AT206" s="368">
        <v>218</v>
      </c>
      <c r="AU206" s="308">
        <v>98</v>
      </c>
      <c r="AV206" s="344"/>
      <c r="AW206" s="303"/>
      <c r="AX206" s="369"/>
      <c r="AY206" s="308"/>
      <c r="AZ206" s="95">
        <v>215</v>
      </c>
      <c r="BA206" s="109">
        <v>100</v>
      </c>
      <c r="BB206" s="344"/>
      <c r="BC206" s="304"/>
      <c r="BD206" s="344"/>
      <c r="BE206" s="304"/>
      <c r="BF206" s="344"/>
      <c r="BG206" s="304"/>
      <c r="BH206" s="344"/>
      <c r="BI206" s="304"/>
      <c r="BJ206" s="344"/>
      <c r="BK206" s="304"/>
      <c r="BL206" s="344"/>
      <c r="BM206" s="304"/>
      <c r="BN206" s="344"/>
      <c r="BO206" s="304"/>
      <c r="BP206" s="344"/>
      <c r="BQ206" s="304"/>
      <c r="BR206" s="344"/>
      <c r="BS206" s="304"/>
    </row>
    <row r="207" spans="1:71">
      <c r="A207" s="10">
        <v>2931</v>
      </c>
      <c r="B207" s="11" t="s">
        <v>334</v>
      </c>
      <c r="C207" s="33">
        <v>1269</v>
      </c>
      <c r="D207" s="45">
        <v>215</v>
      </c>
      <c r="E207" s="68">
        <f t="shared" si="2"/>
        <v>0.16942474389282899</v>
      </c>
      <c r="F207" s="95"/>
      <c r="G207" s="109"/>
      <c r="H207" s="95"/>
      <c r="I207" s="108"/>
      <c r="J207" s="196"/>
      <c r="K207" s="109"/>
      <c r="L207" s="95"/>
      <c r="M207" s="108"/>
      <c r="N207" s="196"/>
      <c r="O207" s="109"/>
      <c r="P207" s="302"/>
      <c r="Q207" s="303"/>
      <c r="R207" s="368"/>
      <c r="S207" s="308"/>
      <c r="T207" s="302"/>
      <c r="U207" s="303"/>
      <c r="V207" s="368"/>
      <c r="W207" s="308"/>
      <c r="X207" s="302"/>
      <c r="Y207" s="303"/>
      <c r="Z207" s="368"/>
      <c r="AA207" s="308"/>
      <c r="AB207" s="302">
        <v>109</v>
      </c>
      <c r="AC207" s="303">
        <v>105</v>
      </c>
      <c r="AD207" s="368"/>
      <c r="AE207" s="308"/>
      <c r="AF207" s="302"/>
      <c r="AG207" s="303"/>
      <c r="AH207" s="368"/>
      <c r="AI207" s="308"/>
      <c r="AJ207" s="302"/>
      <c r="AK207" s="303"/>
      <c r="AL207" s="368"/>
      <c r="AM207" s="308"/>
      <c r="AN207" s="302"/>
      <c r="AO207" s="303"/>
      <c r="AP207" s="368"/>
      <c r="AQ207" s="308"/>
      <c r="AR207" s="302">
        <v>133</v>
      </c>
      <c r="AS207" s="303">
        <v>78</v>
      </c>
      <c r="AT207" s="368">
        <v>154</v>
      </c>
      <c r="AU207" s="308">
        <v>59</v>
      </c>
      <c r="AV207" s="344"/>
      <c r="AW207" s="303"/>
      <c r="AX207" s="369"/>
      <c r="AY207" s="308"/>
      <c r="AZ207" s="95">
        <v>134</v>
      </c>
      <c r="BA207" s="109">
        <v>79</v>
      </c>
      <c r="BB207" s="344"/>
      <c r="BC207" s="304"/>
      <c r="BD207" s="344"/>
      <c r="BE207" s="304"/>
      <c r="BF207" s="344"/>
      <c r="BG207" s="304"/>
      <c r="BH207" s="344"/>
      <c r="BI207" s="304"/>
      <c r="BJ207" s="344"/>
      <c r="BK207" s="304"/>
      <c r="BL207" s="344"/>
      <c r="BM207" s="304"/>
      <c r="BN207" s="344"/>
      <c r="BO207" s="304"/>
      <c r="BP207" s="344"/>
      <c r="BQ207" s="304"/>
      <c r="BR207" s="344"/>
      <c r="BS207" s="304"/>
    </row>
    <row r="208" spans="1:71">
      <c r="A208" s="10">
        <v>2941</v>
      </c>
      <c r="B208" s="11" t="s">
        <v>335</v>
      </c>
      <c r="C208" s="33">
        <v>1381</v>
      </c>
      <c r="D208" s="45">
        <v>397</v>
      </c>
      <c r="E208" s="68">
        <f t="shared" si="2"/>
        <v>0.28747284576393917</v>
      </c>
      <c r="F208" s="95"/>
      <c r="G208" s="109"/>
      <c r="H208" s="95"/>
      <c r="I208" s="108"/>
      <c r="J208" s="196"/>
      <c r="K208" s="109"/>
      <c r="L208" s="95"/>
      <c r="M208" s="108"/>
      <c r="N208" s="196"/>
      <c r="O208" s="109"/>
      <c r="P208" s="302"/>
      <c r="Q208" s="303"/>
      <c r="R208" s="368"/>
      <c r="S208" s="308"/>
      <c r="T208" s="302"/>
      <c r="U208" s="303"/>
      <c r="V208" s="368"/>
      <c r="W208" s="308"/>
      <c r="X208" s="302"/>
      <c r="Y208" s="303"/>
      <c r="Z208" s="368"/>
      <c r="AA208" s="308"/>
      <c r="AB208" s="302">
        <v>221</v>
      </c>
      <c r="AC208" s="303">
        <v>172</v>
      </c>
      <c r="AD208" s="368"/>
      <c r="AE208" s="308"/>
      <c r="AF208" s="302"/>
      <c r="AG208" s="303"/>
      <c r="AH208" s="368"/>
      <c r="AI208" s="308"/>
      <c r="AJ208" s="302"/>
      <c r="AK208" s="303"/>
      <c r="AL208" s="368"/>
      <c r="AM208" s="308"/>
      <c r="AN208" s="302"/>
      <c r="AO208" s="303"/>
      <c r="AP208" s="368"/>
      <c r="AQ208" s="308"/>
      <c r="AR208" s="302">
        <v>262</v>
      </c>
      <c r="AS208" s="303">
        <v>129</v>
      </c>
      <c r="AT208" s="368">
        <v>302</v>
      </c>
      <c r="AU208" s="308">
        <v>90</v>
      </c>
      <c r="AV208" s="344"/>
      <c r="AW208" s="303"/>
      <c r="AX208" s="369"/>
      <c r="AY208" s="308"/>
      <c r="AZ208" s="95">
        <v>273</v>
      </c>
      <c r="BA208" s="109">
        <v>115</v>
      </c>
      <c r="BB208" s="344"/>
      <c r="BC208" s="304"/>
      <c r="BD208" s="344"/>
      <c r="BE208" s="304"/>
      <c r="BF208" s="344"/>
      <c r="BG208" s="304"/>
      <c r="BH208" s="344"/>
      <c r="BI208" s="304"/>
      <c r="BJ208" s="344"/>
      <c r="BK208" s="304"/>
      <c r="BL208" s="344"/>
      <c r="BM208" s="304"/>
      <c r="BN208" s="344"/>
      <c r="BO208" s="304"/>
      <c r="BP208" s="344"/>
      <c r="BQ208" s="304"/>
      <c r="BR208" s="344"/>
      <c r="BS208" s="304"/>
    </row>
    <row r="209" spans="1:71">
      <c r="A209" s="10">
        <v>3111</v>
      </c>
      <c r="B209" s="11" t="s">
        <v>336</v>
      </c>
      <c r="C209" s="33">
        <v>983</v>
      </c>
      <c r="D209" s="45">
        <v>284</v>
      </c>
      <c r="E209" s="68">
        <f t="shared" si="2"/>
        <v>0.28891149542217703</v>
      </c>
      <c r="F209" s="95"/>
      <c r="G209" s="109"/>
      <c r="H209" s="95"/>
      <c r="I209" s="108"/>
      <c r="J209" s="196"/>
      <c r="K209" s="109"/>
      <c r="L209" s="95"/>
      <c r="M209" s="108"/>
      <c r="N209" s="196"/>
      <c r="O209" s="109"/>
      <c r="P209" s="95"/>
      <c r="Q209" s="108"/>
      <c r="R209" s="368"/>
      <c r="S209" s="308"/>
      <c r="T209" s="302"/>
      <c r="U209" s="303"/>
      <c r="V209" s="368"/>
      <c r="W209" s="308"/>
      <c r="X209" s="302"/>
      <c r="Y209" s="303"/>
      <c r="Z209" s="368"/>
      <c r="AA209" s="308"/>
      <c r="AB209" s="302"/>
      <c r="AC209" s="303"/>
      <c r="AD209" s="368"/>
      <c r="AE209" s="308"/>
      <c r="AF209" s="302"/>
      <c r="AG209" s="303"/>
      <c r="AH209" s="368"/>
      <c r="AI209" s="308"/>
      <c r="AJ209" s="302"/>
      <c r="AK209" s="303"/>
      <c r="AL209" s="368"/>
      <c r="AM209" s="308"/>
      <c r="AN209" s="302"/>
      <c r="AO209" s="303"/>
      <c r="AP209" s="368"/>
      <c r="AQ209" s="308"/>
      <c r="AR209" s="302">
        <v>186</v>
      </c>
      <c r="AS209" s="303">
        <v>91</v>
      </c>
      <c r="AT209" s="368">
        <v>202</v>
      </c>
      <c r="AU209" s="308">
        <v>75</v>
      </c>
      <c r="AV209" s="344"/>
      <c r="AW209" s="303"/>
      <c r="AX209" s="369"/>
      <c r="AY209" s="308"/>
      <c r="AZ209" s="95"/>
      <c r="BA209" s="109"/>
      <c r="BB209" s="344">
        <v>154</v>
      </c>
      <c r="BC209" s="304">
        <v>88</v>
      </c>
      <c r="BD209" s="344"/>
      <c r="BE209" s="304"/>
      <c r="BF209" s="344"/>
      <c r="BG209" s="304"/>
      <c r="BH209" s="344"/>
      <c r="BI209" s="304"/>
      <c r="BJ209" s="344"/>
      <c r="BK209" s="304"/>
      <c r="BL209" s="344"/>
      <c r="BM209" s="304"/>
      <c r="BN209" s="344"/>
      <c r="BO209" s="304"/>
      <c r="BP209" s="344"/>
      <c r="BQ209" s="304"/>
      <c r="BR209" s="344"/>
      <c r="BS209" s="304"/>
    </row>
    <row r="210" spans="1:71">
      <c r="A210" s="10">
        <v>3121</v>
      </c>
      <c r="B210" s="11" t="s">
        <v>337</v>
      </c>
      <c r="C210" s="33">
        <v>932</v>
      </c>
      <c r="D210" s="45">
        <v>258</v>
      </c>
      <c r="E210" s="68">
        <f t="shared" si="2"/>
        <v>0.27682403433476394</v>
      </c>
      <c r="F210" s="95"/>
      <c r="G210" s="109"/>
      <c r="H210" s="95"/>
      <c r="I210" s="108"/>
      <c r="J210" s="196"/>
      <c r="K210" s="109"/>
      <c r="L210" s="95"/>
      <c r="M210" s="108"/>
      <c r="N210" s="196"/>
      <c r="O210" s="109"/>
      <c r="P210" s="95"/>
      <c r="Q210" s="108"/>
      <c r="R210" s="368"/>
      <c r="S210" s="308"/>
      <c r="T210" s="302"/>
      <c r="U210" s="303"/>
      <c r="V210" s="368"/>
      <c r="W210" s="308"/>
      <c r="X210" s="302"/>
      <c r="Y210" s="303"/>
      <c r="Z210" s="368"/>
      <c r="AA210" s="308"/>
      <c r="AB210" s="302"/>
      <c r="AC210" s="303"/>
      <c r="AD210" s="368"/>
      <c r="AE210" s="308"/>
      <c r="AF210" s="302"/>
      <c r="AG210" s="303"/>
      <c r="AH210" s="368"/>
      <c r="AI210" s="308"/>
      <c r="AJ210" s="302"/>
      <c r="AK210" s="303"/>
      <c r="AL210" s="368"/>
      <c r="AM210" s="308"/>
      <c r="AN210" s="302"/>
      <c r="AO210" s="303"/>
      <c r="AP210" s="368"/>
      <c r="AQ210" s="308"/>
      <c r="AR210" s="302">
        <v>164</v>
      </c>
      <c r="AS210" s="303">
        <v>89</v>
      </c>
      <c r="AT210" s="368">
        <v>181</v>
      </c>
      <c r="AU210" s="308">
        <v>71</v>
      </c>
      <c r="AV210" s="344"/>
      <c r="AW210" s="303"/>
      <c r="AX210" s="369"/>
      <c r="AY210" s="308"/>
      <c r="AZ210" s="95"/>
      <c r="BA210" s="109"/>
      <c r="BB210" s="344">
        <v>127</v>
      </c>
      <c r="BC210" s="304">
        <v>97</v>
      </c>
      <c r="BD210" s="344"/>
      <c r="BE210" s="304"/>
      <c r="BF210" s="344"/>
      <c r="BG210" s="304"/>
      <c r="BH210" s="344"/>
      <c r="BI210" s="304"/>
      <c r="BJ210" s="344"/>
      <c r="BK210" s="304"/>
      <c r="BL210" s="344"/>
      <c r="BM210" s="304"/>
      <c r="BN210" s="344"/>
      <c r="BO210" s="304"/>
      <c r="BP210" s="344"/>
      <c r="BQ210" s="304"/>
      <c r="BR210" s="344"/>
      <c r="BS210" s="304"/>
    </row>
    <row r="211" spans="1:71">
      <c r="A211" s="10">
        <v>3131</v>
      </c>
      <c r="B211" s="11" t="s">
        <v>338</v>
      </c>
      <c r="C211" s="33">
        <v>925</v>
      </c>
      <c r="D211" s="45">
        <v>281</v>
      </c>
      <c r="E211" s="68">
        <f t="shared" si="2"/>
        <v>0.30378378378378379</v>
      </c>
      <c r="F211" s="95"/>
      <c r="G211" s="109"/>
      <c r="H211" s="95"/>
      <c r="I211" s="108"/>
      <c r="J211" s="196"/>
      <c r="K211" s="109"/>
      <c r="L211" s="95"/>
      <c r="M211" s="108"/>
      <c r="N211" s="196"/>
      <c r="O211" s="109"/>
      <c r="P211" s="95"/>
      <c r="Q211" s="108"/>
      <c r="R211" s="368"/>
      <c r="S211" s="308"/>
      <c r="T211" s="302"/>
      <c r="U211" s="303"/>
      <c r="V211" s="368"/>
      <c r="W211" s="308"/>
      <c r="X211" s="302"/>
      <c r="Y211" s="303"/>
      <c r="Z211" s="368"/>
      <c r="AA211" s="308"/>
      <c r="AB211" s="302"/>
      <c r="AC211" s="303"/>
      <c r="AD211" s="368"/>
      <c r="AE211" s="308"/>
      <c r="AF211" s="302"/>
      <c r="AG211" s="303"/>
      <c r="AH211" s="368"/>
      <c r="AI211" s="308"/>
      <c r="AJ211" s="302"/>
      <c r="AK211" s="303"/>
      <c r="AL211" s="368"/>
      <c r="AM211" s="308"/>
      <c r="AN211" s="302"/>
      <c r="AO211" s="303"/>
      <c r="AP211" s="368"/>
      <c r="AQ211" s="308"/>
      <c r="AR211" s="302">
        <v>165</v>
      </c>
      <c r="AS211" s="303">
        <v>109</v>
      </c>
      <c r="AT211" s="368">
        <v>185</v>
      </c>
      <c r="AU211" s="308">
        <v>91</v>
      </c>
      <c r="AV211" s="344"/>
      <c r="AW211" s="303"/>
      <c r="AX211" s="369"/>
      <c r="AY211" s="308"/>
      <c r="AZ211" s="95"/>
      <c r="BA211" s="109"/>
      <c r="BB211" s="344">
        <v>143</v>
      </c>
      <c r="BC211" s="304">
        <v>103</v>
      </c>
      <c r="BD211" s="344"/>
      <c r="BE211" s="304"/>
      <c r="BF211" s="344"/>
      <c r="BG211" s="304"/>
      <c r="BH211" s="344"/>
      <c r="BI211" s="304"/>
      <c r="BJ211" s="344"/>
      <c r="BK211" s="304"/>
      <c r="BL211" s="344"/>
      <c r="BM211" s="304"/>
      <c r="BN211" s="344"/>
      <c r="BO211" s="304"/>
      <c r="BP211" s="344"/>
      <c r="BQ211" s="304"/>
      <c r="BR211" s="344"/>
      <c r="BS211" s="304"/>
    </row>
    <row r="212" spans="1:71">
      <c r="A212" s="10">
        <v>3141</v>
      </c>
      <c r="B212" s="11" t="s">
        <v>339</v>
      </c>
      <c r="C212" s="33">
        <v>1097</v>
      </c>
      <c r="D212" s="45">
        <v>328</v>
      </c>
      <c r="E212" s="68">
        <f t="shared" si="2"/>
        <v>0.29899726526891524</v>
      </c>
      <c r="F212" s="95"/>
      <c r="G212" s="109"/>
      <c r="H212" s="95"/>
      <c r="I212" s="108"/>
      <c r="J212" s="196"/>
      <c r="K212" s="109"/>
      <c r="L212" s="95"/>
      <c r="M212" s="108"/>
      <c r="N212" s="196"/>
      <c r="O212" s="109"/>
      <c r="P212" s="95"/>
      <c r="Q212" s="108"/>
      <c r="R212" s="368"/>
      <c r="S212" s="308"/>
      <c r="T212" s="302"/>
      <c r="U212" s="303"/>
      <c r="V212" s="368"/>
      <c r="W212" s="308"/>
      <c r="X212" s="302"/>
      <c r="Y212" s="303"/>
      <c r="Z212" s="368"/>
      <c r="AA212" s="308"/>
      <c r="AB212" s="302"/>
      <c r="AC212" s="303"/>
      <c r="AD212" s="368"/>
      <c r="AE212" s="308"/>
      <c r="AF212" s="302"/>
      <c r="AG212" s="303"/>
      <c r="AH212" s="368"/>
      <c r="AI212" s="308"/>
      <c r="AJ212" s="302"/>
      <c r="AK212" s="303"/>
      <c r="AL212" s="368"/>
      <c r="AM212" s="308"/>
      <c r="AN212" s="302"/>
      <c r="AO212" s="303"/>
      <c r="AP212" s="368"/>
      <c r="AQ212" s="308"/>
      <c r="AR212" s="302">
        <v>206</v>
      </c>
      <c r="AS212" s="303">
        <v>115</v>
      </c>
      <c r="AT212" s="368">
        <v>234</v>
      </c>
      <c r="AU212" s="308">
        <v>88</v>
      </c>
      <c r="AV212" s="344"/>
      <c r="AW212" s="303"/>
      <c r="AX212" s="369"/>
      <c r="AY212" s="308"/>
      <c r="AZ212" s="95"/>
      <c r="BA212" s="109"/>
      <c r="BB212" s="344">
        <v>200</v>
      </c>
      <c r="BC212" s="304">
        <v>96</v>
      </c>
      <c r="BD212" s="344"/>
      <c r="BE212" s="304"/>
      <c r="BF212" s="344"/>
      <c r="BG212" s="304"/>
      <c r="BH212" s="344"/>
      <c r="BI212" s="304"/>
      <c r="BJ212" s="344"/>
      <c r="BK212" s="304"/>
      <c r="BL212" s="344"/>
      <c r="BM212" s="304"/>
      <c r="BN212" s="344"/>
      <c r="BO212" s="304"/>
      <c r="BP212" s="344"/>
      <c r="BQ212" s="304"/>
      <c r="BR212" s="344"/>
      <c r="BS212" s="304"/>
    </row>
    <row r="213" spans="1:71">
      <c r="A213" s="10">
        <v>3201</v>
      </c>
      <c r="B213" s="11" t="s">
        <v>340</v>
      </c>
      <c r="C213" s="33">
        <v>1020</v>
      </c>
      <c r="D213" s="45">
        <v>181</v>
      </c>
      <c r="E213" s="68">
        <f t="shared" ref="E213:E278" si="3">SUM(D213/C213)</f>
        <v>0.17745098039215687</v>
      </c>
      <c r="F213" s="95"/>
      <c r="G213" s="109"/>
      <c r="H213" s="95"/>
      <c r="I213" s="108"/>
      <c r="J213" s="196"/>
      <c r="K213" s="109"/>
      <c r="L213" s="95"/>
      <c r="M213" s="108"/>
      <c r="N213" s="196"/>
      <c r="O213" s="109"/>
      <c r="P213" s="302"/>
      <c r="Q213" s="303"/>
      <c r="R213" s="368"/>
      <c r="S213" s="308"/>
      <c r="T213" s="302"/>
      <c r="U213" s="303"/>
      <c r="V213" s="368"/>
      <c r="W213" s="308"/>
      <c r="X213" s="302"/>
      <c r="Y213" s="303"/>
      <c r="Z213" s="368"/>
      <c r="AA213" s="308"/>
      <c r="AB213" s="302"/>
      <c r="AC213" s="303"/>
      <c r="AD213" s="368"/>
      <c r="AE213" s="308"/>
      <c r="AF213" s="302"/>
      <c r="AG213" s="303"/>
      <c r="AH213" s="368"/>
      <c r="AI213" s="308"/>
      <c r="AJ213" s="302"/>
      <c r="AK213" s="303"/>
      <c r="AL213" s="368"/>
      <c r="AM213" s="308"/>
      <c r="AN213" s="302"/>
      <c r="AO213" s="303"/>
      <c r="AP213" s="368"/>
      <c r="AQ213" s="308"/>
      <c r="AR213" s="302">
        <v>146</v>
      </c>
      <c r="AS213" s="303">
        <v>33</v>
      </c>
      <c r="AT213" s="368">
        <v>153</v>
      </c>
      <c r="AU213" s="308">
        <v>27</v>
      </c>
      <c r="AV213" s="344"/>
      <c r="AW213" s="303"/>
      <c r="AX213" s="369"/>
      <c r="AY213" s="308"/>
      <c r="AZ213" s="95"/>
      <c r="BA213" s="109"/>
      <c r="BB213" s="344"/>
      <c r="BC213" s="304"/>
      <c r="BD213" s="344">
        <v>107</v>
      </c>
      <c r="BE213" s="304">
        <v>70</v>
      </c>
      <c r="BF213" s="344">
        <v>106</v>
      </c>
      <c r="BG213" s="304">
        <v>70</v>
      </c>
      <c r="BH213" s="344"/>
      <c r="BI213" s="304"/>
      <c r="BJ213" s="344"/>
      <c r="BK213" s="304"/>
      <c r="BL213" s="344"/>
      <c r="BM213" s="304"/>
      <c r="BN213" s="344"/>
      <c r="BO213" s="304"/>
      <c r="BP213" s="344"/>
      <c r="BQ213" s="304"/>
      <c r="BR213" s="344"/>
      <c r="BS213" s="304"/>
    </row>
    <row r="214" spans="1:71">
      <c r="A214" s="10">
        <v>3202</v>
      </c>
      <c r="B214" s="11" t="s">
        <v>341</v>
      </c>
      <c r="C214" s="33">
        <v>962</v>
      </c>
      <c r="D214" s="45">
        <v>249</v>
      </c>
      <c r="E214" s="68">
        <f t="shared" si="3"/>
        <v>0.25883575883575882</v>
      </c>
      <c r="F214" s="95"/>
      <c r="G214" s="109"/>
      <c r="H214" s="95"/>
      <c r="I214" s="108"/>
      <c r="J214" s="196"/>
      <c r="K214" s="109"/>
      <c r="L214" s="95"/>
      <c r="M214" s="108"/>
      <c r="N214" s="196"/>
      <c r="O214" s="109"/>
      <c r="P214" s="302"/>
      <c r="Q214" s="303"/>
      <c r="R214" s="368"/>
      <c r="S214" s="308"/>
      <c r="T214" s="302"/>
      <c r="U214" s="303"/>
      <c r="V214" s="368"/>
      <c r="W214" s="308"/>
      <c r="X214" s="302"/>
      <c r="Y214" s="303"/>
      <c r="Z214" s="368"/>
      <c r="AA214" s="308"/>
      <c r="AB214" s="302"/>
      <c r="AC214" s="303"/>
      <c r="AD214" s="368"/>
      <c r="AE214" s="308"/>
      <c r="AF214" s="302"/>
      <c r="AG214" s="303"/>
      <c r="AH214" s="368"/>
      <c r="AI214" s="308"/>
      <c r="AJ214" s="302"/>
      <c r="AK214" s="303"/>
      <c r="AL214" s="368"/>
      <c r="AM214" s="308"/>
      <c r="AN214" s="302"/>
      <c r="AO214" s="303"/>
      <c r="AP214" s="368"/>
      <c r="AQ214" s="308"/>
      <c r="AR214" s="302">
        <v>161</v>
      </c>
      <c r="AS214" s="303">
        <v>84</v>
      </c>
      <c r="AT214" s="368">
        <v>178</v>
      </c>
      <c r="AU214" s="308">
        <v>69</v>
      </c>
      <c r="AV214" s="344"/>
      <c r="AW214" s="303"/>
      <c r="AX214" s="369"/>
      <c r="AY214" s="308"/>
      <c r="AZ214" s="95"/>
      <c r="BA214" s="109"/>
      <c r="BB214" s="344"/>
      <c r="BC214" s="304"/>
      <c r="BD214" s="344">
        <v>123</v>
      </c>
      <c r="BE214" s="304">
        <v>121</v>
      </c>
      <c r="BF214" s="344">
        <v>117</v>
      </c>
      <c r="BG214" s="304">
        <v>122</v>
      </c>
      <c r="BH214" s="344"/>
      <c r="BI214" s="304"/>
      <c r="BJ214" s="344"/>
      <c r="BK214" s="304"/>
      <c r="BL214" s="344"/>
      <c r="BM214" s="304"/>
      <c r="BN214" s="344"/>
      <c r="BO214" s="304"/>
      <c r="BP214" s="344"/>
      <c r="BQ214" s="304"/>
      <c r="BR214" s="344"/>
      <c r="BS214" s="304"/>
    </row>
    <row r="215" spans="1:71">
      <c r="A215" s="10">
        <v>3203</v>
      </c>
      <c r="B215" s="11" t="s">
        <v>342</v>
      </c>
      <c r="C215" s="33">
        <v>990</v>
      </c>
      <c r="D215" s="45">
        <v>203</v>
      </c>
      <c r="E215" s="68">
        <f t="shared" si="3"/>
        <v>0.20505050505050504</v>
      </c>
      <c r="F215" s="95"/>
      <c r="G215" s="109"/>
      <c r="H215" s="95"/>
      <c r="I215" s="108"/>
      <c r="J215" s="196"/>
      <c r="K215" s="109"/>
      <c r="L215" s="95"/>
      <c r="M215" s="108"/>
      <c r="N215" s="196"/>
      <c r="O215" s="109"/>
      <c r="P215" s="302"/>
      <c r="Q215" s="303"/>
      <c r="R215" s="368"/>
      <c r="S215" s="308"/>
      <c r="T215" s="302"/>
      <c r="U215" s="303"/>
      <c r="V215" s="368"/>
      <c r="W215" s="308"/>
      <c r="X215" s="302"/>
      <c r="Y215" s="303"/>
      <c r="Z215" s="368"/>
      <c r="AA215" s="308"/>
      <c r="AB215" s="302"/>
      <c r="AC215" s="303"/>
      <c r="AD215" s="368"/>
      <c r="AE215" s="308"/>
      <c r="AF215" s="302"/>
      <c r="AG215" s="303"/>
      <c r="AH215" s="368"/>
      <c r="AI215" s="308"/>
      <c r="AJ215" s="302"/>
      <c r="AK215" s="303"/>
      <c r="AL215" s="368"/>
      <c r="AM215" s="308"/>
      <c r="AN215" s="302"/>
      <c r="AO215" s="303"/>
      <c r="AP215" s="368"/>
      <c r="AQ215" s="308"/>
      <c r="AR215" s="302">
        <v>157</v>
      </c>
      <c r="AS215" s="303">
        <v>43</v>
      </c>
      <c r="AT215" s="368">
        <v>163</v>
      </c>
      <c r="AU215" s="308">
        <v>38</v>
      </c>
      <c r="AV215" s="344"/>
      <c r="AW215" s="303"/>
      <c r="AX215" s="369"/>
      <c r="AY215" s="308"/>
      <c r="AZ215" s="95"/>
      <c r="BA215" s="109"/>
      <c r="BB215" s="344"/>
      <c r="BC215" s="304"/>
      <c r="BD215" s="344">
        <v>87</v>
      </c>
      <c r="BE215" s="304">
        <v>111</v>
      </c>
      <c r="BF215" s="344">
        <v>97</v>
      </c>
      <c r="BG215" s="304">
        <v>96</v>
      </c>
      <c r="BH215" s="344"/>
      <c r="BI215" s="304"/>
      <c r="BJ215" s="344"/>
      <c r="BK215" s="304"/>
      <c r="BL215" s="344"/>
      <c r="BM215" s="304"/>
      <c r="BN215" s="344"/>
      <c r="BO215" s="304"/>
      <c r="BP215" s="344"/>
      <c r="BQ215" s="304"/>
      <c r="BR215" s="344"/>
      <c r="BS215" s="304"/>
    </row>
    <row r="216" spans="1:71">
      <c r="A216" s="10">
        <v>3204</v>
      </c>
      <c r="B216" s="11" t="s">
        <v>343</v>
      </c>
      <c r="C216" s="33">
        <v>1025</v>
      </c>
      <c r="D216" s="45">
        <v>180</v>
      </c>
      <c r="E216" s="68">
        <f t="shared" si="3"/>
        <v>0.17560975609756097</v>
      </c>
      <c r="F216" s="95"/>
      <c r="G216" s="109"/>
      <c r="H216" s="95"/>
      <c r="I216" s="108"/>
      <c r="J216" s="196"/>
      <c r="K216" s="109"/>
      <c r="L216" s="95"/>
      <c r="M216" s="108"/>
      <c r="N216" s="196"/>
      <c r="O216" s="109"/>
      <c r="P216" s="302"/>
      <c r="Q216" s="303"/>
      <c r="R216" s="368"/>
      <c r="S216" s="308"/>
      <c r="T216" s="302"/>
      <c r="U216" s="303"/>
      <c r="V216" s="368"/>
      <c r="W216" s="308"/>
      <c r="X216" s="302"/>
      <c r="Y216" s="303"/>
      <c r="Z216" s="368"/>
      <c r="AA216" s="308"/>
      <c r="AB216" s="302"/>
      <c r="AC216" s="303"/>
      <c r="AD216" s="368"/>
      <c r="AE216" s="308"/>
      <c r="AF216" s="302"/>
      <c r="AG216" s="303"/>
      <c r="AH216" s="368"/>
      <c r="AI216" s="308"/>
      <c r="AJ216" s="302"/>
      <c r="AK216" s="303"/>
      <c r="AL216" s="368"/>
      <c r="AM216" s="308"/>
      <c r="AN216" s="302"/>
      <c r="AO216" s="303"/>
      <c r="AP216" s="368"/>
      <c r="AQ216" s="308"/>
      <c r="AR216" s="302">
        <v>131</v>
      </c>
      <c r="AS216" s="303">
        <v>45</v>
      </c>
      <c r="AT216" s="368">
        <v>143</v>
      </c>
      <c r="AU216" s="308">
        <v>37</v>
      </c>
      <c r="AV216" s="344"/>
      <c r="AW216" s="303"/>
      <c r="AX216" s="369"/>
      <c r="AY216" s="308"/>
      <c r="AZ216" s="95"/>
      <c r="BA216" s="109"/>
      <c r="BB216" s="344"/>
      <c r="BC216" s="304"/>
      <c r="BD216" s="344">
        <v>86</v>
      </c>
      <c r="BE216" s="304">
        <v>89</v>
      </c>
      <c r="BF216" s="344">
        <v>81</v>
      </c>
      <c r="BG216" s="304">
        <v>85</v>
      </c>
      <c r="BH216" s="344"/>
      <c r="BI216" s="304"/>
      <c r="BJ216" s="344"/>
      <c r="BK216" s="304"/>
      <c r="BL216" s="344"/>
      <c r="BM216" s="304"/>
      <c r="BN216" s="344"/>
      <c r="BO216" s="304"/>
      <c r="BP216" s="344"/>
      <c r="BQ216" s="304"/>
      <c r="BR216" s="344"/>
      <c r="BS216" s="304"/>
    </row>
    <row r="217" spans="1:71">
      <c r="A217" s="10">
        <v>3205</v>
      </c>
      <c r="B217" s="11" t="s">
        <v>344</v>
      </c>
      <c r="C217" s="33">
        <v>988</v>
      </c>
      <c r="D217" s="45">
        <v>169</v>
      </c>
      <c r="E217" s="68">
        <f t="shared" si="3"/>
        <v>0.17105263157894737</v>
      </c>
      <c r="F217" s="95"/>
      <c r="G217" s="109"/>
      <c r="H217" s="95"/>
      <c r="I217" s="108"/>
      <c r="J217" s="196"/>
      <c r="K217" s="109"/>
      <c r="L217" s="95"/>
      <c r="M217" s="108"/>
      <c r="N217" s="196"/>
      <c r="O217" s="109"/>
      <c r="P217" s="302"/>
      <c r="Q217" s="303"/>
      <c r="R217" s="368"/>
      <c r="S217" s="308"/>
      <c r="T217" s="302"/>
      <c r="U217" s="303"/>
      <c r="V217" s="368"/>
      <c r="W217" s="308"/>
      <c r="X217" s="302"/>
      <c r="Y217" s="303"/>
      <c r="Z217" s="368"/>
      <c r="AA217" s="308"/>
      <c r="AB217" s="302"/>
      <c r="AC217" s="303"/>
      <c r="AD217" s="368"/>
      <c r="AE217" s="308"/>
      <c r="AF217" s="302"/>
      <c r="AG217" s="303"/>
      <c r="AH217" s="368"/>
      <c r="AI217" s="308"/>
      <c r="AJ217" s="302"/>
      <c r="AK217" s="303"/>
      <c r="AL217" s="368"/>
      <c r="AM217" s="308"/>
      <c r="AN217" s="302"/>
      <c r="AO217" s="303"/>
      <c r="AP217" s="368"/>
      <c r="AQ217" s="308"/>
      <c r="AR217" s="302">
        <v>130</v>
      </c>
      <c r="AS217" s="303">
        <v>38</v>
      </c>
      <c r="AT217" s="368">
        <v>132</v>
      </c>
      <c r="AU217" s="308">
        <v>34</v>
      </c>
      <c r="AV217" s="344"/>
      <c r="AW217" s="303"/>
      <c r="AX217" s="369"/>
      <c r="AY217" s="308"/>
      <c r="AZ217" s="95"/>
      <c r="BA217" s="109"/>
      <c r="BB217" s="344"/>
      <c r="BC217" s="304"/>
      <c r="BD217" s="344">
        <v>87</v>
      </c>
      <c r="BE217" s="304">
        <v>73</v>
      </c>
      <c r="BF217" s="344">
        <v>88</v>
      </c>
      <c r="BG217" s="304">
        <v>67</v>
      </c>
      <c r="BH217" s="344"/>
      <c r="BI217" s="304"/>
      <c r="BJ217" s="344"/>
      <c r="BK217" s="304"/>
      <c r="BL217" s="344"/>
      <c r="BM217" s="304"/>
      <c r="BN217" s="344"/>
      <c r="BO217" s="304"/>
      <c r="BP217" s="344"/>
      <c r="BQ217" s="304"/>
      <c r="BR217" s="344"/>
      <c r="BS217" s="304"/>
    </row>
    <row r="218" spans="1:71">
      <c r="A218" s="10">
        <v>3206</v>
      </c>
      <c r="B218" s="11" t="s">
        <v>345</v>
      </c>
      <c r="C218" s="33">
        <v>567</v>
      </c>
      <c r="D218" s="45">
        <v>153</v>
      </c>
      <c r="E218" s="68">
        <f t="shared" si="3"/>
        <v>0.26984126984126983</v>
      </c>
      <c r="F218" s="95"/>
      <c r="G218" s="109"/>
      <c r="H218" s="95"/>
      <c r="I218" s="108"/>
      <c r="J218" s="196"/>
      <c r="K218" s="109"/>
      <c r="L218" s="95"/>
      <c r="M218" s="108"/>
      <c r="N218" s="196"/>
      <c r="O218" s="109"/>
      <c r="P218" s="302"/>
      <c r="Q218" s="303"/>
      <c r="R218" s="368"/>
      <c r="S218" s="308"/>
      <c r="T218" s="302"/>
      <c r="U218" s="303"/>
      <c r="V218" s="368"/>
      <c r="W218" s="308"/>
      <c r="X218" s="302"/>
      <c r="Y218" s="303"/>
      <c r="Z218" s="368"/>
      <c r="AA218" s="308"/>
      <c r="AB218" s="302"/>
      <c r="AC218" s="303"/>
      <c r="AD218" s="368"/>
      <c r="AE218" s="308"/>
      <c r="AF218" s="302"/>
      <c r="AG218" s="303"/>
      <c r="AH218" s="368"/>
      <c r="AI218" s="308"/>
      <c r="AJ218" s="302">
        <v>95</v>
      </c>
      <c r="AK218" s="303">
        <v>52</v>
      </c>
      <c r="AL218" s="368"/>
      <c r="AM218" s="308"/>
      <c r="AN218" s="302"/>
      <c r="AO218" s="303"/>
      <c r="AP218" s="368"/>
      <c r="AQ218" s="308"/>
      <c r="AR218" s="302">
        <v>112</v>
      </c>
      <c r="AS218" s="303">
        <v>38</v>
      </c>
      <c r="AT218" s="368">
        <v>119</v>
      </c>
      <c r="AU218" s="308">
        <v>28</v>
      </c>
      <c r="AV218" s="344"/>
      <c r="AW218" s="303"/>
      <c r="AX218" s="369"/>
      <c r="AY218" s="308"/>
      <c r="AZ218" s="95"/>
      <c r="BA218" s="109"/>
      <c r="BB218" s="344"/>
      <c r="BC218" s="304"/>
      <c r="BD218" s="344">
        <v>76</v>
      </c>
      <c r="BE218" s="304">
        <v>65</v>
      </c>
      <c r="BF218" s="344">
        <v>76</v>
      </c>
      <c r="BG218" s="304">
        <v>64</v>
      </c>
      <c r="BH218" s="344"/>
      <c r="BI218" s="304"/>
      <c r="BJ218" s="344"/>
      <c r="BK218" s="304"/>
      <c r="BL218" s="344"/>
      <c r="BM218" s="304"/>
      <c r="BN218" s="344"/>
      <c r="BO218" s="304"/>
      <c r="BP218" s="344"/>
      <c r="BQ218" s="304"/>
      <c r="BR218" s="344"/>
      <c r="BS218" s="304"/>
    </row>
    <row r="219" spans="1:71">
      <c r="A219" s="10">
        <v>3207</v>
      </c>
      <c r="B219" s="11" t="s">
        <v>346</v>
      </c>
      <c r="C219" s="33">
        <v>895</v>
      </c>
      <c r="D219" s="45">
        <v>194</v>
      </c>
      <c r="E219" s="68">
        <f t="shared" si="3"/>
        <v>0.21675977653631284</v>
      </c>
      <c r="F219" s="95"/>
      <c r="G219" s="109"/>
      <c r="H219" s="95"/>
      <c r="I219" s="108"/>
      <c r="J219" s="196"/>
      <c r="K219" s="109"/>
      <c r="L219" s="95"/>
      <c r="M219" s="108"/>
      <c r="N219" s="196"/>
      <c r="O219" s="109"/>
      <c r="P219" s="302"/>
      <c r="Q219" s="303"/>
      <c r="R219" s="368"/>
      <c r="S219" s="308"/>
      <c r="T219" s="302"/>
      <c r="U219" s="303"/>
      <c r="V219" s="368"/>
      <c r="W219" s="308"/>
      <c r="X219" s="302"/>
      <c r="Y219" s="303"/>
      <c r="Z219" s="368"/>
      <c r="AA219" s="308"/>
      <c r="AB219" s="302"/>
      <c r="AC219" s="303"/>
      <c r="AD219" s="368"/>
      <c r="AE219" s="308"/>
      <c r="AF219" s="302"/>
      <c r="AG219" s="303"/>
      <c r="AH219" s="368"/>
      <c r="AI219" s="308"/>
      <c r="AJ219" s="302"/>
      <c r="AK219" s="303"/>
      <c r="AL219" s="368"/>
      <c r="AM219" s="308"/>
      <c r="AN219" s="302"/>
      <c r="AO219" s="303"/>
      <c r="AP219" s="368"/>
      <c r="AQ219" s="308"/>
      <c r="AR219" s="302">
        <v>140</v>
      </c>
      <c r="AS219" s="303">
        <v>52</v>
      </c>
      <c r="AT219" s="368">
        <v>148</v>
      </c>
      <c r="AU219" s="308">
        <v>43</v>
      </c>
      <c r="AV219" s="344"/>
      <c r="AW219" s="303"/>
      <c r="AX219" s="369"/>
      <c r="AY219" s="308"/>
      <c r="AZ219" s="95"/>
      <c r="BA219" s="109"/>
      <c r="BB219" s="344"/>
      <c r="BC219" s="304"/>
      <c r="BD219" s="344">
        <v>88</v>
      </c>
      <c r="BE219" s="304">
        <v>99</v>
      </c>
      <c r="BF219" s="344">
        <v>85</v>
      </c>
      <c r="BG219" s="304">
        <v>92</v>
      </c>
      <c r="BH219" s="344"/>
      <c r="BI219" s="304"/>
      <c r="BJ219" s="344"/>
      <c r="BK219" s="304"/>
      <c r="BL219" s="344"/>
      <c r="BM219" s="304"/>
      <c r="BN219" s="344"/>
      <c r="BO219" s="304"/>
      <c r="BP219" s="344"/>
      <c r="BQ219" s="304"/>
      <c r="BR219" s="344"/>
      <c r="BS219" s="304"/>
    </row>
    <row r="220" spans="1:71">
      <c r="A220" s="10">
        <v>3208</v>
      </c>
      <c r="B220" s="11" t="s">
        <v>347</v>
      </c>
      <c r="C220" s="33">
        <v>777</v>
      </c>
      <c r="D220" s="45">
        <v>176</v>
      </c>
      <c r="E220" s="68">
        <f t="shared" si="3"/>
        <v>0.22651222651222652</v>
      </c>
      <c r="F220" s="95"/>
      <c r="G220" s="109"/>
      <c r="H220" s="95"/>
      <c r="I220" s="108"/>
      <c r="J220" s="196"/>
      <c r="K220" s="109"/>
      <c r="L220" s="95"/>
      <c r="M220" s="108"/>
      <c r="N220" s="196"/>
      <c r="O220" s="109"/>
      <c r="P220" s="302"/>
      <c r="Q220" s="303"/>
      <c r="R220" s="368"/>
      <c r="S220" s="308"/>
      <c r="T220" s="302"/>
      <c r="U220" s="303"/>
      <c r="V220" s="368"/>
      <c r="W220" s="308"/>
      <c r="X220" s="302"/>
      <c r="Y220" s="303"/>
      <c r="Z220" s="368"/>
      <c r="AA220" s="308"/>
      <c r="AB220" s="302"/>
      <c r="AC220" s="303"/>
      <c r="AD220" s="368"/>
      <c r="AE220" s="308"/>
      <c r="AF220" s="302"/>
      <c r="AG220" s="303"/>
      <c r="AH220" s="368"/>
      <c r="AI220" s="308"/>
      <c r="AJ220" s="302"/>
      <c r="AK220" s="303"/>
      <c r="AL220" s="368"/>
      <c r="AM220" s="308"/>
      <c r="AN220" s="302"/>
      <c r="AO220" s="303"/>
      <c r="AP220" s="368"/>
      <c r="AQ220" s="308"/>
      <c r="AR220" s="302">
        <v>121</v>
      </c>
      <c r="AS220" s="303">
        <v>53</v>
      </c>
      <c r="AT220" s="368">
        <v>125</v>
      </c>
      <c r="AU220" s="308">
        <v>48</v>
      </c>
      <c r="AV220" s="344"/>
      <c r="AW220" s="303"/>
      <c r="AX220" s="369"/>
      <c r="AY220" s="308"/>
      <c r="AZ220" s="95"/>
      <c r="BA220" s="109"/>
      <c r="BB220" s="344"/>
      <c r="BC220" s="304"/>
      <c r="BD220" s="344">
        <v>87</v>
      </c>
      <c r="BE220" s="304">
        <v>83</v>
      </c>
      <c r="BF220" s="344">
        <v>92</v>
      </c>
      <c r="BG220" s="304">
        <v>77</v>
      </c>
      <c r="BH220" s="344"/>
      <c r="BI220" s="304"/>
      <c r="BJ220" s="344"/>
      <c r="BK220" s="304"/>
      <c r="BL220" s="344"/>
      <c r="BM220" s="304"/>
      <c r="BN220" s="344"/>
      <c r="BO220" s="304"/>
      <c r="BP220" s="344"/>
      <c r="BQ220" s="304"/>
      <c r="BR220" s="344"/>
      <c r="BS220" s="304"/>
    </row>
    <row r="221" spans="1:71">
      <c r="A221" s="10">
        <v>3209</v>
      </c>
      <c r="B221" s="11" t="s">
        <v>348</v>
      </c>
      <c r="C221" s="33">
        <v>963</v>
      </c>
      <c r="D221" s="45">
        <v>269</v>
      </c>
      <c r="E221" s="68">
        <f t="shared" si="3"/>
        <v>0.27933541017653168</v>
      </c>
      <c r="F221" s="95"/>
      <c r="G221" s="109"/>
      <c r="H221" s="95"/>
      <c r="I221" s="108"/>
      <c r="J221" s="196"/>
      <c r="K221" s="109"/>
      <c r="L221" s="95"/>
      <c r="M221" s="108"/>
      <c r="N221" s="196"/>
      <c r="O221" s="109"/>
      <c r="P221" s="302"/>
      <c r="Q221" s="303"/>
      <c r="R221" s="368"/>
      <c r="S221" s="308"/>
      <c r="T221" s="302"/>
      <c r="U221" s="303"/>
      <c r="V221" s="368"/>
      <c r="W221" s="308"/>
      <c r="X221" s="302"/>
      <c r="Y221" s="303"/>
      <c r="Z221" s="368"/>
      <c r="AA221" s="308"/>
      <c r="AB221" s="302"/>
      <c r="AC221" s="303"/>
      <c r="AD221" s="368"/>
      <c r="AE221" s="308"/>
      <c r="AF221" s="302"/>
      <c r="AG221" s="303"/>
      <c r="AH221" s="368"/>
      <c r="AI221" s="308"/>
      <c r="AJ221" s="302"/>
      <c r="AK221" s="303"/>
      <c r="AL221" s="368"/>
      <c r="AM221" s="308"/>
      <c r="AN221" s="302"/>
      <c r="AO221" s="303"/>
      <c r="AP221" s="368"/>
      <c r="AQ221" s="308"/>
      <c r="AR221" s="302">
        <v>216</v>
      </c>
      <c r="AS221" s="303">
        <v>51</v>
      </c>
      <c r="AT221" s="368">
        <v>228</v>
      </c>
      <c r="AU221" s="308">
        <v>39</v>
      </c>
      <c r="AV221" s="344"/>
      <c r="AW221" s="303"/>
      <c r="AX221" s="369"/>
      <c r="AY221" s="308"/>
      <c r="AZ221" s="95"/>
      <c r="BA221" s="109"/>
      <c r="BB221" s="344"/>
      <c r="BC221" s="304"/>
      <c r="BD221" s="344">
        <v>164</v>
      </c>
      <c r="BE221" s="304">
        <v>99</v>
      </c>
      <c r="BF221" s="344">
        <v>161</v>
      </c>
      <c r="BG221" s="304">
        <v>97</v>
      </c>
      <c r="BH221" s="344"/>
      <c r="BI221" s="304"/>
      <c r="BJ221" s="344"/>
      <c r="BK221" s="304"/>
      <c r="BL221" s="344"/>
      <c r="BM221" s="304"/>
      <c r="BN221" s="344"/>
      <c r="BO221" s="304"/>
      <c r="BP221" s="344"/>
      <c r="BQ221" s="304"/>
      <c r="BR221" s="344"/>
      <c r="BS221" s="304"/>
    </row>
    <row r="222" spans="1:71">
      <c r="A222" s="10">
        <v>3210</v>
      </c>
      <c r="B222" s="11" t="s">
        <v>349</v>
      </c>
      <c r="C222" s="33">
        <v>853</v>
      </c>
      <c r="D222" s="45">
        <v>219</v>
      </c>
      <c r="E222" s="68">
        <f t="shared" si="3"/>
        <v>0.25674091441969521</v>
      </c>
      <c r="F222" s="95"/>
      <c r="G222" s="109"/>
      <c r="H222" s="95"/>
      <c r="I222" s="108"/>
      <c r="J222" s="196"/>
      <c r="K222" s="109"/>
      <c r="L222" s="95"/>
      <c r="M222" s="108"/>
      <c r="N222" s="196"/>
      <c r="O222" s="109"/>
      <c r="P222" s="302"/>
      <c r="Q222" s="303"/>
      <c r="R222" s="368"/>
      <c r="S222" s="308"/>
      <c r="T222" s="302"/>
      <c r="U222" s="303"/>
      <c r="V222" s="368"/>
      <c r="W222" s="308"/>
      <c r="X222" s="302"/>
      <c r="Y222" s="303"/>
      <c r="Z222" s="368"/>
      <c r="AA222" s="308"/>
      <c r="AB222" s="302"/>
      <c r="AC222" s="303"/>
      <c r="AD222" s="368"/>
      <c r="AE222" s="308"/>
      <c r="AF222" s="302"/>
      <c r="AG222" s="303"/>
      <c r="AH222" s="368"/>
      <c r="AI222" s="308"/>
      <c r="AJ222" s="302"/>
      <c r="AK222" s="303"/>
      <c r="AL222" s="368"/>
      <c r="AM222" s="308"/>
      <c r="AN222" s="302"/>
      <c r="AO222" s="303"/>
      <c r="AP222" s="368"/>
      <c r="AQ222" s="308"/>
      <c r="AR222" s="302">
        <v>156</v>
      </c>
      <c r="AS222" s="303">
        <v>58</v>
      </c>
      <c r="AT222" s="368">
        <v>168</v>
      </c>
      <c r="AU222" s="308">
        <v>44</v>
      </c>
      <c r="AV222" s="344"/>
      <c r="AW222" s="303"/>
      <c r="AX222" s="369"/>
      <c r="AY222" s="308"/>
      <c r="AZ222" s="95"/>
      <c r="BA222" s="109"/>
      <c r="BB222" s="344"/>
      <c r="BC222" s="304"/>
      <c r="BD222" s="344">
        <v>122</v>
      </c>
      <c r="BE222" s="304">
        <v>91</v>
      </c>
      <c r="BF222" s="344">
        <v>117</v>
      </c>
      <c r="BG222" s="304">
        <v>85</v>
      </c>
      <c r="BH222" s="344"/>
      <c r="BI222" s="304"/>
      <c r="BJ222" s="344"/>
      <c r="BK222" s="304"/>
      <c r="BL222" s="344"/>
      <c r="BM222" s="304"/>
      <c r="BN222" s="344"/>
      <c r="BO222" s="304"/>
      <c r="BP222" s="344"/>
      <c r="BQ222" s="304"/>
      <c r="BR222" s="344"/>
      <c r="BS222" s="304"/>
    </row>
    <row r="223" spans="1:71">
      <c r="A223" s="10">
        <v>3211</v>
      </c>
      <c r="B223" s="11" t="s">
        <v>350</v>
      </c>
      <c r="C223" s="33">
        <v>1187</v>
      </c>
      <c r="D223" s="45">
        <v>134</v>
      </c>
      <c r="E223" s="68">
        <f t="shared" si="3"/>
        <v>0.11288963774220724</v>
      </c>
      <c r="F223" s="95"/>
      <c r="G223" s="109"/>
      <c r="H223" s="95"/>
      <c r="I223" s="108"/>
      <c r="J223" s="196"/>
      <c r="K223" s="109"/>
      <c r="L223" s="95"/>
      <c r="M223" s="108"/>
      <c r="N223" s="196"/>
      <c r="O223" s="109"/>
      <c r="P223" s="302"/>
      <c r="Q223" s="303"/>
      <c r="R223" s="368"/>
      <c r="S223" s="308"/>
      <c r="T223" s="302"/>
      <c r="U223" s="303"/>
      <c r="V223" s="368"/>
      <c r="W223" s="308"/>
      <c r="X223" s="302"/>
      <c r="Y223" s="303"/>
      <c r="Z223" s="368"/>
      <c r="AA223" s="308"/>
      <c r="AB223" s="302"/>
      <c r="AC223" s="303"/>
      <c r="AD223" s="368"/>
      <c r="AE223" s="308"/>
      <c r="AF223" s="302"/>
      <c r="AG223" s="303"/>
      <c r="AH223" s="368"/>
      <c r="AI223" s="308"/>
      <c r="AJ223" s="302"/>
      <c r="AK223" s="303"/>
      <c r="AL223" s="368"/>
      <c r="AM223" s="308"/>
      <c r="AN223" s="302"/>
      <c r="AO223" s="303"/>
      <c r="AP223" s="368"/>
      <c r="AQ223" s="308"/>
      <c r="AR223" s="302">
        <v>95</v>
      </c>
      <c r="AS223" s="303">
        <v>37</v>
      </c>
      <c r="AT223" s="368">
        <v>107</v>
      </c>
      <c r="AU223" s="308">
        <v>25</v>
      </c>
      <c r="AV223" s="344"/>
      <c r="AW223" s="303"/>
      <c r="AX223" s="369"/>
      <c r="AY223" s="308"/>
      <c r="AZ223" s="95"/>
      <c r="BA223" s="109"/>
      <c r="BB223" s="344"/>
      <c r="BC223" s="304"/>
      <c r="BD223" s="344">
        <v>71</v>
      </c>
      <c r="BE223" s="304">
        <v>61</v>
      </c>
      <c r="BF223" s="344">
        <v>64</v>
      </c>
      <c r="BG223" s="304">
        <v>58</v>
      </c>
      <c r="BH223" s="344"/>
      <c r="BI223" s="304"/>
      <c r="BJ223" s="344"/>
      <c r="BK223" s="304"/>
      <c r="BL223" s="344"/>
      <c r="BM223" s="304"/>
      <c r="BN223" s="344"/>
      <c r="BO223" s="304"/>
      <c r="BP223" s="344"/>
      <c r="BQ223" s="304"/>
      <c r="BR223" s="344"/>
      <c r="BS223" s="304"/>
    </row>
    <row r="224" spans="1:71">
      <c r="A224" s="10">
        <v>3212</v>
      </c>
      <c r="B224" s="11" t="s">
        <v>351</v>
      </c>
      <c r="C224" s="33">
        <v>1085</v>
      </c>
      <c r="D224" s="45">
        <v>224</v>
      </c>
      <c r="E224" s="68">
        <f t="shared" si="3"/>
        <v>0.20645161290322581</v>
      </c>
      <c r="F224" s="95"/>
      <c r="G224" s="109"/>
      <c r="H224" s="95"/>
      <c r="I224" s="108"/>
      <c r="J224" s="196"/>
      <c r="K224" s="109"/>
      <c r="L224" s="95"/>
      <c r="M224" s="108"/>
      <c r="N224" s="196"/>
      <c r="O224" s="109"/>
      <c r="P224" s="302"/>
      <c r="Q224" s="303"/>
      <c r="R224" s="368"/>
      <c r="S224" s="308"/>
      <c r="T224" s="302"/>
      <c r="U224" s="303"/>
      <c r="V224" s="368"/>
      <c r="W224" s="308"/>
      <c r="X224" s="302"/>
      <c r="Y224" s="303"/>
      <c r="Z224" s="368"/>
      <c r="AA224" s="308"/>
      <c r="AB224" s="302"/>
      <c r="AC224" s="303"/>
      <c r="AD224" s="368"/>
      <c r="AE224" s="308"/>
      <c r="AF224" s="302"/>
      <c r="AG224" s="303"/>
      <c r="AH224" s="368"/>
      <c r="AI224" s="308"/>
      <c r="AJ224" s="302"/>
      <c r="AK224" s="303"/>
      <c r="AL224" s="368"/>
      <c r="AM224" s="308"/>
      <c r="AN224" s="302"/>
      <c r="AO224" s="303"/>
      <c r="AP224" s="368"/>
      <c r="AQ224" s="308"/>
      <c r="AR224" s="302">
        <v>172</v>
      </c>
      <c r="AS224" s="303">
        <v>51</v>
      </c>
      <c r="AT224" s="368">
        <v>179</v>
      </c>
      <c r="AU224" s="308">
        <v>44</v>
      </c>
      <c r="AV224" s="344"/>
      <c r="AW224" s="303"/>
      <c r="AX224" s="369"/>
      <c r="AY224" s="308"/>
      <c r="AZ224" s="95"/>
      <c r="BA224" s="109"/>
      <c r="BB224" s="344"/>
      <c r="BC224" s="304"/>
      <c r="BD224" s="344">
        <v>121</v>
      </c>
      <c r="BE224" s="304">
        <v>96</v>
      </c>
      <c r="BF224" s="344">
        <v>118</v>
      </c>
      <c r="BG224" s="304">
        <v>97</v>
      </c>
      <c r="BH224" s="344"/>
      <c r="BI224" s="304"/>
      <c r="BJ224" s="344"/>
      <c r="BK224" s="304"/>
      <c r="BL224" s="344"/>
      <c r="BM224" s="304"/>
      <c r="BN224" s="344"/>
      <c r="BO224" s="304"/>
      <c r="BP224" s="344"/>
      <c r="BQ224" s="304"/>
      <c r="BR224" s="344"/>
      <c r="BS224" s="304"/>
    </row>
    <row r="225" spans="1:71">
      <c r="A225" s="10">
        <v>3213</v>
      </c>
      <c r="B225" s="11" t="s">
        <v>352</v>
      </c>
      <c r="C225" s="33">
        <v>1130</v>
      </c>
      <c r="D225" s="45">
        <v>202</v>
      </c>
      <c r="E225" s="68">
        <f t="shared" si="3"/>
        <v>0.17876106194690267</v>
      </c>
      <c r="F225" s="95"/>
      <c r="G225" s="109"/>
      <c r="H225" s="95"/>
      <c r="I225" s="108"/>
      <c r="J225" s="196"/>
      <c r="K225" s="109"/>
      <c r="L225" s="95"/>
      <c r="M225" s="108"/>
      <c r="N225" s="196"/>
      <c r="O225" s="109"/>
      <c r="P225" s="302"/>
      <c r="Q225" s="303"/>
      <c r="R225" s="368"/>
      <c r="S225" s="308"/>
      <c r="T225" s="302"/>
      <c r="U225" s="303"/>
      <c r="V225" s="368"/>
      <c r="W225" s="308"/>
      <c r="X225" s="302"/>
      <c r="Y225" s="303"/>
      <c r="Z225" s="368"/>
      <c r="AA225" s="308"/>
      <c r="AB225" s="302"/>
      <c r="AC225" s="303"/>
      <c r="AD225" s="368"/>
      <c r="AE225" s="308"/>
      <c r="AF225" s="302"/>
      <c r="AG225" s="303"/>
      <c r="AH225" s="368"/>
      <c r="AI225" s="308"/>
      <c r="AJ225" s="302"/>
      <c r="AK225" s="303"/>
      <c r="AL225" s="368"/>
      <c r="AM225" s="308"/>
      <c r="AN225" s="302"/>
      <c r="AO225" s="303"/>
      <c r="AP225" s="368"/>
      <c r="AQ225" s="308"/>
      <c r="AR225" s="302">
        <v>156</v>
      </c>
      <c r="AS225" s="303">
        <v>42</v>
      </c>
      <c r="AT225" s="368">
        <v>168</v>
      </c>
      <c r="AU225" s="308">
        <v>32</v>
      </c>
      <c r="AV225" s="344"/>
      <c r="AW225" s="303"/>
      <c r="AX225" s="369"/>
      <c r="AY225" s="308"/>
      <c r="AZ225" s="95"/>
      <c r="BA225" s="109"/>
      <c r="BB225" s="344"/>
      <c r="BC225" s="304"/>
      <c r="BD225" s="344">
        <v>117</v>
      </c>
      <c r="BE225" s="304">
        <v>82</v>
      </c>
      <c r="BF225" s="344">
        <v>115</v>
      </c>
      <c r="BG225" s="304">
        <v>80</v>
      </c>
      <c r="BH225" s="344"/>
      <c r="BI225" s="304"/>
      <c r="BJ225" s="344"/>
      <c r="BK225" s="304"/>
      <c r="BL225" s="344"/>
      <c r="BM225" s="304"/>
      <c r="BN225" s="344"/>
      <c r="BO225" s="304"/>
      <c r="BP225" s="344"/>
      <c r="BQ225" s="304"/>
      <c r="BR225" s="344"/>
      <c r="BS225" s="304"/>
    </row>
    <row r="226" spans="1:71">
      <c r="A226" s="10">
        <v>3401</v>
      </c>
      <c r="B226" s="11" t="s">
        <v>353</v>
      </c>
      <c r="C226" s="33">
        <v>1312</v>
      </c>
      <c r="D226" s="45">
        <v>352</v>
      </c>
      <c r="E226" s="68">
        <f t="shared" si="3"/>
        <v>0.26829268292682928</v>
      </c>
      <c r="F226" s="95"/>
      <c r="G226" s="109"/>
      <c r="H226" s="95"/>
      <c r="I226" s="108"/>
      <c r="J226" s="196"/>
      <c r="K226" s="109"/>
      <c r="L226" s="95"/>
      <c r="M226" s="108"/>
      <c r="N226" s="196"/>
      <c r="O226" s="109"/>
      <c r="P226" s="302"/>
      <c r="Q226" s="303"/>
      <c r="R226" s="196"/>
      <c r="S226" s="109"/>
      <c r="T226" s="95"/>
      <c r="U226" s="108"/>
      <c r="V226" s="368"/>
      <c r="W226" s="308"/>
      <c r="X226" s="302"/>
      <c r="Y226" s="303"/>
      <c r="Z226" s="368"/>
      <c r="AA226" s="308"/>
      <c r="AB226" s="302"/>
      <c r="AC226" s="303"/>
      <c r="AD226" s="368"/>
      <c r="AE226" s="308"/>
      <c r="AF226" s="302"/>
      <c r="AG226" s="303"/>
      <c r="AH226" s="368"/>
      <c r="AI226" s="308"/>
      <c r="AJ226" s="302"/>
      <c r="AK226" s="303"/>
      <c r="AL226" s="368"/>
      <c r="AM226" s="308"/>
      <c r="AN226" s="302"/>
      <c r="AO226" s="303"/>
      <c r="AP226" s="368"/>
      <c r="AQ226" s="308"/>
      <c r="AR226" s="302">
        <v>173</v>
      </c>
      <c r="AS226" s="303">
        <v>165</v>
      </c>
      <c r="AT226" s="368">
        <v>203</v>
      </c>
      <c r="AU226" s="308">
        <v>129</v>
      </c>
      <c r="AV226" s="344"/>
      <c r="AW226" s="303"/>
      <c r="AX226" s="369"/>
      <c r="AY226" s="308"/>
      <c r="AZ226" s="95"/>
      <c r="BA226" s="109"/>
      <c r="BB226" s="95"/>
      <c r="BC226" s="96"/>
      <c r="BD226" s="95"/>
      <c r="BE226" s="96"/>
      <c r="BF226" s="95"/>
      <c r="BG226" s="96"/>
      <c r="BH226" s="95">
        <v>237</v>
      </c>
      <c r="BI226" s="96">
        <v>98</v>
      </c>
      <c r="BJ226" s="95"/>
      <c r="BK226" s="96"/>
      <c r="BL226" s="95"/>
      <c r="BM226" s="96"/>
      <c r="BN226" s="95"/>
      <c r="BO226" s="96"/>
      <c r="BP226" s="95"/>
      <c r="BQ226" s="96"/>
      <c r="BR226" s="95"/>
      <c r="BS226" s="96"/>
    </row>
    <row r="227" spans="1:71">
      <c r="A227" s="10">
        <v>3402</v>
      </c>
      <c r="B227" s="11" t="s">
        <v>354</v>
      </c>
      <c r="C227" s="33">
        <v>1392</v>
      </c>
      <c r="D227" s="45">
        <v>317</v>
      </c>
      <c r="E227" s="68">
        <f t="shared" si="3"/>
        <v>0.22772988505747127</v>
      </c>
      <c r="F227" s="95"/>
      <c r="G227" s="109"/>
      <c r="H227" s="95"/>
      <c r="I227" s="108"/>
      <c r="J227" s="196"/>
      <c r="K227" s="109"/>
      <c r="L227" s="95"/>
      <c r="M227" s="108"/>
      <c r="N227" s="196"/>
      <c r="O227" s="109"/>
      <c r="P227" s="302"/>
      <c r="Q227" s="303"/>
      <c r="R227" s="196"/>
      <c r="S227" s="109"/>
      <c r="T227" s="95"/>
      <c r="U227" s="108"/>
      <c r="V227" s="368"/>
      <c r="W227" s="308"/>
      <c r="X227" s="302"/>
      <c r="Y227" s="303"/>
      <c r="Z227" s="368"/>
      <c r="AA227" s="308"/>
      <c r="AB227" s="302"/>
      <c r="AC227" s="303"/>
      <c r="AD227" s="368"/>
      <c r="AE227" s="308"/>
      <c r="AF227" s="302"/>
      <c r="AG227" s="303"/>
      <c r="AH227" s="368"/>
      <c r="AI227" s="308"/>
      <c r="AJ227" s="302"/>
      <c r="AK227" s="303"/>
      <c r="AL227" s="368"/>
      <c r="AM227" s="308"/>
      <c r="AN227" s="302"/>
      <c r="AO227" s="303"/>
      <c r="AP227" s="368"/>
      <c r="AQ227" s="308"/>
      <c r="AR227" s="302">
        <v>172</v>
      </c>
      <c r="AS227" s="303">
        <v>141</v>
      </c>
      <c r="AT227" s="368">
        <v>211</v>
      </c>
      <c r="AU227" s="308">
        <v>99</v>
      </c>
      <c r="AV227" s="344"/>
      <c r="AW227" s="303"/>
      <c r="AX227" s="369"/>
      <c r="AY227" s="308"/>
      <c r="AZ227" s="95"/>
      <c r="BA227" s="109"/>
      <c r="BB227" s="95"/>
      <c r="BC227" s="96"/>
      <c r="BD227" s="95"/>
      <c r="BE227" s="96"/>
      <c r="BF227" s="95"/>
      <c r="BG227" s="96"/>
      <c r="BH227" s="95">
        <v>238</v>
      </c>
      <c r="BI227" s="96">
        <v>71</v>
      </c>
      <c r="BJ227" s="95"/>
      <c r="BK227" s="96"/>
      <c r="BL227" s="95"/>
      <c r="BM227" s="96"/>
      <c r="BN227" s="95"/>
      <c r="BO227" s="96"/>
      <c r="BP227" s="95"/>
      <c r="BQ227" s="96"/>
      <c r="BR227" s="95"/>
      <c r="BS227" s="96"/>
    </row>
    <row r="228" spans="1:71">
      <c r="A228" s="10">
        <v>3403</v>
      </c>
      <c r="B228" s="11" t="s">
        <v>355</v>
      </c>
      <c r="C228" s="33">
        <v>1423</v>
      </c>
      <c r="D228" s="45">
        <v>327</v>
      </c>
      <c r="E228" s="68">
        <f t="shared" si="3"/>
        <v>0.2297962052002811</v>
      </c>
      <c r="F228" s="95"/>
      <c r="G228" s="109"/>
      <c r="H228" s="95"/>
      <c r="I228" s="108"/>
      <c r="J228" s="196"/>
      <c r="K228" s="109"/>
      <c r="L228" s="95"/>
      <c r="M228" s="108"/>
      <c r="N228" s="196"/>
      <c r="O228" s="109"/>
      <c r="P228" s="302"/>
      <c r="Q228" s="303"/>
      <c r="R228" s="196"/>
      <c r="S228" s="109"/>
      <c r="T228" s="95"/>
      <c r="U228" s="108"/>
      <c r="V228" s="368"/>
      <c r="W228" s="308"/>
      <c r="X228" s="302"/>
      <c r="Y228" s="303"/>
      <c r="Z228" s="368"/>
      <c r="AA228" s="308"/>
      <c r="AB228" s="302"/>
      <c r="AC228" s="303"/>
      <c r="AD228" s="368"/>
      <c r="AE228" s="308"/>
      <c r="AF228" s="302"/>
      <c r="AG228" s="303"/>
      <c r="AH228" s="368"/>
      <c r="AI228" s="308"/>
      <c r="AJ228" s="302"/>
      <c r="AK228" s="303"/>
      <c r="AL228" s="368"/>
      <c r="AM228" s="308"/>
      <c r="AN228" s="302"/>
      <c r="AO228" s="303"/>
      <c r="AP228" s="368"/>
      <c r="AQ228" s="308"/>
      <c r="AR228" s="302">
        <v>182</v>
      </c>
      <c r="AS228" s="303">
        <v>135</v>
      </c>
      <c r="AT228" s="368">
        <v>209</v>
      </c>
      <c r="AU228" s="308">
        <v>105</v>
      </c>
      <c r="AV228" s="344"/>
      <c r="AW228" s="303"/>
      <c r="AX228" s="369"/>
      <c r="AY228" s="308"/>
      <c r="AZ228" s="95"/>
      <c r="BA228" s="109"/>
      <c r="BB228" s="95"/>
      <c r="BC228" s="96"/>
      <c r="BD228" s="95"/>
      <c r="BE228" s="96"/>
      <c r="BF228" s="95"/>
      <c r="BG228" s="96"/>
      <c r="BH228" s="95">
        <v>246</v>
      </c>
      <c r="BI228" s="96">
        <v>71</v>
      </c>
      <c r="BJ228" s="95"/>
      <c r="BK228" s="96"/>
      <c r="BL228" s="95"/>
      <c r="BM228" s="96"/>
      <c r="BN228" s="95"/>
      <c r="BO228" s="96"/>
      <c r="BP228" s="95"/>
      <c r="BQ228" s="96"/>
      <c r="BR228" s="95"/>
      <c r="BS228" s="96"/>
    </row>
    <row r="229" spans="1:71">
      <c r="A229" s="10">
        <v>3404</v>
      </c>
      <c r="B229" s="11" t="s">
        <v>356</v>
      </c>
      <c r="C229" s="33">
        <v>1329</v>
      </c>
      <c r="D229" s="45">
        <v>419</v>
      </c>
      <c r="E229" s="68">
        <f t="shared" si="3"/>
        <v>0.31527464258841231</v>
      </c>
      <c r="F229" s="95"/>
      <c r="G229" s="109"/>
      <c r="H229" s="95"/>
      <c r="I229" s="108"/>
      <c r="J229" s="196"/>
      <c r="K229" s="109"/>
      <c r="L229" s="95"/>
      <c r="M229" s="108"/>
      <c r="N229" s="196"/>
      <c r="O229" s="109"/>
      <c r="P229" s="302"/>
      <c r="Q229" s="303"/>
      <c r="R229" s="196"/>
      <c r="S229" s="109"/>
      <c r="T229" s="95"/>
      <c r="U229" s="108"/>
      <c r="V229" s="368"/>
      <c r="W229" s="308"/>
      <c r="X229" s="302"/>
      <c r="Y229" s="303"/>
      <c r="Z229" s="368"/>
      <c r="AA229" s="308"/>
      <c r="AB229" s="302"/>
      <c r="AC229" s="303"/>
      <c r="AD229" s="368"/>
      <c r="AE229" s="308"/>
      <c r="AF229" s="302"/>
      <c r="AG229" s="303"/>
      <c r="AH229" s="368"/>
      <c r="AI229" s="308"/>
      <c r="AJ229" s="302"/>
      <c r="AK229" s="303"/>
      <c r="AL229" s="368"/>
      <c r="AM229" s="308"/>
      <c r="AN229" s="302"/>
      <c r="AO229" s="303"/>
      <c r="AP229" s="368"/>
      <c r="AQ229" s="308"/>
      <c r="AR229" s="302">
        <v>229</v>
      </c>
      <c r="AS229" s="303">
        <v>187</v>
      </c>
      <c r="AT229" s="368">
        <v>274</v>
      </c>
      <c r="AU229" s="308">
        <v>141</v>
      </c>
      <c r="AV229" s="344"/>
      <c r="AW229" s="303"/>
      <c r="AX229" s="369"/>
      <c r="AY229" s="308"/>
      <c r="AZ229" s="95"/>
      <c r="BA229" s="109"/>
      <c r="BB229" s="95"/>
      <c r="BC229" s="96"/>
      <c r="BD229" s="95"/>
      <c r="BE229" s="96"/>
      <c r="BF229" s="95"/>
      <c r="BG229" s="96"/>
      <c r="BH229" s="95">
        <v>326</v>
      </c>
      <c r="BI229" s="96">
        <v>91</v>
      </c>
      <c r="BJ229" s="95"/>
      <c r="BK229" s="96"/>
      <c r="BL229" s="95"/>
      <c r="BM229" s="96"/>
      <c r="BN229" s="95"/>
      <c r="BO229" s="96"/>
      <c r="BP229" s="95"/>
      <c r="BQ229" s="96"/>
      <c r="BR229" s="95"/>
      <c r="BS229" s="96"/>
    </row>
    <row r="230" spans="1:71">
      <c r="A230" s="10">
        <v>3405</v>
      </c>
      <c r="B230" s="11" t="s">
        <v>357</v>
      </c>
      <c r="C230" s="33">
        <v>1415</v>
      </c>
      <c r="D230" s="45">
        <v>463</v>
      </c>
      <c r="E230" s="68">
        <f t="shared" si="3"/>
        <v>0.32720848056537105</v>
      </c>
      <c r="F230" s="95"/>
      <c r="G230" s="109"/>
      <c r="H230" s="95"/>
      <c r="I230" s="108"/>
      <c r="J230" s="196"/>
      <c r="K230" s="109"/>
      <c r="L230" s="95"/>
      <c r="M230" s="108"/>
      <c r="N230" s="196"/>
      <c r="O230" s="109"/>
      <c r="P230" s="302"/>
      <c r="Q230" s="303"/>
      <c r="R230" s="196"/>
      <c r="S230" s="109"/>
      <c r="T230" s="95"/>
      <c r="U230" s="108"/>
      <c r="V230" s="368"/>
      <c r="W230" s="308"/>
      <c r="X230" s="302"/>
      <c r="Y230" s="303"/>
      <c r="Z230" s="368"/>
      <c r="AA230" s="308"/>
      <c r="AB230" s="302"/>
      <c r="AC230" s="303"/>
      <c r="AD230" s="368"/>
      <c r="AE230" s="308"/>
      <c r="AF230" s="302"/>
      <c r="AG230" s="303"/>
      <c r="AH230" s="368"/>
      <c r="AI230" s="308"/>
      <c r="AJ230" s="302"/>
      <c r="AK230" s="303"/>
      <c r="AL230" s="368"/>
      <c r="AM230" s="308"/>
      <c r="AN230" s="302"/>
      <c r="AO230" s="303"/>
      <c r="AP230" s="368"/>
      <c r="AQ230" s="308"/>
      <c r="AR230" s="302">
        <v>249</v>
      </c>
      <c r="AS230" s="303">
        <v>202</v>
      </c>
      <c r="AT230" s="368">
        <v>284</v>
      </c>
      <c r="AU230" s="308">
        <v>163</v>
      </c>
      <c r="AV230" s="344"/>
      <c r="AW230" s="303"/>
      <c r="AX230" s="369"/>
      <c r="AY230" s="308"/>
      <c r="AZ230" s="95"/>
      <c r="BA230" s="109"/>
      <c r="BB230" s="95"/>
      <c r="BC230" s="96"/>
      <c r="BD230" s="95"/>
      <c r="BE230" s="96"/>
      <c r="BF230" s="95"/>
      <c r="BG230" s="96"/>
      <c r="BH230" s="95">
        <v>351</v>
      </c>
      <c r="BI230" s="96">
        <v>103</v>
      </c>
      <c r="BJ230" s="95"/>
      <c r="BK230" s="96"/>
      <c r="BL230" s="95"/>
      <c r="BM230" s="96"/>
      <c r="BN230" s="95"/>
      <c r="BO230" s="96"/>
      <c r="BP230" s="95"/>
      <c r="BQ230" s="96"/>
      <c r="BR230" s="95"/>
      <c r="BS230" s="96"/>
    </row>
    <row r="231" spans="1:71">
      <c r="A231" s="10">
        <v>3406</v>
      </c>
      <c r="B231" s="11" t="s">
        <v>766</v>
      </c>
      <c r="C231" s="33">
        <v>1076</v>
      </c>
      <c r="D231" s="45">
        <v>345</v>
      </c>
      <c r="E231" s="68">
        <f t="shared" si="3"/>
        <v>0.32063197026022305</v>
      </c>
      <c r="F231" s="95"/>
      <c r="G231" s="109"/>
      <c r="H231" s="95"/>
      <c r="I231" s="108"/>
      <c r="J231" s="196"/>
      <c r="K231" s="109"/>
      <c r="L231" s="95"/>
      <c r="M231" s="108"/>
      <c r="N231" s="196"/>
      <c r="O231" s="109"/>
      <c r="P231" s="302"/>
      <c r="Q231" s="303"/>
      <c r="R231" s="196"/>
      <c r="S231" s="109"/>
      <c r="T231" s="95"/>
      <c r="U231" s="108"/>
      <c r="V231" s="368"/>
      <c r="W231" s="308"/>
      <c r="X231" s="302"/>
      <c r="Y231" s="303"/>
      <c r="Z231" s="368"/>
      <c r="AA231" s="308"/>
      <c r="AB231" s="302"/>
      <c r="AC231" s="303"/>
      <c r="AD231" s="368"/>
      <c r="AE231" s="308"/>
      <c r="AF231" s="302"/>
      <c r="AG231" s="303"/>
      <c r="AH231" s="368"/>
      <c r="AI231" s="308"/>
      <c r="AJ231" s="302"/>
      <c r="AK231" s="303"/>
      <c r="AL231" s="368"/>
      <c r="AM231" s="308"/>
      <c r="AN231" s="302"/>
      <c r="AO231" s="303"/>
      <c r="AP231" s="368"/>
      <c r="AQ231" s="308"/>
      <c r="AR231" s="95">
        <v>176</v>
      </c>
      <c r="AS231" s="108">
        <v>154</v>
      </c>
      <c r="AT231" s="368">
        <v>230</v>
      </c>
      <c r="AU231" s="308">
        <v>104</v>
      </c>
      <c r="AV231" s="344"/>
      <c r="AW231" s="303"/>
      <c r="AX231" s="369"/>
      <c r="AY231" s="308"/>
      <c r="AZ231" s="95"/>
      <c r="BA231" s="109"/>
      <c r="BB231" s="95"/>
      <c r="BC231" s="96"/>
      <c r="BD231" s="95"/>
      <c r="BE231" s="96"/>
      <c r="BF231" s="95"/>
      <c r="BG231" s="96"/>
      <c r="BH231" s="95">
        <v>276</v>
      </c>
      <c r="BI231" s="96">
        <v>67</v>
      </c>
      <c r="BJ231" s="95"/>
      <c r="BK231" s="96"/>
      <c r="BL231" s="95"/>
      <c r="BM231" s="96"/>
      <c r="BN231" s="95"/>
      <c r="BO231" s="96"/>
      <c r="BP231" s="95"/>
      <c r="BQ231" s="96"/>
      <c r="BR231" s="95"/>
      <c r="BS231" s="96"/>
    </row>
    <row r="232" spans="1:71">
      <c r="A232" s="10">
        <v>3501</v>
      </c>
      <c r="B232" s="11" t="s">
        <v>358</v>
      </c>
      <c r="C232" s="33">
        <v>658</v>
      </c>
      <c r="D232" s="45">
        <v>202</v>
      </c>
      <c r="E232" s="68">
        <f t="shared" si="3"/>
        <v>0.30699088145896658</v>
      </c>
      <c r="F232" s="95"/>
      <c r="G232" s="109"/>
      <c r="H232" s="95"/>
      <c r="I232" s="108"/>
      <c r="J232" s="196"/>
      <c r="K232" s="109"/>
      <c r="L232" s="95"/>
      <c r="M232" s="108"/>
      <c r="N232" s="196"/>
      <c r="O232" s="109"/>
      <c r="P232" s="302"/>
      <c r="Q232" s="303"/>
      <c r="R232" s="368"/>
      <c r="S232" s="308"/>
      <c r="T232" s="302"/>
      <c r="U232" s="303"/>
      <c r="V232" s="368"/>
      <c r="W232" s="308"/>
      <c r="X232" s="302"/>
      <c r="Y232" s="303"/>
      <c r="Z232" s="368"/>
      <c r="AA232" s="308"/>
      <c r="AB232" s="302"/>
      <c r="AC232" s="303"/>
      <c r="AD232" s="368"/>
      <c r="AE232" s="308"/>
      <c r="AF232" s="302"/>
      <c r="AG232" s="303"/>
      <c r="AH232" s="368"/>
      <c r="AI232" s="308"/>
      <c r="AJ232" s="302"/>
      <c r="AK232" s="303"/>
      <c r="AL232" s="368"/>
      <c r="AM232" s="308"/>
      <c r="AN232" s="302"/>
      <c r="AO232" s="303"/>
      <c r="AP232" s="368"/>
      <c r="AQ232" s="308"/>
      <c r="AR232" s="302">
        <v>160</v>
      </c>
      <c r="AS232" s="303">
        <v>37</v>
      </c>
      <c r="AT232" s="368">
        <v>169</v>
      </c>
      <c r="AU232" s="308">
        <v>31</v>
      </c>
      <c r="AV232" s="344"/>
      <c r="AW232" s="303"/>
      <c r="AX232" s="369"/>
      <c r="AY232" s="308"/>
      <c r="AZ232" s="95"/>
      <c r="BA232" s="109"/>
      <c r="BB232" s="357"/>
      <c r="BC232" s="358"/>
      <c r="BD232" s="357"/>
      <c r="BE232" s="358"/>
      <c r="BF232" s="357"/>
      <c r="BG232" s="358"/>
      <c r="BH232" s="357"/>
      <c r="BI232" s="358"/>
      <c r="BJ232" s="357"/>
      <c r="BK232" s="358"/>
      <c r="BL232" s="357"/>
      <c r="BM232" s="358"/>
      <c r="BN232" s="357"/>
      <c r="BO232" s="358"/>
      <c r="BP232" s="357"/>
      <c r="BQ232" s="358"/>
      <c r="BR232" s="357"/>
      <c r="BS232" s="358"/>
    </row>
    <row r="233" spans="1:71">
      <c r="A233" s="10">
        <v>3502</v>
      </c>
      <c r="B233" s="11" t="s">
        <v>359</v>
      </c>
      <c r="C233" s="33">
        <v>1129</v>
      </c>
      <c r="D233" s="45">
        <v>296</v>
      </c>
      <c r="E233" s="68">
        <f t="shared" si="3"/>
        <v>0.26217891939769705</v>
      </c>
      <c r="F233" s="95"/>
      <c r="G233" s="109"/>
      <c r="H233" s="95"/>
      <c r="I233" s="108"/>
      <c r="J233" s="196"/>
      <c r="K233" s="109"/>
      <c r="L233" s="95"/>
      <c r="M233" s="108"/>
      <c r="N233" s="196"/>
      <c r="O233" s="109"/>
      <c r="P233" s="302"/>
      <c r="Q233" s="303"/>
      <c r="R233" s="368"/>
      <c r="S233" s="308"/>
      <c r="T233" s="302"/>
      <c r="U233" s="303"/>
      <c r="V233" s="368"/>
      <c r="W233" s="308"/>
      <c r="X233" s="302"/>
      <c r="Y233" s="303"/>
      <c r="Z233" s="368"/>
      <c r="AA233" s="308"/>
      <c r="AB233" s="302"/>
      <c r="AC233" s="303"/>
      <c r="AD233" s="368"/>
      <c r="AE233" s="308"/>
      <c r="AF233" s="302"/>
      <c r="AG233" s="303"/>
      <c r="AH233" s="368"/>
      <c r="AI233" s="308"/>
      <c r="AJ233" s="302"/>
      <c r="AK233" s="303"/>
      <c r="AL233" s="368"/>
      <c r="AM233" s="308"/>
      <c r="AN233" s="302"/>
      <c r="AO233" s="303"/>
      <c r="AP233" s="368"/>
      <c r="AQ233" s="308"/>
      <c r="AR233" s="302">
        <v>193</v>
      </c>
      <c r="AS233" s="303">
        <v>101</v>
      </c>
      <c r="AT233" s="368">
        <v>206</v>
      </c>
      <c r="AU233" s="308">
        <v>84</v>
      </c>
      <c r="AV233" s="344"/>
      <c r="AW233" s="303"/>
      <c r="AX233" s="369"/>
      <c r="AY233" s="308"/>
      <c r="AZ233" s="95"/>
      <c r="BA233" s="109"/>
      <c r="BB233" s="357"/>
      <c r="BC233" s="358"/>
      <c r="BD233" s="357"/>
      <c r="BE233" s="358"/>
      <c r="BF233" s="357"/>
      <c r="BG233" s="358"/>
      <c r="BH233" s="357"/>
      <c r="BI233" s="358"/>
      <c r="BJ233" s="357"/>
      <c r="BK233" s="358"/>
      <c r="BL233" s="357"/>
      <c r="BM233" s="358"/>
      <c r="BN233" s="357"/>
      <c r="BO233" s="358"/>
      <c r="BP233" s="357"/>
      <c r="BQ233" s="358"/>
      <c r="BR233" s="357"/>
      <c r="BS233" s="358"/>
    </row>
    <row r="234" spans="1:71">
      <c r="A234" s="10">
        <v>3503</v>
      </c>
      <c r="B234" s="11" t="s">
        <v>360</v>
      </c>
      <c r="C234" s="33">
        <v>834</v>
      </c>
      <c r="D234" s="45">
        <v>231</v>
      </c>
      <c r="E234" s="68">
        <f t="shared" si="3"/>
        <v>0.27697841726618705</v>
      </c>
      <c r="F234" s="95"/>
      <c r="G234" s="109"/>
      <c r="H234" s="95"/>
      <c r="I234" s="108"/>
      <c r="J234" s="196"/>
      <c r="K234" s="109"/>
      <c r="L234" s="95"/>
      <c r="M234" s="108"/>
      <c r="N234" s="196"/>
      <c r="O234" s="109"/>
      <c r="P234" s="302"/>
      <c r="Q234" s="303"/>
      <c r="R234" s="368"/>
      <c r="S234" s="308"/>
      <c r="T234" s="302"/>
      <c r="U234" s="303"/>
      <c r="V234" s="368"/>
      <c r="W234" s="308"/>
      <c r="X234" s="302"/>
      <c r="Y234" s="303"/>
      <c r="Z234" s="368"/>
      <c r="AA234" s="308"/>
      <c r="AB234" s="302"/>
      <c r="AC234" s="303"/>
      <c r="AD234" s="368"/>
      <c r="AE234" s="308"/>
      <c r="AF234" s="302"/>
      <c r="AG234" s="303"/>
      <c r="AH234" s="368"/>
      <c r="AI234" s="308"/>
      <c r="AJ234" s="302"/>
      <c r="AK234" s="303"/>
      <c r="AL234" s="368"/>
      <c r="AM234" s="308"/>
      <c r="AN234" s="302"/>
      <c r="AO234" s="303"/>
      <c r="AP234" s="368"/>
      <c r="AQ234" s="308"/>
      <c r="AR234" s="302">
        <v>168</v>
      </c>
      <c r="AS234" s="303">
        <v>62</v>
      </c>
      <c r="AT234" s="368">
        <v>179</v>
      </c>
      <c r="AU234" s="308">
        <v>51</v>
      </c>
      <c r="AV234" s="344"/>
      <c r="AW234" s="303"/>
      <c r="AX234" s="369"/>
      <c r="AY234" s="308"/>
      <c r="AZ234" s="95"/>
      <c r="BA234" s="109"/>
      <c r="BB234" s="357"/>
      <c r="BC234" s="358"/>
      <c r="BD234" s="357"/>
      <c r="BE234" s="358"/>
      <c r="BF234" s="357"/>
      <c r="BG234" s="358"/>
      <c r="BH234" s="357"/>
      <c r="BI234" s="358"/>
      <c r="BJ234" s="357"/>
      <c r="BK234" s="358"/>
      <c r="BL234" s="357"/>
      <c r="BM234" s="358"/>
      <c r="BN234" s="357"/>
      <c r="BO234" s="358"/>
      <c r="BP234" s="357"/>
      <c r="BQ234" s="358"/>
      <c r="BR234" s="357"/>
      <c r="BS234" s="358"/>
    </row>
    <row r="235" spans="1:71">
      <c r="A235" s="10">
        <v>3504</v>
      </c>
      <c r="B235" s="11" t="s">
        <v>361</v>
      </c>
      <c r="C235" s="33">
        <v>698</v>
      </c>
      <c r="D235" s="45">
        <v>198</v>
      </c>
      <c r="E235" s="68">
        <f t="shared" si="3"/>
        <v>0.28366762177650429</v>
      </c>
      <c r="F235" s="95"/>
      <c r="G235" s="109"/>
      <c r="H235" s="95"/>
      <c r="I235" s="108"/>
      <c r="J235" s="196"/>
      <c r="K235" s="109"/>
      <c r="L235" s="95"/>
      <c r="M235" s="108"/>
      <c r="N235" s="196"/>
      <c r="O235" s="109"/>
      <c r="P235" s="302"/>
      <c r="Q235" s="303"/>
      <c r="R235" s="368"/>
      <c r="S235" s="308"/>
      <c r="T235" s="302"/>
      <c r="U235" s="303"/>
      <c r="V235" s="368"/>
      <c r="W235" s="308"/>
      <c r="X235" s="302"/>
      <c r="Y235" s="303"/>
      <c r="Z235" s="368"/>
      <c r="AA235" s="308"/>
      <c r="AB235" s="302"/>
      <c r="AC235" s="303"/>
      <c r="AD235" s="368"/>
      <c r="AE235" s="308"/>
      <c r="AF235" s="302"/>
      <c r="AG235" s="303"/>
      <c r="AH235" s="368"/>
      <c r="AI235" s="308"/>
      <c r="AJ235" s="302"/>
      <c r="AK235" s="303"/>
      <c r="AL235" s="368"/>
      <c r="AM235" s="308"/>
      <c r="AN235" s="302"/>
      <c r="AO235" s="303"/>
      <c r="AP235" s="368"/>
      <c r="AQ235" s="308"/>
      <c r="AR235" s="302">
        <v>127</v>
      </c>
      <c r="AS235" s="303">
        <v>69</v>
      </c>
      <c r="AT235" s="368">
        <v>131</v>
      </c>
      <c r="AU235" s="308">
        <v>65</v>
      </c>
      <c r="AV235" s="344"/>
      <c r="AW235" s="303"/>
      <c r="AX235" s="369"/>
      <c r="AY235" s="308"/>
      <c r="AZ235" s="95"/>
      <c r="BA235" s="109"/>
      <c r="BB235" s="357"/>
      <c r="BC235" s="358"/>
      <c r="BD235" s="357"/>
      <c r="BE235" s="358"/>
      <c r="BF235" s="357"/>
      <c r="BG235" s="358"/>
      <c r="BH235" s="357"/>
      <c r="BI235" s="358"/>
      <c r="BJ235" s="357"/>
      <c r="BK235" s="358"/>
      <c r="BL235" s="357"/>
      <c r="BM235" s="358"/>
      <c r="BN235" s="357"/>
      <c r="BO235" s="358"/>
      <c r="BP235" s="357"/>
      <c r="BQ235" s="358"/>
      <c r="BR235" s="357"/>
      <c r="BS235" s="358"/>
    </row>
    <row r="236" spans="1:71">
      <c r="A236" s="10">
        <v>3505</v>
      </c>
      <c r="B236" s="11" t="s">
        <v>362</v>
      </c>
      <c r="C236" s="33">
        <v>1004</v>
      </c>
      <c r="D236" s="45">
        <v>262</v>
      </c>
      <c r="E236" s="68">
        <f t="shared" si="3"/>
        <v>0.26095617529880477</v>
      </c>
      <c r="F236" s="95"/>
      <c r="G236" s="109"/>
      <c r="H236" s="95"/>
      <c r="I236" s="108"/>
      <c r="J236" s="196"/>
      <c r="K236" s="109"/>
      <c r="L236" s="95"/>
      <c r="M236" s="108"/>
      <c r="N236" s="196"/>
      <c r="O236" s="109"/>
      <c r="P236" s="302"/>
      <c r="Q236" s="303"/>
      <c r="R236" s="368"/>
      <c r="S236" s="308"/>
      <c r="T236" s="302"/>
      <c r="U236" s="303"/>
      <c r="V236" s="368"/>
      <c r="W236" s="308"/>
      <c r="X236" s="302"/>
      <c r="Y236" s="303"/>
      <c r="Z236" s="368"/>
      <c r="AA236" s="308"/>
      <c r="AB236" s="302"/>
      <c r="AC236" s="303"/>
      <c r="AD236" s="368"/>
      <c r="AE236" s="308"/>
      <c r="AF236" s="302"/>
      <c r="AG236" s="303"/>
      <c r="AH236" s="368"/>
      <c r="AI236" s="308"/>
      <c r="AJ236" s="302"/>
      <c r="AK236" s="303"/>
      <c r="AL236" s="368"/>
      <c r="AM236" s="308"/>
      <c r="AN236" s="302"/>
      <c r="AO236" s="303"/>
      <c r="AP236" s="368"/>
      <c r="AQ236" s="308"/>
      <c r="AR236" s="302">
        <v>188</v>
      </c>
      <c r="AS236" s="303">
        <v>70</v>
      </c>
      <c r="AT236" s="368">
        <v>196</v>
      </c>
      <c r="AU236" s="308">
        <v>64</v>
      </c>
      <c r="AV236" s="344"/>
      <c r="AW236" s="303"/>
      <c r="AX236" s="369"/>
      <c r="AY236" s="308"/>
      <c r="AZ236" s="95"/>
      <c r="BA236" s="109"/>
      <c r="BB236" s="357"/>
      <c r="BC236" s="358"/>
      <c r="BD236" s="357"/>
      <c r="BE236" s="358"/>
      <c r="BF236" s="357"/>
      <c r="BG236" s="358"/>
      <c r="BH236" s="357"/>
      <c r="BI236" s="358"/>
      <c r="BJ236" s="357"/>
      <c r="BK236" s="358"/>
      <c r="BL236" s="357"/>
      <c r="BM236" s="358"/>
      <c r="BN236" s="357"/>
      <c r="BO236" s="358"/>
      <c r="BP236" s="357"/>
      <c r="BQ236" s="358"/>
      <c r="BR236" s="357"/>
      <c r="BS236" s="358"/>
    </row>
    <row r="237" spans="1:71">
      <c r="A237" s="10">
        <v>3506</v>
      </c>
      <c r="B237" s="11" t="s">
        <v>363</v>
      </c>
      <c r="C237" s="33">
        <v>691</v>
      </c>
      <c r="D237" s="45">
        <v>196</v>
      </c>
      <c r="E237" s="68">
        <f t="shared" si="3"/>
        <v>0.28364688856729375</v>
      </c>
      <c r="F237" s="95"/>
      <c r="G237" s="109"/>
      <c r="H237" s="95"/>
      <c r="I237" s="108"/>
      <c r="J237" s="196"/>
      <c r="K237" s="109"/>
      <c r="L237" s="95"/>
      <c r="M237" s="108"/>
      <c r="N237" s="196"/>
      <c r="O237" s="109"/>
      <c r="P237" s="302"/>
      <c r="Q237" s="303"/>
      <c r="R237" s="368"/>
      <c r="S237" s="308"/>
      <c r="T237" s="302"/>
      <c r="U237" s="303"/>
      <c r="V237" s="368"/>
      <c r="W237" s="308"/>
      <c r="X237" s="302"/>
      <c r="Y237" s="303"/>
      <c r="Z237" s="368"/>
      <c r="AA237" s="308"/>
      <c r="AB237" s="302"/>
      <c r="AC237" s="303"/>
      <c r="AD237" s="368"/>
      <c r="AE237" s="308"/>
      <c r="AF237" s="302"/>
      <c r="AG237" s="303"/>
      <c r="AH237" s="368"/>
      <c r="AI237" s="308"/>
      <c r="AJ237" s="302"/>
      <c r="AK237" s="303"/>
      <c r="AL237" s="368"/>
      <c r="AM237" s="308"/>
      <c r="AN237" s="302"/>
      <c r="AO237" s="303"/>
      <c r="AP237" s="368"/>
      <c r="AQ237" s="308"/>
      <c r="AR237" s="302">
        <v>141</v>
      </c>
      <c r="AS237" s="303">
        <v>53</v>
      </c>
      <c r="AT237" s="368">
        <v>145</v>
      </c>
      <c r="AU237" s="308">
        <v>49</v>
      </c>
      <c r="AV237" s="344"/>
      <c r="AW237" s="303"/>
      <c r="AX237" s="369"/>
      <c r="AY237" s="308"/>
      <c r="AZ237" s="95"/>
      <c r="BA237" s="109"/>
      <c r="BB237" s="357"/>
      <c r="BC237" s="358"/>
      <c r="BD237" s="357"/>
      <c r="BE237" s="358"/>
      <c r="BF237" s="357"/>
      <c r="BG237" s="358"/>
      <c r="BH237" s="357"/>
      <c r="BI237" s="358"/>
      <c r="BJ237" s="357"/>
      <c r="BK237" s="358"/>
      <c r="BL237" s="357"/>
      <c r="BM237" s="358"/>
      <c r="BN237" s="357"/>
      <c r="BO237" s="358"/>
      <c r="BP237" s="357"/>
      <c r="BQ237" s="358"/>
      <c r="BR237" s="357"/>
      <c r="BS237" s="358"/>
    </row>
    <row r="238" spans="1:71">
      <c r="A238" s="10">
        <v>3701</v>
      </c>
      <c r="B238" s="11" t="s">
        <v>364</v>
      </c>
      <c r="C238" s="33">
        <v>735</v>
      </c>
      <c r="D238" s="45">
        <v>464</v>
      </c>
      <c r="E238" s="68">
        <f t="shared" si="3"/>
        <v>0.63129251700680267</v>
      </c>
      <c r="F238" s="95"/>
      <c r="G238" s="109"/>
      <c r="H238" s="95"/>
      <c r="I238" s="108"/>
      <c r="J238" s="196"/>
      <c r="K238" s="109"/>
      <c r="L238" s="95"/>
      <c r="M238" s="108"/>
      <c r="N238" s="196"/>
      <c r="O238" s="109"/>
      <c r="P238" s="302"/>
      <c r="Q238" s="303"/>
      <c r="R238" s="368"/>
      <c r="S238" s="308"/>
      <c r="T238" s="302"/>
      <c r="U238" s="303"/>
      <c r="V238" s="368"/>
      <c r="W238" s="308"/>
      <c r="X238" s="302"/>
      <c r="Y238" s="303"/>
      <c r="Z238" s="368"/>
      <c r="AA238" s="308"/>
      <c r="AB238" s="302"/>
      <c r="AC238" s="303"/>
      <c r="AD238" s="368"/>
      <c r="AE238" s="308"/>
      <c r="AF238" s="302"/>
      <c r="AG238" s="303"/>
      <c r="AH238" s="368">
        <v>81</v>
      </c>
      <c r="AI238" s="308">
        <v>335</v>
      </c>
      <c r="AJ238" s="302"/>
      <c r="AK238" s="303"/>
      <c r="AL238" s="368"/>
      <c r="AM238" s="308"/>
      <c r="AN238" s="302">
        <v>27</v>
      </c>
      <c r="AO238" s="303">
        <v>18</v>
      </c>
      <c r="AP238" s="368"/>
      <c r="AQ238" s="308"/>
      <c r="AR238" s="302">
        <v>274</v>
      </c>
      <c r="AS238" s="303">
        <v>176</v>
      </c>
      <c r="AT238" s="368">
        <v>297</v>
      </c>
      <c r="AU238" s="308">
        <v>155</v>
      </c>
      <c r="AV238" s="344"/>
      <c r="AW238" s="303"/>
      <c r="AX238" s="369"/>
      <c r="AY238" s="308"/>
      <c r="AZ238" s="95"/>
      <c r="BA238" s="109"/>
      <c r="BB238" s="357"/>
      <c r="BC238" s="358"/>
      <c r="BD238" s="357"/>
      <c r="BE238" s="358"/>
      <c r="BF238" s="357"/>
      <c r="BG238" s="358"/>
      <c r="BH238" s="357"/>
      <c r="BI238" s="358"/>
      <c r="BJ238" s="357">
        <v>298</v>
      </c>
      <c r="BK238" s="358">
        <v>126</v>
      </c>
      <c r="BL238" s="357"/>
      <c r="BM238" s="358"/>
      <c r="BN238" s="357"/>
      <c r="BO238" s="358"/>
      <c r="BP238" s="357"/>
      <c r="BQ238" s="358"/>
      <c r="BR238" s="357"/>
      <c r="BS238" s="358"/>
    </row>
    <row r="239" spans="1:71">
      <c r="A239" s="10">
        <v>3702</v>
      </c>
      <c r="B239" s="11" t="s">
        <v>365</v>
      </c>
      <c r="C239" s="33">
        <v>1355</v>
      </c>
      <c r="D239" s="45">
        <v>629</v>
      </c>
      <c r="E239" s="68">
        <f t="shared" si="3"/>
        <v>0.46420664206642065</v>
      </c>
      <c r="F239" s="95"/>
      <c r="G239" s="109"/>
      <c r="H239" s="95"/>
      <c r="I239" s="108"/>
      <c r="J239" s="196"/>
      <c r="K239" s="109"/>
      <c r="L239" s="95"/>
      <c r="M239" s="108"/>
      <c r="N239" s="196"/>
      <c r="O239" s="109"/>
      <c r="P239" s="302"/>
      <c r="Q239" s="303"/>
      <c r="R239" s="368"/>
      <c r="S239" s="308"/>
      <c r="T239" s="302"/>
      <c r="U239" s="303"/>
      <c r="V239" s="368"/>
      <c r="W239" s="308"/>
      <c r="X239" s="302"/>
      <c r="Y239" s="303"/>
      <c r="Z239" s="368"/>
      <c r="AA239" s="308"/>
      <c r="AB239" s="302"/>
      <c r="AC239" s="303"/>
      <c r="AD239" s="368"/>
      <c r="AE239" s="308"/>
      <c r="AF239" s="302"/>
      <c r="AG239" s="303"/>
      <c r="AH239" s="368">
        <v>129</v>
      </c>
      <c r="AI239" s="308">
        <v>499</v>
      </c>
      <c r="AJ239" s="302"/>
      <c r="AK239" s="303"/>
      <c r="AL239" s="368"/>
      <c r="AM239" s="308"/>
      <c r="AN239" s="302"/>
      <c r="AO239" s="303"/>
      <c r="AP239" s="368"/>
      <c r="AQ239" s="308"/>
      <c r="AR239" s="302">
        <v>359</v>
      </c>
      <c r="AS239" s="303">
        <v>250</v>
      </c>
      <c r="AT239" s="368">
        <v>405</v>
      </c>
      <c r="AU239" s="308">
        <v>208</v>
      </c>
      <c r="AV239" s="344"/>
      <c r="AW239" s="303"/>
      <c r="AX239" s="369"/>
      <c r="AY239" s="308"/>
      <c r="AZ239" s="95"/>
      <c r="BA239" s="109"/>
      <c r="BB239" s="357"/>
      <c r="BC239" s="358"/>
      <c r="BD239" s="357"/>
      <c r="BE239" s="358"/>
      <c r="BF239" s="357"/>
      <c r="BG239" s="358"/>
      <c r="BH239" s="357"/>
      <c r="BI239" s="358"/>
      <c r="BJ239" s="357">
        <v>364</v>
      </c>
      <c r="BK239" s="358">
        <v>219</v>
      </c>
      <c r="BL239" s="357"/>
      <c r="BM239" s="358"/>
      <c r="BN239" s="357"/>
      <c r="BO239" s="358"/>
      <c r="BP239" s="357"/>
      <c r="BQ239" s="358"/>
      <c r="BR239" s="357"/>
      <c r="BS239" s="358"/>
    </row>
    <row r="240" spans="1:71">
      <c r="A240" s="10">
        <v>3703</v>
      </c>
      <c r="B240" s="11" t="s">
        <v>366</v>
      </c>
      <c r="C240" s="33">
        <v>1080</v>
      </c>
      <c r="D240" s="45">
        <v>464</v>
      </c>
      <c r="E240" s="68">
        <f t="shared" si="3"/>
        <v>0.42962962962962964</v>
      </c>
      <c r="F240" s="95"/>
      <c r="G240" s="109"/>
      <c r="H240" s="95"/>
      <c r="I240" s="108"/>
      <c r="J240" s="196"/>
      <c r="K240" s="109"/>
      <c r="L240" s="95"/>
      <c r="M240" s="108"/>
      <c r="N240" s="196"/>
      <c r="O240" s="109"/>
      <c r="P240" s="302"/>
      <c r="Q240" s="303"/>
      <c r="R240" s="368"/>
      <c r="S240" s="308"/>
      <c r="T240" s="302"/>
      <c r="U240" s="303"/>
      <c r="V240" s="368"/>
      <c r="W240" s="308"/>
      <c r="X240" s="302"/>
      <c r="Y240" s="303"/>
      <c r="Z240" s="368"/>
      <c r="AA240" s="308"/>
      <c r="AB240" s="302"/>
      <c r="AC240" s="303"/>
      <c r="AD240" s="368"/>
      <c r="AE240" s="308"/>
      <c r="AF240" s="302"/>
      <c r="AG240" s="303"/>
      <c r="AH240" s="368">
        <v>77</v>
      </c>
      <c r="AI240" s="308">
        <v>254</v>
      </c>
      <c r="AJ240" s="302"/>
      <c r="AK240" s="303"/>
      <c r="AL240" s="368"/>
      <c r="AM240" s="308"/>
      <c r="AN240" s="302">
        <v>63</v>
      </c>
      <c r="AO240" s="303">
        <v>62</v>
      </c>
      <c r="AP240" s="368"/>
      <c r="AQ240" s="308"/>
      <c r="AR240" s="302">
        <v>290</v>
      </c>
      <c r="AS240" s="303">
        <v>154</v>
      </c>
      <c r="AT240" s="368">
        <v>324</v>
      </c>
      <c r="AU240" s="308">
        <v>123</v>
      </c>
      <c r="AV240" s="344"/>
      <c r="AW240" s="303"/>
      <c r="AX240" s="369"/>
      <c r="AY240" s="308"/>
      <c r="AZ240" s="95"/>
      <c r="BA240" s="109"/>
      <c r="BB240" s="95"/>
      <c r="BC240" s="96"/>
      <c r="BD240" s="95"/>
      <c r="BE240" s="96"/>
      <c r="BF240" s="95"/>
      <c r="BG240" s="96"/>
      <c r="BH240" s="95"/>
      <c r="BI240" s="96"/>
      <c r="BJ240" s="95">
        <v>284</v>
      </c>
      <c r="BK240" s="96">
        <v>141</v>
      </c>
      <c r="BL240" s="95"/>
      <c r="BM240" s="96"/>
      <c r="BN240" s="95"/>
      <c r="BO240" s="96"/>
      <c r="BP240" s="95"/>
      <c r="BQ240" s="96"/>
      <c r="BR240" s="95"/>
      <c r="BS240" s="96"/>
    </row>
    <row r="241" spans="1:71">
      <c r="A241" s="10">
        <v>3704</v>
      </c>
      <c r="B241" s="11" t="s">
        <v>367</v>
      </c>
      <c r="C241" s="33">
        <v>934</v>
      </c>
      <c r="D241" s="45">
        <v>412</v>
      </c>
      <c r="E241" s="68">
        <f t="shared" si="3"/>
        <v>0.4411134903640257</v>
      </c>
      <c r="F241" s="95"/>
      <c r="G241" s="109"/>
      <c r="H241" s="95"/>
      <c r="I241" s="108"/>
      <c r="J241" s="196"/>
      <c r="K241" s="109"/>
      <c r="L241" s="95"/>
      <c r="M241" s="108"/>
      <c r="N241" s="196"/>
      <c r="O241" s="109"/>
      <c r="P241" s="302"/>
      <c r="Q241" s="303"/>
      <c r="R241" s="368"/>
      <c r="S241" s="308"/>
      <c r="T241" s="302"/>
      <c r="U241" s="303"/>
      <c r="V241" s="368"/>
      <c r="W241" s="308"/>
      <c r="X241" s="302"/>
      <c r="Y241" s="303"/>
      <c r="Z241" s="368"/>
      <c r="AA241" s="308"/>
      <c r="AB241" s="302"/>
      <c r="AC241" s="303"/>
      <c r="AD241" s="368"/>
      <c r="AE241" s="308"/>
      <c r="AF241" s="302"/>
      <c r="AG241" s="303"/>
      <c r="AH241" s="368">
        <v>51</v>
      </c>
      <c r="AI241" s="308">
        <v>359</v>
      </c>
      <c r="AJ241" s="302"/>
      <c r="AK241" s="303"/>
      <c r="AL241" s="368"/>
      <c r="AM241" s="308"/>
      <c r="AN241" s="302"/>
      <c r="AO241" s="303"/>
      <c r="AP241" s="368"/>
      <c r="AQ241" s="308"/>
      <c r="AR241" s="302">
        <v>211</v>
      </c>
      <c r="AS241" s="303">
        <v>190</v>
      </c>
      <c r="AT241" s="368">
        <v>241</v>
      </c>
      <c r="AU241" s="308">
        <v>164</v>
      </c>
      <c r="AV241" s="344"/>
      <c r="AW241" s="303"/>
      <c r="AX241" s="369"/>
      <c r="AY241" s="308"/>
      <c r="AZ241" s="95"/>
      <c r="BA241" s="109"/>
      <c r="BB241" s="95"/>
      <c r="BC241" s="96"/>
      <c r="BD241" s="95"/>
      <c r="BE241" s="96"/>
      <c r="BF241" s="95"/>
      <c r="BG241" s="96"/>
      <c r="BH241" s="95"/>
      <c r="BI241" s="96"/>
      <c r="BJ241" s="95">
        <v>211</v>
      </c>
      <c r="BK241" s="96">
        <v>169</v>
      </c>
      <c r="BL241" s="95"/>
      <c r="BM241" s="96"/>
      <c r="BN241" s="95"/>
      <c r="BO241" s="96"/>
      <c r="BP241" s="95"/>
      <c r="BQ241" s="96"/>
      <c r="BR241" s="95"/>
      <c r="BS241" s="96"/>
    </row>
    <row r="242" spans="1:71">
      <c r="A242" s="10">
        <v>3705</v>
      </c>
      <c r="B242" s="11" t="s">
        <v>368</v>
      </c>
      <c r="C242" s="33">
        <v>962</v>
      </c>
      <c r="D242" s="45">
        <v>550</v>
      </c>
      <c r="E242" s="68">
        <f t="shared" si="3"/>
        <v>0.5717255717255717</v>
      </c>
      <c r="F242" s="95"/>
      <c r="G242" s="109"/>
      <c r="H242" s="95"/>
      <c r="I242" s="108"/>
      <c r="J242" s="196"/>
      <c r="K242" s="109"/>
      <c r="L242" s="95"/>
      <c r="M242" s="108"/>
      <c r="N242" s="196"/>
      <c r="O242" s="109"/>
      <c r="P242" s="302"/>
      <c r="Q242" s="303"/>
      <c r="R242" s="368"/>
      <c r="S242" s="308"/>
      <c r="T242" s="302"/>
      <c r="U242" s="303"/>
      <c r="V242" s="368"/>
      <c r="W242" s="308"/>
      <c r="X242" s="302"/>
      <c r="Y242" s="303"/>
      <c r="Z242" s="368"/>
      <c r="AA242" s="308"/>
      <c r="AB242" s="302"/>
      <c r="AC242" s="303"/>
      <c r="AD242" s="368"/>
      <c r="AE242" s="308"/>
      <c r="AF242" s="302"/>
      <c r="AG242" s="303"/>
      <c r="AH242" s="368">
        <v>104</v>
      </c>
      <c r="AI242" s="308">
        <v>441</v>
      </c>
      <c r="AJ242" s="302"/>
      <c r="AK242" s="303"/>
      <c r="AL242" s="368"/>
      <c r="AM242" s="308"/>
      <c r="AN242" s="302"/>
      <c r="AO242" s="303"/>
      <c r="AP242" s="368"/>
      <c r="AQ242" s="308"/>
      <c r="AR242" s="302">
        <v>318</v>
      </c>
      <c r="AS242" s="303">
        <v>201</v>
      </c>
      <c r="AT242" s="368">
        <v>365</v>
      </c>
      <c r="AU242" s="308">
        <v>159</v>
      </c>
      <c r="AV242" s="344"/>
      <c r="AW242" s="303"/>
      <c r="AX242" s="369"/>
      <c r="AY242" s="308"/>
      <c r="AZ242" s="95"/>
      <c r="BA242" s="109"/>
      <c r="BB242" s="95"/>
      <c r="BC242" s="96"/>
      <c r="BD242" s="95"/>
      <c r="BE242" s="96"/>
      <c r="BF242" s="95"/>
      <c r="BG242" s="96"/>
      <c r="BH242" s="95"/>
      <c r="BI242" s="96"/>
      <c r="BJ242" s="95">
        <v>292</v>
      </c>
      <c r="BK242" s="96">
        <v>185</v>
      </c>
      <c r="BL242" s="95"/>
      <c r="BM242" s="96"/>
      <c r="BN242" s="95"/>
      <c r="BO242" s="96"/>
      <c r="BP242" s="95"/>
      <c r="BQ242" s="96"/>
      <c r="BR242" s="95"/>
      <c r="BS242" s="96"/>
    </row>
    <row r="243" spans="1:71">
      <c r="A243" s="10">
        <v>3706</v>
      </c>
      <c r="B243" s="11" t="s">
        <v>369</v>
      </c>
      <c r="C243" s="33">
        <v>766</v>
      </c>
      <c r="D243" s="45">
        <v>418</v>
      </c>
      <c r="E243" s="68">
        <f t="shared" si="3"/>
        <v>0.54569190600522188</v>
      </c>
      <c r="F243" s="95"/>
      <c r="G243" s="109"/>
      <c r="H243" s="95"/>
      <c r="I243" s="108"/>
      <c r="J243" s="196"/>
      <c r="K243" s="109"/>
      <c r="L243" s="95"/>
      <c r="M243" s="108"/>
      <c r="N243" s="196"/>
      <c r="O243" s="109"/>
      <c r="P243" s="302"/>
      <c r="Q243" s="303"/>
      <c r="R243" s="368"/>
      <c r="S243" s="308"/>
      <c r="T243" s="302"/>
      <c r="U243" s="303"/>
      <c r="V243" s="368"/>
      <c r="W243" s="308"/>
      <c r="X243" s="302"/>
      <c r="Y243" s="303"/>
      <c r="Z243" s="368"/>
      <c r="AA243" s="308"/>
      <c r="AB243" s="302"/>
      <c r="AC243" s="303"/>
      <c r="AD243" s="368"/>
      <c r="AE243" s="308"/>
      <c r="AF243" s="302"/>
      <c r="AG243" s="303"/>
      <c r="AH243" s="368">
        <v>83</v>
      </c>
      <c r="AI243" s="308">
        <v>333</v>
      </c>
      <c r="AJ243" s="302"/>
      <c r="AK243" s="303"/>
      <c r="AL243" s="368"/>
      <c r="AM243" s="308"/>
      <c r="AN243" s="302"/>
      <c r="AO243" s="303"/>
      <c r="AP243" s="368"/>
      <c r="AQ243" s="308"/>
      <c r="AR243" s="302">
        <v>231</v>
      </c>
      <c r="AS243" s="303">
        <v>173</v>
      </c>
      <c r="AT243" s="368">
        <v>270</v>
      </c>
      <c r="AU243" s="308">
        <v>134</v>
      </c>
      <c r="AV243" s="344"/>
      <c r="AW243" s="303"/>
      <c r="AX243" s="369"/>
      <c r="AY243" s="308"/>
      <c r="AZ243" s="95"/>
      <c r="BA243" s="109"/>
      <c r="BB243" s="95"/>
      <c r="BC243" s="96"/>
      <c r="BD243" s="95"/>
      <c r="BE243" s="96"/>
      <c r="BF243" s="95"/>
      <c r="BG243" s="96"/>
      <c r="BH243" s="95"/>
      <c r="BI243" s="96"/>
      <c r="BJ243" s="95">
        <v>242</v>
      </c>
      <c r="BK243" s="96">
        <v>129</v>
      </c>
      <c r="BL243" s="95"/>
      <c r="BM243" s="96"/>
      <c r="BN243" s="95"/>
      <c r="BO243" s="96"/>
      <c r="BP243" s="95"/>
      <c r="BQ243" s="96"/>
      <c r="BR243" s="95"/>
      <c r="BS243" s="96"/>
    </row>
    <row r="244" spans="1:71">
      <c r="A244" s="10">
        <v>3707</v>
      </c>
      <c r="B244" s="11" t="s">
        <v>370</v>
      </c>
      <c r="C244" s="33">
        <v>595</v>
      </c>
      <c r="D244" s="45">
        <v>408</v>
      </c>
      <c r="E244" s="68">
        <f t="shared" si="3"/>
        <v>0.68571428571428572</v>
      </c>
      <c r="F244" s="95"/>
      <c r="G244" s="109"/>
      <c r="H244" s="95"/>
      <c r="I244" s="108"/>
      <c r="J244" s="196"/>
      <c r="K244" s="109"/>
      <c r="L244" s="95"/>
      <c r="M244" s="108"/>
      <c r="N244" s="196"/>
      <c r="O244" s="109"/>
      <c r="P244" s="302"/>
      <c r="Q244" s="303"/>
      <c r="R244" s="368"/>
      <c r="S244" s="308"/>
      <c r="T244" s="302"/>
      <c r="U244" s="303"/>
      <c r="V244" s="368"/>
      <c r="W244" s="308"/>
      <c r="X244" s="302"/>
      <c r="Y244" s="303"/>
      <c r="Z244" s="368"/>
      <c r="AA244" s="308"/>
      <c r="AB244" s="302"/>
      <c r="AC244" s="303"/>
      <c r="AD244" s="368"/>
      <c r="AE244" s="308"/>
      <c r="AF244" s="302"/>
      <c r="AG244" s="303"/>
      <c r="AH244" s="368">
        <v>97</v>
      </c>
      <c r="AI244" s="308">
        <v>310</v>
      </c>
      <c r="AJ244" s="302"/>
      <c r="AK244" s="303"/>
      <c r="AL244" s="368"/>
      <c r="AM244" s="308"/>
      <c r="AN244" s="302"/>
      <c r="AO244" s="303"/>
      <c r="AP244" s="368"/>
      <c r="AQ244" s="308"/>
      <c r="AR244" s="302">
        <v>280</v>
      </c>
      <c r="AS244" s="303">
        <v>115</v>
      </c>
      <c r="AT244" s="368">
        <v>301</v>
      </c>
      <c r="AU244" s="308">
        <v>96</v>
      </c>
      <c r="AV244" s="344"/>
      <c r="AW244" s="303"/>
      <c r="AX244" s="369"/>
      <c r="AY244" s="308"/>
      <c r="AZ244" s="95"/>
      <c r="BA244" s="109"/>
      <c r="BB244" s="95"/>
      <c r="BC244" s="96"/>
      <c r="BD244" s="95"/>
      <c r="BE244" s="96"/>
      <c r="BF244" s="95"/>
      <c r="BG244" s="96"/>
      <c r="BH244" s="95"/>
      <c r="BI244" s="96"/>
      <c r="BJ244" s="95">
        <v>273</v>
      </c>
      <c r="BK244" s="96">
        <v>99</v>
      </c>
      <c r="BL244" s="95"/>
      <c r="BM244" s="96"/>
      <c r="BN244" s="95"/>
      <c r="BO244" s="96"/>
      <c r="BP244" s="95"/>
      <c r="BQ244" s="96"/>
      <c r="BR244" s="95"/>
      <c r="BS244" s="96"/>
    </row>
    <row r="245" spans="1:71">
      <c r="A245" s="10">
        <v>3801</v>
      </c>
      <c r="B245" s="11" t="s">
        <v>371</v>
      </c>
      <c r="C245" s="33">
        <v>1074</v>
      </c>
      <c r="D245" s="45">
        <v>369</v>
      </c>
      <c r="E245" s="68">
        <f t="shared" si="3"/>
        <v>0.34357541899441341</v>
      </c>
      <c r="F245" s="95"/>
      <c r="G245" s="109"/>
      <c r="H245" s="95"/>
      <c r="I245" s="108"/>
      <c r="J245" s="196"/>
      <c r="K245" s="109"/>
      <c r="L245" s="95"/>
      <c r="M245" s="108"/>
      <c r="N245" s="196"/>
      <c r="O245" s="109"/>
      <c r="P245" s="302"/>
      <c r="Q245" s="303"/>
      <c r="R245" s="368"/>
      <c r="S245" s="308"/>
      <c r="T245" s="302"/>
      <c r="U245" s="303"/>
      <c r="V245" s="368"/>
      <c r="W245" s="308"/>
      <c r="X245" s="302"/>
      <c r="Y245" s="303"/>
      <c r="Z245" s="368"/>
      <c r="AA245" s="308"/>
      <c r="AB245" s="302"/>
      <c r="AC245" s="303"/>
      <c r="AD245" s="368"/>
      <c r="AE245" s="308"/>
      <c r="AF245" s="302"/>
      <c r="AG245" s="303"/>
      <c r="AH245" s="368"/>
      <c r="AI245" s="308"/>
      <c r="AJ245" s="302"/>
      <c r="AK245" s="303"/>
      <c r="AL245" s="368"/>
      <c r="AM245" s="308"/>
      <c r="AN245" s="302"/>
      <c r="AO245" s="303"/>
      <c r="AP245" s="368"/>
      <c r="AQ245" s="308"/>
      <c r="AR245" s="302">
        <v>260</v>
      </c>
      <c r="AS245" s="303">
        <v>105</v>
      </c>
      <c r="AT245" s="368">
        <v>280</v>
      </c>
      <c r="AU245" s="308">
        <v>87</v>
      </c>
      <c r="AV245" s="344"/>
      <c r="AW245" s="303"/>
      <c r="AX245" s="369"/>
      <c r="AY245" s="308"/>
      <c r="AZ245" s="95"/>
      <c r="BA245" s="109"/>
      <c r="BB245" s="95"/>
      <c r="BC245" s="96"/>
      <c r="BD245" s="95"/>
      <c r="BE245" s="96"/>
      <c r="BF245" s="95"/>
      <c r="BG245" s="96"/>
      <c r="BH245" s="95"/>
      <c r="BI245" s="96"/>
      <c r="BJ245" s="95"/>
      <c r="BK245" s="96"/>
      <c r="BL245" s="95"/>
      <c r="BM245" s="96"/>
      <c r="BN245" s="95"/>
      <c r="BO245" s="96"/>
      <c r="BP245" s="95"/>
      <c r="BQ245" s="96"/>
      <c r="BR245" s="95"/>
      <c r="BS245" s="96"/>
    </row>
    <row r="246" spans="1:71">
      <c r="A246" s="10">
        <v>3802</v>
      </c>
      <c r="B246" s="11" t="s">
        <v>372</v>
      </c>
      <c r="C246" s="33">
        <v>711</v>
      </c>
      <c r="D246" s="45">
        <v>219</v>
      </c>
      <c r="E246" s="68">
        <f t="shared" si="3"/>
        <v>0.30801687763713081</v>
      </c>
      <c r="F246" s="95"/>
      <c r="G246" s="109"/>
      <c r="H246" s="95"/>
      <c r="I246" s="108"/>
      <c r="J246" s="196"/>
      <c r="K246" s="109"/>
      <c r="L246" s="95"/>
      <c r="M246" s="108"/>
      <c r="N246" s="196"/>
      <c r="O246" s="109"/>
      <c r="P246" s="302"/>
      <c r="Q246" s="303"/>
      <c r="R246" s="368"/>
      <c r="S246" s="308"/>
      <c r="T246" s="302"/>
      <c r="U246" s="303"/>
      <c r="V246" s="368"/>
      <c r="W246" s="308"/>
      <c r="X246" s="302"/>
      <c r="Y246" s="303"/>
      <c r="Z246" s="368"/>
      <c r="AA246" s="308"/>
      <c r="AB246" s="302"/>
      <c r="AC246" s="303"/>
      <c r="AD246" s="368"/>
      <c r="AE246" s="308"/>
      <c r="AF246" s="302"/>
      <c r="AG246" s="303"/>
      <c r="AH246" s="368"/>
      <c r="AI246" s="308"/>
      <c r="AJ246" s="302"/>
      <c r="AK246" s="303"/>
      <c r="AL246" s="368"/>
      <c r="AM246" s="308"/>
      <c r="AN246" s="302"/>
      <c r="AO246" s="303"/>
      <c r="AP246" s="368"/>
      <c r="AQ246" s="308"/>
      <c r="AR246" s="302">
        <v>168</v>
      </c>
      <c r="AS246" s="303">
        <v>51</v>
      </c>
      <c r="AT246" s="368">
        <v>177</v>
      </c>
      <c r="AU246" s="308">
        <v>41</v>
      </c>
      <c r="AV246" s="344"/>
      <c r="AW246" s="303"/>
      <c r="AX246" s="369"/>
      <c r="AY246" s="308"/>
      <c r="AZ246" s="95"/>
      <c r="BA246" s="109"/>
      <c r="BB246" s="95"/>
      <c r="BC246" s="96"/>
      <c r="BD246" s="95"/>
      <c r="BE246" s="96"/>
      <c r="BF246" s="95"/>
      <c r="BG246" s="96"/>
      <c r="BH246" s="95"/>
      <c r="BI246" s="96"/>
      <c r="BJ246" s="95"/>
      <c r="BK246" s="96"/>
      <c r="BL246" s="95"/>
      <c r="BM246" s="96"/>
      <c r="BN246" s="95"/>
      <c r="BO246" s="96"/>
      <c r="BP246" s="95"/>
      <c r="BQ246" s="96"/>
      <c r="BR246" s="95"/>
      <c r="BS246" s="96"/>
    </row>
    <row r="247" spans="1:71">
      <c r="A247" s="10">
        <v>3803</v>
      </c>
      <c r="B247" s="11" t="s">
        <v>373</v>
      </c>
      <c r="C247" s="33">
        <v>805</v>
      </c>
      <c r="D247" s="45">
        <v>278</v>
      </c>
      <c r="E247" s="68">
        <f t="shared" si="3"/>
        <v>0.34534161490683229</v>
      </c>
      <c r="F247" s="95"/>
      <c r="G247" s="109"/>
      <c r="H247" s="95"/>
      <c r="I247" s="108"/>
      <c r="J247" s="196"/>
      <c r="K247" s="109"/>
      <c r="L247" s="95"/>
      <c r="M247" s="108"/>
      <c r="N247" s="196"/>
      <c r="O247" s="109"/>
      <c r="P247" s="302"/>
      <c r="Q247" s="303"/>
      <c r="R247" s="368"/>
      <c r="S247" s="308"/>
      <c r="T247" s="302"/>
      <c r="U247" s="303"/>
      <c r="V247" s="368"/>
      <c r="W247" s="308"/>
      <c r="X247" s="302"/>
      <c r="Y247" s="303"/>
      <c r="Z247" s="368"/>
      <c r="AA247" s="308"/>
      <c r="AB247" s="302">
        <v>0</v>
      </c>
      <c r="AC247" s="303">
        <v>1</v>
      </c>
      <c r="AD247" s="368"/>
      <c r="AE247" s="308"/>
      <c r="AF247" s="302"/>
      <c r="AG247" s="303"/>
      <c r="AH247" s="368"/>
      <c r="AI247" s="308"/>
      <c r="AJ247" s="302"/>
      <c r="AK247" s="303"/>
      <c r="AL247" s="368"/>
      <c r="AM247" s="308"/>
      <c r="AN247" s="302"/>
      <c r="AO247" s="303"/>
      <c r="AP247" s="368"/>
      <c r="AQ247" s="308"/>
      <c r="AR247" s="302">
        <v>201</v>
      </c>
      <c r="AS247" s="303">
        <v>73</v>
      </c>
      <c r="AT247" s="368">
        <v>216</v>
      </c>
      <c r="AU247" s="308">
        <v>59</v>
      </c>
      <c r="AV247" s="344"/>
      <c r="AW247" s="303"/>
      <c r="AX247" s="369"/>
      <c r="AY247" s="308"/>
      <c r="AZ247" s="95"/>
      <c r="BA247" s="109"/>
      <c r="BB247" s="95"/>
      <c r="BC247" s="96"/>
      <c r="BD247" s="95"/>
      <c r="BE247" s="96"/>
      <c r="BF247" s="95"/>
      <c r="BG247" s="96"/>
      <c r="BH247" s="95"/>
      <c r="BI247" s="96"/>
      <c r="BJ247" s="95"/>
      <c r="BK247" s="96"/>
      <c r="BL247" s="95"/>
      <c r="BM247" s="96"/>
      <c r="BN247" s="95"/>
      <c r="BO247" s="96"/>
      <c r="BP247" s="95"/>
      <c r="BQ247" s="96"/>
      <c r="BR247" s="95"/>
      <c r="BS247" s="96"/>
    </row>
    <row r="248" spans="1:71">
      <c r="A248" s="10">
        <v>3804</v>
      </c>
      <c r="B248" s="11" t="s">
        <v>374</v>
      </c>
      <c r="C248" s="33">
        <v>1181</v>
      </c>
      <c r="D248" s="45">
        <v>459</v>
      </c>
      <c r="E248" s="68">
        <f t="shared" si="3"/>
        <v>0.38865368331922101</v>
      </c>
      <c r="F248" s="95"/>
      <c r="G248" s="109"/>
      <c r="H248" s="95"/>
      <c r="I248" s="108"/>
      <c r="J248" s="196"/>
      <c r="K248" s="109"/>
      <c r="L248" s="95"/>
      <c r="M248" s="108"/>
      <c r="N248" s="196"/>
      <c r="O248" s="109"/>
      <c r="P248" s="302"/>
      <c r="Q248" s="303"/>
      <c r="R248" s="368"/>
      <c r="S248" s="308"/>
      <c r="T248" s="302"/>
      <c r="U248" s="303"/>
      <c r="V248" s="368"/>
      <c r="W248" s="308"/>
      <c r="X248" s="302"/>
      <c r="Y248" s="303"/>
      <c r="Z248" s="368"/>
      <c r="AA248" s="308"/>
      <c r="AB248" s="302"/>
      <c r="AC248" s="303"/>
      <c r="AD248" s="368"/>
      <c r="AE248" s="308"/>
      <c r="AF248" s="302"/>
      <c r="AG248" s="303"/>
      <c r="AH248" s="368"/>
      <c r="AI248" s="308"/>
      <c r="AJ248" s="302"/>
      <c r="AK248" s="303"/>
      <c r="AL248" s="368"/>
      <c r="AM248" s="308"/>
      <c r="AN248" s="302"/>
      <c r="AO248" s="303"/>
      <c r="AP248" s="368"/>
      <c r="AQ248" s="308"/>
      <c r="AR248" s="302">
        <v>314</v>
      </c>
      <c r="AS248" s="303">
        <v>133</v>
      </c>
      <c r="AT248" s="368">
        <v>335</v>
      </c>
      <c r="AU248" s="308">
        <v>114</v>
      </c>
      <c r="AV248" s="344"/>
      <c r="AW248" s="303"/>
      <c r="AX248" s="369"/>
      <c r="AY248" s="308"/>
      <c r="AZ248" s="95"/>
      <c r="BA248" s="109"/>
      <c r="BB248" s="95"/>
      <c r="BC248" s="96"/>
      <c r="BD248" s="95"/>
      <c r="BE248" s="96"/>
      <c r="BF248" s="95"/>
      <c r="BG248" s="96"/>
      <c r="BH248" s="95"/>
      <c r="BI248" s="96"/>
      <c r="BJ248" s="95"/>
      <c r="BK248" s="96"/>
      <c r="BL248" s="95"/>
      <c r="BM248" s="96"/>
      <c r="BN248" s="95"/>
      <c r="BO248" s="96"/>
      <c r="BP248" s="95"/>
      <c r="BQ248" s="96"/>
      <c r="BR248" s="95"/>
      <c r="BS248" s="96"/>
    </row>
    <row r="249" spans="1:71">
      <c r="A249" s="10">
        <v>3805</v>
      </c>
      <c r="B249" s="11" t="s">
        <v>375</v>
      </c>
      <c r="C249" s="33">
        <v>593</v>
      </c>
      <c r="D249" s="45">
        <v>217</v>
      </c>
      <c r="E249" s="68">
        <f t="shared" si="3"/>
        <v>0.36593591905564926</v>
      </c>
      <c r="F249" s="95"/>
      <c r="G249" s="109"/>
      <c r="H249" s="95"/>
      <c r="I249" s="108"/>
      <c r="J249" s="196"/>
      <c r="K249" s="109"/>
      <c r="L249" s="95"/>
      <c r="M249" s="108"/>
      <c r="N249" s="196"/>
      <c r="O249" s="109"/>
      <c r="P249" s="302"/>
      <c r="Q249" s="303"/>
      <c r="R249" s="368"/>
      <c r="S249" s="308"/>
      <c r="T249" s="302"/>
      <c r="U249" s="303"/>
      <c r="V249" s="368"/>
      <c r="W249" s="308"/>
      <c r="X249" s="302"/>
      <c r="Y249" s="303"/>
      <c r="Z249" s="368"/>
      <c r="AA249" s="308"/>
      <c r="AB249" s="302"/>
      <c r="AC249" s="303"/>
      <c r="AD249" s="368"/>
      <c r="AE249" s="308"/>
      <c r="AF249" s="302"/>
      <c r="AG249" s="303"/>
      <c r="AH249" s="368"/>
      <c r="AI249" s="308"/>
      <c r="AJ249" s="302"/>
      <c r="AK249" s="303"/>
      <c r="AL249" s="368"/>
      <c r="AM249" s="308"/>
      <c r="AN249" s="302"/>
      <c r="AO249" s="303"/>
      <c r="AP249" s="368"/>
      <c r="AQ249" s="308"/>
      <c r="AR249" s="302">
        <v>151</v>
      </c>
      <c r="AS249" s="303">
        <v>59</v>
      </c>
      <c r="AT249" s="368">
        <v>167</v>
      </c>
      <c r="AU249" s="308">
        <v>46</v>
      </c>
      <c r="AV249" s="344"/>
      <c r="AW249" s="303"/>
      <c r="AX249" s="369"/>
      <c r="AY249" s="308"/>
      <c r="AZ249" s="95"/>
      <c r="BA249" s="109"/>
      <c r="BB249" s="95"/>
      <c r="BC249" s="96"/>
      <c r="BD249" s="95"/>
      <c r="BE249" s="96"/>
      <c r="BF249" s="95"/>
      <c r="BG249" s="96"/>
      <c r="BH249" s="95"/>
      <c r="BI249" s="96"/>
      <c r="BJ249" s="95"/>
      <c r="BK249" s="96"/>
      <c r="BL249" s="95"/>
      <c r="BM249" s="96"/>
      <c r="BN249" s="95"/>
      <c r="BO249" s="96"/>
      <c r="BP249" s="95"/>
      <c r="BQ249" s="96"/>
      <c r="BR249" s="95"/>
      <c r="BS249" s="96"/>
    </row>
    <row r="250" spans="1:71">
      <c r="A250" s="10">
        <v>3806</v>
      </c>
      <c r="B250" s="11" t="s">
        <v>376</v>
      </c>
      <c r="C250" s="33">
        <v>1063</v>
      </c>
      <c r="D250" s="45">
        <v>368</v>
      </c>
      <c r="E250" s="68">
        <f t="shared" si="3"/>
        <v>0.34619002822201317</v>
      </c>
      <c r="F250" s="95"/>
      <c r="G250" s="109"/>
      <c r="H250" s="95"/>
      <c r="I250" s="108"/>
      <c r="J250" s="196"/>
      <c r="K250" s="109"/>
      <c r="L250" s="95"/>
      <c r="M250" s="108"/>
      <c r="N250" s="196"/>
      <c r="O250" s="109"/>
      <c r="P250" s="302"/>
      <c r="Q250" s="303"/>
      <c r="R250" s="368"/>
      <c r="S250" s="308"/>
      <c r="T250" s="302"/>
      <c r="U250" s="303"/>
      <c r="V250" s="368"/>
      <c r="W250" s="308"/>
      <c r="X250" s="302"/>
      <c r="Y250" s="303"/>
      <c r="Z250" s="368"/>
      <c r="AA250" s="308"/>
      <c r="AB250" s="302"/>
      <c r="AC250" s="303"/>
      <c r="AD250" s="368"/>
      <c r="AE250" s="308"/>
      <c r="AF250" s="302"/>
      <c r="AG250" s="303"/>
      <c r="AH250" s="368"/>
      <c r="AI250" s="308"/>
      <c r="AJ250" s="302"/>
      <c r="AK250" s="303"/>
      <c r="AL250" s="368"/>
      <c r="AM250" s="308"/>
      <c r="AN250" s="302"/>
      <c r="AO250" s="303"/>
      <c r="AP250" s="368"/>
      <c r="AQ250" s="308"/>
      <c r="AR250" s="302">
        <v>263</v>
      </c>
      <c r="AS250" s="303">
        <v>99</v>
      </c>
      <c r="AT250" s="368">
        <v>289</v>
      </c>
      <c r="AU250" s="308">
        <v>76</v>
      </c>
      <c r="AV250" s="344"/>
      <c r="AW250" s="303"/>
      <c r="AX250" s="369"/>
      <c r="AY250" s="308"/>
      <c r="AZ250" s="95"/>
      <c r="BA250" s="109"/>
      <c r="BB250" s="95"/>
      <c r="BC250" s="96"/>
      <c r="BD250" s="95"/>
      <c r="BE250" s="96"/>
      <c r="BF250" s="95"/>
      <c r="BG250" s="96"/>
      <c r="BH250" s="95"/>
      <c r="BI250" s="96"/>
      <c r="BJ250" s="95"/>
      <c r="BK250" s="96"/>
      <c r="BL250" s="95"/>
      <c r="BM250" s="96"/>
      <c r="BN250" s="95"/>
      <c r="BO250" s="96"/>
      <c r="BP250" s="95"/>
      <c r="BQ250" s="96"/>
      <c r="BR250" s="95"/>
      <c r="BS250" s="96"/>
    </row>
    <row r="251" spans="1:71">
      <c r="A251" s="10">
        <v>3807</v>
      </c>
      <c r="B251" s="11" t="s">
        <v>377</v>
      </c>
      <c r="C251" s="33">
        <v>642</v>
      </c>
      <c r="D251" s="45">
        <v>230</v>
      </c>
      <c r="E251" s="68">
        <f t="shared" si="3"/>
        <v>0.35825545171339562</v>
      </c>
      <c r="F251" s="95"/>
      <c r="G251" s="109"/>
      <c r="H251" s="95"/>
      <c r="I251" s="108"/>
      <c r="J251" s="196"/>
      <c r="K251" s="109"/>
      <c r="L251" s="95"/>
      <c r="M251" s="108"/>
      <c r="N251" s="196"/>
      <c r="O251" s="109"/>
      <c r="P251" s="302"/>
      <c r="Q251" s="303"/>
      <c r="R251" s="368"/>
      <c r="S251" s="308"/>
      <c r="T251" s="302"/>
      <c r="U251" s="303"/>
      <c r="V251" s="368"/>
      <c r="W251" s="308"/>
      <c r="X251" s="302"/>
      <c r="Y251" s="303"/>
      <c r="Z251" s="368"/>
      <c r="AA251" s="308"/>
      <c r="AB251" s="302"/>
      <c r="AC251" s="303"/>
      <c r="AD251" s="368"/>
      <c r="AE251" s="308"/>
      <c r="AF251" s="302"/>
      <c r="AG251" s="303"/>
      <c r="AH251" s="368"/>
      <c r="AI251" s="308"/>
      <c r="AJ251" s="302"/>
      <c r="AK251" s="303"/>
      <c r="AL251" s="368"/>
      <c r="AM251" s="308"/>
      <c r="AN251" s="302"/>
      <c r="AO251" s="303"/>
      <c r="AP251" s="368"/>
      <c r="AQ251" s="308"/>
      <c r="AR251" s="302">
        <v>153</v>
      </c>
      <c r="AS251" s="303">
        <v>73</v>
      </c>
      <c r="AT251" s="368">
        <v>169</v>
      </c>
      <c r="AU251" s="308">
        <v>60</v>
      </c>
      <c r="AV251" s="344"/>
      <c r="AW251" s="303"/>
      <c r="AX251" s="369"/>
      <c r="AY251" s="308"/>
      <c r="AZ251" s="95"/>
      <c r="BA251" s="109"/>
      <c r="BB251" s="95"/>
      <c r="BC251" s="96"/>
      <c r="BD251" s="95"/>
      <c r="BE251" s="96"/>
      <c r="BF251" s="95"/>
      <c r="BG251" s="96"/>
      <c r="BH251" s="95"/>
      <c r="BI251" s="96"/>
      <c r="BJ251" s="95"/>
      <c r="BK251" s="96"/>
      <c r="BL251" s="95"/>
      <c r="BM251" s="96"/>
      <c r="BN251" s="95"/>
      <c r="BO251" s="96"/>
      <c r="BP251" s="95"/>
      <c r="BQ251" s="96"/>
      <c r="BR251" s="95"/>
      <c r="BS251" s="96"/>
    </row>
    <row r="252" spans="1:71">
      <c r="A252" s="10">
        <v>3808</v>
      </c>
      <c r="B252" s="11" t="s">
        <v>378</v>
      </c>
      <c r="C252" s="33">
        <v>778</v>
      </c>
      <c r="D252" s="45">
        <v>268</v>
      </c>
      <c r="E252" s="68">
        <f t="shared" si="3"/>
        <v>0.34447300771208228</v>
      </c>
      <c r="F252" s="95"/>
      <c r="G252" s="109"/>
      <c r="H252" s="95"/>
      <c r="I252" s="108"/>
      <c r="J252" s="196"/>
      <c r="K252" s="109"/>
      <c r="L252" s="95"/>
      <c r="M252" s="108"/>
      <c r="N252" s="196"/>
      <c r="O252" s="109"/>
      <c r="P252" s="302"/>
      <c r="Q252" s="303"/>
      <c r="R252" s="368"/>
      <c r="S252" s="308"/>
      <c r="T252" s="302"/>
      <c r="U252" s="303"/>
      <c r="V252" s="368"/>
      <c r="W252" s="308"/>
      <c r="X252" s="302"/>
      <c r="Y252" s="303"/>
      <c r="Z252" s="368"/>
      <c r="AA252" s="308"/>
      <c r="AB252" s="302">
        <v>1</v>
      </c>
      <c r="AC252" s="303">
        <v>1</v>
      </c>
      <c r="AD252" s="368"/>
      <c r="AE252" s="308"/>
      <c r="AF252" s="302"/>
      <c r="AG252" s="303"/>
      <c r="AH252" s="368"/>
      <c r="AI252" s="308"/>
      <c r="AJ252" s="302"/>
      <c r="AK252" s="303"/>
      <c r="AL252" s="368"/>
      <c r="AM252" s="308"/>
      <c r="AN252" s="302"/>
      <c r="AO252" s="303"/>
      <c r="AP252" s="368"/>
      <c r="AQ252" s="308"/>
      <c r="AR252" s="302">
        <v>200</v>
      </c>
      <c r="AS252" s="303">
        <v>63</v>
      </c>
      <c r="AT252" s="368">
        <v>214</v>
      </c>
      <c r="AU252" s="308">
        <v>52</v>
      </c>
      <c r="AV252" s="344"/>
      <c r="AW252" s="303"/>
      <c r="AX252" s="369"/>
      <c r="AY252" s="308"/>
      <c r="AZ252" s="95"/>
      <c r="BA252" s="109"/>
      <c r="BB252" s="95"/>
      <c r="BC252" s="96"/>
      <c r="BD252" s="95"/>
      <c r="BE252" s="96"/>
      <c r="BF252" s="95"/>
      <c r="BG252" s="96"/>
      <c r="BH252" s="95"/>
      <c r="BI252" s="96"/>
      <c r="BJ252" s="95"/>
      <c r="BK252" s="96"/>
      <c r="BL252" s="95"/>
      <c r="BM252" s="96"/>
      <c r="BN252" s="95"/>
      <c r="BO252" s="96"/>
      <c r="BP252" s="95"/>
      <c r="BQ252" s="96"/>
      <c r="BR252" s="95"/>
      <c r="BS252" s="96"/>
    </row>
    <row r="253" spans="1:71">
      <c r="A253" s="10">
        <v>4001</v>
      </c>
      <c r="B253" s="11" t="s">
        <v>379</v>
      </c>
      <c r="C253" s="33">
        <v>1207</v>
      </c>
      <c r="D253" s="45">
        <v>614</v>
      </c>
      <c r="E253" s="68">
        <f t="shared" si="3"/>
        <v>0.50869925434962715</v>
      </c>
      <c r="F253" s="95"/>
      <c r="G253" s="109"/>
      <c r="H253" s="95"/>
      <c r="I253" s="108"/>
      <c r="J253" s="196"/>
      <c r="K253" s="109"/>
      <c r="L253" s="95"/>
      <c r="M253" s="108"/>
      <c r="N253" s="196"/>
      <c r="O253" s="109"/>
      <c r="P253" s="302"/>
      <c r="Q253" s="303"/>
      <c r="R253" s="368"/>
      <c r="S253" s="308"/>
      <c r="T253" s="302"/>
      <c r="U253" s="303"/>
      <c r="V253" s="368"/>
      <c r="W253" s="308"/>
      <c r="X253" s="302"/>
      <c r="Y253" s="303"/>
      <c r="Z253" s="368"/>
      <c r="AA253" s="308"/>
      <c r="AB253" s="302"/>
      <c r="AC253" s="303"/>
      <c r="AD253" s="368"/>
      <c r="AE253" s="308"/>
      <c r="AF253" s="302"/>
      <c r="AG253" s="303"/>
      <c r="AH253" s="368"/>
      <c r="AI253" s="308"/>
      <c r="AJ253" s="302"/>
      <c r="AK253" s="303"/>
      <c r="AL253" s="368"/>
      <c r="AM253" s="308"/>
      <c r="AN253" s="302">
        <v>340</v>
      </c>
      <c r="AO253" s="303">
        <v>274</v>
      </c>
      <c r="AP253" s="368"/>
      <c r="AQ253" s="308"/>
      <c r="AR253" s="302">
        <v>413</v>
      </c>
      <c r="AS253" s="303">
        <v>181</v>
      </c>
      <c r="AT253" s="368">
        <v>452</v>
      </c>
      <c r="AU253" s="308">
        <v>147</v>
      </c>
      <c r="AV253" s="344"/>
      <c r="AW253" s="303"/>
      <c r="AX253" s="369"/>
      <c r="AY253" s="308"/>
      <c r="AZ253" s="95"/>
      <c r="BA253" s="109"/>
      <c r="BB253" s="95"/>
      <c r="BC253" s="96"/>
      <c r="BD253" s="95"/>
      <c r="BE253" s="96"/>
      <c r="BF253" s="95"/>
      <c r="BG253" s="96"/>
      <c r="BH253" s="95"/>
      <c r="BI253" s="96"/>
      <c r="BJ253" s="95"/>
      <c r="BK253" s="96"/>
      <c r="BL253" s="95"/>
      <c r="BM253" s="96"/>
      <c r="BN253" s="95"/>
      <c r="BO253" s="96"/>
      <c r="BP253" s="95"/>
      <c r="BQ253" s="96"/>
      <c r="BR253" s="95"/>
      <c r="BS253" s="96"/>
    </row>
    <row r="254" spans="1:71">
      <c r="A254" s="10">
        <v>4002</v>
      </c>
      <c r="B254" s="11" t="s">
        <v>380</v>
      </c>
      <c r="C254" s="33">
        <v>1145</v>
      </c>
      <c r="D254" s="45">
        <v>619</v>
      </c>
      <c r="E254" s="68">
        <f t="shared" si="3"/>
        <v>0.54061135371179037</v>
      </c>
      <c r="F254" s="95"/>
      <c r="G254" s="109"/>
      <c r="H254" s="95"/>
      <c r="I254" s="108"/>
      <c r="J254" s="196"/>
      <c r="K254" s="109"/>
      <c r="L254" s="95"/>
      <c r="M254" s="108"/>
      <c r="N254" s="196"/>
      <c r="O254" s="109"/>
      <c r="P254" s="302"/>
      <c r="Q254" s="303"/>
      <c r="R254" s="368"/>
      <c r="S254" s="308"/>
      <c r="T254" s="302"/>
      <c r="U254" s="303"/>
      <c r="V254" s="368"/>
      <c r="W254" s="308"/>
      <c r="X254" s="302"/>
      <c r="Y254" s="303"/>
      <c r="Z254" s="368"/>
      <c r="AA254" s="308"/>
      <c r="AB254" s="302"/>
      <c r="AC254" s="303"/>
      <c r="AD254" s="368"/>
      <c r="AE254" s="308"/>
      <c r="AF254" s="302"/>
      <c r="AG254" s="303"/>
      <c r="AH254" s="368"/>
      <c r="AI254" s="308"/>
      <c r="AJ254" s="302"/>
      <c r="AK254" s="303"/>
      <c r="AL254" s="368"/>
      <c r="AM254" s="308"/>
      <c r="AN254" s="302">
        <v>309</v>
      </c>
      <c r="AO254" s="303">
        <v>309</v>
      </c>
      <c r="AP254" s="368"/>
      <c r="AQ254" s="308"/>
      <c r="AR254" s="302">
        <v>394</v>
      </c>
      <c r="AS254" s="303">
        <v>200</v>
      </c>
      <c r="AT254" s="368">
        <v>440</v>
      </c>
      <c r="AU254" s="308">
        <v>160</v>
      </c>
      <c r="AV254" s="344"/>
      <c r="AW254" s="303"/>
      <c r="AX254" s="369"/>
      <c r="AY254" s="308"/>
      <c r="AZ254" s="95"/>
      <c r="BA254" s="109"/>
      <c r="BB254" s="95"/>
      <c r="BC254" s="96"/>
      <c r="BD254" s="95"/>
      <c r="BE254" s="96"/>
      <c r="BF254" s="95"/>
      <c r="BG254" s="96"/>
      <c r="BH254" s="95"/>
      <c r="BI254" s="96"/>
      <c r="BJ254" s="95"/>
      <c r="BK254" s="96"/>
      <c r="BL254" s="95"/>
      <c r="BM254" s="96"/>
      <c r="BN254" s="95"/>
      <c r="BO254" s="96"/>
      <c r="BP254" s="95"/>
      <c r="BQ254" s="96"/>
      <c r="BR254" s="95"/>
      <c r="BS254" s="96"/>
    </row>
    <row r="255" spans="1:71">
      <c r="A255" s="10">
        <v>4003</v>
      </c>
      <c r="B255" s="11" t="s">
        <v>381</v>
      </c>
      <c r="C255" s="33">
        <v>1313</v>
      </c>
      <c r="D255" s="45">
        <v>614</v>
      </c>
      <c r="E255" s="68">
        <f t="shared" si="3"/>
        <v>0.46763137852246761</v>
      </c>
      <c r="F255" s="95"/>
      <c r="G255" s="109"/>
      <c r="H255" s="95"/>
      <c r="I255" s="108"/>
      <c r="J255" s="196"/>
      <c r="K255" s="109"/>
      <c r="L255" s="95"/>
      <c r="M255" s="108"/>
      <c r="N255" s="196"/>
      <c r="O255" s="109"/>
      <c r="P255" s="302"/>
      <c r="Q255" s="303"/>
      <c r="R255" s="368"/>
      <c r="S255" s="308"/>
      <c r="T255" s="302"/>
      <c r="U255" s="303"/>
      <c r="V255" s="368"/>
      <c r="W255" s="308"/>
      <c r="X255" s="302"/>
      <c r="Y255" s="303"/>
      <c r="Z255" s="368"/>
      <c r="AA255" s="308"/>
      <c r="AB255" s="302"/>
      <c r="AC255" s="303"/>
      <c r="AD255" s="368"/>
      <c r="AE255" s="308"/>
      <c r="AF255" s="302"/>
      <c r="AG255" s="303"/>
      <c r="AH255" s="368"/>
      <c r="AI255" s="308"/>
      <c r="AJ255" s="302"/>
      <c r="AK255" s="303"/>
      <c r="AL255" s="368"/>
      <c r="AM255" s="308"/>
      <c r="AN255" s="302">
        <v>336</v>
      </c>
      <c r="AO255" s="303">
        <v>275</v>
      </c>
      <c r="AP255" s="368"/>
      <c r="AQ255" s="308"/>
      <c r="AR255" s="302">
        <v>422</v>
      </c>
      <c r="AS255" s="303">
        <v>172</v>
      </c>
      <c r="AT255" s="368">
        <v>451</v>
      </c>
      <c r="AU255" s="308">
        <v>142</v>
      </c>
      <c r="AV255" s="344"/>
      <c r="AW255" s="303"/>
      <c r="AX255" s="369"/>
      <c r="AY255" s="308"/>
      <c r="AZ255" s="95"/>
      <c r="BA255" s="109"/>
      <c r="BB255" s="95"/>
      <c r="BC255" s="96"/>
      <c r="BD255" s="95"/>
      <c r="BE255" s="96"/>
      <c r="BF255" s="95"/>
      <c r="BG255" s="96"/>
      <c r="BH255" s="95"/>
      <c r="BI255" s="96"/>
      <c r="BJ255" s="95"/>
      <c r="BK255" s="96"/>
      <c r="BL255" s="95"/>
      <c r="BM255" s="96"/>
      <c r="BN255" s="95"/>
      <c r="BO255" s="96"/>
      <c r="BP255" s="95"/>
      <c r="BQ255" s="96"/>
      <c r="BR255" s="95"/>
      <c r="BS255" s="96"/>
    </row>
    <row r="256" spans="1:71">
      <c r="A256" s="10">
        <v>4004</v>
      </c>
      <c r="B256" s="11" t="s">
        <v>382</v>
      </c>
      <c r="C256" s="33">
        <v>596</v>
      </c>
      <c r="D256" s="45">
        <v>310</v>
      </c>
      <c r="E256" s="68">
        <f t="shared" si="3"/>
        <v>0.52013422818791943</v>
      </c>
      <c r="F256" s="95"/>
      <c r="G256" s="109"/>
      <c r="H256" s="95"/>
      <c r="I256" s="108"/>
      <c r="J256" s="196"/>
      <c r="K256" s="109"/>
      <c r="L256" s="95"/>
      <c r="M256" s="108"/>
      <c r="N256" s="196"/>
      <c r="O256" s="109"/>
      <c r="P256" s="302"/>
      <c r="Q256" s="303"/>
      <c r="R256" s="368"/>
      <c r="S256" s="308"/>
      <c r="T256" s="302"/>
      <c r="U256" s="303"/>
      <c r="V256" s="368"/>
      <c r="W256" s="308"/>
      <c r="X256" s="302"/>
      <c r="Y256" s="303"/>
      <c r="Z256" s="368"/>
      <c r="AA256" s="308"/>
      <c r="AB256" s="302"/>
      <c r="AC256" s="303"/>
      <c r="AD256" s="368"/>
      <c r="AE256" s="308"/>
      <c r="AF256" s="302"/>
      <c r="AG256" s="303"/>
      <c r="AH256" s="368"/>
      <c r="AI256" s="308"/>
      <c r="AJ256" s="302"/>
      <c r="AK256" s="303"/>
      <c r="AL256" s="368"/>
      <c r="AM256" s="308"/>
      <c r="AN256" s="302">
        <v>183</v>
      </c>
      <c r="AO256" s="303">
        <v>127</v>
      </c>
      <c r="AP256" s="368"/>
      <c r="AQ256" s="308"/>
      <c r="AR256" s="302">
        <v>225</v>
      </c>
      <c r="AS256" s="303">
        <v>81</v>
      </c>
      <c r="AT256" s="368">
        <v>234</v>
      </c>
      <c r="AU256" s="308">
        <v>71</v>
      </c>
      <c r="AV256" s="344"/>
      <c r="AW256" s="303"/>
      <c r="AX256" s="369"/>
      <c r="AY256" s="308"/>
      <c r="AZ256" s="95"/>
      <c r="BA256" s="109"/>
      <c r="BB256" s="95"/>
      <c r="BC256" s="96"/>
      <c r="BD256" s="95"/>
      <c r="BE256" s="96"/>
      <c r="BF256" s="95"/>
      <c r="BG256" s="96"/>
      <c r="BH256" s="95"/>
      <c r="BI256" s="96"/>
      <c r="BJ256" s="95"/>
      <c r="BK256" s="96"/>
      <c r="BL256" s="95"/>
      <c r="BM256" s="96"/>
      <c r="BN256" s="95"/>
      <c r="BO256" s="96"/>
      <c r="BP256" s="95"/>
      <c r="BQ256" s="96"/>
      <c r="BR256" s="95"/>
      <c r="BS256" s="96"/>
    </row>
    <row r="257" spans="1:71">
      <c r="A257" s="10">
        <v>4005</v>
      </c>
      <c r="B257" s="11" t="s">
        <v>383</v>
      </c>
      <c r="C257" s="33">
        <v>662</v>
      </c>
      <c r="D257" s="45">
        <v>302</v>
      </c>
      <c r="E257" s="68">
        <f t="shared" si="3"/>
        <v>0.45619335347432022</v>
      </c>
      <c r="F257" s="95"/>
      <c r="G257" s="109"/>
      <c r="H257" s="95"/>
      <c r="I257" s="108"/>
      <c r="J257" s="196"/>
      <c r="K257" s="109"/>
      <c r="L257" s="95"/>
      <c r="M257" s="108"/>
      <c r="N257" s="196"/>
      <c r="O257" s="109"/>
      <c r="P257" s="302"/>
      <c r="Q257" s="303"/>
      <c r="R257" s="368"/>
      <c r="S257" s="308"/>
      <c r="T257" s="302"/>
      <c r="U257" s="303"/>
      <c r="V257" s="368"/>
      <c r="W257" s="308"/>
      <c r="X257" s="302"/>
      <c r="Y257" s="303"/>
      <c r="Z257" s="368"/>
      <c r="AA257" s="308"/>
      <c r="AB257" s="302"/>
      <c r="AC257" s="303"/>
      <c r="AD257" s="368"/>
      <c r="AE257" s="308"/>
      <c r="AF257" s="302"/>
      <c r="AG257" s="303"/>
      <c r="AH257" s="368"/>
      <c r="AI257" s="308"/>
      <c r="AJ257" s="302"/>
      <c r="AK257" s="303"/>
      <c r="AL257" s="368"/>
      <c r="AM257" s="308"/>
      <c r="AN257" s="302">
        <v>165</v>
      </c>
      <c r="AO257" s="303">
        <v>135</v>
      </c>
      <c r="AP257" s="368"/>
      <c r="AQ257" s="308"/>
      <c r="AR257" s="302">
        <v>207</v>
      </c>
      <c r="AS257" s="303">
        <v>89</v>
      </c>
      <c r="AT257" s="368">
        <v>223</v>
      </c>
      <c r="AU257" s="308">
        <v>75</v>
      </c>
      <c r="AV257" s="344"/>
      <c r="AW257" s="303"/>
      <c r="AX257" s="369"/>
      <c r="AY257" s="308"/>
      <c r="AZ257" s="95"/>
      <c r="BA257" s="109"/>
      <c r="BB257" s="95"/>
      <c r="BC257" s="96"/>
      <c r="BD257" s="95"/>
      <c r="BE257" s="96"/>
      <c r="BF257" s="95"/>
      <c r="BG257" s="96"/>
      <c r="BH257" s="95"/>
      <c r="BI257" s="96"/>
      <c r="BJ257" s="95"/>
      <c r="BK257" s="96"/>
      <c r="BL257" s="95"/>
      <c r="BM257" s="96"/>
      <c r="BN257" s="95"/>
      <c r="BO257" s="96"/>
      <c r="BP257" s="95"/>
      <c r="BQ257" s="96"/>
      <c r="BR257" s="95"/>
      <c r="BS257" s="96"/>
    </row>
    <row r="258" spans="1:71">
      <c r="A258" s="10">
        <v>4006</v>
      </c>
      <c r="B258" s="11" t="s">
        <v>384</v>
      </c>
      <c r="C258" s="33">
        <v>997</v>
      </c>
      <c r="D258" s="45">
        <v>478</v>
      </c>
      <c r="E258" s="68">
        <f t="shared" si="3"/>
        <v>0.47943831494483452</v>
      </c>
      <c r="F258" s="95"/>
      <c r="G258" s="109"/>
      <c r="H258" s="95"/>
      <c r="I258" s="108"/>
      <c r="J258" s="196"/>
      <c r="K258" s="109"/>
      <c r="L258" s="95"/>
      <c r="M258" s="108"/>
      <c r="N258" s="196"/>
      <c r="O258" s="109"/>
      <c r="P258" s="302"/>
      <c r="Q258" s="303"/>
      <c r="R258" s="368"/>
      <c r="S258" s="308"/>
      <c r="T258" s="302"/>
      <c r="U258" s="303"/>
      <c r="V258" s="368"/>
      <c r="W258" s="308"/>
      <c r="X258" s="302"/>
      <c r="Y258" s="303"/>
      <c r="Z258" s="368"/>
      <c r="AA258" s="308"/>
      <c r="AB258" s="302"/>
      <c r="AC258" s="303"/>
      <c r="AD258" s="368"/>
      <c r="AE258" s="308"/>
      <c r="AF258" s="302"/>
      <c r="AG258" s="303"/>
      <c r="AH258" s="368"/>
      <c r="AI258" s="308"/>
      <c r="AJ258" s="302"/>
      <c r="AK258" s="303"/>
      <c r="AL258" s="368"/>
      <c r="AM258" s="308"/>
      <c r="AN258" s="302">
        <v>277</v>
      </c>
      <c r="AO258" s="303">
        <v>196</v>
      </c>
      <c r="AP258" s="368"/>
      <c r="AQ258" s="308"/>
      <c r="AR258" s="302">
        <v>323</v>
      </c>
      <c r="AS258" s="303">
        <v>145</v>
      </c>
      <c r="AT258" s="368">
        <v>349</v>
      </c>
      <c r="AU258" s="308">
        <v>121</v>
      </c>
      <c r="AV258" s="344"/>
      <c r="AW258" s="303"/>
      <c r="AX258" s="369"/>
      <c r="AY258" s="308"/>
      <c r="AZ258" s="95"/>
      <c r="BA258" s="109"/>
      <c r="BB258" s="95"/>
      <c r="BC258" s="96"/>
      <c r="BD258" s="95"/>
      <c r="BE258" s="96"/>
      <c r="BF258" s="95"/>
      <c r="BG258" s="96"/>
      <c r="BH258" s="95"/>
      <c r="BI258" s="96"/>
      <c r="BJ258" s="95"/>
      <c r="BK258" s="96"/>
      <c r="BL258" s="95"/>
      <c r="BM258" s="96"/>
      <c r="BN258" s="95"/>
      <c r="BO258" s="96"/>
      <c r="BP258" s="95"/>
      <c r="BQ258" s="96"/>
      <c r="BR258" s="95"/>
      <c r="BS258" s="96"/>
    </row>
    <row r="259" spans="1:71">
      <c r="A259" s="10">
        <v>4007</v>
      </c>
      <c r="B259" s="11" t="s">
        <v>385</v>
      </c>
      <c r="C259" s="33">
        <v>613</v>
      </c>
      <c r="D259" s="45">
        <v>313</v>
      </c>
      <c r="E259" s="68">
        <f t="shared" si="3"/>
        <v>0.51060358890701463</v>
      </c>
      <c r="F259" s="95"/>
      <c r="G259" s="109"/>
      <c r="H259" s="95"/>
      <c r="I259" s="108"/>
      <c r="J259" s="196"/>
      <c r="K259" s="109"/>
      <c r="L259" s="95"/>
      <c r="M259" s="108"/>
      <c r="N259" s="196"/>
      <c r="O259" s="109"/>
      <c r="P259" s="302"/>
      <c r="Q259" s="303"/>
      <c r="R259" s="368"/>
      <c r="S259" s="308"/>
      <c r="T259" s="302"/>
      <c r="U259" s="303"/>
      <c r="V259" s="368"/>
      <c r="W259" s="308"/>
      <c r="X259" s="302"/>
      <c r="Y259" s="303"/>
      <c r="Z259" s="368"/>
      <c r="AA259" s="308"/>
      <c r="AB259" s="302"/>
      <c r="AC259" s="303"/>
      <c r="AD259" s="368"/>
      <c r="AE259" s="308"/>
      <c r="AF259" s="302"/>
      <c r="AG259" s="303"/>
      <c r="AH259" s="368"/>
      <c r="AI259" s="308"/>
      <c r="AJ259" s="302"/>
      <c r="AK259" s="303"/>
      <c r="AL259" s="368"/>
      <c r="AM259" s="308"/>
      <c r="AN259" s="302">
        <v>187</v>
      </c>
      <c r="AO259" s="303">
        <v>124</v>
      </c>
      <c r="AP259" s="368"/>
      <c r="AQ259" s="308"/>
      <c r="AR259" s="302">
        <v>233</v>
      </c>
      <c r="AS259" s="303">
        <v>75</v>
      </c>
      <c r="AT259" s="368">
        <v>240</v>
      </c>
      <c r="AU259" s="308">
        <v>65</v>
      </c>
      <c r="AV259" s="344"/>
      <c r="AW259" s="303"/>
      <c r="AX259" s="369"/>
      <c r="AY259" s="308"/>
      <c r="AZ259" s="95"/>
      <c r="BA259" s="109"/>
      <c r="BB259" s="95"/>
      <c r="BC259" s="96"/>
      <c r="BD259" s="95"/>
      <c r="BE259" s="96"/>
      <c r="BF259" s="95"/>
      <c r="BG259" s="96"/>
      <c r="BH259" s="95"/>
      <c r="BI259" s="96"/>
      <c r="BJ259" s="95"/>
      <c r="BK259" s="96"/>
      <c r="BL259" s="95"/>
      <c r="BM259" s="96"/>
      <c r="BN259" s="95"/>
      <c r="BO259" s="96"/>
      <c r="BP259" s="95"/>
      <c r="BQ259" s="96"/>
      <c r="BR259" s="95"/>
      <c r="BS259" s="96"/>
    </row>
    <row r="260" spans="1:71">
      <c r="A260" s="10">
        <v>4008</v>
      </c>
      <c r="B260" s="11" t="s">
        <v>386</v>
      </c>
      <c r="C260" s="33">
        <v>1047</v>
      </c>
      <c r="D260" s="45">
        <v>443</v>
      </c>
      <c r="E260" s="68">
        <f t="shared" si="3"/>
        <v>0.42311365807067813</v>
      </c>
      <c r="F260" s="95"/>
      <c r="G260" s="109"/>
      <c r="H260" s="95"/>
      <c r="I260" s="108"/>
      <c r="J260" s="196"/>
      <c r="K260" s="109"/>
      <c r="L260" s="95"/>
      <c r="M260" s="108"/>
      <c r="N260" s="196"/>
      <c r="O260" s="109"/>
      <c r="P260" s="302"/>
      <c r="Q260" s="303"/>
      <c r="R260" s="368"/>
      <c r="S260" s="308"/>
      <c r="T260" s="302"/>
      <c r="U260" s="303"/>
      <c r="V260" s="368"/>
      <c r="W260" s="308"/>
      <c r="X260" s="302"/>
      <c r="Y260" s="303"/>
      <c r="Z260" s="368"/>
      <c r="AA260" s="308"/>
      <c r="AB260" s="302"/>
      <c r="AC260" s="303"/>
      <c r="AD260" s="368"/>
      <c r="AE260" s="308"/>
      <c r="AF260" s="302"/>
      <c r="AG260" s="303"/>
      <c r="AH260" s="368"/>
      <c r="AI260" s="308"/>
      <c r="AJ260" s="302"/>
      <c r="AK260" s="303"/>
      <c r="AL260" s="368"/>
      <c r="AM260" s="308"/>
      <c r="AN260" s="302">
        <v>263</v>
      </c>
      <c r="AO260" s="303">
        <v>178</v>
      </c>
      <c r="AP260" s="368"/>
      <c r="AQ260" s="308"/>
      <c r="AR260" s="302">
        <v>311</v>
      </c>
      <c r="AS260" s="303">
        <v>112</v>
      </c>
      <c r="AT260" s="368">
        <v>331</v>
      </c>
      <c r="AU260" s="308">
        <v>93</v>
      </c>
      <c r="AV260" s="344"/>
      <c r="AW260" s="303"/>
      <c r="AX260" s="369"/>
      <c r="AY260" s="308"/>
      <c r="AZ260" s="95"/>
      <c r="BA260" s="109"/>
      <c r="BB260" s="95"/>
      <c r="BC260" s="96"/>
      <c r="BD260" s="95"/>
      <c r="BE260" s="96"/>
      <c r="BF260" s="95"/>
      <c r="BG260" s="96"/>
      <c r="BH260" s="95"/>
      <c r="BI260" s="96"/>
      <c r="BJ260" s="95"/>
      <c r="BK260" s="96"/>
      <c r="BL260" s="95"/>
      <c r="BM260" s="96"/>
      <c r="BN260" s="95"/>
      <c r="BO260" s="96"/>
      <c r="BP260" s="95"/>
      <c r="BQ260" s="96"/>
      <c r="BR260" s="95"/>
      <c r="BS260" s="96"/>
    </row>
    <row r="261" spans="1:71">
      <c r="A261" s="10">
        <v>4009</v>
      </c>
      <c r="B261" s="11" t="s">
        <v>387</v>
      </c>
      <c r="C261" s="33">
        <v>1030</v>
      </c>
      <c r="D261" s="45">
        <v>512</v>
      </c>
      <c r="E261" s="68">
        <f t="shared" si="3"/>
        <v>0.49708737864077668</v>
      </c>
      <c r="F261" s="95"/>
      <c r="G261" s="109"/>
      <c r="H261" s="95"/>
      <c r="I261" s="108"/>
      <c r="J261" s="196"/>
      <c r="K261" s="109"/>
      <c r="L261" s="95"/>
      <c r="M261" s="108"/>
      <c r="N261" s="196"/>
      <c r="O261" s="109"/>
      <c r="P261" s="302"/>
      <c r="Q261" s="303"/>
      <c r="R261" s="368"/>
      <c r="S261" s="308"/>
      <c r="T261" s="302"/>
      <c r="U261" s="303"/>
      <c r="V261" s="368"/>
      <c r="W261" s="308"/>
      <c r="X261" s="302"/>
      <c r="Y261" s="303"/>
      <c r="Z261" s="368"/>
      <c r="AA261" s="308"/>
      <c r="AB261" s="302"/>
      <c r="AC261" s="303"/>
      <c r="AD261" s="368"/>
      <c r="AE261" s="308"/>
      <c r="AF261" s="302"/>
      <c r="AG261" s="303"/>
      <c r="AH261" s="368"/>
      <c r="AI261" s="308"/>
      <c r="AJ261" s="302"/>
      <c r="AK261" s="303"/>
      <c r="AL261" s="368"/>
      <c r="AM261" s="308"/>
      <c r="AN261" s="302">
        <v>333</v>
      </c>
      <c r="AO261" s="303">
        <v>175</v>
      </c>
      <c r="AP261" s="368"/>
      <c r="AQ261" s="308"/>
      <c r="AR261" s="302">
        <v>370</v>
      </c>
      <c r="AS261" s="303">
        <v>125</v>
      </c>
      <c r="AT261" s="368">
        <v>391</v>
      </c>
      <c r="AU261" s="308">
        <v>108</v>
      </c>
      <c r="AV261" s="344"/>
      <c r="AW261" s="303"/>
      <c r="AX261" s="369"/>
      <c r="AY261" s="308"/>
      <c r="AZ261" s="95"/>
      <c r="BA261" s="109"/>
      <c r="BB261" s="95"/>
      <c r="BC261" s="96"/>
      <c r="BD261" s="95"/>
      <c r="BE261" s="96"/>
      <c r="BF261" s="95"/>
      <c r="BG261" s="96"/>
      <c r="BH261" s="95"/>
      <c r="BI261" s="96"/>
      <c r="BJ261" s="95"/>
      <c r="BK261" s="96"/>
      <c r="BL261" s="95"/>
      <c r="BM261" s="96"/>
      <c r="BN261" s="95"/>
      <c r="BO261" s="96"/>
      <c r="BP261" s="95"/>
      <c r="BQ261" s="96"/>
      <c r="BR261" s="95"/>
      <c r="BS261" s="96"/>
    </row>
    <row r="262" spans="1:71">
      <c r="A262" s="10">
        <v>4111</v>
      </c>
      <c r="B262" s="11" t="s">
        <v>388</v>
      </c>
      <c r="C262" s="33">
        <v>1588</v>
      </c>
      <c r="D262" s="45">
        <v>276</v>
      </c>
      <c r="E262" s="68">
        <f t="shared" si="3"/>
        <v>0.17380352644836272</v>
      </c>
      <c r="F262" s="95"/>
      <c r="G262" s="109"/>
      <c r="H262" s="95"/>
      <c r="I262" s="108"/>
      <c r="J262" s="196"/>
      <c r="K262" s="109"/>
      <c r="L262" s="95"/>
      <c r="M262" s="108"/>
      <c r="N262" s="196"/>
      <c r="O262" s="109"/>
      <c r="P262" s="302"/>
      <c r="Q262" s="303"/>
      <c r="R262" s="368"/>
      <c r="S262" s="308"/>
      <c r="T262" s="302"/>
      <c r="U262" s="303"/>
      <c r="V262" s="368"/>
      <c r="W262" s="308"/>
      <c r="X262" s="302"/>
      <c r="Y262" s="303"/>
      <c r="Z262" s="368"/>
      <c r="AA262" s="308"/>
      <c r="AB262" s="302"/>
      <c r="AC262" s="303"/>
      <c r="AD262" s="368"/>
      <c r="AE262" s="308"/>
      <c r="AF262" s="302"/>
      <c r="AG262" s="303"/>
      <c r="AH262" s="368"/>
      <c r="AI262" s="308"/>
      <c r="AJ262" s="302"/>
      <c r="AK262" s="303"/>
      <c r="AL262" s="368"/>
      <c r="AM262" s="308"/>
      <c r="AN262" s="302"/>
      <c r="AO262" s="303"/>
      <c r="AP262" s="368">
        <v>140</v>
      </c>
      <c r="AQ262" s="308">
        <v>135</v>
      </c>
      <c r="AR262" s="302">
        <v>198</v>
      </c>
      <c r="AS262" s="303">
        <v>72</v>
      </c>
      <c r="AT262" s="368">
        <v>205</v>
      </c>
      <c r="AU262" s="308">
        <v>67</v>
      </c>
      <c r="AV262" s="344"/>
      <c r="AW262" s="303"/>
      <c r="AX262" s="369"/>
      <c r="AY262" s="308"/>
      <c r="AZ262" s="95"/>
      <c r="BA262" s="109"/>
      <c r="BB262" s="95"/>
      <c r="BC262" s="96"/>
      <c r="BD262" s="95"/>
      <c r="BE262" s="96"/>
      <c r="BF262" s="95"/>
      <c r="BG262" s="96"/>
      <c r="BH262" s="95"/>
      <c r="BI262" s="96"/>
      <c r="BJ262" s="95"/>
      <c r="BK262" s="96"/>
      <c r="BL262" s="95"/>
      <c r="BM262" s="96"/>
      <c r="BN262" s="95"/>
      <c r="BO262" s="96"/>
      <c r="BP262" s="95"/>
      <c r="BQ262" s="96"/>
      <c r="BR262" s="95"/>
      <c r="BS262" s="96"/>
    </row>
    <row r="263" spans="1:71">
      <c r="A263" s="10">
        <v>4121</v>
      </c>
      <c r="B263" s="11" t="s">
        <v>389</v>
      </c>
      <c r="C263" s="33">
        <v>972</v>
      </c>
      <c r="D263" s="45">
        <v>248</v>
      </c>
      <c r="E263" s="68">
        <f t="shared" si="3"/>
        <v>0.2551440329218107</v>
      </c>
      <c r="F263" s="95"/>
      <c r="G263" s="109"/>
      <c r="H263" s="95"/>
      <c r="I263" s="108"/>
      <c r="J263" s="196"/>
      <c r="K263" s="109"/>
      <c r="L263" s="95"/>
      <c r="M263" s="108"/>
      <c r="N263" s="196"/>
      <c r="O263" s="109"/>
      <c r="P263" s="302"/>
      <c r="Q263" s="303"/>
      <c r="R263" s="368"/>
      <c r="S263" s="308"/>
      <c r="T263" s="302"/>
      <c r="U263" s="303"/>
      <c r="V263" s="368"/>
      <c r="W263" s="308"/>
      <c r="X263" s="302"/>
      <c r="Y263" s="303"/>
      <c r="Z263" s="368"/>
      <c r="AA263" s="308"/>
      <c r="AB263" s="302"/>
      <c r="AC263" s="303"/>
      <c r="AD263" s="368"/>
      <c r="AE263" s="308"/>
      <c r="AF263" s="302"/>
      <c r="AG263" s="303"/>
      <c r="AH263" s="368"/>
      <c r="AI263" s="308"/>
      <c r="AJ263" s="302"/>
      <c r="AK263" s="303"/>
      <c r="AL263" s="368"/>
      <c r="AM263" s="308"/>
      <c r="AN263" s="302"/>
      <c r="AO263" s="303"/>
      <c r="AP263" s="368">
        <v>107</v>
      </c>
      <c r="AQ263" s="308">
        <v>137</v>
      </c>
      <c r="AR263" s="302">
        <v>150</v>
      </c>
      <c r="AS263" s="303">
        <v>90</v>
      </c>
      <c r="AT263" s="368">
        <v>179</v>
      </c>
      <c r="AU263" s="308">
        <v>63</v>
      </c>
      <c r="AV263" s="344"/>
      <c r="AW263" s="303"/>
      <c r="AX263" s="369"/>
      <c r="AY263" s="308"/>
      <c r="AZ263" s="95"/>
      <c r="BA263" s="109"/>
      <c r="BB263" s="95"/>
      <c r="BC263" s="96"/>
      <c r="BD263" s="95"/>
      <c r="BE263" s="96"/>
      <c r="BF263" s="95"/>
      <c r="BG263" s="96"/>
      <c r="BH263" s="95"/>
      <c r="BI263" s="96"/>
      <c r="BJ263" s="95"/>
      <c r="BK263" s="96"/>
      <c r="BL263" s="95"/>
      <c r="BM263" s="96"/>
      <c r="BN263" s="95"/>
      <c r="BO263" s="96"/>
      <c r="BP263" s="95"/>
      <c r="BQ263" s="96"/>
      <c r="BR263" s="95"/>
      <c r="BS263" s="96"/>
    </row>
    <row r="264" spans="1:71">
      <c r="A264" s="10">
        <v>4131</v>
      </c>
      <c r="B264" s="11" t="s">
        <v>390</v>
      </c>
      <c r="C264" s="33">
        <v>1004</v>
      </c>
      <c r="D264" s="45">
        <v>237</v>
      </c>
      <c r="E264" s="68">
        <f t="shared" si="3"/>
        <v>0.23605577689243029</v>
      </c>
      <c r="F264" s="95"/>
      <c r="G264" s="109"/>
      <c r="H264" s="95"/>
      <c r="I264" s="108"/>
      <c r="J264" s="196"/>
      <c r="K264" s="109"/>
      <c r="L264" s="95"/>
      <c r="M264" s="108"/>
      <c r="N264" s="196"/>
      <c r="O264" s="109"/>
      <c r="P264" s="302"/>
      <c r="Q264" s="303"/>
      <c r="R264" s="368"/>
      <c r="S264" s="308"/>
      <c r="T264" s="302"/>
      <c r="U264" s="303"/>
      <c r="V264" s="368"/>
      <c r="W264" s="308"/>
      <c r="X264" s="302"/>
      <c r="Y264" s="303"/>
      <c r="Z264" s="368"/>
      <c r="AA264" s="308"/>
      <c r="AB264" s="302"/>
      <c r="AC264" s="303"/>
      <c r="AD264" s="368"/>
      <c r="AE264" s="308"/>
      <c r="AF264" s="302"/>
      <c r="AG264" s="303"/>
      <c r="AH264" s="368"/>
      <c r="AI264" s="308"/>
      <c r="AJ264" s="302"/>
      <c r="AK264" s="303"/>
      <c r="AL264" s="368"/>
      <c r="AM264" s="308"/>
      <c r="AN264" s="302"/>
      <c r="AO264" s="303"/>
      <c r="AP264" s="368">
        <v>116</v>
      </c>
      <c r="AQ264" s="308">
        <v>119</v>
      </c>
      <c r="AR264" s="302">
        <v>162</v>
      </c>
      <c r="AS264" s="303">
        <v>68</v>
      </c>
      <c r="AT264" s="368">
        <v>181</v>
      </c>
      <c r="AU264" s="308">
        <v>51</v>
      </c>
      <c r="AV264" s="344"/>
      <c r="AW264" s="303"/>
      <c r="AX264" s="369"/>
      <c r="AY264" s="308"/>
      <c r="AZ264" s="95"/>
      <c r="BA264" s="109"/>
      <c r="BB264" s="95"/>
      <c r="BC264" s="96"/>
      <c r="BD264" s="95"/>
      <c r="BE264" s="96"/>
      <c r="BF264" s="95"/>
      <c r="BG264" s="96"/>
      <c r="BH264" s="95"/>
      <c r="BI264" s="96"/>
      <c r="BJ264" s="95"/>
      <c r="BK264" s="96"/>
      <c r="BL264" s="95"/>
      <c r="BM264" s="96"/>
      <c r="BN264" s="95"/>
      <c r="BO264" s="96"/>
      <c r="BP264" s="95"/>
      <c r="BQ264" s="96"/>
      <c r="BR264" s="95"/>
      <c r="BS264" s="96"/>
    </row>
    <row r="265" spans="1:71">
      <c r="A265" s="10">
        <v>4141</v>
      </c>
      <c r="B265" s="11" t="s">
        <v>391</v>
      </c>
      <c r="C265" s="33">
        <v>913</v>
      </c>
      <c r="D265" s="45">
        <v>184</v>
      </c>
      <c r="E265" s="68">
        <f t="shared" si="3"/>
        <v>0.20153340635268346</v>
      </c>
      <c r="F265" s="95"/>
      <c r="G265" s="109"/>
      <c r="H265" s="95"/>
      <c r="I265" s="108"/>
      <c r="J265" s="196"/>
      <c r="K265" s="109"/>
      <c r="L265" s="95"/>
      <c r="M265" s="108"/>
      <c r="N265" s="196"/>
      <c r="O265" s="109"/>
      <c r="P265" s="302"/>
      <c r="Q265" s="303"/>
      <c r="R265" s="368"/>
      <c r="S265" s="308"/>
      <c r="T265" s="302"/>
      <c r="U265" s="303"/>
      <c r="V265" s="368"/>
      <c r="W265" s="308"/>
      <c r="X265" s="302"/>
      <c r="Y265" s="303"/>
      <c r="Z265" s="368"/>
      <c r="AA265" s="308"/>
      <c r="AB265" s="302"/>
      <c r="AC265" s="303"/>
      <c r="AD265" s="368"/>
      <c r="AE265" s="308"/>
      <c r="AF265" s="302"/>
      <c r="AG265" s="303"/>
      <c r="AH265" s="368"/>
      <c r="AI265" s="308"/>
      <c r="AJ265" s="302"/>
      <c r="AK265" s="303"/>
      <c r="AL265" s="368"/>
      <c r="AM265" s="308"/>
      <c r="AN265" s="302"/>
      <c r="AO265" s="303"/>
      <c r="AP265" s="368">
        <v>70</v>
      </c>
      <c r="AQ265" s="308">
        <v>110</v>
      </c>
      <c r="AR265" s="302">
        <v>112</v>
      </c>
      <c r="AS265" s="303">
        <v>67</v>
      </c>
      <c r="AT265" s="368">
        <v>120</v>
      </c>
      <c r="AU265" s="308">
        <v>58</v>
      </c>
      <c r="AV265" s="344"/>
      <c r="AW265" s="303"/>
      <c r="AX265" s="369"/>
      <c r="AY265" s="308"/>
      <c r="AZ265" s="95"/>
      <c r="BA265" s="109"/>
      <c r="BB265" s="95"/>
      <c r="BC265" s="96"/>
      <c r="BD265" s="95"/>
      <c r="BE265" s="96"/>
      <c r="BF265" s="95"/>
      <c r="BG265" s="96"/>
      <c r="BH265" s="95"/>
      <c r="BI265" s="96"/>
      <c r="BJ265" s="95"/>
      <c r="BK265" s="96"/>
      <c r="BL265" s="95"/>
      <c r="BM265" s="96"/>
      <c r="BN265" s="95"/>
      <c r="BO265" s="96"/>
      <c r="BP265" s="95"/>
      <c r="BQ265" s="96"/>
      <c r="BR265" s="95"/>
      <c r="BS265" s="96"/>
    </row>
    <row r="266" spans="1:71">
      <c r="A266" s="10">
        <v>4311</v>
      </c>
      <c r="B266" s="11" t="s">
        <v>392</v>
      </c>
      <c r="C266" s="33">
        <v>575</v>
      </c>
      <c r="D266" s="45">
        <v>163</v>
      </c>
      <c r="E266" s="68">
        <f t="shared" si="3"/>
        <v>0.28347826086956524</v>
      </c>
      <c r="F266" s="95"/>
      <c r="G266" s="109"/>
      <c r="H266" s="95"/>
      <c r="I266" s="108"/>
      <c r="J266" s="196"/>
      <c r="K266" s="109"/>
      <c r="L266" s="95"/>
      <c r="M266" s="108"/>
      <c r="N266" s="196"/>
      <c r="O266" s="109"/>
      <c r="P266" s="302"/>
      <c r="Q266" s="303"/>
      <c r="R266" s="368"/>
      <c r="S266" s="308"/>
      <c r="T266" s="302"/>
      <c r="U266" s="303"/>
      <c r="V266" s="196"/>
      <c r="W266" s="109"/>
      <c r="X266" s="302"/>
      <c r="Y266" s="303"/>
      <c r="Z266" s="368"/>
      <c r="AA266" s="308"/>
      <c r="AB266" s="302"/>
      <c r="AC266" s="303"/>
      <c r="AD266" s="368"/>
      <c r="AE266" s="308"/>
      <c r="AF266" s="302"/>
      <c r="AG266" s="303"/>
      <c r="AH266" s="368"/>
      <c r="AI266" s="308"/>
      <c r="AJ266" s="302"/>
      <c r="AK266" s="303"/>
      <c r="AL266" s="368"/>
      <c r="AM266" s="308"/>
      <c r="AN266" s="302"/>
      <c r="AO266" s="303"/>
      <c r="AP266" s="368">
        <v>31</v>
      </c>
      <c r="AQ266" s="308">
        <v>129</v>
      </c>
      <c r="AR266" s="302">
        <v>100</v>
      </c>
      <c r="AS266" s="303">
        <v>58</v>
      </c>
      <c r="AT266" s="368">
        <v>119</v>
      </c>
      <c r="AU266" s="308">
        <v>38</v>
      </c>
      <c r="AV266" s="344"/>
      <c r="AW266" s="303"/>
      <c r="AX266" s="369"/>
      <c r="AY266" s="308"/>
      <c r="AZ266" s="95"/>
      <c r="BA266" s="109"/>
      <c r="BB266" s="95"/>
      <c r="BC266" s="96"/>
      <c r="BD266" s="95"/>
      <c r="BE266" s="96"/>
      <c r="BF266" s="95"/>
      <c r="BG266" s="96"/>
      <c r="BH266" s="95"/>
      <c r="BI266" s="96"/>
      <c r="BJ266" s="95"/>
      <c r="BK266" s="96"/>
      <c r="BL266" s="95"/>
      <c r="BM266" s="96"/>
      <c r="BN266" s="95">
        <v>122</v>
      </c>
      <c r="BO266" s="96">
        <v>36</v>
      </c>
      <c r="BP266" s="95">
        <v>112</v>
      </c>
      <c r="BQ266" s="96">
        <v>40</v>
      </c>
      <c r="BR266" s="95"/>
      <c r="BS266" s="96"/>
    </row>
    <row r="267" spans="1:71">
      <c r="A267" s="10">
        <v>4312</v>
      </c>
      <c r="B267" s="11" t="s">
        <v>393</v>
      </c>
      <c r="C267" s="33">
        <v>1123</v>
      </c>
      <c r="D267" s="45">
        <v>313</v>
      </c>
      <c r="E267" s="68">
        <f t="shared" si="3"/>
        <v>0.27871772039180764</v>
      </c>
      <c r="F267" s="95"/>
      <c r="G267" s="109"/>
      <c r="H267" s="95"/>
      <c r="I267" s="108"/>
      <c r="J267" s="196"/>
      <c r="K267" s="109"/>
      <c r="L267" s="95"/>
      <c r="M267" s="108"/>
      <c r="N267" s="196"/>
      <c r="O267" s="109"/>
      <c r="P267" s="302"/>
      <c r="Q267" s="303"/>
      <c r="R267" s="368"/>
      <c r="S267" s="308"/>
      <c r="T267" s="302"/>
      <c r="U267" s="303"/>
      <c r="V267" s="196"/>
      <c r="W267" s="109"/>
      <c r="X267" s="302"/>
      <c r="Y267" s="303"/>
      <c r="Z267" s="368"/>
      <c r="AA267" s="308"/>
      <c r="AB267" s="302"/>
      <c r="AC267" s="303"/>
      <c r="AD267" s="368"/>
      <c r="AE267" s="308"/>
      <c r="AF267" s="302"/>
      <c r="AG267" s="303"/>
      <c r="AH267" s="368"/>
      <c r="AI267" s="308"/>
      <c r="AJ267" s="302"/>
      <c r="AK267" s="303"/>
      <c r="AL267" s="368"/>
      <c r="AM267" s="308"/>
      <c r="AN267" s="302"/>
      <c r="AO267" s="303"/>
      <c r="AP267" s="368">
        <v>48</v>
      </c>
      <c r="AQ267" s="308">
        <v>262</v>
      </c>
      <c r="AR267" s="302">
        <v>192</v>
      </c>
      <c r="AS267" s="303">
        <v>112</v>
      </c>
      <c r="AT267" s="368">
        <v>220</v>
      </c>
      <c r="AU267" s="308">
        <v>86</v>
      </c>
      <c r="AV267" s="344"/>
      <c r="AW267" s="303"/>
      <c r="AX267" s="369"/>
      <c r="AY267" s="308"/>
      <c r="AZ267" s="95"/>
      <c r="BA267" s="109"/>
      <c r="BB267" s="95"/>
      <c r="BC267" s="96"/>
      <c r="BD267" s="95"/>
      <c r="BE267" s="96"/>
      <c r="BF267" s="95"/>
      <c r="BG267" s="96"/>
      <c r="BH267" s="95"/>
      <c r="BI267" s="96"/>
      <c r="BJ267" s="95"/>
      <c r="BK267" s="96"/>
      <c r="BL267" s="95"/>
      <c r="BM267" s="96"/>
      <c r="BN267" s="95">
        <v>215</v>
      </c>
      <c r="BO267" s="96">
        <v>92</v>
      </c>
      <c r="BP267" s="95">
        <v>204</v>
      </c>
      <c r="BQ267" s="96">
        <v>85</v>
      </c>
      <c r="BR267" s="95"/>
      <c r="BS267" s="96"/>
    </row>
    <row r="268" spans="1:71">
      <c r="A268" s="10">
        <v>4321</v>
      </c>
      <c r="B268" s="11" t="s">
        <v>394</v>
      </c>
      <c r="C268" s="33">
        <v>1017</v>
      </c>
      <c r="D268" s="45">
        <v>197</v>
      </c>
      <c r="E268" s="68">
        <f t="shared" si="3"/>
        <v>0.19370698131760078</v>
      </c>
      <c r="F268" s="95"/>
      <c r="G268" s="109"/>
      <c r="H268" s="95"/>
      <c r="I268" s="108"/>
      <c r="J268" s="196"/>
      <c r="K268" s="109"/>
      <c r="L268" s="95"/>
      <c r="M268" s="108"/>
      <c r="N268" s="196"/>
      <c r="O268" s="109"/>
      <c r="P268" s="302"/>
      <c r="Q268" s="303"/>
      <c r="R268" s="368"/>
      <c r="S268" s="308"/>
      <c r="T268" s="302"/>
      <c r="U268" s="303"/>
      <c r="V268" s="196"/>
      <c r="W268" s="109"/>
      <c r="X268" s="302"/>
      <c r="Y268" s="303"/>
      <c r="Z268" s="368"/>
      <c r="AA268" s="308"/>
      <c r="AB268" s="302"/>
      <c r="AC268" s="303"/>
      <c r="AD268" s="368"/>
      <c r="AE268" s="308"/>
      <c r="AF268" s="302"/>
      <c r="AG268" s="303"/>
      <c r="AH268" s="368"/>
      <c r="AI268" s="308"/>
      <c r="AJ268" s="302">
        <v>16</v>
      </c>
      <c r="AK268" s="303">
        <v>4</v>
      </c>
      <c r="AL268" s="368"/>
      <c r="AM268" s="308"/>
      <c r="AN268" s="302"/>
      <c r="AO268" s="303"/>
      <c r="AP268" s="368">
        <v>63</v>
      </c>
      <c r="AQ268" s="308">
        <v>131</v>
      </c>
      <c r="AR268" s="302">
        <v>128</v>
      </c>
      <c r="AS268" s="303">
        <v>62</v>
      </c>
      <c r="AT268" s="368">
        <v>148</v>
      </c>
      <c r="AU268" s="308">
        <v>44</v>
      </c>
      <c r="AV268" s="344"/>
      <c r="AW268" s="303"/>
      <c r="AX268" s="369"/>
      <c r="AY268" s="308"/>
      <c r="AZ268" s="95"/>
      <c r="BA268" s="109"/>
      <c r="BB268" s="95"/>
      <c r="BC268" s="96"/>
      <c r="BD268" s="95"/>
      <c r="BE268" s="96"/>
      <c r="BF268" s="95"/>
      <c r="BG268" s="96"/>
      <c r="BH268" s="95"/>
      <c r="BI268" s="96"/>
      <c r="BJ268" s="95"/>
      <c r="BK268" s="96"/>
      <c r="BL268" s="95"/>
      <c r="BM268" s="96"/>
      <c r="BN268" s="95">
        <v>144</v>
      </c>
      <c r="BO268" s="96">
        <v>47</v>
      </c>
      <c r="BP268" s="95">
        <v>141</v>
      </c>
      <c r="BQ268" s="96">
        <v>45</v>
      </c>
      <c r="BR268" s="95"/>
      <c r="BS268" s="96"/>
    </row>
    <row r="269" spans="1:71">
      <c r="A269" s="10">
        <v>4331</v>
      </c>
      <c r="B269" s="11" t="s">
        <v>395</v>
      </c>
      <c r="C269" s="33">
        <v>1123</v>
      </c>
      <c r="D269" s="45">
        <v>265</v>
      </c>
      <c r="E269" s="68">
        <f t="shared" si="3"/>
        <v>0.23597506678539626</v>
      </c>
      <c r="F269" s="95"/>
      <c r="G269" s="109"/>
      <c r="H269" s="95"/>
      <c r="I269" s="108"/>
      <c r="J269" s="196"/>
      <c r="K269" s="109"/>
      <c r="L269" s="95"/>
      <c r="M269" s="108"/>
      <c r="N269" s="196"/>
      <c r="O269" s="109"/>
      <c r="P269" s="302"/>
      <c r="Q269" s="303"/>
      <c r="R269" s="368"/>
      <c r="S269" s="308"/>
      <c r="T269" s="302"/>
      <c r="U269" s="303"/>
      <c r="V269" s="196"/>
      <c r="W269" s="109"/>
      <c r="X269" s="302"/>
      <c r="Y269" s="303"/>
      <c r="Z269" s="368"/>
      <c r="AA269" s="308"/>
      <c r="AB269" s="302"/>
      <c r="AC269" s="303"/>
      <c r="AD269" s="368"/>
      <c r="AE269" s="308"/>
      <c r="AF269" s="302"/>
      <c r="AG269" s="303"/>
      <c r="AH269" s="368"/>
      <c r="AI269" s="308"/>
      <c r="AJ269" s="302"/>
      <c r="AK269" s="303"/>
      <c r="AL269" s="368"/>
      <c r="AM269" s="308"/>
      <c r="AN269" s="302"/>
      <c r="AO269" s="303"/>
      <c r="AP269" s="368">
        <v>67</v>
      </c>
      <c r="AQ269" s="308">
        <v>193</v>
      </c>
      <c r="AR269" s="302">
        <v>168</v>
      </c>
      <c r="AS269" s="303">
        <v>93</v>
      </c>
      <c r="AT269" s="368">
        <v>178</v>
      </c>
      <c r="AU269" s="308">
        <v>82</v>
      </c>
      <c r="AV269" s="344"/>
      <c r="AW269" s="303"/>
      <c r="AX269" s="369"/>
      <c r="AY269" s="308"/>
      <c r="AZ269" s="95"/>
      <c r="BA269" s="109"/>
      <c r="BB269" s="95"/>
      <c r="BC269" s="96"/>
      <c r="BD269" s="95"/>
      <c r="BE269" s="96"/>
      <c r="BF269" s="95"/>
      <c r="BG269" s="96"/>
      <c r="BH269" s="95"/>
      <c r="BI269" s="96"/>
      <c r="BJ269" s="95"/>
      <c r="BK269" s="96"/>
      <c r="BL269" s="95"/>
      <c r="BM269" s="96"/>
      <c r="BN269" s="95">
        <v>187</v>
      </c>
      <c r="BO269" s="96">
        <v>76</v>
      </c>
      <c r="BP269" s="95">
        <v>191</v>
      </c>
      <c r="BQ269" s="96">
        <v>61</v>
      </c>
      <c r="BR269" s="95"/>
      <c r="BS269" s="96"/>
    </row>
    <row r="270" spans="1:71">
      <c r="A270" s="10">
        <v>4341</v>
      </c>
      <c r="B270" s="11" t="s">
        <v>396</v>
      </c>
      <c r="C270" s="33">
        <v>1101</v>
      </c>
      <c r="D270" s="45">
        <v>344</v>
      </c>
      <c r="E270" s="68">
        <f t="shared" si="3"/>
        <v>0.31244323342415986</v>
      </c>
      <c r="F270" s="95"/>
      <c r="G270" s="109"/>
      <c r="H270" s="95"/>
      <c r="I270" s="108"/>
      <c r="J270" s="196"/>
      <c r="K270" s="109"/>
      <c r="L270" s="95"/>
      <c r="M270" s="108"/>
      <c r="N270" s="196"/>
      <c r="O270" s="109"/>
      <c r="P270" s="302"/>
      <c r="Q270" s="303"/>
      <c r="R270" s="368"/>
      <c r="S270" s="308"/>
      <c r="T270" s="302"/>
      <c r="U270" s="303"/>
      <c r="V270" s="196"/>
      <c r="W270" s="109"/>
      <c r="X270" s="302"/>
      <c r="Y270" s="303"/>
      <c r="Z270" s="368"/>
      <c r="AA270" s="308"/>
      <c r="AB270" s="302"/>
      <c r="AC270" s="303"/>
      <c r="AD270" s="368"/>
      <c r="AE270" s="308"/>
      <c r="AF270" s="302"/>
      <c r="AG270" s="303"/>
      <c r="AH270" s="368"/>
      <c r="AI270" s="308"/>
      <c r="AJ270" s="302"/>
      <c r="AK270" s="303"/>
      <c r="AL270" s="368"/>
      <c r="AM270" s="308"/>
      <c r="AN270" s="302"/>
      <c r="AO270" s="303"/>
      <c r="AP270" s="368">
        <v>65</v>
      </c>
      <c r="AQ270" s="308">
        <v>270</v>
      </c>
      <c r="AR270" s="302">
        <v>222</v>
      </c>
      <c r="AS270" s="303">
        <v>112</v>
      </c>
      <c r="AT270" s="368">
        <v>256</v>
      </c>
      <c r="AU270" s="308">
        <v>82</v>
      </c>
      <c r="AV270" s="344"/>
      <c r="AW270" s="303"/>
      <c r="AX270" s="369"/>
      <c r="AY270" s="308"/>
      <c r="AZ270" s="95"/>
      <c r="BA270" s="109"/>
      <c r="BB270" s="95"/>
      <c r="BC270" s="96"/>
      <c r="BD270" s="95"/>
      <c r="BE270" s="96"/>
      <c r="BF270" s="95"/>
      <c r="BG270" s="96"/>
      <c r="BH270" s="95"/>
      <c r="BI270" s="96"/>
      <c r="BJ270" s="95"/>
      <c r="BK270" s="96"/>
      <c r="BL270" s="95"/>
      <c r="BM270" s="96"/>
      <c r="BN270" s="95">
        <v>256</v>
      </c>
      <c r="BO270" s="96">
        <v>82</v>
      </c>
      <c r="BP270" s="95">
        <v>255</v>
      </c>
      <c r="BQ270" s="96">
        <v>69</v>
      </c>
      <c r="BR270" s="95"/>
      <c r="BS270" s="96"/>
    </row>
    <row r="271" spans="1:71">
      <c r="A271" s="10">
        <v>4342</v>
      </c>
      <c r="B271" s="11" t="s">
        <v>397</v>
      </c>
      <c r="C271" s="33">
        <v>537</v>
      </c>
      <c r="D271" s="45">
        <v>169</v>
      </c>
      <c r="E271" s="68">
        <f t="shared" si="3"/>
        <v>0.31471135940409684</v>
      </c>
      <c r="F271" s="95"/>
      <c r="G271" s="109"/>
      <c r="H271" s="95"/>
      <c r="I271" s="108"/>
      <c r="J271" s="196"/>
      <c r="K271" s="109"/>
      <c r="L271" s="95"/>
      <c r="M271" s="108"/>
      <c r="N271" s="196"/>
      <c r="O271" s="109"/>
      <c r="P271" s="302"/>
      <c r="Q271" s="303"/>
      <c r="R271" s="368"/>
      <c r="S271" s="308"/>
      <c r="T271" s="302"/>
      <c r="U271" s="303"/>
      <c r="V271" s="196"/>
      <c r="W271" s="109"/>
      <c r="X271" s="302"/>
      <c r="Y271" s="303"/>
      <c r="Z271" s="368"/>
      <c r="AA271" s="308"/>
      <c r="AB271" s="302"/>
      <c r="AC271" s="303"/>
      <c r="AD271" s="368"/>
      <c r="AE271" s="308"/>
      <c r="AF271" s="302"/>
      <c r="AG271" s="303"/>
      <c r="AH271" s="368"/>
      <c r="AI271" s="308"/>
      <c r="AJ271" s="302"/>
      <c r="AK271" s="303"/>
      <c r="AL271" s="368"/>
      <c r="AM271" s="308"/>
      <c r="AN271" s="302"/>
      <c r="AO271" s="303"/>
      <c r="AP271" s="368">
        <v>34</v>
      </c>
      <c r="AQ271" s="308">
        <v>134</v>
      </c>
      <c r="AR271" s="302">
        <v>102</v>
      </c>
      <c r="AS271" s="303">
        <v>61</v>
      </c>
      <c r="AT271" s="368">
        <v>120</v>
      </c>
      <c r="AU271" s="308">
        <v>44</v>
      </c>
      <c r="AV271" s="344"/>
      <c r="AW271" s="303"/>
      <c r="AX271" s="369"/>
      <c r="AY271" s="308"/>
      <c r="AZ271" s="95"/>
      <c r="BA271" s="109"/>
      <c r="BB271" s="95"/>
      <c r="BC271" s="96"/>
      <c r="BD271" s="95"/>
      <c r="BE271" s="96"/>
      <c r="BF271" s="95"/>
      <c r="BG271" s="96"/>
      <c r="BH271" s="95"/>
      <c r="BI271" s="96"/>
      <c r="BJ271" s="95"/>
      <c r="BK271" s="96"/>
      <c r="BL271" s="95"/>
      <c r="BM271" s="96"/>
      <c r="BN271" s="95">
        <v>109</v>
      </c>
      <c r="BO271" s="96">
        <v>54</v>
      </c>
      <c r="BP271" s="95">
        <v>126</v>
      </c>
      <c r="BQ271" s="96">
        <v>32</v>
      </c>
      <c r="BR271" s="95"/>
      <c r="BS271" s="96"/>
    </row>
    <row r="272" spans="1:71">
      <c r="A272" s="10">
        <v>4343</v>
      </c>
      <c r="B272" s="11" t="s">
        <v>398</v>
      </c>
      <c r="C272" s="33">
        <v>783</v>
      </c>
      <c r="D272" s="45">
        <v>173</v>
      </c>
      <c r="E272" s="68">
        <f t="shared" si="3"/>
        <v>0.22094508301404853</v>
      </c>
      <c r="F272" s="95"/>
      <c r="G272" s="109"/>
      <c r="H272" s="95"/>
      <c r="I272" s="108"/>
      <c r="J272" s="196"/>
      <c r="K272" s="109"/>
      <c r="L272" s="95"/>
      <c r="M272" s="108"/>
      <c r="N272" s="196"/>
      <c r="O272" s="109"/>
      <c r="P272" s="302"/>
      <c r="Q272" s="303"/>
      <c r="R272" s="368"/>
      <c r="S272" s="308"/>
      <c r="T272" s="302"/>
      <c r="U272" s="303"/>
      <c r="V272" s="196"/>
      <c r="W272" s="109"/>
      <c r="X272" s="302"/>
      <c r="Y272" s="303"/>
      <c r="Z272" s="368"/>
      <c r="AA272" s="308"/>
      <c r="AB272" s="302"/>
      <c r="AC272" s="303"/>
      <c r="AD272" s="368"/>
      <c r="AE272" s="308"/>
      <c r="AF272" s="302"/>
      <c r="AG272" s="303"/>
      <c r="AH272" s="368"/>
      <c r="AI272" s="308"/>
      <c r="AJ272" s="302"/>
      <c r="AK272" s="303"/>
      <c r="AL272" s="368"/>
      <c r="AM272" s="308"/>
      <c r="AN272" s="302"/>
      <c r="AO272" s="303"/>
      <c r="AP272" s="368">
        <v>58</v>
      </c>
      <c r="AQ272" s="308">
        <v>111</v>
      </c>
      <c r="AR272" s="302">
        <v>125</v>
      </c>
      <c r="AS272" s="303">
        <v>46</v>
      </c>
      <c r="AT272" s="368">
        <v>130</v>
      </c>
      <c r="AU272" s="308">
        <v>42</v>
      </c>
      <c r="AV272" s="344"/>
      <c r="AW272" s="303"/>
      <c r="AX272" s="369"/>
      <c r="AY272" s="308"/>
      <c r="AZ272" s="95"/>
      <c r="BA272" s="109"/>
      <c r="BB272" s="95"/>
      <c r="BC272" s="96"/>
      <c r="BD272" s="95"/>
      <c r="BE272" s="96"/>
      <c r="BF272" s="95"/>
      <c r="BG272" s="96"/>
      <c r="BH272" s="95"/>
      <c r="BI272" s="96"/>
      <c r="BJ272" s="95"/>
      <c r="BK272" s="96"/>
      <c r="BL272" s="95"/>
      <c r="BM272" s="96"/>
      <c r="BN272" s="95">
        <v>133</v>
      </c>
      <c r="BO272" s="96">
        <v>40</v>
      </c>
      <c r="BP272" s="95">
        <v>121</v>
      </c>
      <c r="BQ272" s="96">
        <v>41</v>
      </c>
      <c r="BR272" s="95"/>
      <c r="BS272" s="96"/>
    </row>
    <row r="273" spans="1:71">
      <c r="A273" s="10">
        <v>4411</v>
      </c>
      <c r="B273" s="11" t="s">
        <v>399</v>
      </c>
      <c r="C273" s="33">
        <v>792</v>
      </c>
      <c r="D273" s="45">
        <v>177</v>
      </c>
      <c r="E273" s="68">
        <f t="shared" si="3"/>
        <v>0.22348484848484848</v>
      </c>
      <c r="F273" s="95"/>
      <c r="G273" s="109"/>
      <c r="H273" s="95"/>
      <c r="I273" s="108"/>
      <c r="J273" s="196"/>
      <c r="K273" s="109"/>
      <c r="L273" s="95"/>
      <c r="M273" s="108"/>
      <c r="N273" s="196"/>
      <c r="O273" s="109"/>
      <c r="P273" s="302"/>
      <c r="Q273" s="303"/>
      <c r="R273" s="368"/>
      <c r="S273" s="308"/>
      <c r="T273" s="302"/>
      <c r="U273" s="303"/>
      <c r="V273" s="368"/>
      <c r="W273" s="308"/>
      <c r="X273" s="302"/>
      <c r="Y273" s="303"/>
      <c r="Z273" s="368"/>
      <c r="AA273" s="308"/>
      <c r="AB273" s="302"/>
      <c r="AC273" s="303"/>
      <c r="AD273" s="368"/>
      <c r="AE273" s="308"/>
      <c r="AF273" s="302"/>
      <c r="AG273" s="303"/>
      <c r="AH273" s="368"/>
      <c r="AI273" s="308"/>
      <c r="AJ273" s="302"/>
      <c r="AK273" s="303"/>
      <c r="AL273" s="368"/>
      <c r="AM273" s="308"/>
      <c r="AN273" s="302"/>
      <c r="AO273" s="303"/>
      <c r="AP273" s="368"/>
      <c r="AQ273" s="308"/>
      <c r="AR273" s="302">
        <v>110</v>
      </c>
      <c r="AS273" s="303">
        <v>60</v>
      </c>
      <c r="AT273" s="368">
        <v>129</v>
      </c>
      <c r="AU273" s="308">
        <v>40</v>
      </c>
      <c r="AV273" s="344"/>
      <c r="AW273" s="303"/>
      <c r="AX273" s="369"/>
      <c r="AY273" s="308"/>
      <c r="AZ273" s="95"/>
      <c r="BA273" s="109"/>
      <c r="BB273" s="95"/>
      <c r="BC273" s="96"/>
      <c r="BD273" s="95"/>
      <c r="BE273" s="96"/>
      <c r="BF273" s="95"/>
      <c r="BG273" s="96"/>
      <c r="BH273" s="95"/>
      <c r="BI273" s="96"/>
      <c r="BJ273" s="95"/>
      <c r="BK273" s="96"/>
      <c r="BL273" s="95"/>
      <c r="BM273" s="96"/>
      <c r="BN273" s="95"/>
      <c r="BO273" s="96"/>
      <c r="BP273" s="95"/>
      <c r="BQ273" s="96"/>
      <c r="BR273" s="95"/>
      <c r="BS273" s="96"/>
    </row>
    <row r="274" spans="1:71">
      <c r="A274" s="10">
        <v>4412</v>
      </c>
      <c r="B274" s="11" t="s">
        <v>400</v>
      </c>
      <c r="C274" s="33">
        <v>1224</v>
      </c>
      <c r="D274" s="45">
        <v>284</v>
      </c>
      <c r="E274" s="68">
        <f t="shared" si="3"/>
        <v>0.23202614379084968</v>
      </c>
      <c r="F274" s="95"/>
      <c r="G274" s="109"/>
      <c r="H274" s="95"/>
      <c r="I274" s="108"/>
      <c r="J274" s="196"/>
      <c r="K274" s="109"/>
      <c r="L274" s="95"/>
      <c r="M274" s="108"/>
      <c r="N274" s="196"/>
      <c r="O274" s="109"/>
      <c r="P274" s="302"/>
      <c r="Q274" s="303"/>
      <c r="R274" s="368"/>
      <c r="S274" s="308"/>
      <c r="T274" s="302"/>
      <c r="U274" s="303"/>
      <c r="V274" s="368"/>
      <c r="W274" s="308"/>
      <c r="X274" s="302"/>
      <c r="Y274" s="303"/>
      <c r="Z274" s="368"/>
      <c r="AA274" s="308"/>
      <c r="AB274" s="302"/>
      <c r="AC274" s="303"/>
      <c r="AD274" s="368"/>
      <c r="AE274" s="308"/>
      <c r="AF274" s="302"/>
      <c r="AG274" s="303"/>
      <c r="AH274" s="368"/>
      <c r="AI274" s="308"/>
      <c r="AJ274" s="302"/>
      <c r="AK274" s="303"/>
      <c r="AL274" s="368"/>
      <c r="AM274" s="308"/>
      <c r="AN274" s="302"/>
      <c r="AO274" s="303"/>
      <c r="AP274" s="368"/>
      <c r="AQ274" s="308"/>
      <c r="AR274" s="302">
        <v>173</v>
      </c>
      <c r="AS274" s="303">
        <v>96</v>
      </c>
      <c r="AT274" s="368">
        <v>197</v>
      </c>
      <c r="AU274" s="308">
        <v>74</v>
      </c>
      <c r="AV274" s="344"/>
      <c r="AW274" s="303"/>
      <c r="AX274" s="369"/>
      <c r="AY274" s="308"/>
      <c r="AZ274" s="95"/>
      <c r="BA274" s="109"/>
      <c r="BB274" s="95"/>
      <c r="BC274" s="96"/>
      <c r="BD274" s="95"/>
      <c r="BE274" s="96"/>
      <c r="BF274" s="95"/>
      <c r="BG274" s="96"/>
      <c r="BH274" s="95"/>
      <c r="BI274" s="96"/>
      <c r="BJ274" s="95"/>
      <c r="BK274" s="96"/>
      <c r="BL274" s="95"/>
      <c r="BM274" s="96"/>
      <c r="BN274" s="95"/>
      <c r="BO274" s="96"/>
      <c r="BP274" s="95"/>
      <c r="BQ274" s="96"/>
      <c r="BR274" s="95"/>
      <c r="BS274" s="96"/>
    </row>
    <row r="275" spans="1:71">
      <c r="A275" s="10">
        <v>4413</v>
      </c>
      <c r="B275" s="11" t="s">
        <v>797</v>
      </c>
      <c r="C275" s="33">
        <v>1067</v>
      </c>
      <c r="D275" s="45">
        <v>346</v>
      </c>
      <c r="E275" s="68">
        <f>SUM(D275/C275)</f>
        <v>0.32427366447985007</v>
      </c>
      <c r="F275" s="95"/>
      <c r="G275" s="109"/>
      <c r="H275" s="95"/>
      <c r="I275" s="108"/>
      <c r="J275" s="196"/>
      <c r="K275" s="109"/>
      <c r="L275" s="95"/>
      <c r="M275" s="108"/>
      <c r="N275" s="196"/>
      <c r="O275" s="109"/>
      <c r="P275" s="302"/>
      <c r="Q275" s="303"/>
      <c r="R275" s="368"/>
      <c r="S275" s="308"/>
      <c r="T275" s="302"/>
      <c r="U275" s="303"/>
      <c r="V275" s="368"/>
      <c r="W275" s="308"/>
      <c r="X275" s="302"/>
      <c r="Y275" s="303"/>
      <c r="Z275" s="368"/>
      <c r="AA275" s="308"/>
      <c r="AB275" s="302"/>
      <c r="AC275" s="303"/>
      <c r="AD275" s="368"/>
      <c r="AE275" s="308"/>
      <c r="AF275" s="302"/>
      <c r="AG275" s="303"/>
      <c r="AH275" s="368"/>
      <c r="AI275" s="308"/>
      <c r="AJ275" s="302"/>
      <c r="AK275" s="303"/>
      <c r="AL275" s="368"/>
      <c r="AM275" s="308"/>
      <c r="AN275" s="302"/>
      <c r="AO275" s="303"/>
      <c r="AP275" s="368"/>
      <c r="AQ275" s="308"/>
      <c r="AR275" s="302">
        <v>232</v>
      </c>
      <c r="AS275" s="303">
        <v>98</v>
      </c>
      <c r="AT275" s="368">
        <v>261</v>
      </c>
      <c r="AU275" s="308">
        <v>72</v>
      </c>
      <c r="AV275" s="344"/>
      <c r="AW275" s="303"/>
      <c r="AX275" s="369"/>
      <c r="AY275" s="308"/>
      <c r="AZ275" s="95"/>
      <c r="BA275" s="109"/>
      <c r="BB275" s="95"/>
      <c r="BC275" s="96"/>
      <c r="BD275" s="95"/>
      <c r="BE275" s="96"/>
      <c r="BF275" s="95"/>
      <c r="BG275" s="96"/>
      <c r="BH275" s="95"/>
      <c r="BI275" s="96"/>
      <c r="BJ275" s="95"/>
      <c r="BK275" s="96"/>
      <c r="BL275" s="95"/>
      <c r="BM275" s="96"/>
      <c r="BN275" s="95"/>
      <c r="BO275" s="96"/>
      <c r="BP275" s="95"/>
      <c r="BQ275" s="96"/>
      <c r="BR275" s="95"/>
      <c r="BS275" s="96"/>
    </row>
    <row r="276" spans="1:71">
      <c r="A276" s="10">
        <v>4421</v>
      </c>
      <c r="B276" s="11" t="s">
        <v>401</v>
      </c>
      <c r="C276" s="33">
        <v>1013</v>
      </c>
      <c r="D276" s="45">
        <v>375</v>
      </c>
      <c r="E276" s="68">
        <f t="shared" si="3"/>
        <v>0.37018756169792694</v>
      </c>
      <c r="F276" s="95"/>
      <c r="G276" s="109"/>
      <c r="H276" s="95"/>
      <c r="I276" s="108"/>
      <c r="J276" s="196"/>
      <c r="K276" s="109"/>
      <c r="L276" s="95"/>
      <c r="M276" s="108"/>
      <c r="N276" s="196"/>
      <c r="O276" s="109"/>
      <c r="P276" s="302"/>
      <c r="Q276" s="303"/>
      <c r="R276" s="368"/>
      <c r="S276" s="308"/>
      <c r="T276" s="302"/>
      <c r="U276" s="303"/>
      <c r="V276" s="368"/>
      <c r="W276" s="308"/>
      <c r="X276" s="302"/>
      <c r="Y276" s="303"/>
      <c r="Z276" s="368"/>
      <c r="AA276" s="308"/>
      <c r="AB276" s="302"/>
      <c r="AC276" s="303"/>
      <c r="AD276" s="368"/>
      <c r="AE276" s="308"/>
      <c r="AF276" s="302"/>
      <c r="AG276" s="303"/>
      <c r="AH276" s="368"/>
      <c r="AI276" s="308"/>
      <c r="AJ276" s="302"/>
      <c r="AK276" s="303"/>
      <c r="AL276" s="368"/>
      <c r="AM276" s="308"/>
      <c r="AN276" s="302"/>
      <c r="AO276" s="303"/>
      <c r="AP276" s="368"/>
      <c r="AQ276" s="308"/>
      <c r="AR276" s="302">
        <v>273</v>
      </c>
      <c r="AS276" s="303">
        <v>93</v>
      </c>
      <c r="AT276" s="368">
        <v>300</v>
      </c>
      <c r="AU276" s="308">
        <v>68</v>
      </c>
      <c r="AV276" s="344"/>
      <c r="AW276" s="303"/>
      <c r="AX276" s="369"/>
      <c r="AY276" s="308"/>
      <c r="AZ276" s="95"/>
      <c r="BA276" s="109"/>
      <c r="BB276" s="95"/>
      <c r="BC276" s="96"/>
      <c r="BD276" s="95"/>
      <c r="BE276" s="96"/>
      <c r="BF276" s="95"/>
      <c r="BG276" s="96"/>
      <c r="BH276" s="95"/>
      <c r="BI276" s="96"/>
      <c r="BJ276" s="95"/>
      <c r="BK276" s="96"/>
      <c r="BL276" s="95"/>
      <c r="BM276" s="96"/>
      <c r="BN276" s="95"/>
      <c r="BO276" s="96"/>
      <c r="BP276" s="95"/>
      <c r="BQ276" s="96"/>
      <c r="BR276" s="95"/>
      <c r="BS276" s="96"/>
    </row>
    <row r="277" spans="1:71">
      <c r="A277" s="10">
        <v>4422</v>
      </c>
      <c r="B277" s="11" t="s">
        <v>402</v>
      </c>
      <c r="C277" s="33">
        <v>1210</v>
      </c>
      <c r="D277" s="45">
        <v>348</v>
      </c>
      <c r="E277" s="68">
        <f t="shared" si="3"/>
        <v>0.28760330578512394</v>
      </c>
      <c r="F277" s="95"/>
      <c r="G277" s="109"/>
      <c r="H277" s="95"/>
      <c r="I277" s="108"/>
      <c r="J277" s="196"/>
      <c r="K277" s="109"/>
      <c r="L277" s="95"/>
      <c r="M277" s="108"/>
      <c r="N277" s="196"/>
      <c r="O277" s="109"/>
      <c r="P277" s="302"/>
      <c r="Q277" s="303"/>
      <c r="R277" s="368"/>
      <c r="S277" s="308"/>
      <c r="T277" s="302"/>
      <c r="U277" s="303"/>
      <c r="V277" s="368"/>
      <c r="W277" s="308"/>
      <c r="X277" s="302"/>
      <c r="Y277" s="303"/>
      <c r="Z277" s="368"/>
      <c r="AA277" s="308"/>
      <c r="AB277" s="302"/>
      <c r="AC277" s="303"/>
      <c r="AD277" s="368"/>
      <c r="AE277" s="308"/>
      <c r="AF277" s="302"/>
      <c r="AG277" s="303"/>
      <c r="AH277" s="368"/>
      <c r="AI277" s="308"/>
      <c r="AJ277" s="302"/>
      <c r="AK277" s="303"/>
      <c r="AL277" s="368"/>
      <c r="AM277" s="308"/>
      <c r="AN277" s="302"/>
      <c r="AO277" s="303"/>
      <c r="AP277" s="368"/>
      <c r="AQ277" s="308"/>
      <c r="AR277" s="302">
        <v>248</v>
      </c>
      <c r="AS277" s="303">
        <v>87</v>
      </c>
      <c r="AT277" s="368">
        <v>271</v>
      </c>
      <c r="AU277" s="308">
        <v>63</v>
      </c>
      <c r="AV277" s="344"/>
      <c r="AW277" s="303"/>
      <c r="AX277" s="369"/>
      <c r="AY277" s="308"/>
      <c r="AZ277" s="95"/>
      <c r="BA277" s="109"/>
      <c r="BB277" s="95"/>
      <c r="BC277" s="96"/>
      <c r="BD277" s="95"/>
      <c r="BE277" s="96"/>
      <c r="BF277" s="95"/>
      <c r="BG277" s="96"/>
      <c r="BH277" s="95"/>
      <c r="BI277" s="96"/>
      <c r="BJ277" s="95"/>
      <c r="BK277" s="96"/>
      <c r="BL277" s="95"/>
      <c r="BM277" s="96"/>
      <c r="BN277" s="95"/>
      <c r="BO277" s="96"/>
      <c r="BP277" s="95"/>
      <c r="BQ277" s="96"/>
      <c r="BR277" s="95"/>
      <c r="BS277" s="96"/>
    </row>
    <row r="278" spans="1:71">
      <c r="A278" s="10">
        <v>4423</v>
      </c>
      <c r="B278" s="11" t="s">
        <v>403</v>
      </c>
      <c r="C278" s="33">
        <v>968</v>
      </c>
      <c r="D278" s="45">
        <v>290</v>
      </c>
      <c r="E278" s="68">
        <f t="shared" si="3"/>
        <v>0.29958677685950413</v>
      </c>
      <c r="F278" s="95"/>
      <c r="G278" s="109"/>
      <c r="H278" s="95"/>
      <c r="I278" s="108"/>
      <c r="J278" s="196"/>
      <c r="K278" s="109"/>
      <c r="L278" s="95"/>
      <c r="M278" s="108"/>
      <c r="N278" s="196"/>
      <c r="O278" s="109"/>
      <c r="P278" s="302"/>
      <c r="Q278" s="303"/>
      <c r="R278" s="368"/>
      <c r="S278" s="308"/>
      <c r="T278" s="302"/>
      <c r="U278" s="303"/>
      <c r="V278" s="368"/>
      <c r="W278" s="308"/>
      <c r="X278" s="302"/>
      <c r="Y278" s="303"/>
      <c r="Z278" s="368"/>
      <c r="AA278" s="308"/>
      <c r="AB278" s="302"/>
      <c r="AC278" s="303"/>
      <c r="AD278" s="368"/>
      <c r="AE278" s="308"/>
      <c r="AF278" s="302"/>
      <c r="AG278" s="303"/>
      <c r="AH278" s="368"/>
      <c r="AI278" s="308"/>
      <c r="AJ278" s="302"/>
      <c r="AK278" s="303"/>
      <c r="AL278" s="368"/>
      <c r="AM278" s="308"/>
      <c r="AN278" s="302"/>
      <c r="AO278" s="303"/>
      <c r="AP278" s="368"/>
      <c r="AQ278" s="308"/>
      <c r="AR278" s="302">
        <v>184</v>
      </c>
      <c r="AS278" s="303">
        <v>98</v>
      </c>
      <c r="AT278" s="368">
        <v>206</v>
      </c>
      <c r="AU278" s="308">
        <v>77</v>
      </c>
      <c r="AV278" s="344"/>
      <c r="AW278" s="303"/>
      <c r="AX278" s="369"/>
      <c r="AY278" s="308"/>
      <c r="AZ278" s="95"/>
      <c r="BA278" s="109"/>
      <c r="BB278" s="95"/>
      <c r="BC278" s="96"/>
      <c r="BD278" s="95"/>
      <c r="BE278" s="96"/>
      <c r="BF278" s="95"/>
      <c r="BG278" s="96"/>
      <c r="BH278" s="95"/>
      <c r="BI278" s="96"/>
      <c r="BJ278" s="95"/>
      <c r="BK278" s="96"/>
      <c r="BL278" s="95"/>
      <c r="BM278" s="96"/>
      <c r="BN278" s="95"/>
      <c r="BO278" s="96"/>
      <c r="BP278" s="95"/>
      <c r="BQ278" s="96"/>
      <c r="BR278" s="95"/>
      <c r="BS278" s="96"/>
    </row>
    <row r="279" spans="1:71">
      <c r="A279" s="10">
        <v>4431</v>
      </c>
      <c r="B279" s="11" t="s">
        <v>404</v>
      </c>
      <c r="C279" s="33">
        <v>887</v>
      </c>
      <c r="D279" s="45">
        <v>253</v>
      </c>
      <c r="E279" s="68">
        <f t="shared" ref="E279:E342" si="4">SUM(D279/C279)</f>
        <v>0.28523111612175872</v>
      </c>
      <c r="F279" s="95"/>
      <c r="G279" s="109"/>
      <c r="H279" s="95"/>
      <c r="I279" s="108"/>
      <c r="J279" s="196"/>
      <c r="K279" s="109"/>
      <c r="L279" s="95"/>
      <c r="M279" s="108"/>
      <c r="N279" s="196"/>
      <c r="O279" s="109"/>
      <c r="P279" s="302"/>
      <c r="Q279" s="303"/>
      <c r="R279" s="368"/>
      <c r="S279" s="308"/>
      <c r="T279" s="302"/>
      <c r="U279" s="303"/>
      <c r="V279" s="368"/>
      <c r="W279" s="308"/>
      <c r="X279" s="302"/>
      <c r="Y279" s="303"/>
      <c r="Z279" s="368"/>
      <c r="AA279" s="308"/>
      <c r="AB279" s="302"/>
      <c r="AC279" s="303"/>
      <c r="AD279" s="368"/>
      <c r="AE279" s="308"/>
      <c r="AF279" s="302"/>
      <c r="AG279" s="303"/>
      <c r="AH279" s="368"/>
      <c r="AI279" s="308"/>
      <c r="AJ279" s="302"/>
      <c r="AK279" s="303"/>
      <c r="AL279" s="368"/>
      <c r="AM279" s="308"/>
      <c r="AN279" s="302"/>
      <c r="AO279" s="303"/>
      <c r="AP279" s="368"/>
      <c r="AQ279" s="308"/>
      <c r="AR279" s="302">
        <v>146</v>
      </c>
      <c r="AS279" s="303">
        <v>95</v>
      </c>
      <c r="AT279" s="368">
        <v>174</v>
      </c>
      <c r="AU279" s="308">
        <v>70</v>
      </c>
      <c r="AV279" s="344"/>
      <c r="AW279" s="303"/>
      <c r="AX279" s="369"/>
      <c r="AY279" s="308"/>
      <c r="AZ279" s="95"/>
      <c r="BA279" s="109"/>
      <c r="BB279" s="95"/>
      <c r="BC279" s="96"/>
      <c r="BD279" s="95"/>
      <c r="BE279" s="96"/>
      <c r="BF279" s="95"/>
      <c r="BG279" s="96"/>
      <c r="BH279" s="95"/>
      <c r="BI279" s="96"/>
      <c r="BJ279" s="95"/>
      <c r="BK279" s="96"/>
      <c r="BL279" s="95"/>
      <c r="BM279" s="96"/>
      <c r="BN279" s="95"/>
      <c r="BO279" s="96"/>
      <c r="BP279" s="95"/>
      <c r="BQ279" s="96"/>
      <c r="BR279" s="95"/>
      <c r="BS279" s="96"/>
    </row>
    <row r="280" spans="1:71">
      <c r="A280" s="10">
        <v>4432</v>
      </c>
      <c r="B280" s="11" t="s">
        <v>405</v>
      </c>
      <c r="C280" s="33">
        <v>801</v>
      </c>
      <c r="D280" s="45">
        <v>244</v>
      </c>
      <c r="E280" s="68">
        <f t="shared" si="4"/>
        <v>0.3046192259675406</v>
      </c>
      <c r="F280" s="95"/>
      <c r="G280" s="109"/>
      <c r="H280" s="95"/>
      <c r="I280" s="108"/>
      <c r="J280" s="196"/>
      <c r="K280" s="109"/>
      <c r="L280" s="95"/>
      <c r="M280" s="108"/>
      <c r="N280" s="196"/>
      <c r="O280" s="109"/>
      <c r="P280" s="302"/>
      <c r="Q280" s="303"/>
      <c r="R280" s="368"/>
      <c r="S280" s="308"/>
      <c r="T280" s="302"/>
      <c r="U280" s="303"/>
      <c r="V280" s="368"/>
      <c r="W280" s="308"/>
      <c r="X280" s="302"/>
      <c r="Y280" s="303"/>
      <c r="Z280" s="368"/>
      <c r="AA280" s="308"/>
      <c r="AB280" s="302"/>
      <c r="AC280" s="303"/>
      <c r="AD280" s="368"/>
      <c r="AE280" s="308"/>
      <c r="AF280" s="302"/>
      <c r="AG280" s="303"/>
      <c r="AH280" s="368"/>
      <c r="AI280" s="308"/>
      <c r="AJ280" s="302"/>
      <c r="AK280" s="303"/>
      <c r="AL280" s="368"/>
      <c r="AM280" s="308"/>
      <c r="AN280" s="302"/>
      <c r="AO280" s="303"/>
      <c r="AP280" s="368"/>
      <c r="AQ280" s="308"/>
      <c r="AR280" s="302">
        <v>175</v>
      </c>
      <c r="AS280" s="303">
        <v>63</v>
      </c>
      <c r="AT280" s="368">
        <v>181</v>
      </c>
      <c r="AU280" s="308">
        <v>55</v>
      </c>
      <c r="AV280" s="344"/>
      <c r="AW280" s="303"/>
      <c r="AX280" s="369"/>
      <c r="AY280" s="308"/>
      <c r="AZ280" s="95"/>
      <c r="BA280" s="109"/>
      <c r="BB280" s="95"/>
      <c r="BC280" s="96"/>
      <c r="BD280" s="95"/>
      <c r="BE280" s="96"/>
      <c r="BF280" s="95"/>
      <c r="BG280" s="96"/>
      <c r="BH280" s="95"/>
      <c r="BI280" s="96"/>
      <c r="BJ280" s="95"/>
      <c r="BK280" s="96"/>
      <c r="BL280" s="95"/>
      <c r="BM280" s="96"/>
      <c r="BN280" s="95"/>
      <c r="BO280" s="96"/>
      <c r="BP280" s="95"/>
      <c r="BQ280" s="96"/>
      <c r="BR280" s="95"/>
      <c r="BS280" s="96"/>
    </row>
    <row r="281" spans="1:71">
      <c r="A281" s="10">
        <v>4433</v>
      </c>
      <c r="B281" s="11" t="s">
        <v>406</v>
      </c>
      <c r="C281" s="33">
        <v>1459</v>
      </c>
      <c r="D281" s="45">
        <v>519</v>
      </c>
      <c r="E281" s="68">
        <f t="shared" si="4"/>
        <v>0.3557230980123372</v>
      </c>
      <c r="F281" s="95"/>
      <c r="G281" s="109"/>
      <c r="H281" s="95"/>
      <c r="I281" s="108"/>
      <c r="J281" s="196"/>
      <c r="K281" s="109"/>
      <c r="L281" s="95"/>
      <c r="M281" s="108"/>
      <c r="N281" s="196"/>
      <c r="O281" s="109"/>
      <c r="P281" s="302"/>
      <c r="Q281" s="303"/>
      <c r="R281" s="368"/>
      <c r="S281" s="308"/>
      <c r="T281" s="302"/>
      <c r="U281" s="303"/>
      <c r="V281" s="368"/>
      <c r="W281" s="308"/>
      <c r="X281" s="302"/>
      <c r="Y281" s="303"/>
      <c r="Z281" s="368"/>
      <c r="AA281" s="308"/>
      <c r="AB281" s="302"/>
      <c r="AC281" s="303"/>
      <c r="AD281" s="368"/>
      <c r="AE281" s="308"/>
      <c r="AF281" s="302"/>
      <c r="AG281" s="303"/>
      <c r="AH281" s="368"/>
      <c r="AI281" s="308"/>
      <c r="AJ281" s="302"/>
      <c r="AK281" s="303"/>
      <c r="AL281" s="368"/>
      <c r="AM281" s="308"/>
      <c r="AN281" s="302"/>
      <c r="AO281" s="303"/>
      <c r="AP281" s="368"/>
      <c r="AQ281" s="308"/>
      <c r="AR281" s="302">
        <v>323</v>
      </c>
      <c r="AS281" s="303">
        <v>184</v>
      </c>
      <c r="AT281" s="368">
        <v>379</v>
      </c>
      <c r="AU281" s="308">
        <v>130</v>
      </c>
      <c r="AV281" s="344"/>
      <c r="AW281" s="303"/>
      <c r="AX281" s="369"/>
      <c r="AY281" s="308"/>
      <c r="AZ281" s="95"/>
      <c r="BA281" s="109"/>
      <c r="BB281" s="95"/>
      <c r="BC281" s="96"/>
      <c r="BD281" s="95"/>
      <c r="BE281" s="96"/>
      <c r="BF281" s="95"/>
      <c r="BG281" s="96"/>
      <c r="BH281" s="95"/>
      <c r="BI281" s="96"/>
      <c r="BJ281" s="95"/>
      <c r="BK281" s="96"/>
      <c r="BL281" s="95"/>
      <c r="BM281" s="96"/>
      <c r="BN281" s="95"/>
      <c r="BO281" s="96"/>
      <c r="BP281" s="95"/>
      <c r="BQ281" s="96"/>
      <c r="BR281" s="95"/>
      <c r="BS281" s="96"/>
    </row>
    <row r="282" spans="1:71">
      <c r="A282" s="10">
        <v>4441</v>
      </c>
      <c r="B282" s="11" t="s">
        <v>407</v>
      </c>
      <c r="C282" s="33">
        <v>964</v>
      </c>
      <c r="D282" s="45">
        <v>227</v>
      </c>
      <c r="E282" s="68">
        <f t="shared" si="4"/>
        <v>0.23547717842323651</v>
      </c>
      <c r="F282" s="95"/>
      <c r="G282" s="109"/>
      <c r="H282" s="95"/>
      <c r="I282" s="108"/>
      <c r="J282" s="196"/>
      <c r="K282" s="109"/>
      <c r="L282" s="95"/>
      <c r="M282" s="108"/>
      <c r="N282" s="196"/>
      <c r="O282" s="109"/>
      <c r="P282" s="302"/>
      <c r="Q282" s="303"/>
      <c r="R282" s="368"/>
      <c r="S282" s="308"/>
      <c r="T282" s="302"/>
      <c r="U282" s="303"/>
      <c r="V282" s="368"/>
      <c r="W282" s="308"/>
      <c r="X282" s="302"/>
      <c r="Y282" s="303"/>
      <c r="Z282" s="368"/>
      <c r="AA282" s="308"/>
      <c r="AB282" s="302"/>
      <c r="AC282" s="303"/>
      <c r="AD282" s="368"/>
      <c r="AE282" s="308"/>
      <c r="AF282" s="302"/>
      <c r="AG282" s="303"/>
      <c r="AH282" s="368"/>
      <c r="AI282" s="308"/>
      <c r="AJ282" s="302"/>
      <c r="AK282" s="303"/>
      <c r="AL282" s="368"/>
      <c r="AM282" s="308"/>
      <c r="AN282" s="302"/>
      <c r="AO282" s="303"/>
      <c r="AP282" s="368"/>
      <c r="AQ282" s="308"/>
      <c r="AR282" s="302">
        <v>144</v>
      </c>
      <c r="AS282" s="303">
        <v>82</v>
      </c>
      <c r="AT282" s="368">
        <v>162</v>
      </c>
      <c r="AU282" s="308">
        <v>64</v>
      </c>
      <c r="AV282" s="344"/>
      <c r="AW282" s="303"/>
      <c r="AX282" s="369"/>
      <c r="AY282" s="308"/>
      <c r="AZ282" s="95"/>
      <c r="BA282" s="109"/>
      <c r="BB282" s="95"/>
      <c r="BC282" s="96"/>
      <c r="BD282" s="95"/>
      <c r="BE282" s="96"/>
      <c r="BF282" s="95"/>
      <c r="BG282" s="96"/>
      <c r="BH282" s="95"/>
      <c r="BI282" s="96"/>
      <c r="BJ282" s="95"/>
      <c r="BK282" s="96"/>
      <c r="BL282" s="95"/>
      <c r="BM282" s="96"/>
      <c r="BN282" s="95"/>
      <c r="BO282" s="96"/>
      <c r="BP282" s="95"/>
      <c r="BQ282" s="96"/>
      <c r="BR282" s="95"/>
      <c r="BS282" s="96"/>
    </row>
    <row r="283" spans="1:71">
      <c r="A283" s="10">
        <v>4442</v>
      </c>
      <c r="B283" s="11" t="s">
        <v>408</v>
      </c>
      <c r="C283" s="33">
        <v>1099</v>
      </c>
      <c r="D283" s="45">
        <v>297</v>
      </c>
      <c r="E283" s="68">
        <f t="shared" si="4"/>
        <v>0.27024567788899001</v>
      </c>
      <c r="F283" s="95"/>
      <c r="G283" s="109"/>
      <c r="H283" s="95"/>
      <c r="I283" s="108"/>
      <c r="J283" s="196"/>
      <c r="K283" s="109"/>
      <c r="L283" s="95"/>
      <c r="M283" s="108"/>
      <c r="N283" s="196"/>
      <c r="O283" s="109"/>
      <c r="P283" s="302"/>
      <c r="Q283" s="303"/>
      <c r="R283" s="368"/>
      <c r="S283" s="308"/>
      <c r="T283" s="302"/>
      <c r="U283" s="303"/>
      <c r="V283" s="368"/>
      <c r="W283" s="308"/>
      <c r="X283" s="302"/>
      <c r="Y283" s="303"/>
      <c r="Z283" s="368"/>
      <c r="AA283" s="308"/>
      <c r="AB283" s="302"/>
      <c r="AC283" s="303"/>
      <c r="AD283" s="368"/>
      <c r="AE283" s="308"/>
      <c r="AF283" s="302"/>
      <c r="AG283" s="303"/>
      <c r="AH283" s="368"/>
      <c r="AI283" s="308"/>
      <c r="AJ283" s="302"/>
      <c r="AK283" s="303"/>
      <c r="AL283" s="368"/>
      <c r="AM283" s="308"/>
      <c r="AN283" s="302"/>
      <c r="AO283" s="303"/>
      <c r="AP283" s="368"/>
      <c r="AQ283" s="308"/>
      <c r="AR283" s="302">
        <v>182</v>
      </c>
      <c r="AS283" s="303">
        <v>108</v>
      </c>
      <c r="AT283" s="368">
        <v>223</v>
      </c>
      <c r="AU283" s="308">
        <v>68</v>
      </c>
      <c r="AV283" s="344"/>
      <c r="AW283" s="303"/>
      <c r="AX283" s="369"/>
      <c r="AY283" s="308"/>
      <c r="AZ283" s="95"/>
      <c r="BA283" s="109"/>
      <c r="BB283" s="95"/>
      <c r="BC283" s="96"/>
      <c r="BD283" s="95"/>
      <c r="BE283" s="96"/>
      <c r="BF283" s="95"/>
      <c r="BG283" s="96"/>
      <c r="BH283" s="95"/>
      <c r="BI283" s="96"/>
      <c r="BJ283" s="95"/>
      <c r="BK283" s="96"/>
      <c r="BL283" s="95"/>
      <c r="BM283" s="96"/>
      <c r="BN283" s="95"/>
      <c r="BO283" s="96"/>
      <c r="BP283" s="95"/>
      <c r="BQ283" s="96"/>
      <c r="BR283" s="95"/>
      <c r="BS283" s="96"/>
    </row>
    <row r="284" spans="1:71">
      <c r="A284" s="10">
        <v>4443</v>
      </c>
      <c r="B284" s="11" t="s">
        <v>409</v>
      </c>
      <c r="C284" s="33">
        <v>1056</v>
      </c>
      <c r="D284" s="45">
        <v>381</v>
      </c>
      <c r="E284" s="68">
        <f t="shared" si="4"/>
        <v>0.36079545454545453</v>
      </c>
      <c r="F284" s="95"/>
      <c r="G284" s="109"/>
      <c r="H284" s="95"/>
      <c r="I284" s="108"/>
      <c r="J284" s="196"/>
      <c r="K284" s="109"/>
      <c r="L284" s="95"/>
      <c r="M284" s="108"/>
      <c r="N284" s="196"/>
      <c r="O284" s="109"/>
      <c r="P284" s="302"/>
      <c r="Q284" s="303"/>
      <c r="R284" s="368"/>
      <c r="S284" s="308"/>
      <c r="T284" s="302"/>
      <c r="U284" s="303"/>
      <c r="V284" s="368"/>
      <c r="W284" s="308"/>
      <c r="X284" s="302"/>
      <c r="Y284" s="303"/>
      <c r="Z284" s="368"/>
      <c r="AA284" s="308"/>
      <c r="AB284" s="302"/>
      <c r="AC284" s="303"/>
      <c r="AD284" s="368"/>
      <c r="AE284" s="308"/>
      <c r="AF284" s="302"/>
      <c r="AG284" s="303"/>
      <c r="AH284" s="368"/>
      <c r="AI284" s="308"/>
      <c r="AJ284" s="302"/>
      <c r="AK284" s="303"/>
      <c r="AL284" s="368"/>
      <c r="AM284" s="308"/>
      <c r="AN284" s="302"/>
      <c r="AO284" s="303"/>
      <c r="AP284" s="368"/>
      <c r="AQ284" s="308"/>
      <c r="AR284" s="302">
        <v>216</v>
      </c>
      <c r="AS284" s="303">
        <v>153</v>
      </c>
      <c r="AT284" s="368">
        <v>257</v>
      </c>
      <c r="AU284" s="308">
        <v>112</v>
      </c>
      <c r="AV284" s="344"/>
      <c r="AW284" s="303"/>
      <c r="AX284" s="369"/>
      <c r="AY284" s="308"/>
      <c r="AZ284" s="95"/>
      <c r="BA284" s="109"/>
      <c r="BB284" s="95"/>
      <c r="BC284" s="96"/>
      <c r="BD284" s="95"/>
      <c r="BE284" s="96"/>
      <c r="BF284" s="95"/>
      <c r="BG284" s="96"/>
      <c r="BH284" s="95"/>
      <c r="BI284" s="96"/>
      <c r="BJ284" s="95"/>
      <c r="BK284" s="96"/>
      <c r="BL284" s="95"/>
      <c r="BM284" s="96"/>
      <c r="BN284" s="95"/>
      <c r="BO284" s="96"/>
      <c r="BP284" s="95"/>
      <c r="BQ284" s="96"/>
      <c r="BR284" s="95"/>
      <c r="BS284" s="96"/>
    </row>
    <row r="285" spans="1:71">
      <c r="A285" s="10">
        <v>4611</v>
      </c>
      <c r="B285" s="11" t="s">
        <v>410</v>
      </c>
      <c r="C285" s="33">
        <v>1259</v>
      </c>
      <c r="D285" s="45">
        <v>322</v>
      </c>
      <c r="E285" s="68">
        <f t="shared" si="4"/>
        <v>0.25575853852263702</v>
      </c>
      <c r="F285" s="95"/>
      <c r="G285" s="109"/>
      <c r="H285" s="95"/>
      <c r="I285" s="108"/>
      <c r="J285" s="196"/>
      <c r="K285" s="109"/>
      <c r="L285" s="95"/>
      <c r="M285" s="108"/>
      <c r="N285" s="196"/>
      <c r="O285" s="109"/>
      <c r="P285" s="302"/>
      <c r="Q285" s="303"/>
      <c r="R285" s="368"/>
      <c r="S285" s="308"/>
      <c r="T285" s="302"/>
      <c r="U285" s="303"/>
      <c r="V285" s="368"/>
      <c r="W285" s="308"/>
      <c r="X285" s="302"/>
      <c r="Y285" s="303"/>
      <c r="Z285" s="368"/>
      <c r="AA285" s="308"/>
      <c r="AB285" s="302"/>
      <c r="AC285" s="303"/>
      <c r="AD285" s="368"/>
      <c r="AE285" s="308"/>
      <c r="AF285" s="302"/>
      <c r="AG285" s="303"/>
      <c r="AH285" s="368"/>
      <c r="AI285" s="308"/>
      <c r="AJ285" s="302"/>
      <c r="AK285" s="303"/>
      <c r="AL285" s="368"/>
      <c r="AM285" s="308"/>
      <c r="AN285" s="302"/>
      <c r="AO285" s="303"/>
      <c r="AP285" s="368"/>
      <c r="AQ285" s="308"/>
      <c r="AR285" s="302">
        <v>201</v>
      </c>
      <c r="AS285" s="303">
        <v>108</v>
      </c>
      <c r="AT285" s="368">
        <v>239</v>
      </c>
      <c r="AU285" s="308">
        <v>75</v>
      </c>
      <c r="AV285" s="344"/>
      <c r="AW285" s="303"/>
      <c r="AX285" s="369"/>
      <c r="AY285" s="308"/>
      <c r="AZ285" s="95"/>
      <c r="BA285" s="109"/>
      <c r="BB285" s="95"/>
      <c r="BC285" s="96"/>
      <c r="BD285" s="95"/>
      <c r="BE285" s="96"/>
      <c r="BF285" s="95"/>
      <c r="BG285" s="96"/>
      <c r="BH285" s="95"/>
      <c r="BI285" s="96"/>
      <c r="BJ285" s="95"/>
      <c r="BK285" s="96"/>
      <c r="BL285" s="95"/>
      <c r="BM285" s="96"/>
      <c r="BN285" s="95"/>
      <c r="BO285" s="96"/>
      <c r="BP285" s="95"/>
      <c r="BQ285" s="96"/>
      <c r="BR285" s="95"/>
      <c r="BS285" s="96"/>
    </row>
    <row r="286" spans="1:71">
      <c r="A286" s="10">
        <v>4612</v>
      </c>
      <c r="B286" s="11" t="s">
        <v>411</v>
      </c>
      <c r="C286" s="33">
        <v>575</v>
      </c>
      <c r="D286" s="45">
        <v>75</v>
      </c>
      <c r="E286" s="68">
        <f t="shared" si="4"/>
        <v>0.13043478260869565</v>
      </c>
      <c r="F286" s="95"/>
      <c r="G286" s="109"/>
      <c r="H286" s="95"/>
      <c r="I286" s="108"/>
      <c r="J286" s="196"/>
      <c r="K286" s="109"/>
      <c r="L286" s="95"/>
      <c r="M286" s="108"/>
      <c r="N286" s="196"/>
      <c r="O286" s="109"/>
      <c r="P286" s="302"/>
      <c r="Q286" s="303"/>
      <c r="R286" s="368"/>
      <c r="S286" s="308"/>
      <c r="T286" s="302"/>
      <c r="U286" s="303"/>
      <c r="V286" s="368"/>
      <c r="W286" s="308"/>
      <c r="X286" s="302"/>
      <c r="Y286" s="303"/>
      <c r="Z286" s="368"/>
      <c r="AA286" s="308"/>
      <c r="AB286" s="302"/>
      <c r="AC286" s="303"/>
      <c r="AD286" s="368"/>
      <c r="AE286" s="308"/>
      <c r="AF286" s="302"/>
      <c r="AG286" s="303"/>
      <c r="AH286" s="368"/>
      <c r="AI286" s="308"/>
      <c r="AJ286" s="302"/>
      <c r="AK286" s="303"/>
      <c r="AL286" s="368"/>
      <c r="AM286" s="308"/>
      <c r="AN286" s="302"/>
      <c r="AO286" s="303"/>
      <c r="AP286" s="368"/>
      <c r="AQ286" s="308"/>
      <c r="AR286" s="302">
        <v>49</v>
      </c>
      <c r="AS286" s="303">
        <v>24</v>
      </c>
      <c r="AT286" s="368">
        <v>54</v>
      </c>
      <c r="AU286" s="308">
        <v>19</v>
      </c>
      <c r="AV286" s="344"/>
      <c r="AW286" s="303"/>
      <c r="AX286" s="369"/>
      <c r="AY286" s="308"/>
      <c r="AZ286" s="95"/>
      <c r="BA286" s="109"/>
      <c r="BB286" s="95"/>
      <c r="BC286" s="96"/>
      <c r="BD286" s="95"/>
      <c r="BE286" s="96"/>
      <c r="BF286" s="95"/>
      <c r="BG286" s="96"/>
      <c r="BH286" s="95"/>
      <c r="BI286" s="96"/>
      <c r="BJ286" s="95"/>
      <c r="BK286" s="96"/>
      <c r="BL286" s="95"/>
      <c r="BM286" s="96"/>
      <c r="BN286" s="95"/>
      <c r="BO286" s="96"/>
      <c r="BP286" s="95"/>
      <c r="BQ286" s="96"/>
      <c r="BR286" s="95"/>
      <c r="BS286" s="96"/>
    </row>
    <row r="287" spans="1:71">
      <c r="A287" s="10">
        <v>4621</v>
      </c>
      <c r="B287" s="11" t="s">
        <v>412</v>
      </c>
      <c r="C287" s="33">
        <v>943</v>
      </c>
      <c r="D287" s="45">
        <v>208</v>
      </c>
      <c r="E287" s="68">
        <f t="shared" si="4"/>
        <v>0.22057264050901379</v>
      </c>
      <c r="F287" s="95"/>
      <c r="G287" s="109"/>
      <c r="H287" s="95"/>
      <c r="I287" s="108"/>
      <c r="J287" s="196"/>
      <c r="K287" s="109"/>
      <c r="L287" s="95"/>
      <c r="M287" s="108"/>
      <c r="N287" s="196"/>
      <c r="O287" s="109"/>
      <c r="P287" s="302"/>
      <c r="Q287" s="303"/>
      <c r="R287" s="368"/>
      <c r="S287" s="308"/>
      <c r="T287" s="302"/>
      <c r="U287" s="303"/>
      <c r="V287" s="368"/>
      <c r="W287" s="308"/>
      <c r="X287" s="302"/>
      <c r="Y287" s="303"/>
      <c r="Z287" s="368"/>
      <c r="AA287" s="308"/>
      <c r="AB287" s="302"/>
      <c r="AC287" s="303"/>
      <c r="AD287" s="368"/>
      <c r="AE287" s="308"/>
      <c r="AF287" s="302"/>
      <c r="AG287" s="303"/>
      <c r="AH287" s="368"/>
      <c r="AI287" s="308"/>
      <c r="AJ287" s="302"/>
      <c r="AK287" s="303"/>
      <c r="AL287" s="368"/>
      <c r="AM287" s="308"/>
      <c r="AN287" s="302"/>
      <c r="AO287" s="303"/>
      <c r="AP287" s="368"/>
      <c r="AQ287" s="308"/>
      <c r="AR287" s="302">
        <v>112</v>
      </c>
      <c r="AS287" s="303">
        <v>87</v>
      </c>
      <c r="AT287" s="368">
        <v>133</v>
      </c>
      <c r="AU287" s="308">
        <v>67</v>
      </c>
      <c r="AV287" s="344"/>
      <c r="AW287" s="303"/>
      <c r="AX287" s="369"/>
      <c r="AY287" s="308"/>
      <c r="AZ287" s="95"/>
      <c r="BA287" s="109"/>
      <c r="BB287" s="95"/>
      <c r="BC287" s="96"/>
      <c r="BD287" s="95"/>
      <c r="BE287" s="96"/>
      <c r="BF287" s="95"/>
      <c r="BG287" s="96"/>
      <c r="BH287" s="95"/>
      <c r="BI287" s="96"/>
      <c r="BJ287" s="95"/>
      <c r="BK287" s="96"/>
      <c r="BL287" s="95"/>
      <c r="BM287" s="96"/>
      <c r="BN287" s="95"/>
      <c r="BO287" s="96"/>
      <c r="BP287" s="95"/>
      <c r="BQ287" s="96"/>
      <c r="BR287" s="95"/>
      <c r="BS287" s="96"/>
    </row>
    <row r="288" spans="1:71">
      <c r="A288" s="10">
        <v>4622</v>
      </c>
      <c r="B288" s="11" t="s">
        <v>413</v>
      </c>
      <c r="C288" s="33">
        <v>533</v>
      </c>
      <c r="D288" s="45">
        <v>141</v>
      </c>
      <c r="E288" s="68">
        <f t="shared" si="4"/>
        <v>0.26454033771106944</v>
      </c>
      <c r="F288" s="95"/>
      <c r="G288" s="109"/>
      <c r="H288" s="95"/>
      <c r="I288" s="108"/>
      <c r="J288" s="196"/>
      <c r="K288" s="109"/>
      <c r="L288" s="95"/>
      <c r="M288" s="108"/>
      <c r="N288" s="196"/>
      <c r="O288" s="109"/>
      <c r="P288" s="302"/>
      <c r="Q288" s="303"/>
      <c r="R288" s="368"/>
      <c r="S288" s="308"/>
      <c r="T288" s="302"/>
      <c r="U288" s="303"/>
      <c r="V288" s="368"/>
      <c r="W288" s="308"/>
      <c r="X288" s="302"/>
      <c r="Y288" s="303"/>
      <c r="Z288" s="368"/>
      <c r="AA288" s="308"/>
      <c r="AB288" s="302"/>
      <c r="AC288" s="303"/>
      <c r="AD288" s="368"/>
      <c r="AE288" s="308"/>
      <c r="AF288" s="302"/>
      <c r="AG288" s="303"/>
      <c r="AH288" s="368"/>
      <c r="AI288" s="308"/>
      <c r="AJ288" s="302"/>
      <c r="AK288" s="303"/>
      <c r="AL288" s="368"/>
      <c r="AM288" s="308"/>
      <c r="AN288" s="302"/>
      <c r="AO288" s="303"/>
      <c r="AP288" s="368"/>
      <c r="AQ288" s="308"/>
      <c r="AR288" s="302">
        <v>83</v>
      </c>
      <c r="AS288" s="303">
        <v>49</v>
      </c>
      <c r="AT288" s="368">
        <v>98</v>
      </c>
      <c r="AU288" s="308">
        <v>36</v>
      </c>
      <c r="AV288" s="344"/>
      <c r="AW288" s="303"/>
      <c r="AX288" s="369"/>
      <c r="AY288" s="308"/>
      <c r="AZ288" s="95"/>
      <c r="BA288" s="109"/>
      <c r="BB288" s="95"/>
      <c r="BC288" s="96"/>
      <c r="BD288" s="95"/>
      <c r="BE288" s="96"/>
      <c r="BF288" s="95"/>
      <c r="BG288" s="96"/>
      <c r="BH288" s="95"/>
      <c r="BI288" s="96"/>
      <c r="BJ288" s="95"/>
      <c r="BK288" s="96"/>
      <c r="BL288" s="95"/>
      <c r="BM288" s="96"/>
      <c r="BN288" s="95"/>
      <c r="BO288" s="96"/>
      <c r="BP288" s="95"/>
      <c r="BQ288" s="96"/>
      <c r="BR288" s="95"/>
      <c r="BS288" s="96"/>
    </row>
    <row r="289" spans="1:71">
      <c r="A289" s="10">
        <v>4631</v>
      </c>
      <c r="B289" s="11" t="s">
        <v>414</v>
      </c>
      <c r="C289" s="33">
        <v>1106</v>
      </c>
      <c r="D289" s="45">
        <v>255</v>
      </c>
      <c r="E289" s="68">
        <f t="shared" si="4"/>
        <v>0.23056057866184448</v>
      </c>
      <c r="F289" s="95"/>
      <c r="G289" s="109"/>
      <c r="H289" s="95"/>
      <c r="I289" s="108"/>
      <c r="J289" s="196"/>
      <c r="K289" s="109"/>
      <c r="L289" s="95"/>
      <c r="M289" s="108"/>
      <c r="N289" s="196"/>
      <c r="O289" s="109"/>
      <c r="P289" s="302"/>
      <c r="Q289" s="303"/>
      <c r="R289" s="368"/>
      <c r="S289" s="308"/>
      <c r="T289" s="302"/>
      <c r="U289" s="303"/>
      <c r="V289" s="368"/>
      <c r="W289" s="308"/>
      <c r="X289" s="302"/>
      <c r="Y289" s="303"/>
      <c r="Z289" s="368"/>
      <c r="AA289" s="308"/>
      <c r="AB289" s="302"/>
      <c r="AC289" s="303"/>
      <c r="AD289" s="368"/>
      <c r="AE289" s="308"/>
      <c r="AF289" s="302"/>
      <c r="AG289" s="303"/>
      <c r="AH289" s="368"/>
      <c r="AI289" s="308"/>
      <c r="AJ289" s="302"/>
      <c r="AK289" s="303"/>
      <c r="AL289" s="368"/>
      <c r="AM289" s="308"/>
      <c r="AN289" s="302"/>
      <c r="AO289" s="303"/>
      <c r="AP289" s="368"/>
      <c r="AQ289" s="308"/>
      <c r="AR289" s="302">
        <v>145</v>
      </c>
      <c r="AS289" s="303">
        <v>105</v>
      </c>
      <c r="AT289" s="368">
        <v>180</v>
      </c>
      <c r="AU289" s="308">
        <v>71</v>
      </c>
      <c r="AV289" s="344"/>
      <c r="AW289" s="303"/>
      <c r="AX289" s="369"/>
      <c r="AY289" s="308"/>
      <c r="AZ289" s="95"/>
      <c r="BA289" s="109"/>
      <c r="BB289" s="95"/>
      <c r="BC289" s="96"/>
      <c r="BD289" s="95"/>
      <c r="BE289" s="96"/>
      <c r="BF289" s="95"/>
      <c r="BG289" s="96"/>
      <c r="BH289" s="95"/>
      <c r="BI289" s="96"/>
      <c r="BJ289" s="95"/>
      <c r="BK289" s="96"/>
      <c r="BL289" s="95"/>
      <c r="BM289" s="96"/>
      <c r="BN289" s="95"/>
      <c r="BO289" s="96"/>
      <c r="BP289" s="95"/>
      <c r="BQ289" s="96"/>
      <c r="BR289" s="95"/>
      <c r="BS289" s="96"/>
    </row>
    <row r="290" spans="1:71">
      <c r="A290" s="10">
        <v>4632</v>
      </c>
      <c r="B290" s="11" t="s">
        <v>415</v>
      </c>
      <c r="C290" s="33">
        <v>760</v>
      </c>
      <c r="D290" s="45">
        <v>242</v>
      </c>
      <c r="E290" s="68">
        <f t="shared" si="4"/>
        <v>0.31842105263157894</v>
      </c>
      <c r="F290" s="95"/>
      <c r="G290" s="109"/>
      <c r="H290" s="95"/>
      <c r="I290" s="108"/>
      <c r="J290" s="196"/>
      <c r="K290" s="109"/>
      <c r="L290" s="95"/>
      <c r="M290" s="108"/>
      <c r="N290" s="196"/>
      <c r="O290" s="109"/>
      <c r="P290" s="302"/>
      <c r="Q290" s="303"/>
      <c r="R290" s="368"/>
      <c r="S290" s="308"/>
      <c r="T290" s="302"/>
      <c r="U290" s="303"/>
      <c r="V290" s="368"/>
      <c r="W290" s="308"/>
      <c r="X290" s="302"/>
      <c r="Y290" s="303"/>
      <c r="Z290" s="368"/>
      <c r="AA290" s="308"/>
      <c r="AB290" s="302"/>
      <c r="AC290" s="303"/>
      <c r="AD290" s="368"/>
      <c r="AE290" s="308"/>
      <c r="AF290" s="302"/>
      <c r="AG290" s="303"/>
      <c r="AH290" s="368"/>
      <c r="AI290" s="308"/>
      <c r="AJ290" s="302"/>
      <c r="AK290" s="303"/>
      <c r="AL290" s="368"/>
      <c r="AM290" s="308"/>
      <c r="AN290" s="302"/>
      <c r="AO290" s="303"/>
      <c r="AP290" s="368"/>
      <c r="AQ290" s="308"/>
      <c r="AR290" s="302">
        <v>143</v>
      </c>
      <c r="AS290" s="303">
        <v>95</v>
      </c>
      <c r="AT290" s="368">
        <v>162</v>
      </c>
      <c r="AU290" s="308">
        <v>75</v>
      </c>
      <c r="AV290" s="344"/>
      <c r="AW290" s="303"/>
      <c r="AX290" s="369"/>
      <c r="AY290" s="308"/>
      <c r="AZ290" s="95"/>
      <c r="BA290" s="109"/>
      <c r="BB290" s="95"/>
      <c r="BC290" s="96"/>
      <c r="BD290" s="95"/>
      <c r="BE290" s="96"/>
      <c r="BF290" s="95"/>
      <c r="BG290" s="96"/>
      <c r="BH290" s="95"/>
      <c r="BI290" s="96"/>
      <c r="BJ290" s="95"/>
      <c r="BK290" s="96"/>
      <c r="BL290" s="95"/>
      <c r="BM290" s="96"/>
      <c r="BN290" s="95"/>
      <c r="BO290" s="96"/>
      <c r="BP290" s="95"/>
      <c r="BQ290" s="96"/>
      <c r="BR290" s="95"/>
      <c r="BS290" s="96"/>
    </row>
    <row r="291" spans="1:71">
      <c r="A291" s="10">
        <v>4641</v>
      </c>
      <c r="B291" s="11" t="s">
        <v>416</v>
      </c>
      <c r="C291" s="33">
        <v>819</v>
      </c>
      <c r="D291" s="45">
        <v>258</v>
      </c>
      <c r="E291" s="68">
        <f t="shared" si="4"/>
        <v>0.31501831501831501</v>
      </c>
      <c r="F291" s="95"/>
      <c r="G291" s="109"/>
      <c r="H291" s="95"/>
      <c r="I291" s="108"/>
      <c r="J291" s="196"/>
      <c r="K291" s="109"/>
      <c r="L291" s="95"/>
      <c r="M291" s="108"/>
      <c r="N291" s="196"/>
      <c r="O291" s="109"/>
      <c r="P291" s="302"/>
      <c r="Q291" s="303"/>
      <c r="R291" s="368"/>
      <c r="S291" s="308"/>
      <c r="T291" s="302"/>
      <c r="U291" s="303"/>
      <c r="V291" s="368"/>
      <c r="W291" s="308"/>
      <c r="X291" s="302"/>
      <c r="Y291" s="303"/>
      <c r="Z291" s="368"/>
      <c r="AA291" s="308"/>
      <c r="AB291" s="302"/>
      <c r="AC291" s="303"/>
      <c r="AD291" s="368"/>
      <c r="AE291" s="308"/>
      <c r="AF291" s="302"/>
      <c r="AG291" s="303"/>
      <c r="AH291" s="368"/>
      <c r="AI291" s="308"/>
      <c r="AJ291" s="302"/>
      <c r="AK291" s="303"/>
      <c r="AL291" s="368"/>
      <c r="AM291" s="308"/>
      <c r="AN291" s="302"/>
      <c r="AO291" s="303"/>
      <c r="AP291" s="368"/>
      <c r="AQ291" s="308"/>
      <c r="AR291" s="302">
        <v>145</v>
      </c>
      <c r="AS291" s="303">
        <v>105</v>
      </c>
      <c r="AT291" s="368">
        <v>177</v>
      </c>
      <c r="AU291" s="308">
        <v>76</v>
      </c>
      <c r="AV291" s="344"/>
      <c r="AW291" s="303"/>
      <c r="AX291" s="369"/>
      <c r="AY291" s="308"/>
      <c r="AZ291" s="95"/>
      <c r="BA291" s="109"/>
      <c r="BB291" s="95"/>
      <c r="BC291" s="96"/>
      <c r="BD291" s="95"/>
      <c r="BE291" s="96"/>
      <c r="BF291" s="95"/>
      <c r="BG291" s="96"/>
      <c r="BH291" s="95"/>
      <c r="BI291" s="96"/>
      <c r="BJ291" s="95"/>
      <c r="BK291" s="96"/>
      <c r="BL291" s="95"/>
      <c r="BM291" s="96"/>
      <c r="BN291" s="95"/>
      <c r="BO291" s="96"/>
      <c r="BP291" s="95"/>
      <c r="BQ291" s="96"/>
      <c r="BR291" s="95"/>
      <c r="BS291" s="96"/>
    </row>
    <row r="292" spans="1:71">
      <c r="A292" s="10">
        <v>4642</v>
      </c>
      <c r="B292" s="11" t="s">
        <v>417</v>
      </c>
      <c r="C292" s="33">
        <v>1062</v>
      </c>
      <c r="D292" s="45">
        <v>336</v>
      </c>
      <c r="E292" s="68">
        <f t="shared" si="4"/>
        <v>0.31638418079096048</v>
      </c>
      <c r="F292" s="95"/>
      <c r="G292" s="109"/>
      <c r="H292" s="95"/>
      <c r="I292" s="108"/>
      <c r="J292" s="196"/>
      <c r="K292" s="109"/>
      <c r="L292" s="95"/>
      <c r="M292" s="108"/>
      <c r="N292" s="196"/>
      <c r="O292" s="109"/>
      <c r="P292" s="302"/>
      <c r="Q292" s="303"/>
      <c r="R292" s="368"/>
      <c r="S292" s="308"/>
      <c r="T292" s="302"/>
      <c r="U292" s="303"/>
      <c r="V292" s="368"/>
      <c r="W292" s="308"/>
      <c r="X292" s="302"/>
      <c r="Y292" s="303"/>
      <c r="Z292" s="368"/>
      <c r="AA292" s="308"/>
      <c r="AB292" s="302"/>
      <c r="AC292" s="303"/>
      <c r="AD292" s="368"/>
      <c r="AE292" s="308"/>
      <c r="AF292" s="302"/>
      <c r="AG292" s="303"/>
      <c r="AH292" s="368"/>
      <c r="AI292" s="308"/>
      <c r="AJ292" s="302"/>
      <c r="AK292" s="303"/>
      <c r="AL292" s="368"/>
      <c r="AM292" s="308"/>
      <c r="AN292" s="302"/>
      <c r="AO292" s="303"/>
      <c r="AP292" s="368"/>
      <c r="AQ292" s="308"/>
      <c r="AR292" s="302">
        <v>202</v>
      </c>
      <c r="AS292" s="303">
        <v>126</v>
      </c>
      <c r="AT292" s="368">
        <v>243</v>
      </c>
      <c r="AU292" s="308">
        <v>87</v>
      </c>
      <c r="AV292" s="344"/>
      <c r="AW292" s="303"/>
      <c r="AX292" s="369"/>
      <c r="AY292" s="308"/>
      <c r="AZ292" s="95"/>
      <c r="BA292" s="109"/>
      <c r="BB292" s="95"/>
      <c r="BC292" s="96"/>
      <c r="BD292" s="95"/>
      <c r="BE292" s="96"/>
      <c r="BF292" s="95"/>
      <c r="BG292" s="96"/>
      <c r="BH292" s="95"/>
      <c r="BI292" s="96"/>
      <c r="BJ292" s="95"/>
      <c r="BK292" s="96"/>
      <c r="BL292" s="95"/>
      <c r="BM292" s="96"/>
      <c r="BN292" s="95"/>
      <c r="BO292" s="96"/>
      <c r="BP292" s="95"/>
      <c r="BQ292" s="96"/>
      <c r="BR292" s="95"/>
      <c r="BS292" s="96"/>
    </row>
    <row r="293" spans="1:71">
      <c r="A293" s="10">
        <v>4911</v>
      </c>
      <c r="B293" s="11" t="s">
        <v>418</v>
      </c>
      <c r="C293" s="33">
        <v>988</v>
      </c>
      <c r="D293" s="45">
        <v>188</v>
      </c>
      <c r="E293" s="68">
        <f t="shared" si="4"/>
        <v>0.19028340080971659</v>
      </c>
      <c r="F293" s="95"/>
      <c r="G293" s="109"/>
      <c r="H293" s="95"/>
      <c r="I293" s="108"/>
      <c r="J293" s="196"/>
      <c r="K293" s="109"/>
      <c r="L293" s="95"/>
      <c r="M293" s="108"/>
      <c r="N293" s="196"/>
      <c r="O293" s="109"/>
      <c r="P293" s="302"/>
      <c r="Q293" s="303"/>
      <c r="R293" s="368"/>
      <c r="S293" s="308"/>
      <c r="T293" s="302"/>
      <c r="U293" s="303"/>
      <c r="V293" s="368"/>
      <c r="W293" s="308"/>
      <c r="X293" s="302"/>
      <c r="Y293" s="303"/>
      <c r="Z293" s="368"/>
      <c r="AA293" s="308"/>
      <c r="AB293" s="302"/>
      <c r="AC293" s="303"/>
      <c r="AD293" s="368"/>
      <c r="AE293" s="308"/>
      <c r="AF293" s="302"/>
      <c r="AG293" s="303"/>
      <c r="AH293" s="368"/>
      <c r="AI293" s="308"/>
      <c r="AJ293" s="302"/>
      <c r="AK293" s="303"/>
      <c r="AL293" s="368">
        <v>104</v>
      </c>
      <c r="AM293" s="308">
        <v>78</v>
      </c>
      <c r="AN293" s="302"/>
      <c r="AO293" s="303"/>
      <c r="AP293" s="368"/>
      <c r="AQ293" s="308"/>
      <c r="AR293" s="302">
        <v>123</v>
      </c>
      <c r="AS293" s="303">
        <v>61</v>
      </c>
      <c r="AT293" s="368">
        <v>130</v>
      </c>
      <c r="AU293" s="308">
        <v>50</v>
      </c>
      <c r="AV293" s="344"/>
      <c r="AW293" s="303"/>
      <c r="AX293" s="369"/>
      <c r="AY293" s="308"/>
      <c r="AZ293" s="95"/>
      <c r="BA293" s="109"/>
      <c r="BB293" s="95"/>
      <c r="BC293" s="96"/>
      <c r="BD293" s="95"/>
      <c r="BE293" s="96"/>
      <c r="BF293" s="95"/>
      <c r="BG293" s="96"/>
      <c r="BH293" s="95"/>
      <c r="BI293" s="96"/>
      <c r="BJ293" s="95"/>
      <c r="BK293" s="96"/>
      <c r="BL293" s="95"/>
      <c r="BM293" s="96"/>
      <c r="BN293" s="95"/>
      <c r="BO293" s="96"/>
      <c r="BP293" s="95"/>
      <c r="BQ293" s="96"/>
      <c r="BR293" s="95"/>
      <c r="BS293" s="96"/>
    </row>
    <row r="294" spans="1:71">
      <c r="A294" s="10">
        <v>4912</v>
      </c>
      <c r="B294" s="11" t="s">
        <v>419</v>
      </c>
      <c r="C294" s="33">
        <v>892</v>
      </c>
      <c r="D294" s="45">
        <v>186</v>
      </c>
      <c r="E294" s="68">
        <f t="shared" si="4"/>
        <v>0.2085201793721973</v>
      </c>
      <c r="F294" s="95"/>
      <c r="G294" s="109"/>
      <c r="H294" s="95"/>
      <c r="I294" s="108"/>
      <c r="J294" s="196"/>
      <c r="K294" s="109"/>
      <c r="L294" s="95"/>
      <c r="M294" s="108"/>
      <c r="N294" s="196"/>
      <c r="O294" s="109"/>
      <c r="P294" s="302"/>
      <c r="Q294" s="303"/>
      <c r="R294" s="368"/>
      <c r="S294" s="308"/>
      <c r="T294" s="302"/>
      <c r="U294" s="303"/>
      <c r="V294" s="368"/>
      <c r="W294" s="308"/>
      <c r="X294" s="302"/>
      <c r="Y294" s="303"/>
      <c r="Z294" s="368"/>
      <c r="AA294" s="308"/>
      <c r="AB294" s="302"/>
      <c r="AC294" s="303"/>
      <c r="AD294" s="368"/>
      <c r="AE294" s="308"/>
      <c r="AF294" s="302"/>
      <c r="AG294" s="303"/>
      <c r="AH294" s="368"/>
      <c r="AI294" s="308"/>
      <c r="AJ294" s="302"/>
      <c r="AK294" s="303"/>
      <c r="AL294" s="368">
        <v>121</v>
      </c>
      <c r="AM294" s="308">
        <v>64</v>
      </c>
      <c r="AN294" s="302"/>
      <c r="AO294" s="303"/>
      <c r="AP294" s="368"/>
      <c r="AQ294" s="308"/>
      <c r="AR294" s="302">
        <v>127</v>
      </c>
      <c r="AS294" s="303">
        <v>58</v>
      </c>
      <c r="AT294" s="368">
        <v>144</v>
      </c>
      <c r="AU294" s="308">
        <v>40</v>
      </c>
      <c r="AV294" s="344"/>
      <c r="AW294" s="303"/>
      <c r="AX294" s="369"/>
      <c r="AY294" s="308"/>
      <c r="AZ294" s="95"/>
      <c r="BA294" s="109"/>
      <c r="BB294" s="95"/>
      <c r="BC294" s="96"/>
      <c r="BD294" s="95"/>
      <c r="BE294" s="96"/>
      <c r="BF294" s="95"/>
      <c r="BG294" s="96"/>
      <c r="BH294" s="95"/>
      <c r="BI294" s="96"/>
      <c r="BJ294" s="95"/>
      <c r="BK294" s="96"/>
      <c r="BL294" s="95"/>
      <c r="BM294" s="96"/>
      <c r="BN294" s="95"/>
      <c r="BO294" s="96"/>
      <c r="BP294" s="95"/>
      <c r="BQ294" s="96"/>
      <c r="BR294" s="95"/>
      <c r="BS294" s="96"/>
    </row>
    <row r="295" spans="1:71">
      <c r="A295" s="10">
        <v>4921</v>
      </c>
      <c r="B295" s="11" t="s">
        <v>420</v>
      </c>
      <c r="C295" s="33">
        <v>1067</v>
      </c>
      <c r="D295" s="45">
        <v>426</v>
      </c>
      <c r="E295" s="68">
        <f t="shared" si="4"/>
        <v>0.39925023430178069</v>
      </c>
      <c r="F295" s="95"/>
      <c r="G295" s="109"/>
      <c r="H295" s="95"/>
      <c r="I295" s="108"/>
      <c r="J295" s="196"/>
      <c r="K295" s="109"/>
      <c r="L295" s="95"/>
      <c r="M295" s="108"/>
      <c r="N295" s="196"/>
      <c r="O295" s="109"/>
      <c r="P295" s="302"/>
      <c r="Q295" s="303"/>
      <c r="R295" s="368"/>
      <c r="S295" s="308"/>
      <c r="T295" s="302"/>
      <c r="U295" s="303"/>
      <c r="V295" s="368"/>
      <c r="W295" s="308"/>
      <c r="X295" s="302"/>
      <c r="Y295" s="303"/>
      <c r="Z295" s="368"/>
      <c r="AA295" s="308"/>
      <c r="AB295" s="302"/>
      <c r="AC295" s="303"/>
      <c r="AD295" s="368"/>
      <c r="AE295" s="308"/>
      <c r="AF295" s="302"/>
      <c r="AG295" s="303"/>
      <c r="AH295" s="368"/>
      <c r="AI295" s="308"/>
      <c r="AJ295" s="302"/>
      <c r="AK295" s="303"/>
      <c r="AL295" s="368">
        <v>212</v>
      </c>
      <c r="AM295" s="308">
        <v>211</v>
      </c>
      <c r="AN295" s="302"/>
      <c r="AO295" s="303"/>
      <c r="AP295" s="368"/>
      <c r="AQ295" s="308"/>
      <c r="AR295" s="302">
        <v>276</v>
      </c>
      <c r="AS295" s="303">
        <v>147</v>
      </c>
      <c r="AT295" s="368">
        <v>287</v>
      </c>
      <c r="AU295" s="308">
        <v>129</v>
      </c>
      <c r="AV295" s="344"/>
      <c r="AW295" s="303"/>
      <c r="AX295" s="369"/>
      <c r="AY295" s="308"/>
      <c r="AZ295" s="95"/>
      <c r="BA295" s="109"/>
      <c r="BB295" s="95"/>
      <c r="BC295" s="96"/>
      <c r="BD295" s="95"/>
      <c r="BE295" s="96"/>
      <c r="BF295" s="95"/>
      <c r="BG295" s="96"/>
      <c r="BH295" s="95"/>
      <c r="BI295" s="96"/>
      <c r="BJ295" s="95"/>
      <c r="BK295" s="96"/>
      <c r="BL295" s="95"/>
      <c r="BM295" s="96"/>
      <c r="BN295" s="95"/>
      <c r="BO295" s="96"/>
      <c r="BP295" s="95"/>
      <c r="BQ295" s="96"/>
      <c r="BR295" s="95"/>
      <c r="BS295" s="96"/>
    </row>
    <row r="296" spans="1:71">
      <c r="A296" s="10">
        <v>4931</v>
      </c>
      <c r="B296" s="11" t="s">
        <v>421</v>
      </c>
      <c r="C296" s="33">
        <v>1403</v>
      </c>
      <c r="D296" s="45">
        <v>424</v>
      </c>
      <c r="E296" s="68">
        <f t="shared" si="4"/>
        <v>0.30220955096222379</v>
      </c>
      <c r="F296" s="95"/>
      <c r="G296" s="109"/>
      <c r="H296" s="95"/>
      <c r="I296" s="108"/>
      <c r="J296" s="196"/>
      <c r="K296" s="109"/>
      <c r="L296" s="95"/>
      <c r="M296" s="108"/>
      <c r="N296" s="196"/>
      <c r="O296" s="109"/>
      <c r="P296" s="302"/>
      <c r="Q296" s="303"/>
      <c r="R296" s="368"/>
      <c r="S296" s="308"/>
      <c r="T296" s="302"/>
      <c r="U296" s="303"/>
      <c r="V296" s="368"/>
      <c r="W296" s="308"/>
      <c r="X296" s="302"/>
      <c r="Y296" s="303"/>
      <c r="Z296" s="368"/>
      <c r="AA296" s="308"/>
      <c r="AB296" s="302"/>
      <c r="AC296" s="303"/>
      <c r="AD296" s="368"/>
      <c r="AE296" s="308"/>
      <c r="AF296" s="302"/>
      <c r="AG296" s="303"/>
      <c r="AH296" s="368"/>
      <c r="AI296" s="308"/>
      <c r="AJ296" s="302"/>
      <c r="AK296" s="303"/>
      <c r="AL296" s="368">
        <v>204</v>
      </c>
      <c r="AM296" s="308">
        <v>214</v>
      </c>
      <c r="AN296" s="302"/>
      <c r="AO296" s="303"/>
      <c r="AP296" s="368"/>
      <c r="AQ296" s="308"/>
      <c r="AR296" s="302">
        <v>273</v>
      </c>
      <c r="AS296" s="303">
        <v>145</v>
      </c>
      <c r="AT296" s="368">
        <v>296</v>
      </c>
      <c r="AU296" s="308">
        <v>118</v>
      </c>
      <c r="AV296" s="344"/>
      <c r="AW296" s="303"/>
      <c r="AX296" s="369"/>
      <c r="AY296" s="308"/>
      <c r="AZ296" s="95"/>
      <c r="BA296" s="109"/>
      <c r="BB296" s="95"/>
      <c r="BC296" s="96"/>
      <c r="BD296" s="95"/>
      <c r="BE296" s="96"/>
      <c r="BF296" s="95"/>
      <c r="BG296" s="96"/>
      <c r="BH296" s="95"/>
      <c r="BI296" s="96"/>
      <c r="BJ296" s="95"/>
      <c r="BK296" s="96"/>
      <c r="BL296" s="95"/>
      <c r="BM296" s="96"/>
      <c r="BN296" s="95"/>
      <c r="BO296" s="96"/>
      <c r="BP296" s="95"/>
      <c r="BQ296" s="96"/>
      <c r="BR296" s="95"/>
      <c r="BS296" s="96"/>
    </row>
    <row r="297" spans="1:71">
      <c r="A297" s="10">
        <v>4932</v>
      </c>
      <c r="B297" s="11" t="s">
        <v>422</v>
      </c>
      <c r="C297" s="33">
        <v>1213</v>
      </c>
      <c r="D297" s="45">
        <v>426</v>
      </c>
      <c r="E297" s="68">
        <f t="shared" si="4"/>
        <v>0.3511953833470734</v>
      </c>
      <c r="F297" s="95"/>
      <c r="G297" s="109"/>
      <c r="H297" s="95"/>
      <c r="I297" s="108"/>
      <c r="J297" s="196"/>
      <c r="K297" s="109"/>
      <c r="L297" s="95"/>
      <c r="M297" s="108"/>
      <c r="N297" s="196"/>
      <c r="O297" s="109"/>
      <c r="P297" s="302"/>
      <c r="Q297" s="303"/>
      <c r="R297" s="368"/>
      <c r="S297" s="308"/>
      <c r="T297" s="302"/>
      <c r="U297" s="303"/>
      <c r="V297" s="368"/>
      <c r="W297" s="308"/>
      <c r="X297" s="302"/>
      <c r="Y297" s="303"/>
      <c r="Z297" s="368"/>
      <c r="AA297" s="308"/>
      <c r="AB297" s="302"/>
      <c r="AC297" s="303"/>
      <c r="AD297" s="368"/>
      <c r="AE297" s="308"/>
      <c r="AF297" s="302"/>
      <c r="AG297" s="303"/>
      <c r="AH297" s="368"/>
      <c r="AI297" s="308"/>
      <c r="AJ297" s="302"/>
      <c r="AK297" s="303"/>
      <c r="AL297" s="368">
        <v>194</v>
      </c>
      <c r="AM297" s="308">
        <v>229</v>
      </c>
      <c r="AN297" s="302"/>
      <c r="AO297" s="303"/>
      <c r="AP297" s="368"/>
      <c r="AQ297" s="308"/>
      <c r="AR297" s="302">
        <v>245</v>
      </c>
      <c r="AS297" s="303">
        <v>179</v>
      </c>
      <c r="AT297" s="368">
        <v>285</v>
      </c>
      <c r="AU297" s="308">
        <v>134</v>
      </c>
      <c r="AV297" s="344"/>
      <c r="AW297" s="303"/>
      <c r="AX297" s="369"/>
      <c r="AY297" s="308"/>
      <c r="AZ297" s="95"/>
      <c r="BA297" s="109"/>
      <c r="BB297" s="95"/>
      <c r="BC297" s="96"/>
      <c r="BD297" s="95"/>
      <c r="BE297" s="96"/>
      <c r="BF297" s="95"/>
      <c r="BG297" s="96"/>
      <c r="BH297" s="95"/>
      <c r="BI297" s="96"/>
      <c r="BJ297" s="95"/>
      <c r="BK297" s="96"/>
      <c r="BL297" s="95"/>
      <c r="BM297" s="96"/>
      <c r="BN297" s="95"/>
      <c r="BO297" s="96"/>
      <c r="BP297" s="95"/>
      <c r="BQ297" s="96"/>
      <c r="BR297" s="95"/>
      <c r="BS297" s="96"/>
    </row>
    <row r="298" spans="1:71">
      <c r="A298" s="10">
        <v>4941</v>
      </c>
      <c r="B298" s="11" t="s">
        <v>423</v>
      </c>
      <c r="C298" s="33">
        <v>993</v>
      </c>
      <c r="D298" s="45">
        <v>400</v>
      </c>
      <c r="E298" s="68">
        <f t="shared" si="4"/>
        <v>0.4028197381671702</v>
      </c>
      <c r="F298" s="95"/>
      <c r="G298" s="109"/>
      <c r="H298" s="95"/>
      <c r="I298" s="108"/>
      <c r="J298" s="196"/>
      <c r="K298" s="109"/>
      <c r="L298" s="95"/>
      <c r="M298" s="108"/>
      <c r="N298" s="196"/>
      <c r="O298" s="109"/>
      <c r="P298" s="302"/>
      <c r="Q298" s="303"/>
      <c r="R298" s="368"/>
      <c r="S298" s="308"/>
      <c r="T298" s="302"/>
      <c r="U298" s="303"/>
      <c r="V298" s="368"/>
      <c r="W298" s="308"/>
      <c r="X298" s="302"/>
      <c r="Y298" s="303"/>
      <c r="Z298" s="368"/>
      <c r="AA298" s="308"/>
      <c r="AB298" s="302"/>
      <c r="AC298" s="303"/>
      <c r="AD298" s="368"/>
      <c r="AE298" s="308"/>
      <c r="AF298" s="302"/>
      <c r="AG298" s="303"/>
      <c r="AH298" s="368"/>
      <c r="AI298" s="308"/>
      <c r="AJ298" s="302"/>
      <c r="AK298" s="303"/>
      <c r="AL298" s="368">
        <v>196</v>
      </c>
      <c r="AM298" s="308">
        <v>200</v>
      </c>
      <c r="AN298" s="302"/>
      <c r="AO298" s="303"/>
      <c r="AP298" s="368"/>
      <c r="AQ298" s="308"/>
      <c r="AR298" s="302">
        <v>282</v>
      </c>
      <c r="AS298" s="303">
        <v>113</v>
      </c>
      <c r="AT298" s="368">
        <v>304</v>
      </c>
      <c r="AU298" s="308">
        <v>90</v>
      </c>
      <c r="AV298" s="344"/>
      <c r="AW298" s="303"/>
      <c r="AX298" s="369"/>
      <c r="AY298" s="308"/>
      <c r="AZ298" s="95"/>
      <c r="BA298" s="109"/>
      <c r="BB298" s="95"/>
      <c r="BC298" s="96"/>
      <c r="BD298" s="95"/>
      <c r="BE298" s="96"/>
      <c r="BF298" s="95"/>
      <c r="BG298" s="96"/>
      <c r="BH298" s="95"/>
      <c r="BI298" s="96"/>
      <c r="BJ298" s="95"/>
      <c r="BK298" s="96"/>
      <c r="BL298" s="95"/>
      <c r="BM298" s="96"/>
      <c r="BN298" s="95"/>
      <c r="BO298" s="96"/>
      <c r="BP298" s="95"/>
      <c r="BQ298" s="96"/>
      <c r="BR298" s="95"/>
      <c r="BS298" s="96"/>
    </row>
    <row r="299" spans="1:71">
      <c r="A299" s="10">
        <v>4942</v>
      </c>
      <c r="B299" s="11" t="s">
        <v>424</v>
      </c>
      <c r="C299" s="33">
        <v>1041</v>
      </c>
      <c r="D299" s="45">
        <v>346</v>
      </c>
      <c r="E299" s="68">
        <f t="shared" si="4"/>
        <v>0.3323727185398655</v>
      </c>
      <c r="F299" s="95"/>
      <c r="G299" s="109"/>
      <c r="H299" s="95"/>
      <c r="I299" s="108"/>
      <c r="J299" s="196"/>
      <c r="K299" s="109"/>
      <c r="L299" s="95"/>
      <c r="M299" s="108"/>
      <c r="N299" s="196"/>
      <c r="O299" s="109"/>
      <c r="P299" s="302"/>
      <c r="Q299" s="303"/>
      <c r="R299" s="368"/>
      <c r="S299" s="308"/>
      <c r="T299" s="302"/>
      <c r="U299" s="303"/>
      <c r="V299" s="368"/>
      <c r="W299" s="308"/>
      <c r="X299" s="302"/>
      <c r="Y299" s="303"/>
      <c r="Z299" s="368"/>
      <c r="AA299" s="308"/>
      <c r="AB299" s="302"/>
      <c r="AC299" s="303"/>
      <c r="AD299" s="368"/>
      <c r="AE299" s="308"/>
      <c r="AF299" s="302"/>
      <c r="AG299" s="303"/>
      <c r="AH299" s="368"/>
      <c r="AI299" s="308"/>
      <c r="AJ299" s="302"/>
      <c r="AK299" s="303"/>
      <c r="AL299" s="368">
        <v>173</v>
      </c>
      <c r="AM299" s="308">
        <v>173</v>
      </c>
      <c r="AN299" s="302"/>
      <c r="AO299" s="303"/>
      <c r="AP299" s="368"/>
      <c r="AQ299" s="308"/>
      <c r="AR299" s="302">
        <v>216</v>
      </c>
      <c r="AS299" s="303">
        <v>123</v>
      </c>
      <c r="AT299" s="368">
        <v>238</v>
      </c>
      <c r="AU299" s="308">
        <v>100</v>
      </c>
      <c r="AV299" s="344"/>
      <c r="AW299" s="303"/>
      <c r="AX299" s="369"/>
      <c r="AY299" s="308"/>
      <c r="AZ299" s="95"/>
      <c r="BA299" s="109"/>
      <c r="BB299" s="95"/>
      <c r="BC299" s="96"/>
      <c r="BD299" s="95"/>
      <c r="BE299" s="96"/>
      <c r="BF299" s="95"/>
      <c r="BG299" s="96"/>
      <c r="BH299" s="95"/>
      <c r="BI299" s="96"/>
      <c r="BJ299" s="95"/>
      <c r="BK299" s="96"/>
      <c r="BL299" s="95"/>
      <c r="BM299" s="96"/>
      <c r="BN299" s="95"/>
      <c r="BO299" s="96"/>
      <c r="BP299" s="95"/>
      <c r="BQ299" s="96"/>
      <c r="BR299" s="95"/>
      <c r="BS299" s="96"/>
    </row>
    <row r="300" spans="1:71">
      <c r="A300" s="10">
        <v>5201</v>
      </c>
      <c r="B300" s="11" t="s">
        <v>425</v>
      </c>
      <c r="C300" s="33">
        <v>716</v>
      </c>
      <c r="D300" s="45">
        <v>300</v>
      </c>
      <c r="E300" s="68">
        <f t="shared" si="4"/>
        <v>0.41899441340782123</v>
      </c>
      <c r="F300" s="95"/>
      <c r="G300" s="109"/>
      <c r="H300" s="95"/>
      <c r="I300" s="108"/>
      <c r="J300" s="196"/>
      <c r="K300" s="109"/>
      <c r="L300" s="95"/>
      <c r="M300" s="108"/>
      <c r="N300" s="196"/>
      <c r="O300" s="109"/>
      <c r="P300" s="302"/>
      <c r="Q300" s="303"/>
      <c r="R300" s="368"/>
      <c r="S300" s="308"/>
      <c r="T300" s="302"/>
      <c r="U300" s="303"/>
      <c r="V300" s="368"/>
      <c r="W300" s="308"/>
      <c r="X300" s="302"/>
      <c r="Y300" s="303"/>
      <c r="Z300" s="368"/>
      <c r="AA300" s="308"/>
      <c r="AB300" s="302"/>
      <c r="AC300" s="303"/>
      <c r="AD300" s="368"/>
      <c r="AE300" s="308"/>
      <c r="AF300" s="302"/>
      <c r="AG300" s="303"/>
      <c r="AH300" s="368"/>
      <c r="AI300" s="308"/>
      <c r="AJ300" s="302"/>
      <c r="AK300" s="303"/>
      <c r="AL300" s="368">
        <v>197</v>
      </c>
      <c r="AM300" s="308">
        <v>99</v>
      </c>
      <c r="AN300" s="302"/>
      <c r="AO300" s="303"/>
      <c r="AP300" s="368"/>
      <c r="AQ300" s="308"/>
      <c r="AR300" s="302">
        <v>215</v>
      </c>
      <c r="AS300" s="303">
        <v>80</v>
      </c>
      <c r="AT300" s="368">
        <v>236</v>
      </c>
      <c r="AU300" s="308">
        <v>50</v>
      </c>
      <c r="AV300" s="344"/>
      <c r="AW300" s="303"/>
      <c r="AX300" s="369"/>
      <c r="AY300" s="308"/>
      <c r="AZ300" s="95"/>
      <c r="BA300" s="109"/>
      <c r="BB300" s="95"/>
      <c r="BC300" s="96"/>
      <c r="BD300" s="95"/>
      <c r="BE300" s="96"/>
      <c r="BF300" s="95"/>
      <c r="BG300" s="96"/>
      <c r="BH300" s="95"/>
      <c r="BI300" s="96"/>
      <c r="BJ300" s="95"/>
      <c r="BK300" s="96"/>
      <c r="BL300" s="95"/>
      <c r="BM300" s="96"/>
      <c r="BN300" s="95"/>
      <c r="BO300" s="96"/>
      <c r="BP300" s="95"/>
      <c r="BQ300" s="96"/>
      <c r="BR300" s="95"/>
      <c r="BS300" s="96"/>
    </row>
    <row r="301" spans="1:71">
      <c r="A301" s="10">
        <v>5202</v>
      </c>
      <c r="B301" s="11" t="s">
        <v>426</v>
      </c>
      <c r="C301" s="33">
        <v>908</v>
      </c>
      <c r="D301" s="45">
        <v>370</v>
      </c>
      <c r="E301" s="68">
        <f t="shared" si="4"/>
        <v>0.40748898678414097</v>
      </c>
      <c r="F301" s="95"/>
      <c r="G301" s="109"/>
      <c r="H301" s="95"/>
      <c r="I301" s="108"/>
      <c r="J301" s="196"/>
      <c r="K301" s="109"/>
      <c r="L301" s="95"/>
      <c r="M301" s="108"/>
      <c r="N301" s="196"/>
      <c r="O301" s="109"/>
      <c r="P301" s="302"/>
      <c r="Q301" s="303"/>
      <c r="R301" s="368"/>
      <c r="S301" s="308"/>
      <c r="T301" s="302"/>
      <c r="U301" s="303"/>
      <c r="V301" s="368"/>
      <c r="W301" s="308"/>
      <c r="X301" s="302"/>
      <c r="Y301" s="303"/>
      <c r="Z301" s="368"/>
      <c r="AA301" s="308"/>
      <c r="AB301" s="302"/>
      <c r="AC301" s="303"/>
      <c r="AD301" s="368"/>
      <c r="AE301" s="308"/>
      <c r="AF301" s="302"/>
      <c r="AG301" s="303"/>
      <c r="AH301" s="368"/>
      <c r="AI301" s="308"/>
      <c r="AJ301" s="302"/>
      <c r="AK301" s="303"/>
      <c r="AL301" s="368">
        <v>237</v>
      </c>
      <c r="AM301" s="308">
        <v>127</v>
      </c>
      <c r="AN301" s="302"/>
      <c r="AO301" s="303"/>
      <c r="AP301" s="368"/>
      <c r="AQ301" s="308"/>
      <c r="AR301" s="302">
        <v>270</v>
      </c>
      <c r="AS301" s="303">
        <v>92</v>
      </c>
      <c r="AT301" s="368">
        <v>293</v>
      </c>
      <c r="AU301" s="308">
        <v>59</v>
      </c>
      <c r="AV301" s="344"/>
      <c r="AW301" s="303"/>
      <c r="AX301" s="369"/>
      <c r="AY301" s="308"/>
      <c r="AZ301" s="95"/>
      <c r="BA301" s="109"/>
      <c r="BB301" s="95"/>
      <c r="BC301" s="96"/>
      <c r="BD301" s="95"/>
      <c r="BE301" s="96"/>
      <c r="BF301" s="95"/>
      <c r="BG301" s="96"/>
      <c r="BH301" s="95"/>
      <c r="BI301" s="96"/>
      <c r="BJ301" s="95"/>
      <c r="BK301" s="96"/>
      <c r="BL301" s="95"/>
      <c r="BM301" s="96"/>
      <c r="BN301" s="95"/>
      <c r="BO301" s="96"/>
      <c r="BP301" s="95"/>
      <c r="BQ301" s="96"/>
      <c r="BR301" s="95"/>
      <c r="BS301" s="96"/>
    </row>
    <row r="302" spans="1:71">
      <c r="A302" s="10">
        <v>5203</v>
      </c>
      <c r="B302" s="11" t="s">
        <v>427</v>
      </c>
      <c r="C302" s="33">
        <v>1039</v>
      </c>
      <c r="D302" s="45">
        <v>298</v>
      </c>
      <c r="E302" s="68">
        <f t="shared" si="4"/>
        <v>0.28681424446583254</v>
      </c>
      <c r="F302" s="95"/>
      <c r="G302" s="109"/>
      <c r="H302" s="95"/>
      <c r="I302" s="108"/>
      <c r="J302" s="196"/>
      <c r="K302" s="109"/>
      <c r="L302" s="95"/>
      <c r="M302" s="108"/>
      <c r="N302" s="196"/>
      <c r="O302" s="109"/>
      <c r="P302" s="302"/>
      <c r="Q302" s="303"/>
      <c r="R302" s="368"/>
      <c r="S302" s="308"/>
      <c r="T302" s="302"/>
      <c r="U302" s="303"/>
      <c r="V302" s="368"/>
      <c r="W302" s="308"/>
      <c r="X302" s="302"/>
      <c r="Y302" s="303"/>
      <c r="Z302" s="368"/>
      <c r="AA302" s="308"/>
      <c r="AB302" s="302"/>
      <c r="AC302" s="303"/>
      <c r="AD302" s="368"/>
      <c r="AE302" s="308"/>
      <c r="AF302" s="302"/>
      <c r="AG302" s="303"/>
      <c r="AH302" s="368"/>
      <c r="AI302" s="308"/>
      <c r="AJ302" s="302"/>
      <c r="AK302" s="303"/>
      <c r="AL302" s="368">
        <v>209</v>
      </c>
      <c r="AM302" s="308">
        <v>81</v>
      </c>
      <c r="AN302" s="302"/>
      <c r="AO302" s="303"/>
      <c r="AP302" s="368"/>
      <c r="AQ302" s="308"/>
      <c r="AR302" s="302">
        <v>238</v>
      </c>
      <c r="AS302" s="303">
        <v>53</v>
      </c>
      <c r="AT302" s="368">
        <v>244</v>
      </c>
      <c r="AU302" s="308">
        <v>45</v>
      </c>
      <c r="AV302" s="344"/>
      <c r="AW302" s="303"/>
      <c r="AX302" s="369"/>
      <c r="AY302" s="308"/>
      <c r="AZ302" s="95"/>
      <c r="BA302" s="109"/>
      <c r="BB302" s="95"/>
      <c r="BC302" s="96"/>
      <c r="BD302" s="95"/>
      <c r="BE302" s="96"/>
      <c r="BF302" s="95"/>
      <c r="BG302" s="96"/>
      <c r="BH302" s="95"/>
      <c r="BI302" s="96"/>
      <c r="BJ302" s="95"/>
      <c r="BK302" s="96"/>
      <c r="BL302" s="95"/>
      <c r="BM302" s="96"/>
      <c r="BN302" s="95"/>
      <c r="BO302" s="96"/>
      <c r="BP302" s="95"/>
      <c r="BQ302" s="96"/>
      <c r="BR302" s="95"/>
      <c r="BS302" s="96"/>
    </row>
    <row r="303" spans="1:71">
      <c r="A303" s="10">
        <v>5204</v>
      </c>
      <c r="B303" s="11" t="s">
        <v>428</v>
      </c>
      <c r="C303" s="33">
        <v>785</v>
      </c>
      <c r="D303" s="45">
        <v>330</v>
      </c>
      <c r="E303" s="68">
        <f t="shared" si="4"/>
        <v>0.42038216560509556</v>
      </c>
      <c r="F303" s="95"/>
      <c r="G303" s="109"/>
      <c r="H303" s="95"/>
      <c r="I303" s="108"/>
      <c r="J303" s="196"/>
      <c r="K303" s="109"/>
      <c r="L303" s="95"/>
      <c r="M303" s="108"/>
      <c r="N303" s="196"/>
      <c r="O303" s="109"/>
      <c r="P303" s="302"/>
      <c r="Q303" s="303"/>
      <c r="R303" s="368"/>
      <c r="S303" s="308"/>
      <c r="T303" s="302"/>
      <c r="U303" s="303"/>
      <c r="V303" s="368"/>
      <c r="W303" s="308"/>
      <c r="X303" s="302"/>
      <c r="Y303" s="303"/>
      <c r="Z303" s="368"/>
      <c r="AA303" s="308"/>
      <c r="AB303" s="302"/>
      <c r="AC303" s="303"/>
      <c r="AD303" s="368"/>
      <c r="AE303" s="308"/>
      <c r="AF303" s="302"/>
      <c r="AG303" s="303"/>
      <c r="AH303" s="368"/>
      <c r="AI303" s="308"/>
      <c r="AJ303" s="302"/>
      <c r="AK303" s="303"/>
      <c r="AL303" s="368">
        <v>159</v>
      </c>
      <c r="AM303" s="308">
        <v>168</v>
      </c>
      <c r="AN303" s="302"/>
      <c r="AO303" s="303"/>
      <c r="AP303" s="368"/>
      <c r="AQ303" s="308"/>
      <c r="AR303" s="302">
        <v>193</v>
      </c>
      <c r="AS303" s="303">
        <v>132</v>
      </c>
      <c r="AT303" s="368">
        <v>223</v>
      </c>
      <c r="AU303" s="308">
        <v>97</v>
      </c>
      <c r="AV303" s="344"/>
      <c r="AW303" s="303"/>
      <c r="AX303" s="369"/>
      <c r="AY303" s="308"/>
      <c r="AZ303" s="95"/>
      <c r="BA303" s="109"/>
      <c r="BB303" s="95"/>
      <c r="BC303" s="96"/>
      <c r="BD303" s="95"/>
      <c r="BE303" s="96"/>
      <c r="BF303" s="95"/>
      <c r="BG303" s="96"/>
      <c r="BH303" s="95"/>
      <c r="BI303" s="96"/>
      <c r="BJ303" s="95"/>
      <c r="BK303" s="96"/>
      <c r="BL303" s="95"/>
      <c r="BM303" s="96"/>
      <c r="BN303" s="95"/>
      <c r="BO303" s="96"/>
      <c r="BP303" s="95"/>
      <c r="BQ303" s="96"/>
      <c r="BR303" s="95"/>
      <c r="BS303" s="96"/>
    </row>
    <row r="304" spans="1:71">
      <c r="A304" s="10">
        <v>5205</v>
      </c>
      <c r="B304" s="11" t="s">
        <v>429</v>
      </c>
      <c r="C304" s="33">
        <v>934</v>
      </c>
      <c r="D304" s="45">
        <v>257</v>
      </c>
      <c r="E304" s="68">
        <f t="shared" si="4"/>
        <v>0.2751605995717345</v>
      </c>
      <c r="F304" s="95"/>
      <c r="G304" s="109"/>
      <c r="H304" s="95"/>
      <c r="I304" s="108"/>
      <c r="J304" s="196"/>
      <c r="K304" s="109"/>
      <c r="L304" s="95"/>
      <c r="M304" s="108"/>
      <c r="N304" s="196"/>
      <c r="O304" s="109"/>
      <c r="P304" s="302"/>
      <c r="Q304" s="303"/>
      <c r="R304" s="368"/>
      <c r="S304" s="308"/>
      <c r="T304" s="302"/>
      <c r="U304" s="303"/>
      <c r="V304" s="368"/>
      <c r="W304" s="308"/>
      <c r="X304" s="302"/>
      <c r="Y304" s="303"/>
      <c r="Z304" s="368"/>
      <c r="AA304" s="308"/>
      <c r="AB304" s="302"/>
      <c r="AC304" s="303"/>
      <c r="AD304" s="368"/>
      <c r="AE304" s="308"/>
      <c r="AF304" s="302"/>
      <c r="AG304" s="303"/>
      <c r="AH304" s="368"/>
      <c r="AI304" s="308"/>
      <c r="AJ304" s="302"/>
      <c r="AK304" s="303"/>
      <c r="AL304" s="368">
        <v>99</v>
      </c>
      <c r="AM304" s="308">
        <v>156</v>
      </c>
      <c r="AN304" s="302"/>
      <c r="AO304" s="303"/>
      <c r="AP304" s="368"/>
      <c r="AQ304" s="308"/>
      <c r="AR304" s="302">
        <v>139</v>
      </c>
      <c r="AS304" s="303">
        <v>116</v>
      </c>
      <c r="AT304" s="368">
        <v>151</v>
      </c>
      <c r="AU304" s="308">
        <v>95</v>
      </c>
      <c r="AV304" s="344"/>
      <c r="AW304" s="303"/>
      <c r="AX304" s="369"/>
      <c r="AY304" s="308"/>
      <c r="AZ304" s="95"/>
      <c r="BA304" s="109"/>
      <c r="BB304" s="95"/>
      <c r="BC304" s="96"/>
      <c r="BD304" s="95"/>
      <c r="BE304" s="96"/>
      <c r="BF304" s="95"/>
      <c r="BG304" s="96"/>
      <c r="BH304" s="95"/>
      <c r="BI304" s="96"/>
      <c r="BJ304" s="95"/>
      <c r="BK304" s="96"/>
      <c r="BL304" s="95"/>
      <c r="BM304" s="96"/>
      <c r="BN304" s="95"/>
      <c r="BO304" s="96"/>
      <c r="BP304" s="95"/>
      <c r="BQ304" s="96"/>
      <c r="BR304" s="95"/>
      <c r="BS304" s="96"/>
    </row>
    <row r="305" spans="1:71">
      <c r="A305" s="10">
        <v>5206</v>
      </c>
      <c r="B305" s="11" t="s">
        <v>430</v>
      </c>
      <c r="C305" s="33">
        <v>729</v>
      </c>
      <c r="D305" s="45">
        <v>267</v>
      </c>
      <c r="E305" s="68">
        <f t="shared" si="4"/>
        <v>0.36625514403292181</v>
      </c>
      <c r="F305" s="95"/>
      <c r="G305" s="109"/>
      <c r="H305" s="95"/>
      <c r="I305" s="108"/>
      <c r="J305" s="196"/>
      <c r="K305" s="109"/>
      <c r="L305" s="95"/>
      <c r="M305" s="108"/>
      <c r="N305" s="196"/>
      <c r="O305" s="109"/>
      <c r="P305" s="302"/>
      <c r="Q305" s="303"/>
      <c r="R305" s="368"/>
      <c r="S305" s="308"/>
      <c r="T305" s="302"/>
      <c r="U305" s="303"/>
      <c r="V305" s="368"/>
      <c r="W305" s="308"/>
      <c r="X305" s="302"/>
      <c r="Y305" s="303"/>
      <c r="Z305" s="368"/>
      <c r="AA305" s="308"/>
      <c r="AB305" s="302"/>
      <c r="AC305" s="303"/>
      <c r="AD305" s="368"/>
      <c r="AE305" s="308"/>
      <c r="AF305" s="302"/>
      <c r="AG305" s="303"/>
      <c r="AH305" s="368"/>
      <c r="AI305" s="308"/>
      <c r="AJ305" s="302"/>
      <c r="AK305" s="303"/>
      <c r="AL305" s="368">
        <v>130</v>
      </c>
      <c r="AM305" s="308">
        <v>137</v>
      </c>
      <c r="AN305" s="302"/>
      <c r="AO305" s="303"/>
      <c r="AP305" s="368"/>
      <c r="AQ305" s="308"/>
      <c r="AR305" s="302">
        <v>163</v>
      </c>
      <c r="AS305" s="303">
        <v>96</v>
      </c>
      <c r="AT305" s="368">
        <v>185</v>
      </c>
      <c r="AU305" s="308">
        <v>74</v>
      </c>
      <c r="AV305" s="344"/>
      <c r="AW305" s="303"/>
      <c r="AX305" s="369"/>
      <c r="AY305" s="308"/>
      <c r="AZ305" s="95"/>
      <c r="BA305" s="109"/>
      <c r="BB305" s="95"/>
      <c r="BC305" s="96"/>
      <c r="BD305" s="95"/>
      <c r="BE305" s="96"/>
      <c r="BF305" s="95"/>
      <c r="BG305" s="96"/>
      <c r="BH305" s="95"/>
      <c r="BI305" s="96"/>
      <c r="BJ305" s="95"/>
      <c r="BK305" s="96"/>
      <c r="BL305" s="95"/>
      <c r="BM305" s="96"/>
      <c r="BN305" s="95"/>
      <c r="BO305" s="96"/>
      <c r="BP305" s="95"/>
      <c r="BQ305" s="96"/>
      <c r="BR305" s="95"/>
      <c r="BS305" s="96"/>
    </row>
    <row r="306" spans="1:71">
      <c r="A306" s="10">
        <v>5207</v>
      </c>
      <c r="B306" s="11" t="s">
        <v>431</v>
      </c>
      <c r="C306" s="33">
        <v>671</v>
      </c>
      <c r="D306" s="45">
        <v>174</v>
      </c>
      <c r="E306" s="68">
        <f t="shared" si="4"/>
        <v>0.25931445603576753</v>
      </c>
      <c r="F306" s="95"/>
      <c r="G306" s="109"/>
      <c r="H306" s="95"/>
      <c r="I306" s="108"/>
      <c r="J306" s="196"/>
      <c r="K306" s="109"/>
      <c r="L306" s="95"/>
      <c r="M306" s="108"/>
      <c r="N306" s="196"/>
      <c r="O306" s="109"/>
      <c r="P306" s="302"/>
      <c r="Q306" s="303"/>
      <c r="R306" s="368"/>
      <c r="S306" s="308"/>
      <c r="T306" s="302"/>
      <c r="U306" s="303"/>
      <c r="V306" s="368"/>
      <c r="W306" s="308"/>
      <c r="X306" s="302"/>
      <c r="Y306" s="303"/>
      <c r="Z306" s="368"/>
      <c r="AA306" s="308"/>
      <c r="AB306" s="302"/>
      <c r="AC306" s="303"/>
      <c r="AD306" s="368"/>
      <c r="AE306" s="308"/>
      <c r="AF306" s="302"/>
      <c r="AG306" s="303"/>
      <c r="AH306" s="368"/>
      <c r="AI306" s="308"/>
      <c r="AJ306" s="302"/>
      <c r="AK306" s="303"/>
      <c r="AL306" s="368">
        <v>104</v>
      </c>
      <c r="AM306" s="308">
        <v>68</v>
      </c>
      <c r="AN306" s="302"/>
      <c r="AO306" s="303"/>
      <c r="AP306" s="368"/>
      <c r="AQ306" s="308"/>
      <c r="AR306" s="302">
        <v>116</v>
      </c>
      <c r="AS306" s="303">
        <v>53</v>
      </c>
      <c r="AT306" s="368">
        <v>131</v>
      </c>
      <c r="AU306" s="308">
        <v>33</v>
      </c>
      <c r="AV306" s="344"/>
      <c r="AW306" s="303"/>
      <c r="AX306" s="369"/>
      <c r="AY306" s="308"/>
      <c r="AZ306" s="95"/>
      <c r="BA306" s="109"/>
      <c r="BB306" s="95"/>
      <c r="BC306" s="96"/>
      <c r="BD306" s="95"/>
      <c r="BE306" s="96"/>
      <c r="BF306" s="95"/>
      <c r="BG306" s="96"/>
      <c r="BH306" s="95"/>
      <c r="BI306" s="96"/>
      <c r="BJ306" s="95"/>
      <c r="BK306" s="96"/>
      <c r="BL306" s="95"/>
      <c r="BM306" s="96"/>
      <c r="BN306" s="95"/>
      <c r="BO306" s="96"/>
      <c r="BP306" s="95"/>
      <c r="BQ306" s="96"/>
      <c r="BR306" s="95"/>
      <c r="BS306" s="96"/>
    </row>
    <row r="307" spans="1:71">
      <c r="A307" s="10">
        <v>5208</v>
      </c>
      <c r="B307" s="11" t="s">
        <v>432</v>
      </c>
      <c r="C307" s="33">
        <v>840</v>
      </c>
      <c r="D307" s="45">
        <v>365</v>
      </c>
      <c r="E307" s="68">
        <f t="shared" si="4"/>
        <v>0.43452380952380953</v>
      </c>
      <c r="F307" s="95"/>
      <c r="G307" s="109"/>
      <c r="H307" s="95"/>
      <c r="I307" s="108"/>
      <c r="J307" s="196"/>
      <c r="K307" s="109"/>
      <c r="L307" s="95"/>
      <c r="M307" s="108"/>
      <c r="N307" s="196"/>
      <c r="O307" s="109"/>
      <c r="P307" s="302"/>
      <c r="Q307" s="303"/>
      <c r="R307" s="368"/>
      <c r="S307" s="308"/>
      <c r="T307" s="302"/>
      <c r="U307" s="303"/>
      <c r="V307" s="368"/>
      <c r="W307" s="308"/>
      <c r="X307" s="302"/>
      <c r="Y307" s="303"/>
      <c r="Z307" s="368"/>
      <c r="AA307" s="308"/>
      <c r="AB307" s="302"/>
      <c r="AC307" s="303"/>
      <c r="AD307" s="368"/>
      <c r="AE307" s="308"/>
      <c r="AF307" s="302"/>
      <c r="AG307" s="303"/>
      <c r="AH307" s="368"/>
      <c r="AI307" s="308"/>
      <c r="AJ307" s="302"/>
      <c r="AK307" s="303"/>
      <c r="AL307" s="368">
        <v>239</v>
      </c>
      <c r="AM307" s="308">
        <v>125</v>
      </c>
      <c r="AN307" s="302"/>
      <c r="AO307" s="303"/>
      <c r="AP307" s="368"/>
      <c r="AQ307" s="308"/>
      <c r="AR307" s="302">
        <v>249</v>
      </c>
      <c r="AS307" s="303">
        <v>115</v>
      </c>
      <c r="AT307" s="368">
        <v>273</v>
      </c>
      <c r="AU307" s="308">
        <v>83</v>
      </c>
      <c r="AV307" s="344"/>
      <c r="AW307" s="303"/>
      <c r="AX307" s="369"/>
      <c r="AY307" s="308"/>
      <c r="AZ307" s="95"/>
      <c r="BA307" s="109"/>
      <c r="BB307" s="95"/>
      <c r="BC307" s="96"/>
      <c r="BD307" s="95"/>
      <c r="BE307" s="96"/>
      <c r="BF307" s="95"/>
      <c r="BG307" s="96"/>
      <c r="BH307" s="95"/>
      <c r="BI307" s="96"/>
      <c r="BJ307" s="95"/>
      <c r="BK307" s="96"/>
      <c r="BL307" s="95"/>
      <c r="BM307" s="96"/>
      <c r="BN307" s="95"/>
      <c r="BO307" s="96"/>
      <c r="BP307" s="95"/>
      <c r="BQ307" s="96"/>
      <c r="BR307" s="95"/>
      <c r="BS307" s="96"/>
    </row>
    <row r="308" spans="1:71">
      <c r="A308" s="10">
        <v>5301</v>
      </c>
      <c r="B308" s="11" t="s">
        <v>433</v>
      </c>
      <c r="C308" s="33">
        <v>1439</v>
      </c>
      <c r="D308" s="45">
        <v>610</v>
      </c>
      <c r="E308" s="68">
        <f t="shared" si="4"/>
        <v>0.42390548992355803</v>
      </c>
      <c r="F308" s="95"/>
      <c r="G308" s="109"/>
      <c r="H308" s="95"/>
      <c r="I308" s="108"/>
      <c r="J308" s="196"/>
      <c r="K308" s="109"/>
      <c r="L308" s="95"/>
      <c r="M308" s="108"/>
      <c r="N308" s="196"/>
      <c r="O308" s="109"/>
      <c r="P308" s="302"/>
      <c r="Q308" s="303"/>
      <c r="R308" s="368"/>
      <c r="S308" s="308"/>
      <c r="T308" s="302"/>
      <c r="U308" s="303"/>
      <c r="V308" s="368"/>
      <c r="W308" s="308"/>
      <c r="X308" s="302"/>
      <c r="Y308" s="303"/>
      <c r="Z308" s="368"/>
      <c r="AA308" s="308"/>
      <c r="AB308" s="302"/>
      <c r="AC308" s="303"/>
      <c r="AD308" s="368"/>
      <c r="AE308" s="308"/>
      <c r="AF308" s="302"/>
      <c r="AG308" s="303"/>
      <c r="AH308" s="368"/>
      <c r="AI308" s="308"/>
      <c r="AJ308" s="302"/>
      <c r="AK308" s="303"/>
      <c r="AL308" s="368"/>
      <c r="AM308" s="308"/>
      <c r="AN308" s="302"/>
      <c r="AO308" s="303"/>
      <c r="AP308" s="368"/>
      <c r="AQ308" s="308"/>
      <c r="AR308" s="302">
        <v>497</v>
      </c>
      <c r="AS308" s="303">
        <v>104</v>
      </c>
      <c r="AT308" s="368">
        <v>524</v>
      </c>
      <c r="AU308" s="308">
        <v>82</v>
      </c>
      <c r="AV308" s="344"/>
      <c r="AW308" s="303"/>
      <c r="AX308" s="369"/>
      <c r="AY308" s="308"/>
      <c r="AZ308" s="95"/>
      <c r="BA308" s="109"/>
      <c r="BB308" s="95"/>
      <c r="BC308" s="96"/>
      <c r="BD308" s="95"/>
      <c r="BE308" s="96"/>
      <c r="BF308" s="95"/>
      <c r="BG308" s="96"/>
      <c r="BH308" s="95"/>
      <c r="BI308" s="96"/>
      <c r="BJ308" s="95"/>
      <c r="BK308" s="96"/>
      <c r="BL308" s="95"/>
      <c r="BM308" s="96"/>
      <c r="BN308" s="95"/>
      <c r="BO308" s="96"/>
      <c r="BP308" s="95"/>
      <c r="BQ308" s="96"/>
      <c r="BR308" s="95">
        <v>477</v>
      </c>
      <c r="BS308" s="96">
        <v>97</v>
      </c>
    </row>
    <row r="309" spans="1:71">
      <c r="A309" s="10">
        <v>5302</v>
      </c>
      <c r="B309" s="11" t="s">
        <v>434</v>
      </c>
      <c r="C309" s="33">
        <v>1382</v>
      </c>
      <c r="D309" s="45">
        <v>560</v>
      </c>
      <c r="E309" s="68">
        <f t="shared" si="4"/>
        <v>0.40520984081041966</v>
      </c>
      <c r="F309" s="95"/>
      <c r="G309" s="109"/>
      <c r="H309" s="95"/>
      <c r="I309" s="108"/>
      <c r="J309" s="196"/>
      <c r="K309" s="109"/>
      <c r="L309" s="95"/>
      <c r="M309" s="108"/>
      <c r="N309" s="196"/>
      <c r="O309" s="109"/>
      <c r="P309" s="302"/>
      <c r="Q309" s="303"/>
      <c r="R309" s="368"/>
      <c r="S309" s="308"/>
      <c r="T309" s="302"/>
      <c r="U309" s="303"/>
      <c r="V309" s="368"/>
      <c r="W309" s="308"/>
      <c r="X309" s="302"/>
      <c r="Y309" s="303"/>
      <c r="Z309" s="368"/>
      <c r="AA309" s="308"/>
      <c r="AB309" s="302"/>
      <c r="AC309" s="303"/>
      <c r="AD309" s="368"/>
      <c r="AE309" s="308"/>
      <c r="AF309" s="302"/>
      <c r="AG309" s="303"/>
      <c r="AH309" s="368"/>
      <c r="AI309" s="308"/>
      <c r="AJ309" s="302"/>
      <c r="AK309" s="303"/>
      <c r="AL309" s="368"/>
      <c r="AM309" s="308"/>
      <c r="AN309" s="302"/>
      <c r="AO309" s="303"/>
      <c r="AP309" s="368"/>
      <c r="AQ309" s="308"/>
      <c r="AR309" s="302">
        <v>445</v>
      </c>
      <c r="AS309" s="303">
        <v>102</v>
      </c>
      <c r="AT309" s="368">
        <v>460</v>
      </c>
      <c r="AU309" s="308">
        <v>91</v>
      </c>
      <c r="AV309" s="344"/>
      <c r="AW309" s="303"/>
      <c r="AX309" s="369"/>
      <c r="AY309" s="308"/>
      <c r="AZ309" s="95"/>
      <c r="BA309" s="109"/>
      <c r="BB309" s="95"/>
      <c r="BC309" s="96"/>
      <c r="BD309" s="95"/>
      <c r="BE309" s="96"/>
      <c r="BF309" s="95"/>
      <c r="BG309" s="96"/>
      <c r="BH309" s="95"/>
      <c r="BI309" s="96"/>
      <c r="BJ309" s="95"/>
      <c r="BK309" s="96"/>
      <c r="BL309" s="95"/>
      <c r="BM309" s="96"/>
      <c r="BN309" s="95"/>
      <c r="BO309" s="96"/>
      <c r="BP309" s="95"/>
      <c r="BQ309" s="96"/>
      <c r="BR309" s="95">
        <v>436</v>
      </c>
      <c r="BS309" s="96">
        <v>81</v>
      </c>
    </row>
    <row r="310" spans="1:71">
      <c r="A310" s="10">
        <v>5303</v>
      </c>
      <c r="B310" s="11" t="s">
        <v>435</v>
      </c>
      <c r="C310" s="33">
        <v>1215</v>
      </c>
      <c r="D310" s="45">
        <v>456</v>
      </c>
      <c r="E310" s="68">
        <f t="shared" si="4"/>
        <v>0.37530864197530867</v>
      </c>
      <c r="F310" s="95"/>
      <c r="G310" s="109"/>
      <c r="H310" s="95"/>
      <c r="I310" s="108"/>
      <c r="J310" s="196"/>
      <c r="K310" s="109"/>
      <c r="L310" s="95"/>
      <c r="M310" s="108"/>
      <c r="N310" s="196"/>
      <c r="O310" s="109"/>
      <c r="P310" s="302"/>
      <c r="Q310" s="303"/>
      <c r="R310" s="368"/>
      <c r="S310" s="308"/>
      <c r="T310" s="302"/>
      <c r="U310" s="303"/>
      <c r="V310" s="368"/>
      <c r="W310" s="308"/>
      <c r="X310" s="302"/>
      <c r="Y310" s="303"/>
      <c r="Z310" s="368"/>
      <c r="AA310" s="308"/>
      <c r="AB310" s="302"/>
      <c r="AC310" s="303"/>
      <c r="AD310" s="368"/>
      <c r="AE310" s="308"/>
      <c r="AF310" s="302"/>
      <c r="AG310" s="303"/>
      <c r="AH310" s="368"/>
      <c r="AI310" s="308"/>
      <c r="AJ310" s="302"/>
      <c r="AK310" s="303"/>
      <c r="AL310" s="368"/>
      <c r="AM310" s="308"/>
      <c r="AN310" s="302"/>
      <c r="AO310" s="303"/>
      <c r="AP310" s="368"/>
      <c r="AQ310" s="308"/>
      <c r="AR310" s="302">
        <v>386</v>
      </c>
      <c r="AS310" s="303">
        <v>64</v>
      </c>
      <c r="AT310" s="368">
        <v>402</v>
      </c>
      <c r="AU310" s="308">
        <v>50</v>
      </c>
      <c r="AV310" s="344"/>
      <c r="AW310" s="303"/>
      <c r="AX310" s="369"/>
      <c r="AY310" s="308"/>
      <c r="AZ310" s="95"/>
      <c r="BA310" s="109"/>
      <c r="BB310" s="95"/>
      <c r="BC310" s="96"/>
      <c r="BD310" s="95"/>
      <c r="BE310" s="96"/>
      <c r="BF310" s="95"/>
      <c r="BG310" s="96"/>
      <c r="BH310" s="95"/>
      <c r="BI310" s="96"/>
      <c r="BJ310" s="95"/>
      <c r="BK310" s="96"/>
      <c r="BL310" s="95"/>
      <c r="BM310" s="96"/>
      <c r="BN310" s="95"/>
      <c r="BO310" s="96"/>
      <c r="BP310" s="95"/>
      <c r="BQ310" s="96"/>
      <c r="BR310" s="95">
        <v>358</v>
      </c>
      <c r="BS310" s="96">
        <v>73</v>
      </c>
    </row>
    <row r="311" spans="1:71">
      <c r="A311" s="10">
        <v>5304</v>
      </c>
      <c r="B311" s="11" t="s">
        <v>436</v>
      </c>
      <c r="C311" s="33">
        <v>1346</v>
      </c>
      <c r="D311" s="45">
        <v>462</v>
      </c>
      <c r="E311" s="68">
        <f t="shared" si="4"/>
        <v>0.34323922734026746</v>
      </c>
      <c r="F311" s="95"/>
      <c r="G311" s="109"/>
      <c r="H311" s="95"/>
      <c r="I311" s="108"/>
      <c r="J311" s="196"/>
      <c r="K311" s="109"/>
      <c r="L311" s="95"/>
      <c r="M311" s="108"/>
      <c r="N311" s="196"/>
      <c r="O311" s="109"/>
      <c r="P311" s="302"/>
      <c r="Q311" s="303"/>
      <c r="R311" s="368"/>
      <c r="S311" s="308"/>
      <c r="T311" s="302"/>
      <c r="U311" s="303"/>
      <c r="V311" s="368"/>
      <c r="W311" s="308"/>
      <c r="X311" s="95"/>
      <c r="Y311" s="108"/>
      <c r="Z311" s="368"/>
      <c r="AA311" s="308"/>
      <c r="AB311" s="302"/>
      <c r="AC311" s="303"/>
      <c r="AD311" s="368"/>
      <c r="AE311" s="308"/>
      <c r="AF311" s="302"/>
      <c r="AG311" s="303"/>
      <c r="AH311" s="368"/>
      <c r="AI311" s="308"/>
      <c r="AJ311" s="302"/>
      <c r="AK311" s="303"/>
      <c r="AL311" s="368"/>
      <c r="AM311" s="308"/>
      <c r="AN311" s="302"/>
      <c r="AO311" s="303"/>
      <c r="AP311" s="368"/>
      <c r="AQ311" s="308"/>
      <c r="AR311" s="302">
        <v>385</v>
      </c>
      <c r="AS311" s="303">
        <v>67</v>
      </c>
      <c r="AT311" s="368">
        <v>399</v>
      </c>
      <c r="AU311" s="308">
        <v>57</v>
      </c>
      <c r="AV311" s="344"/>
      <c r="AW311" s="303"/>
      <c r="AX311" s="369"/>
      <c r="AY311" s="308"/>
      <c r="AZ311" s="95"/>
      <c r="BA311" s="109"/>
      <c r="BB311" s="95"/>
      <c r="BC311" s="96"/>
      <c r="BD311" s="95"/>
      <c r="BE311" s="96"/>
      <c r="BF311" s="95"/>
      <c r="BG311" s="96"/>
      <c r="BH311" s="95"/>
      <c r="BI311" s="96"/>
      <c r="BJ311" s="95"/>
      <c r="BK311" s="96"/>
      <c r="BL311" s="95"/>
      <c r="BM311" s="96"/>
      <c r="BN311" s="95"/>
      <c r="BO311" s="96"/>
      <c r="BP311" s="95"/>
      <c r="BQ311" s="96"/>
      <c r="BR311" s="95">
        <v>336</v>
      </c>
      <c r="BS311" s="96">
        <v>96</v>
      </c>
    </row>
    <row r="312" spans="1:71">
      <c r="A312" s="10">
        <v>5305</v>
      </c>
      <c r="B312" s="11" t="s">
        <v>437</v>
      </c>
      <c r="C312" s="33">
        <v>1431</v>
      </c>
      <c r="D312" s="45">
        <v>592</v>
      </c>
      <c r="E312" s="68">
        <f t="shared" si="4"/>
        <v>0.41369671558350801</v>
      </c>
      <c r="F312" s="95"/>
      <c r="G312" s="109"/>
      <c r="H312" s="95"/>
      <c r="I312" s="108"/>
      <c r="J312" s="196"/>
      <c r="K312" s="109"/>
      <c r="L312" s="95"/>
      <c r="M312" s="108"/>
      <c r="N312" s="196"/>
      <c r="O312" s="109"/>
      <c r="P312" s="302"/>
      <c r="Q312" s="303"/>
      <c r="R312" s="368"/>
      <c r="S312" s="308"/>
      <c r="T312" s="302"/>
      <c r="U312" s="303"/>
      <c r="V312" s="368"/>
      <c r="W312" s="308"/>
      <c r="X312" s="302"/>
      <c r="Y312" s="303"/>
      <c r="Z312" s="368"/>
      <c r="AA312" s="308"/>
      <c r="AB312" s="302"/>
      <c r="AC312" s="303"/>
      <c r="AD312" s="368"/>
      <c r="AE312" s="308"/>
      <c r="AF312" s="302"/>
      <c r="AG312" s="303"/>
      <c r="AH312" s="368"/>
      <c r="AI312" s="308"/>
      <c r="AJ312" s="302"/>
      <c r="AK312" s="303"/>
      <c r="AL312" s="368"/>
      <c r="AM312" s="308"/>
      <c r="AN312" s="302"/>
      <c r="AO312" s="303"/>
      <c r="AP312" s="368"/>
      <c r="AQ312" s="308"/>
      <c r="AR312" s="302">
        <v>477</v>
      </c>
      <c r="AS312" s="303">
        <v>106</v>
      </c>
      <c r="AT312" s="368">
        <v>520</v>
      </c>
      <c r="AU312" s="308">
        <v>68</v>
      </c>
      <c r="AV312" s="344"/>
      <c r="AW312" s="303"/>
      <c r="AX312" s="369"/>
      <c r="AY312" s="308"/>
      <c r="AZ312" s="95"/>
      <c r="BA312" s="109"/>
      <c r="BB312" s="95"/>
      <c r="BC312" s="96"/>
      <c r="BD312" s="95"/>
      <c r="BE312" s="96"/>
      <c r="BF312" s="95"/>
      <c r="BG312" s="96"/>
      <c r="BH312" s="95"/>
      <c r="BI312" s="96"/>
      <c r="BJ312" s="95"/>
      <c r="BK312" s="96"/>
      <c r="BL312" s="95"/>
      <c r="BM312" s="96"/>
      <c r="BN312" s="95"/>
      <c r="BO312" s="96"/>
      <c r="BP312" s="95"/>
      <c r="BQ312" s="96"/>
      <c r="BR312" s="95">
        <v>480</v>
      </c>
      <c r="BS312" s="96">
        <v>77</v>
      </c>
    </row>
    <row r="313" spans="1:71">
      <c r="A313" s="10">
        <v>5501</v>
      </c>
      <c r="B313" s="11" t="s">
        <v>445</v>
      </c>
      <c r="C313" s="33">
        <v>765</v>
      </c>
      <c r="D313" s="45">
        <v>354</v>
      </c>
      <c r="E313" s="68">
        <f t="shared" si="4"/>
        <v>0.46274509803921571</v>
      </c>
      <c r="F313" s="95"/>
      <c r="G313" s="109"/>
      <c r="H313" s="95"/>
      <c r="I313" s="108"/>
      <c r="J313" s="196"/>
      <c r="K313" s="109"/>
      <c r="L313" s="95"/>
      <c r="M313" s="108"/>
      <c r="N313" s="196"/>
      <c r="O313" s="109"/>
      <c r="P313" s="302"/>
      <c r="Q313" s="303"/>
      <c r="R313" s="368"/>
      <c r="S313" s="308"/>
      <c r="T313" s="302"/>
      <c r="U313" s="303"/>
      <c r="V313" s="368"/>
      <c r="W313" s="308"/>
      <c r="X313" s="302"/>
      <c r="Y313" s="303"/>
      <c r="Z313" s="368"/>
      <c r="AA313" s="308"/>
      <c r="AB313" s="302">
        <v>231</v>
      </c>
      <c r="AC313" s="303">
        <v>107</v>
      </c>
      <c r="AD313" s="368"/>
      <c r="AE313" s="308"/>
      <c r="AF313" s="302"/>
      <c r="AG313" s="303"/>
      <c r="AH313" s="368"/>
      <c r="AI313" s="308"/>
      <c r="AJ313" s="302"/>
      <c r="AK313" s="303"/>
      <c r="AL313" s="368"/>
      <c r="AM313" s="308"/>
      <c r="AN313" s="302"/>
      <c r="AO313" s="303"/>
      <c r="AP313" s="368"/>
      <c r="AQ313" s="308"/>
      <c r="AR313" s="302">
        <v>249</v>
      </c>
      <c r="AS313" s="303">
        <v>89</v>
      </c>
      <c r="AT313" s="368">
        <v>261</v>
      </c>
      <c r="AU313" s="308">
        <v>77</v>
      </c>
      <c r="AV313" s="344"/>
      <c r="AW313" s="303"/>
      <c r="AX313" s="369"/>
      <c r="AY313" s="308"/>
      <c r="AZ313" s="95"/>
      <c r="BA313" s="109"/>
      <c r="BB313" s="95"/>
      <c r="BC313" s="96"/>
      <c r="BD313" s="95"/>
      <c r="BE313" s="96"/>
      <c r="BF313" s="95"/>
      <c r="BG313" s="96"/>
      <c r="BH313" s="95"/>
      <c r="BI313" s="96"/>
      <c r="BJ313" s="95"/>
      <c r="BK313" s="96"/>
      <c r="BL313" s="95"/>
      <c r="BM313" s="96"/>
      <c r="BN313" s="95"/>
      <c r="BO313" s="96"/>
      <c r="BP313" s="95"/>
      <c r="BQ313" s="96"/>
      <c r="BR313" s="95"/>
      <c r="BS313" s="96"/>
    </row>
    <row r="314" spans="1:71">
      <c r="A314" s="10">
        <v>5502</v>
      </c>
      <c r="B314" s="11" t="s">
        <v>446</v>
      </c>
      <c r="C314" s="33">
        <v>777</v>
      </c>
      <c r="D314" s="45">
        <v>374</v>
      </c>
      <c r="E314" s="68">
        <f t="shared" si="4"/>
        <v>0.48133848133848134</v>
      </c>
      <c r="F314" s="95"/>
      <c r="G314" s="109"/>
      <c r="H314" s="95"/>
      <c r="I314" s="108"/>
      <c r="J314" s="196"/>
      <c r="K314" s="109"/>
      <c r="L314" s="95"/>
      <c r="M314" s="108"/>
      <c r="N314" s="196"/>
      <c r="O314" s="109"/>
      <c r="P314" s="302"/>
      <c r="Q314" s="303"/>
      <c r="R314" s="368"/>
      <c r="S314" s="308"/>
      <c r="T314" s="302"/>
      <c r="U314" s="303"/>
      <c r="V314" s="368"/>
      <c r="W314" s="308"/>
      <c r="X314" s="302"/>
      <c r="Y314" s="303"/>
      <c r="Z314" s="368"/>
      <c r="AA314" s="308"/>
      <c r="AB314" s="302">
        <v>224</v>
      </c>
      <c r="AC314" s="303">
        <v>134</v>
      </c>
      <c r="AD314" s="368"/>
      <c r="AE314" s="308"/>
      <c r="AF314" s="302"/>
      <c r="AG314" s="303"/>
      <c r="AH314" s="368"/>
      <c r="AI314" s="308"/>
      <c r="AJ314" s="302"/>
      <c r="AK314" s="303"/>
      <c r="AL314" s="368"/>
      <c r="AM314" s="308"/>
      <c r="AN314" s="302"/>
      <c r="AO314" s="303"/>
      <c r="AP314" s="368"/>
      <c r="AQ314" s="308"/>
      <c r="AR314" s="302">
        <v>253</v>
      </c>
      <c r="AS314" s="303">
        <v>104</v>
      </c>
      <c r="AT314" s="368">
        <v>273</v>
      </c>
      <c r="AU314" s="308">
        <v>87</v>
      </c>
      <c r="AV314" s="344"/>
      <c r="AW314" s="303"/>
      <c r="AX314" s="369"/>
      <c r="AY314" s="308"/>
      <c r="AZ314" s="95"/>
      <c r="BA314" s="109"/>
      <c r="BB314" s="95"/>
      <c r="BC314" s="96"/>
      <c r="BD314" s="95"/>
      <c r="BE314" s="96"/>
      <c r="BF314" s="95"/>
      <c r="BG314" s="96"/>
      <c r="BH314" s="95"/>
      <c r="BI314" s="96"/>
      <c r="BJ314" s="95"/>
      <c r="BK314" s="96"/>
      <c r="BL314" s="95"/>
      <c r="BM314" s="96"/>
      <c r="BN314" s="95"/>
      <c r="BO314" s="96"/>
      <c r="BP314" s="95"/>
      <c r="BQ314" s="96"/>
      <c r="BR314" s="95"/>
      <c r="BS314" s="96"/>
    </row>
    <row r="315" spans="1:71">
      <c r="A315" s="10">
        <v>5503</v>
      </c>
      <c r="B315" s="11" t="s">
        <v>447</v>
      </c>
      <c r="C315" s="33">
        <v>631</v>
      </c>
      <c r="D315" s="45">
        <v>321</v>
      </c>
      <c r="E315" s="68">
        <f t="shared" si="4"/>
        <v>0.50871632329635497</v>
      </c>
      <c r="F315" s="95"/>
      <c r="G315" s="109"/>
      <c r="H315" s="95"/>
      <c r="I315" s="108"/>
      <c r="J315" s="196"/>
      <c r="K315" s="109"/>
      <c r="L315" s="95"/>
      <c r="M315" s="108"/>
      <c r="N315" s="196"/>
      <c r="O315" s="109"/>
      <c r="P315" s="302"/>
      <c r="Q315" s="303"/>
      <c r="R315" s="368"/>
      <c r="S315" s="308"/>
      <c r="T315" s="302"/>
      <c r="U315" s="303"/>
      <c r="V315" s="368"/>
      <c r="W315" s="308"/>
      <c r="X315" s="302"/>
      <c r="Y315" s="303"/>
      <c r="Z315" s="368"/>
      <c r="AA315" s="308"/>
      <c r="AB315" s="302">
        <v>182</v>
      </c>
      <c r="AC315" s="303">
        <v>134</v>
      </c>
      <c r="AD315" s="368"/>
      <c r="AE315" s="308"/>
      <c r="AF315" s="302"/>
      <c r="AG315" s="303"/>
      <c r="AH315" s="368"/>
      <c r="AI315" s="308"/>
      <c r="AJ315" s="302"/>
      <c r="AK315" s="303"/>
      <c r="AL315" s="368"/>
      <c r="AM315" s="308"/>
      <c r="AN315" s="302"/>
      <c r="AO315" s="303"/>
      <c r="AP315" s="368"/>
      <c r="AQ315" s="308"/>
      <c r="AR315" s="302">
        <v>208</v>
      </c>
      <c r="AS315" s="303">
        <v>108</v>
      </c>
      <c r="AT315" s="368">
        <v>230</v>
      </c>
      <c r="AU315" s="308">
        <v>86</v>
      </c>
      <c r="AV315" s="344"/>
      <c r="AW315" s="303"/>
      <c r="AX315" s="369"/>
      <c r="AY315" s="308"/>
      <c r="AZ315" s="95"/>
      <c r="BA315" s="109"/>
      <c r="BB315" s="95"/>
      <c r="BC315" s="96"/>
      <c r="BD315" s="95"/>
      <c r="BE315" s="96"/>
      <c r="BF315" s="95"/>
      <c r="BG315" s="96"/>
      <c r="BH315" s="95"/>
      <c r="BI315" s="96"/>
      <c r="BJ315" s="95"/>
      <c r="BK315" s="96"/>
      <c r="BL315" s="95"/>
      <c r="BM315" s="96"/>
      <c r="BN315" s="95"/>
      <c r="BO315" s="96"/>
      <c r="BP315" s="95"/>
      <c r="BQ315" s="96"/>
      <c r="BR315" s="95"/>
      <c r="BS315" s="96"/>
    </row>
    <row r="316" spans="1:71">
      <c r="A316" s="10">
        <v>5504</v>
      </c>
      <c r="B316" s="11" t="s">
        <v>448</v>
      </c>
      <c r="C316" s="33">
        <v>844</v>
      </c>
      <c r="D316" s="45">
        <v>365</v>
      </c>
      <c r="E316" s="68">
        <f t="shared" si="4"/>
        <v>0.43246445497630331</v>
      </c>
      <c r="F316" s="95"/>
      <c r="G316" s="109"/>
      <c r="H316" s="95"/>
      <c r="I316" s="108"/>
      <c r="J316" s="196"/>
      <c r="K316" s="109"/>
      <c r="L316" s="95"/>
      <c r="M316" s="108"/>
      <c r="N316" s="196"/>
      <c r="O316" s="109"/>
      <c r="P316" s="302"/>
      <c r="Q316" s="303"/>
      <c r="R316" s="368"/>
      <c r="S316" s="308"/>
      <c r="T316" s="302"/>
      <c r="U316" s="303"/>
      <c r="V316" s="368"/>
      <c r="W316" s="308"/>
      <c r="X316" s="302"/>
      <c r="Y316" s="303"/>
      <c r="Z316" s="368"/>
      <c r="AA316" s="308"/>
      <c r="AB316" s="302">
        <v>223</v>
      </c>
      <c r="AC316" s="303">
        <v>124</v>
      </c>
      <c r="AD316" s="368"/>
      <c r="AE316" s="308"/>
      <c r="AF316" s="302"/>
      <c r="AG316" s="303"/>
      <c r="AH316" s="368"/>
      <c r="AI316" s="308"/>
      <c r="AJ316" s="302"/>
      <c r="AK316" s="303"/>
      <c r="AL316" s="368"/>
      <c r="AM316" s="308"/>
      <c r="AN316" s="302"/>
      <c r="AO316" s="303"/>
      <c r="AP316" s="368"/>
      <c r="AQ316" s="308"/>
      <c r="AR316" s="302">
        <v>254</v>
      </c>
      <c r="AS316" s="303">
        <v>92</v>
      </c>
      <c r="AT316" s="368">
        <v>284</v>
      </c>
      <c r="AU316" s="308">
        <v>63</v>
      </c>
      <c r="AV316" s="344"/>
      <c r="AW316" s="303"/>
      <c r="AX316" s="369"/>
      <c r="AY316" s="308"/>
      <c r="AZ316" s="95"/>
      <c r="BA316" s="109"/>
      <c r="BB316" s="95"/>
      <c r="BC316" s="96"/>
      <c r="BD316" s="95"/>
      <c r="BE316" s="96"/>
      <c r="BF316" s="95"/>
      <c r="BG316" s="96"/>
      <c r="BH316" s="95"/>
      <c r="BI316" s="96"/>
      <c r="BJ316" s="95"/>
      <c r="BK316" s="96"/>
      <c r="BL316" s="95"/>
      <c r="BM316" s="96"/>
      <c r="BN316" s="95"/>
      <c r="BO316" s="96"/>
      <c r="BP316" s="95"/>
      <c r="BQ316" s="96"/>
      <c r="BR316" s="95"/>
      <c r="BS316" s="96"/>
    </row>
    <row r="317" spans="1:71">
      <c r="A317" s="10">
        <v>5601</v>
      </c>
      <c r="B317" s="11" t="s">
        <v>449</v>
      </c>
      <c r="C317" s="33">
        <v>1068</v>
      </c>
      <c r="D317" s="45">
        <v>493</v>
      </c>
      <c r="E317" s="68">
        <f t="shared" si="4"/>
        <v>0.46161048689138579</v>
      </c>
      <c r="F317" s="95"/>
      <c r="G317" s="109"/>
      <c r="H317" s="95"/>
      <c r="I317" s="108"/>
      <c r="J317" s="196"/>
      <c r="K317" s="109"/>
      <c r="L317" s="95"/>
      <c r="M317" s="108"/>
      <c r="N317" s="196"/>
      <c r="O317" s="109"/>
      <c r="P317" s="302"/>
      <c r="Q317" s="303"/>
      <c r="R317" s="368"/>
      <c r="S317" s="308"/>
      <c r="T317" s="302"/>
      <c r="U317" s="303"/>
      <c r="V317" s="368"/>
      <c r="W317" s="308"/>
      <c r="X317" s="302"/>
      <c r="Y317" s="303"/>
      <c r="Z317" s="368"/>
      <c r="AA317" s="308"/>
      <c r="AB317" s="302"/>
      <c r="AC317" s="303"/>
      <c r="AD317" s="368"/>
      <c r="AE317" s="308"/>
      <c r="AF317" s="302">
        <v>289</v>
      </c>
      <c r="AG317" s="303">
        <v>202</v>
      </c>
      <c r="AH317" s="368"/>
      <c r="AI317" s="308"/>
      <c r="AJ317" s="302"/>
      <c r="AK317" s="303"/>
      <c r="AL317" s="368"/>
      <c r="AM317" s="308"/>
      <c r="AN317" s="302"/>
      <c r="AO317" s="303"/>
      <c r="AP317" s="368"/>
      <c r="AQ317" s="308"/>
      <c r="AR317" s="302">
        <v>326</v>
      </c>
      <c r="AS317" s="303">
        <v>149</v>
      </c>
      <c r="AT317" s="368">
        <v>368</v>
      </c>
      <c r="AU317" s="308">
        <v>113</v>
      </c>
      <c r="AV317" s="344"/>
      <c r="AW317" s="303"/>
      <c r="AX317" s="369"/>
      <c r="AY317" s="308"/>
      <c r="AZ317" s="95"/>
      <c r="BA317" s="109"/>
      <c r="BB317" s="95"/>
      <c r="BC317" s="96"/>
      <c r="BD317" s="95"/>
      <c r="BE317" s="96"/>
      <c r="BF317" s="95"/>
      <c r="BG317" s="96"/>
      <c r="BH317" s="95"/>
      <c r="BI317" s="96"/>
      <c r="BJ317" s="95"/>
      <c r="BK317" s="96"/>
      <c r="BL317" s="95"/>
      <c r="BM317" s="96"/>
      <c r="BN317" s="95"/>
      <c r="BO317" s="96"/>
      <c r="BP317" s="95"/>
      <c r="BQ317" s="96"/>
      <c r="BR317" s="95"/>
      <c r="BS317" s="96"/>
    </row>
    <row r="318" spans="1:71">
      <c r="A318" s="10">
        <v>5602</v>
      </c>
      <c r="B318" s="11" t="s">
        <v>450</v>
      </c>
      <c r="C318" s="33">
        <v>995</v>
      </c>
      <c r="D318" s="45">
        <v>467</v>
      </c>
      <c r="E318" s="68">
        <f t="shared" si="4"/>
        <v>0.46934673366834173</v>
      </c>
      <c r="F318" s="95"/>
      <c r="G318" s="109"/>
      <c r="H318" s="95"/>
      <c r="I318" s="108"/>
      <c r="J318" s="196"/>
      <c r="K318" s="109"/>
      <c r="L318" s="95"/>
      <c r="M318" s="108"/>
      <c r="N318" s="196"/>
      <c r="O318" s="109"/>
      <c r="P318" s="302"/>
      <c r="Q318" s="303"/>
      <c r="R318" s="368"/>
      <c r="S318" s="308"/>
      <c r="T318" s="302"/>
      <c r="U318" s="303"/>
      <c r="V318" s="368"/>
      <c r="W318" s="308"/>
      <c r="X318" s="302"/>
      <c r="Y318" s="303"/>
      <c r="Z318" s="368"/>
      <c r="AA318" s="308"/>
      <c r="AB318" s="302"/>
      <c r="AC318" s="303"/>
      <c r="AD318" s="368"/>
      <c r="AE318" s="308"/>
      <c r="AF318" s="302">
        <v>273</v>
      </c>
      <c r="AG318" s="303">
        <v>191</v>
      </c>
      <c r="AH318" s="368"/>
      <c r="AI318" s="308"/>
      <c r="AJ318" s="302"/>
      <c r="AK318" s="303"/>
      <c r="AL318" s="368"/>
      <c r="AM318" s="308"/>
      <c r="AN318" s="302"/>
      <c r="AO318" s="303"/>
      <c r="AP318" s="368"/>
      <c r="AQ318" s="308"/>
      <c r="AR318" s="302">
        <v>338</v>
      </c>
      <c r="AS318" s="303">
        <v>115</v>
      </c>
      <c r="AT318" s="368">
        <v>341</v>
      </c>
      <c r="AU318" s="308">
        <v>109</v>
      </c>
      <c r="AV318" s="344"/>
      <c r="AW318" s="303"/>
      <c r="AX318" s="369"/>
      <c r="AY318" s="308"/>
      <c r="AZ318" s="95"/>
      <c r="BA318" s="109"/>
      <c r="BB318" s="95"/>
      <c r="BC318" s="96"/>
      <c r="BD318" s="95"/>
      <c r="BE318" s="96"/>
      <c r="BF318" s="95"/>
      <c r="BG318" s="96"/>
      <c r="BH318" s="95"/>
      <c r="BI318" s="96"/>
      <c r="BJ318" s="95"/>
      <c r="BK318" s="96"/>
      <c r="BL318" s="95"/>
      <c r="BM318" s="96"/>
      <c r="BN318" s="95"/>
      <c r="BO318" s="96"/>
      <c r="BP318" s="95"/>
      <c r="BQ318" s="96"/>
      <c r="BR318" s="95"/>
      <c r="BS318" s="96"/>
    </row>
    <row r="319" spans="1:71">
      <c r="A319" s="10">
        <v>5603</v>
      </c>
      <c r="B319" s="11" t="s">
        <v>451</v>
      </c>
      <c r="C319" s="33">
        <v>1341</v>
      </c>
      <c r="D319" s="45">
        <v>651</v>
      </c>
      <c r="E319" s="68">
        <f t="shared" si="4"/>
        <v>0.4854586129753915</v>
      </c>
      <c r="F319" s="95"/>
      <c r="G319" s="109"/>
      <c r="H319" s="95"/>
      <c r="I319" s="108"/>
      <c r="J319" s="196"/>
      <c r="K319" s="109"/>
      <c r="L319" s="95"/>
      <c r="M319" s="108"/>
      <c r="N319" s="196"/>
      <c r="O319" s="109"/>
      <c r="P319" s="302"/>
      <c r="Q319" s="303"/>
      <c r="R319" s="368"/>
      <c r="S319" s="308"/>
      <c r="T319" s="302"/>
      <c r="U319" s="303"/>
      <c r="V319" s="368"/>
      <c r="W319" s="308"/>
      <c r="X319" s="302"/>
      <c r="Y319" s="303"/>
      <c r="Z319" s="368"/>
      <c r="AA319" s="308"/>
      <c r="AB319" s="302"/>
      <c r="AC319" s="303"/>
      <c r="AD319" s="368"/>
      <c r="AE319" s="308"/>
      <c r="AF319" s="302">
        <v>436</v>
      </c>
      <c r="AG319" s="303">
        <v>214</v>
      </c>
      <c r="AH319" s="368"/>
      <c r="AI319" s="308"/>
      <c r="AJ319" s="302"/>
      <c r="AK319" s="303"/>
      <c r="AL319" s="368"/>
      <c r="AM319" s="308"/>
      <c r="AN319" s="302"/>
      <c r="AO319" s="303"/>
      <c r="AP319" s="368"/>
      <c r="AQ319" s="308"/>
      <c r="AR319" s="302">
        <v>462</v>
      </c>
      <c r="AS319" s="303">
        <v>175</v>
      </c>
      <c r="AT319" s="368">
        <v>484</v>
      </c>
      <c r="AU319" s="308">
        <v>143</v>
      </c>
      <c r="AV319" s="344"/>
      <c r="AW319" s="303"/>
      <c r="AX319" s="369"/>
      <c r="AY319" s="308"/>
      <c r="AZ319" s="95"/>
      <c r="BA319" s="109"/>
      <c r="BB319" s="95"/>
      <c r="BC319" s="96"/>
      <c r="BD319" s="95"/>
      <c r="BE319" s="96"/>
      <c r="BF319" s="95"/>
      <c r="BG319" s="96"/>
      <c r="BH319" s="95"/>
      <c r="BI319" s="96"/>
      <c r="BJ319" s="95"/>
      <c r="BK319" s="96"/>
      <c r="BL319" s="95"/>
      <c r="BM319" s="96"/>
      <c r="BN319" s="95"/>
      <c r="BO319" s="96"/>
      <c r="BP319" s="95"/>
      <c r="BQ319" s="96"/>
      <c r="BR319" s="95"/>
      <c r="BS319" s="96"/>
    </row>
    <row r="320" spans="1:71">
      <c r="A320" s="10">
        <v>5604</v>
      </c>
      <c r="B320" s="11" t="s">
        <v>452</v>
      </c>
      <c r="C320" s="33">
        <v>1241</v>
      </c>
      <c r="D320" s="45">
        <v>649</v>
      </c>
      <c r="E320" s="68">
        <f t="shared" si="4"/>
        <v>0.52296535052377113</v>
      </c>
      <c r="F320" s="95"/>
      <c r="G320" s="109"/>
      <c r="H320" s="95"/>
      <c r="I320" s="108"/>
      <c r="J320" s="196"/>
      <c r="K320" s="109"/>
      <c r="L320" s="95"/>
      <c r="M320" s="108"/>
      <c r="N320" s="196"/>
      <c r="O320" s="109"/>
      <c r="P320" s="302"/>
      <c r="Q320" s="303"/>
      <c r="R320" s="368"/>
      <c r="S320" s="308"/>
      <c r="T320" s="302"/>
      <c r="U320" s="303"/>
      <c r="V320" s="368"/>
      <c r="W320" s="308"/>
      <c r="X320" s="302"/>
      <c r="Y320" s="303"/>
      <c r="Z320" s="368"/>
      <c r="AA320" s="308"/>
      <c r="AB320" s="302"/>
      <c r="AC320" s="303"/>
      <c r="AD320" s="368"/>
      <c r="AE320" s="308"/>
      <c r="AF320" s="302">
        <v>347</v>
      </c>
      <c r="AG320" s="303">
        <v>299</v>
      </c>
      <c r="AH320" s="368"/>
      <c r="AI320" s="308"/>
      <c r="AJ320" s="302"/>
      <c r="AK320" s="303"/>
      <c r="AL320" s="368"/>
      <c r="AM320" s="308"/>
      <c r="AN320" s="302"/>
      <c r="AO320" s="303"/>
      <c r="AP320" s="368"/>
      <c r="AQ320" s="308"/>
      <c r="AR320" s="302">
        <v>406</v>
      </c>
      <c r="AS320" s="303">
        <v>231</v>
      </c>
      <c r="AT320" s="368">
        <v>446</v>
      </c>
      <c r="AU320" s="308">
        <v>189</v>
      </c>
      <c r="AV320" s="344"/>
      <c r="AW320" s="303"/>
      <c r="AX320" s="369"/>
      <c r="AY320" s="308"/>
      <c r="AZ320" s="95"/>
      <c r="BA320" s="109"/>
      <c r="BB320" s="95"/>
      <c r="BC320" s="96"/>
      <c r="BD320" s="95"/>
      <c r="BE320" s="96"/>
      <c r="BF320" s="95"/>
      <c r="BG320" s="96"/>
      <c r="BH320" s="95"/>
      <c r="BI320" s="96"/>
      <c r="BJ320" s="95"/>
      <c r="BK320" s="96"/>
      <c r="BL320" s="95"/>
      <c r="BM320" s="96"/>
      <c r="BN320" s="95"/>
      <c r="BO320" s="96"/>
      <c r="BP320" s="95"/>
      <c r="BQ320" s="96"/>
      <c r="BR320" s="95"/>
      <c r="BS320" s="96"/>
    </row>
    <row r="321" spans="1:71">
      <c r="A321" s="10">
        <v>5605</v>
      </c>
      <c r="B321" s="11" t="s">
        <v>453</v>
      </c>
      <c r="C321" s="33">
        <v>1224</v>
      </c>
      <c r="D321" s="45">
        <v>465</v>
      </c>
      <c r="E321" s="68">
        <f t="shared" si="4"/>
        <v>0.37990196078431371</v>
      </c>
      <c r="F321" s="95"/>
      <c r="G321" s="109"/>
      <c r="H321" s="95"/>
      <c r="I321" s="108"/>
      <c r="J321" s="196"/>
      <c r="K321" s="109"/>
      <c r="L321" s="95"/>
      <c r="M321" s="108"/>
      <c r="N321" s="196"/>
      <c r="O321" s="109"/>
      <c r="P321" s="302"/>
      <c r="Q321" s="303"/>
      <c r="R321" s="368"/>
      <c r="S321" s="308"/>
      <c r="T321" s="302"/>
      <c r="U321" s="303"/>
      <c r="V321" s="368"/>
      <c r="W321" s="308"/>
      <c r="X321" s="302"/>
      <c r="Y321" s="303"/>
      <c r="Z321" s="368"/>
      <c r="AA321" s="308"/>
      <c r="AB321" s="302"/>
      <c r="AC321" s="303"/>
      <c r="AD321" s="368"/>
      <c r="AE321" s="308"/>
      <c r="AF321" s="302">
        <v>236</v>
      </c>
      <c r="AG321" s="303">
        <v>227</v>
      </c>
      <c r="AH321" s="368"/>
      <c r="AI321" s="308"/>
      <c r="AJ321" s="302"/>
      <c r="AK321" s="303"/>
      <c r="AL321" s="368"/>
      <c r="AM321" s="308"/>
      <c r="AN321" s="302"/>
      <c r="AO321" s="303"/>
      <c r="AP321" s="368"/>
      <c r="AQ321" s="308"/>
      <c r="AR321" s="302">
        <v>302</v>
      </c>
      <c r="AS321" s="303">
        <v>159</v>
      </c>
      <c r="AT321" s="368">
        <v>319</v>
      </c>
      <c r="AU321" s="308">
        <v>135</v>
      </c>
      <c r="AV321" s="344"/>
      <c r="AW321" s="303"/>
      <c r="AX321" s="369"/>
      <c r="AY321" s="308"/>
      <c r="AZ321" s="95"/>
      <c r="BA321" s="109"/>
      <c r="BB321" s="95"/>
      <c r="BC321" s="96"/>
      <c r="BD321" s="95"/>
      <c r="BE321" s="96"/>
      <c r="BF321" s="95"/>
      <c r="BG321" s="96"/>
      <c r="BH321" s="95"/>
      <c r="BI321" s="96"/>
      <c r="BJ321" s="95"/>
      <c r="BK321" s="96"/>
      <c r="BL321" s="95"/>
      <c r="BM321" s="96"/>
      <c r="BN321" s="95"/>
      <c r="BO321" s="96"/>
      <c r="BP321" s="95"/>
      <c r="BQ321" s="96"/>
      <c r="BR321" s="95"/>
      <c r="BS321" s="96"/>
    </row>
    <row r="322" spans="1:71">
      <c r="A322" s="10">
        <v>5606</v>
      </c>
      <c r="B322" s="11" t="s">
        <v>454</v>
      </c>
      <c r="C322" s="33">
        <v>1230</v>
      </c>
      <c r="D322" s="45">
        <v>561</v>
      </c>
      <c r="E322" s="68">
        <f t="shared" si="4"/>
        <v>0.45609756097560977</v>
      </c>
      <c r="F322" s="95"/>
      <c r="G322" s="109"/>
      <c r="H322" s="95"/>
      <c r="I322" s="108"/>
      <c r="J322" s="196"/>
      <c r="K322" s="109"/>
      <c r="L322" s="95"/>
      <c r="M322" s="108"/>
      <c r="N322" s="196"/>
      <c r="O322" s="109"/>
      <c r="P322" s="302"/>
      <c r="Q322" s="303"/>
      <c r="R322" s="368"/>
      <c r="S322" s="308"/>
      <c r="T322" s="302"/>
      <c r="U322" s="303"/>
      <c r="V322" s="368"/>
      <c r="W322" s="308"/>
      <c r="X322" s="302"/>
      <c r="Y322" s="303"/>
      <c r="Z322" s="368"/>
      <c r="AA322" s="308"/>
      <c r="AB322" s="302"/>
      <c r="AC322" s="303"/>
      <c r="AD322" s="368"/>
      <c r="AE322" s="308"/>
      <c r="AF322" s="302">
        <v>291</v>
      </c>
      <c r="AG322" s="303">
        <v>268</v>
      </c>
      <c r="AH322" s="368"/>
      <c r="AI322" s="308"/>
      <c r="AJ322" s="302"/>
      <c r="AK322" s="303"/>
      <c r="AL322" s="368"/>
      <c r="AM322" s="308"/>
      <c r="AN322" s="302"/>
      <c r="AO322" s="303"/>
      <c r="AP322" s="368"/>
      <c r="AQ322" s="308"/>
      <c r="AR322" s="302">
        <v>390</v>
      </c>
      <c r="AS322" s="303">
        <v>169</v>
      </c>
      <c r="AT322" s="368">
        <v>412</v>
      </c>
      <c r="AU322" s="308">
        <v>144</v>
      </c>
      <c r="AV322" s="344"/>
      <c r="AW322" s="303"/>
      <c r="AX322" s="369"/>
      <c r="AY322" s="308"/>
      <c r="AZ322" s="95"/>
      <c r="BA322" s="109"/>
      <c r="BB322" s="95"/>
      <c r="BC322" s="96"/>
      <c r="BD322" s="95"/>
      <c r="BE322" s="96"/>
      <c r="BF322" s="95"/>
      <c r="BG322" s="96"/>
      <c r="BH322" s="95"/>
      <c r="BI322" s="96"/>
      <c r="BJ322" s="95"/>
      <c r="BK322" s="96"/>
      <c r="BL322" s="95"/>
      <c r="BM322" s="96"/>
      <c r="BN322" s="95"/>
      <c r="BO322" s="96"/>
      <c r="BP322" s="95"/>
      <c r="BQ322" s="96"/>
      <c r="BR322" s="95"/>
      <c r="BS322" s="96"/>
    </row>
    <row r="323" spans="1:71">
      <c r="A323" s="10">
        <v>5607</v>
      </c>
      <c r="B323" s="11" t="s">
        <v>455</v>
      </c>
      <c r="C323" s="33">
        <v>1304</v>
      </c>
      <c r="D323" s="45">
        <v>557</v>
      </c>
      <c r="E323" s="68">
        <f t="shared" si="4"/>
        <v>0.42714723926380366</v>
      </c>
      <c r="F323" s="95"/>
      <c r="G323" s="109"/>
      <c r="H323" s="95"/>
      <c r="I323" s="108"/>
      <c r="J323" s="196"/>
      <c r="K323" s="109"/>
      <c r="L323" s="95"/>
      <c r="M323" s="108"/>
      <c r="N323" s="196"/>
      <c r="O323" s="109"/>
      <c r="P323" s="302"/>
      <c r="Q323" s="303"/>
      <c r="R323" s="368"/>
      <c r="S323" s="308"/>
      <c r="T323" s="302"/>
      <c r="U323" s="303"/>
      <c r="V323" s="368"/>
      <c r="W323" s="308"/>
      <c r="X323" s="302"/>
      <c r="Y323" s="303"/>
      <c r="Z323" s="368"/>
      <c r="AA323" s="308"/>
      <c r="AB323" s="302"/>
      <c r="AC323" s="303"/>
      <c r="AD323" s="368"/>
      <c r="AE323" s="308"/>
      <c r="AF323" s="302">
        <v>287</v>
      </c>
      <c r="AG323" s="303">
        <v>268</v>
      </c>
      <c r="AH323" s="368"/>
      <c r="AI323" s="308"/>
      <c r="AJ323" s="302"/>
      <c r="AK323" s="303"/>
      <c r="AL323" s="368"/>
      <c r="AM323" s="308"/>
      <c r="AN323" s="302"/>
      <c r="AO323" s="303"/>
      <c r="AP323" s="368"/>
      <c r="AQ323" s="308"/>
      <c r="AR323" s="302">
        <v>334</v>
      </c>
      <c r="AS323" s="303">
        <v>199</v>
      </c>
      <c r="AT323" s="368">
        <v>369</v>
      </c>
      <c r="AU323" s="308">
        <v>156</v>
      </c>
      <c r="AV323" s="344"/>
      <c r="AW323" s="303"/>
      <c r="AX323" s="369"/>
      <c r="AY323" s="308"/>
      <c r="AZ323" s="95"/>
      <c r="BA323" s="109"/>
      <c r="BB323" s="95"/>
      <c r="BC323" s="96"/>
      <c r="BD323" s="95"/>
      <c r="BE323" s="96"/>
      <c r="BF323" s="95"/>
      <c r="BG323" s="96"/>
      <c r="BH323" s="95"/>
      <c r="BI323" s="96"/>
      <c r="BJ323" s="95"/>
      <c r="BK323" s="96"/>
      <c r="BL323" s="95"/>
      <c r="BM323" s="96"/>
      <c r="BN323" s="95"/>
      <c r="BO323" s="96"/>
      <c r="BP323" s="95"/>
      <c r="BQ323" s="96"/>
      <c r="BR323" s="95"/>
      <c r="BS323" s="96"/>
    </row>
    <row r="324" spans="1:71">
      <c r="A324" s="10">
        <v>5608</v>
      </c>
      <c r="B324" s="11" t="s">
        <v>456</v>
      </c>
      <c r="C324" s="33">
        <v>1190</v>
      </c>
      <c r="D324" s="45">
        <v>533</v>
      </c>
      <c r="E324" s="68">
        <f t="shared" si="4"/>
        <v>0.44789915966386556</v>
      </c>
      <c r="F324" s="95"/>
      <c r="G324" s="109"/>
      <c r="H324" s="95"/>
      <c r="I324" s="108"/>
      <c r="J324" s="196"/>
      <c r="K324" s="109"/>
      <c r="L324" s="95"/>
      <c r="M324" s="108"/>
      <c r="N324" s="196"/>
      <c r="O324" s="109"/>
      <c r="P324" s="302"/>
      <c r="Q324" s="303"/>
      <c r="R324" s="368"/>
      <c r="S324" s="308"/>
      <c r="T324" s="302"/>
      <c r="U324" s="303"/>
      <c r="V324" s="368"/>
      <c r="W324" s="308"/>
      <c r="X324" s="302"/>
      <c r="Y324" s="303"/>
      <c r="Z324" s="368"/>
      <c r="AA324" s="308"/>
      <c r="AB324" s="302"/>
      <c r="AC324" s="303"/>
      <c r="AD324" s="368"/>
      <c r="AE324" s="308"/>
      <c r="AF324" s="302">
        <v>284</v>
      </c>
      <c r="AG324" s="303">
        <v>246</v>
      </c>
      <c r="AH324" s="368"/>
      <c r="AI324" s="308"/>
      <c r="AJ324" s="302"/>
      <c r="AK324" s="303"/>
      <c r="AL324" s="368"/>
      <c r="AM324" s="308"/>
      <c r="AN324" s="302"/>
      <c r="AO324" s="303"/>
      <c r="AP324" s="368"/>
      <c r="AQ324" s="308"/>
      <c r="AR324" s="302">
        <v>352</v>
      </c>
      <c r="AS324" s="303">
        <v>168</v>
      </c>
      <c r="AT324" s="368">
        <v>394</v>
      </c>
      <c r="AU324" s="308">
        <v>125</v>
      </c>
      <c r="AV324" s="344"/>
      <c r="AW324" s="303"/>
      <c r="AX324" s="369"/>
      <c r="AY324" s="308"/>
      <c r="AZ324" s="95"/>
      <c r="BA324" s="109"/>
      <c r="BB324" s="95"/>
      <c r="BC324" s="96"/>
      <c r="BD324" s="95"/>
      <c r="BE324" s="96"/>
      <c r="BF324" s="95"/>
      <c r="BG324" s="96"/>
      <c r="BH324" s="95"/>
      <c r="BI324" s="96"/>
      <c r="BJ324" s="95"/>
      <c r="BK324" s="96"/>
      <c r="BL324" s="95"/>
      <c r="BM324" s="96"/>
      <c r="BN324" s="95"/>
      <c r="BO324" s="96"/>
      <c r="BP324" s="95"/>
      <c r="BQ324" s="96"/>
      <c r="BR324" s="95"/>
      <c r="BS324" s="96"/>
    </row>
    <row r="325" spans="1:71">
      <c r="A325" s="10">
        <v>5609</v>
      </c>
      <c r="B325" s="11" t="s">
        <v>457</v>
      </c>
      <c r="C325" s="33">
        <v>1326</v>
      </c>
      <c r="D325" s="45">
        <v>642</v>
      </c>
      <c r="E325" s="68">
        <f t="shared" si="4"/>
        <v>0.48416289592760181</v>
      </c>
      <c r="F325" s="95"/>
      <c r="G325" s="109"/>
      <c r="H325" s="95"/>
      <c r="I325" s="108"/>
      <c r="J325" s="196"/>
      <c r="K325" s="109"/>
      <c r="L325" s="95"/>
      <c r="M325" s="108"/>
      <c r="N325" s="196"/>
      <c r="O325" s="109"/>
      <c r="P325" s="302"/>
      <c r="Q325" s="303"/>
      <c r="R325" s="368"/>
      <c r="S325" s="308"/>
      <c r="T325" s="302"/>
      <c r="U325" s="303"/>
      <c r="V325" s="368"/>
      <c r="W325" s="308"/>
      <c r="X325" s="302"/>
      <c r="Y325" s="303"/>
      <c r="Z325" s="368"/>
      <c r="AA325" s="308"/>
      <c r="AB325" s="302"/>
      <c r="AC325" s="303"/>
      <c r="AD325" s="368"/>
      <c r="AE325" s="308"/>
      <c r="AF325" s="302">
        <v>384</v>
      </c>
      <c r="AG325" s="303">
        <v>254</v>
      </c>
      <c r="AH325" s="368"/>
      <c r="AI325" s="308"/>
      <c r="AJ325" s="302"/>
      <c r="AK325" s="303"/>
      <c r="AL325" s="368"/>
      <c r="AM325" s="308"/>
      <c r="AN325" s="302"/>
      <c r="AO325" s="303"/>
      <c r="AP325" s="368"/>
      <c r="AQ325" s="308"/>
      <c r="AR325" s="302">
        <v>444</v>
      </c>
      <c r="AS325" s="303">
        <v>187</v>
      </c>
      <c r="AT325" s="368">
        <v>473</v>
      </c>
      <c r="AU325" s="308">
        <v>152</v>
      </c>
      <c r="AV325" s="344"/>
      <c r="AW325" s="303"/>
      <c r="AX325" s="369"/>
      <c r="AY325" s="308"/>
      <c r="AZ325" s="95"/>
      <c r="BA325" s="109"/>
      <c r="BB325" s="95"/>
      <c r="BC325" s="96"/>
      <c r="BD325" s="95"/>
      <c r="BE325" s="96"/>
      <c r="BF325" s="95"/>
      <c r="BG325" s="96"/>
      <c r="BH325" s="95"/>
      <c r="BI325" s="96"/>
      <c r="BJ325" s="95"/>
      <c r="BK325" s="96"/>
      <c r="BL325" s="95"/>
      <c r="BM325" s="96"/>
      <c r="BN325" s="95"/>
      <c r="BO325" s="96"/>
      <c r="BP325" s="95"/>
      <c r="BQ325" s="96"/>
      <c r="BR325" s="95"/>
      <c r="BS325" s="96"/>
    </row>
    <row r="326" spans="1:71">
      <c r="A326" s="10">
        <v>5610</v>
      </c>
      <c r="B326" s="11" t="s">
        <v>458</v>
      </c>
      <c r="C326" s="33">
        <v>1362</v>
      </c>
      <c r="D326" s="45">
        <v>671</v>
      </c>
      <c r="E326" s="68">
        <f t="shared" si="4"/>
        <v>0.49265785609397944</v>
      </c>
      <c r="F326" s="95"/>
      <c r="G326" s="109"/>
      <c r="H326" s="95"/>
      <c r="I326" s="108"/>
      <c r="J326" s="196"/>
      <c r="K326" s="109"/>
      <c r="L326" s="95"/>
      <c r="M326" s="108"/>
      <c r="N326" s="196"/>
      <c r="O326" s="109"/>
      <c r="P326" s="302"/>
      <c r="Q326" s="303"/>
      <c r="R326" s="368"/>
      <c r="S326" s="308"/>
      <c r="T326" s="302"/>
      <c r="U326" s="303"/>
      <c r="V326" s="368"/>
      <c r="W326" s="308"/>
      <c r="X326" s="302"/>
      <c r="Y326" s="303"/>
      <c r="Z326" s="368"/>
      <c r="AA326" s="308"/>
      <c r="AB326" s="302"/>
      <c r="AC326" s="303"/>
      <c r="AD326" s="368"/>
      <c r="AE326" s="308"/>
      <c r="AF326" s="302">
        <v>349</v>
      </c>
      <c r="AG326" s="303">
        <v>316</v>
      </c>
      <c r="AH326" s="368"/>
      <c r="AI326" s="308"/>
      <c r="AJ326" s="302"/>
      <c r="AK326" s="303"/>
      <c r="AL326" s="368"/>
      <c r="AM326" s="308"/>
      <c r="AN326" s="302"/>
      <c r="AO326" s="303"/>
      <c r="AP326" s="368"/>
      <c r="AQ326" s="308"/>
      <c r="AR326" s="302">
        <v>423</v>
      </c>
      <c r="AS326" s="303">
        <v>235</v>
      </c>
      <c r="AT326" s="368">
        <v>466</v>
      </c>
      <c r="AU326" s="308">
        <v>188</v>
      </c>
      <c r="AV326" s="344"/>
      <c r="AW326" s="303"/>
      <c r="AX326" s="369"/>
      <c r="AY326" s="308"/>
      <c r="AZ326" s="95"/>
      <c r="BA326" s="109"/>
      <c r="BB326" s="95"/>
      <c r="BC326" s="96"/>
      <c r="BD326" s="95"/>
      <c r="BE326" s="96"/>
      <c r="BF326" s="95"/>
      <c r="BG326" s="96"/>
      <c r="BH326" s="95"/>
      <c r="BI326" s="96"/>
      <c r="BJ326" s="95"/>
      <c r="BK326" s="96"/>
      <c r="BL326" s="95"/>
      <c r="BM326" s="96"/>
      <c r="BN326" s="95"/>
      <c r="BO326" s="96"/>
      <c r="BP326" s="95"/>
      <c r="BQ326" s="96"/>
      <c r="BR326" s="95"/>
      <c r="BS326" s="96"/>
    </row>
    <row r="327" spans="1:71">
      <c r="A327" s="10">
        <v>5611</v>
      </c>
      <c r="B327" s="11" t="s">
        <v>459</v>
      </c>
      <c r="C327" s="33">
        <v>1273</v>
      </c>
      <c r="D327" s="45">
        <v>509</v>
      </c>
      <c r="E327" s="68">
        <f t="shared" si="4"/>
        <v>0.39984289080911234</v>
      </c>
      <c r="F327" s="95"/>
      <c r="G327" s="109"/>
      <c r="H327" s="95"/>
      <c r="I327" s="108"/>
      <c r="J327" s="196"/>
      <c r="K327" s="109"/>
      <c r="L327" s="95"/>
      <c r="M327" s="108"/>
      <c r="N327" s="196"/>
      <c r="O327" s="109"/>
      <c r="P327" s="302"/>
      <c r="Q327" s="303"/>
      <c r="R327" s="368"/>
      <c r="S327" s="308"/>
      <c r="T327" s="302"/>
      <c r="U327" s="303"/>
      <c r="V327" s="368"/>
      <c r="W327" s="308"/>
      <c r="X327" s="302"/>
      <c r="Y327" s="303"/>
      <c r="Z327" s="368"/>
      <c r="AA327" s="308"/>
      <c r="AB327" s="302"/>
      <c r="AC327" s="303"/>
      <c r="AD327" s="368"/>
      <c r="AE327" s="308"/>
      <c r="AF327" s="302">
        <v>278</v>
      </c>
      <c r="AG327" s="303">
        <v>229</v>
      </c>
      <c r="AH327" s="368"/>
      <c r="AI327" s="308"/>
      <c r="AJ327" s="302"/>
      <c r="AK327" s="303"/>
      <c r="AL327" s="368"/>
      <c r="AM327" s="308"/>
      <c r="AN327" s="302"/>
      <c r="AO327" s="303"/>
      <c r="AP327" s="368"/>
      <c r="AQ327" s="308"/>
      <c r="AR327" s="302">
        <v>331</v>
      </c>
      <c r="AS327" s="303">
        <v>159</v>
      </c>
      <c r="AT327" s="368">
        <v>366</v>
      </c>
      <c r="AU327" s="308">
        <v>119</v>
      </c>
      <c r="AV327" s="344"/>
      <c r="AW327" s="303"/>
      <c r="AX327" s="369"/>
      <c r="AY327" s="308"/>
      <c r="AZ327" s="95"/>
      <c r="BA327" s="109"/>
      <c r="BB327" s="95"/>
      <c r="BC327" s="96"/>
      <c r="BD327" s="95"/>
      <c r="BE327" s="96"/>
      <c r="BF327" s="95"/>
      <c r="BG327" s="96"/>
      <c r="BH327" s="95"/>
      <c r="BI327" s="96"/>
      <c r="BJ327" s="95"/>
      <c r="BK327" s="96"/>
      <c r="BL327" s="95"/>
      <c r="BM327" s="96"/>
      <c r="BN327" s="95"/>
      <c r="BO327" s="96"/>
      <c r="BP327" s="95"/>
      <c r="BQ327" s="96"/>
      <c r="BR327" s="95"/>
      <c r="BS327" s="96"/>
    </row>
    <row r="328" spans="1:71">
      <c r="A328" s="10">
        <v>5612</v>
      </c>
      <c r="B328" s="11" t="s">
        <v>460</v>
      </c>
      <c r="C328" s="33">
        <v>987</v>
      </c>
      <c r="D328" s="45">
        <v>437</v>
      </c>
      <c r="E328" s="68">
        <f t="shared" si="4"/>
        <v>0.44275582573454914</v>
      </c>
      <c r="F328" s="95"/>
      <c r="G328" s="109"/>
      <c r="H328" s="95"/>
      <c r="I328" s="108"/>
      <c r="J328" s="196"/>
      <c r="K328" s="109"/>
      <c r="L328" s="95"/>
      <c r="M328" s="108"/>
      <c r="N328" s="196"/>
      <c r="O328" s="109"/>
      <c r="P328" s="302"/>
      <c r="Q328" s="303"/>
      <c r="R328" s="368"/>
      <c r="S328" s="308"/>
      <c r="T328" s="302"/>
      <c r="U328" s="303"/>
      <c r="V328" s="368"/>
      <c r="W328" s="308"/>
      <c r="X328" s="302"/>
      <c r="Y328" s="303"/>
      <c r="Z328" s="368"/>
      <c r="AA328" s="308"/>
      <c r="AB328" s="302"/>
      <c r="AC328" s="303"/>
      <c r="AD328" s="368"/>
      <c r="AE328" s="308"/>
      <c r="AF328" s="302">
        <v>258</v>
      </c>
      <c r="AG328" s="303">
        <v>177</v>
      </c>
      <c r="AH328" s="368"/>
      <c r="AI328" s="308"/>
      <c r="AJ328" s="302"/>
      <c r="AK328" s="303"/>
      <c r="AL328" s="368"/>
      <c r="AM328" s="308"/>
      <c r="AN328" s="302"/>
      <c r="AO328" s="303"/>
      <c r="AP328" s="368"/>
      <c r="AQ328" s="308"/>
      <c r="AR328" s="302">
        <v>286</v>
      </c>
      <c r="AS328" s="303">
        <v>143</v>
      </c>
      <c r="AT328" s="368">
        <v>307</v>
      </c>
      <c r="AU328" s="308">
        <v>113</v>
      </c>
      <c r="AV328" s="344"/>
      <c r="AW328" s="303"/>
      <c r="AX328" s="369"/>
      <c r="AY328" s="308"/>
      <c r="AZ328" s="95"/>
      <c r="BA328" s="109"/>
      <c r="BB328" s="95"/>
      <c r="BC328" s="96"/>
      <c r="BD328" s="95"/>
      <c r="BE328" s="96"/>
      <c r="BF328" s="95"/>
      <c r="BG328" s="96"/>
      <c r="BH328" s="95"/>
      <c r="BI328" s="96"/>
      <c r="BJ328" s="95"/>
      <c r="BK328" s="96"/>
      <c r="BL328" s="95"/>
      <c r="BM328" s="96"/>
      <c r="BN328" s="95"/>
      <c r="BO328" s="96"/>
      <c r="BP328" s="95"/>
      <c r="BQ328" s="96"/>
      <c r="BR328" s="95"/>
      <c r="BS328" s="96"/>
    </row>
    <row r="329" spans="1:71">
      <c r="A329" s="10">
        <v>5613</v>
      </c>
      <c r="B329" s="11" t="s">
        <v>461</v>
      </c>
      <c r="C329" s="33">
        <v>765</v>
      </c>
      <c r="D329" s="45">
        <v>329</v>
      </c>
      <c r="E329" s="68">
        <f t="shared" si="4"/>
        <v>0.43006535947712421</v>
      </c>
      <c r="F329" s="95"/>
      <c r="G329" s="109"/>
      <c r="H329" s="95"/>
      <c r="I329" s="108"/>
      <c r="J329" s="196"/>
      <c r="K329" s="109"/>
      <c r="L329" s="95"/>
      <c r="M329" s="108"/>
      <c r="N329" s="196"/>
      <c r="O329" s="109"/>
      <c r="P329" s="302"/>
      <c r="Q329" s="303"/>
      <c r="R329" s="368"/>
      <c r="S329" s="308"/>
      <c r="T329" s="302"/>
      <c r="U329" s="303"/>
      <c r="V329" s="368"/>
      <c r="W329" s="308"/>
      <c r="X329" s="302"/>
      <c r="Y329" s="303"/>
      <c r="Z329" s="368"/>
      <c r="AA329" s="308"/>
      <c r="AB329" s="302"/>
      <c r="AC329" s="303"/>
      <c r="AD329" s="368"/>
      <c r="AE329" s="308"/>
      <c r="AF329" s="302">
        <v>174</v>
      </c>
      <c r="AG329" s="303">
        <v>154</v>
      </c>
      <c r="AH329" s="368"/>
      <c r="AI329" s="308"/>
      <c r="AJ329" s="302"/>
      <c r="AK329" s="303"/>
      <c r="AL329" s="368"/>
      <c r="AM329" s="308"/>
      <c r="AN329" s="302"/>
      <c r="AO329" s="303"/>
      <c r="AP329" s="368"/>
      <c r="AQ329" s="308"/>
      <c r="AR329" s="302">
        <v>198</v>
      </c>
      <c r="AS329" s="303">
        <v>118</v>
      </c>
      <c r="AT329" s="368">
        <v>217</v>
      </c>
      <c r="AU329" s="308">
        <v>102</v>
      </c>
      <c r="AV329" s="344"/>
      <c r="AW329" s="303"/>
      <c r="AX329" s="369"/>
      <c r="AY329" s="308"/>
      <c r="AZ329" s="95"/>
      <c r="BA329" s="109"/>
      <c r="BB329" s="95"/>
      <c r="BC329" s="96"/>
      <c r="BD329" s="95"/>
      <c r="BE329" s="96"/>
      <c r="BF329" s="95"/>
      <c r="BG329" s="96"/>
      <c r="BH329" s="95"/>
      <c r="BI329" s="96"/>
      <c r="BJ329" s="95"/>
      <c r="BK329" s="96"/>
      <c r="BL329" s="95"/>
      <c r="BM329" s="96"/>
      <c r="BN329" s="95"/>
      <c r="BO329" s="96"/>
      <c r="BP329" s="95"/>
      <c r="BQ329" s="96"/>
      <c r="BR329" s="95"/>
      <c r="BS329" s="96"/>
    </row>
    <row r="330" spans="1:71">
      <c r="A330" s="10">
        <v>5614</v>
      </c>
      <c r="B330" s="11" t="s">
        <v>462</v>
      </c>
      <c r="C330" s="33">
        <v>1222</v>
      </c>
      <c r="D330" s="45">
        <v>576</v>
      </c>
      <c r="E330" s="68">
        <f t="shared" si="4"/>
        <v>0.47135842880523732</v>
      </c>
      <c r="F330" s="95"/>
      <c r="G330" s="109"/>
      <c r="H330" s="95"/>
      <c r="I330" s="108"/>
      <c r="J330" s="196"/>
      <c r="K330" s="109"/>
      <c r="L330" s="95"/>
      <c r="M330" s="108"/>
      <c r="N330" s="196"/>
      <c r="O330" s="109"/>
      <c r="P330" s="302"/>
      <c r="Q330" s="303"/>
      <c r="R330" s="368"/>
      <c r="S330" s="308"/>
      <c r="T330" s="302"/>
      <c r="U330" s="303"/>
      <c r="V330" s="368"/>
      <c r="W330" s="308"/>
      <c r="X330" s="302"/>
      <c r="Y330" s="303"/>
      <c r="Z330" s="368"/>
      <c r="AA330" s="308"/>
      <c r="AB330" s="302"/>
      <c r="AC330" s="303"/>
      <c r="AD330" s="368"/>
      <c r="AE330" s="308"/>
      <c r="AF330" s="302">
        <v>364</v>
      </c>
      <c r="AG330" s="303">
        <v>210</v>
      </c>
      <c r="AH330" s="368"/>
      <c r="AI330" s="308"/>
      <c r="AJ330" s="302"/>
      <c r="AK330" s="303"/>
      <c r="AL330" s="368"/>
      <c r="AM330" s="308"/>
      <c r="AN330" s="302"/>
      <c r="AO330" s="303"/>
      <c r="AP330" s="368"/>
      <c r="AQ330" s="308"/>
      <c r="AR330" s="302">
        <v>405</v>
      </c>
      <c r="AS330" s="303">
        <v>161</v>
      </c>
      <c r="AT330" s="368">
        <v>434</v>
      </c>
      <c r="AU330" s="308">
        <v>133</v>
      </c>
      <c r="AV330" s="344"/>
      <c r="AW330" s="303"/>
      <c r="AX330" s="369"/>
      <c r="AY330" s="308"/>
      <c r="AZ330" s="95"/>
      <c r="BA330" s="109"/>
      <c r="BB330" s="95"/>
      <c r="BC330" s="96"/>
      <c r="BD330" s="95"/>
      <c r="BE330" s="96"/>
      <c r="BF330" s="95"/>
      <c r="BG330" s="96"/>
      <c r="BH330" s="95"/>
      <c r="BI330" s="96"/>
      <c r="BJ330" s="95"/>
      <c r="BK330" s="96"/>
      <c r="BL330" s="95"/>
      <c r="BM330" s="96"/>
      <c r="BN330" s="95"/>
      <c r="BO330" s="96"/>
      <c r="BP330" s="95"/>
      <c r="BQ330" s="96"/>
      <c r="BR330" s="95"/>
      <c r="BS330" s="96"/>
    </row>
    <row r="331" spans="1:71">
      <c r="A331" s="10">
        <v>5615</v>
      </c>
      <c r="B331" s="11" t="s">
        <v>463</v>
      </c>
      <c r="C331" s="33">
        <v>1258</v>
      </c>
      <c r="D331" s="45">
        <v>503</v>
      </c>
      <c r="E331" s="68">
        <f t="shared" si="4"/>
        <v>0.39984101748807632</v>
      </c>
      <c r="F331" s="95"/>
      <c r="G331" s="109"/>
      <c r="H331" s="95"/>
      <c r="I331" s="108"/>
      <c r="J331" s="196"/>
      <c r="K331" s="109"/>
      <c r="L331" s="95"/>
      <c r="M331" s="108"/>
      <c r="N331" s="196"/>
      <c r="O331" s="109"/>
      <c r="P331" s="302"/>
      <c r="Q331" s="303"/>
      <c r="R331" s="368"/>
      <c r="S331" s="308"/>
      <c r="T331" s="302"/>
      <c r="U331" s="303"/>
      <c r="V331" s="368"/>
      <c r="W331" s="308"/>
      <c r="X331" s="302"/>
      <c r="Y331" s="303"/>
      <c r="Z331" s="368"/>
      <c r="AA331" s="308"/>
      <c r="AB331" s="302"/>
      <c r="AC331" s="303"/>
      <c r="AD331" s="368"/>
      <c r="AE331" s="308"/>
      <c r="AF331" s="302">
        <v>238</v>
      </c>
      <c r="AG331" s="303">
        <v>259</v>
      </c>
      <c r="AH331" s="368"/>
      <c r="AI331" s="308"/>
      <c r="AJ331" s="302"/>
      <c r="AK331" s="303"/>
      <c r="AL331" s="368"/>
      <c r="AM331" s="308"/>
      <c r="AN331" s="302"/>
      <c r="AO331" s="303"/>
      <c r="AP331" s="368"/>
      <c r="AQ331" s="308"/>
      <c r="AR331" s="302">
        <v>325</v>
      </c>
      <c r="AS331" s="303">
        <v>168</v>
      </c>
      <c r="AT331" s="368">
        <v>361</v>
      </c>
      <c r="AU331" s="308">
        <v>131</v>
      </c>
      <c r="AV331" s="344"/>
      <c r="AW331" s="303"/>
      <c r="AX331" s="369"/>
      <c r="AY331" s="308"/>
      <c r="AZ331" s="95"/>
      <c r="BA331" s="109"/>
      <c r="BB331" s="95"/>
      <c r="BC331" s="96"/>
      <c r="BD331" s="95"/>
      <c r="BE331" s="96"/>
      <c r="BF331" s="95"/>
      <c r="BG331" s="96"/>
      <c r="BH331" s="95"/>
      <c r="BI331" s="96"/>
      <c r="BJ331" s="95"/>
      <c r="BK331" s="96"/>
      <c r="BL331" s="95"/>
      <c r="BM331" s="96"/>
      <c r="BN331" s="95"/>
      <c r="BO331" s="96"/>
      <c r="BP331" s="95"/>
      <c r="BQ331" s="96"/>
      <c r="BR331" s="95"/>
      <c r="BS331" s="96"/>
    </row>
    <row r="332" spans="1:71">
      <c r="A332" s="10">
        <v>5616</v>
      </c>
      <c r="B332" s="11" t="s">
        <v>464</v>
      </c>
      <c r="C332" s="33">
        <v>509</v>
      </c>
      <c r="D332" s="45">
        <v>276</v>
      </c>
      <c r="E332" s="68">
        <f t="shared" si="4"/>
        <v>0.54223968565815328</v>
      </c>
      <c r="F332" s="95"/>
      <c r="G332" s="109"/>
      <c r="H332" s="95"/>
      <c r="I332" s="108"/>
      <c r="J332" s="196"/>
      <c r="K332" s="109"/>
      <c r="L332" s="95"/>
      <c r="M332" s="108"/>
      <c r="N332" s="196"/>
      <c r="O332" s="109"/>
      <c r="P332" s="302"/>
      <c r="Q332" s="303"/>
      <c r="R332" s="368"/>
      <c r="S332" s="308"/>
      <c r="T332" s="302"/>
      <c r="U332" s="303"/>
      <c r="V332" s="368"/>
      <c r="W332" s="308"/>
      <c r="X332" s="302"/>
      <c r="Y332" s="303"/>
      <c r="Z332" s="368"/>
      <c r="AA332" s="308"/>
      <c r="AB332" s="302"/>
      <c r="AC332" s="303"/>
      <c r="AD332" s="368"/>
      <c r="AE332" s="308"/>
      <c r="AF332" s="302">
        <v>186</v>
      </c>
      <c r="AG332" s="303">
        <v>89</v>
      </c>
      <c r="AH332" s="368"/>
      <c r="AI332" s="308"/>
      <c r="AJ332" s="302"/>
      <c r="AK332" s="303"/>
      <c r="AL332" s="368"/>
      <c r="AM332" s="308"/>
      <c r="AN332" s="302"/>
      <c r="AO332" s="303"/>
      <c r="AP332" s="368"/>
      <c r="AQ332" s="308"/>
      <c r="AR332" s="302">
        <v>213</v>
      </c>
      <c r="AS332" s="303">
        <v>56</v>
      </c>
      <c r="AT332" s="368">
        <v>219</v>
      </c>
      <c r="AU332" s="308">
        <v>47</v>
      </c>
      <c r="AV332" s="344"/>
      <c r="AW332" s="303"/>
      <c r="AX332" s="369"/>
      <c r="AY332" s="308"/>
      <c r="AZ332" s="95"/>
      <c r="BA332" s="109"/>
      <c r="BB332" s="95"/>
      <c r="BC332" s="96"/>
      <c r="BD332" s="95"/>
      <c r="BE332" s="96"/>
      <c r="BF332" s="95"/>
      <c r="BG332" s="96"/>
      <c r="BH332" s="95"/>
      <c r="BI332" s="96"/>
      <c r="BJ332" s="95"/>
      <c r="BK332" s="96"/>
      <c r="BL332" s="95"/>
      <c r="BM332" s="96"/>
      <c r="BN332" s="95"/>
      <c r="BO332" s="96"/>
      <c r="BP332" s="95"/>
      <c r="BQ332" s="96"/>
      <c r="BR332" s="95"/>
      <c r="BS332" s="96"/>
    </row>
    <row r="333" spans="1:71">
      <c r="A333" s="10">
        <v>5617</v>
      </c>
      <c r="B333" s="11" t="s">
        <v>465</v>
      </c>
      <c r="C333" s="33">
        <v>1421</v>
      </c>
      <c r="D333" s="45">
        <v>694</v>
      </c>
      <c r="E333" s="68">
        <f t="shared" si="4"/>
        <v>0.48838845883180859</v>
      </c>
      <c r="F333" s="95"/>
      <c r="G333" s="109"/>
      <c r="H333" s="95"/>
      <c r="I333" s="108"/>
      <c r="J333" s="196"/>
      <c r="K333" s="109"/>
      <c r="L333" s="95"/>
      <c r="M333" s="108"/>
      <c r="N333" s="196"/>
      <c r="O333" s="109"/>
      <c r="P333" s="302"/>
      <c r="Q333" s="303"/>
      <c r="R333" s="368"/>
      <c r="S333" s="308"/>
      <c r="T333" s="302"/>
      <c r="U333" s="303"/>
      <c r="V333" s="368"/>
      <c r="W333" s="308"/>
      <c r="X333" s="302"/>
      <c r="Y333" s="303"/>
      <c r="Z333" s="368"/>
      <c r="AA333" s="308"/>
      <c r="AB333" s="302"/>
      <c r="AC333" s="303"/>
      <c r="AD333" s="368"/>
      <c r="AE333" s="308"/>
      <c r="AF333" s="302">
        <v>428</v>
      </c>
      <c r="AG333" s="303">
        <v>259</v>
      </c>
      <c r="AH333" s="368"/>
      <c r="AI333" s="308"/>
      <c r="AJ333" s="302"/>
      <c r="AK333" s="303"/>
      <c r="AL333" s="368"/>
      <c r="AM333" s="308"/>
      <c r="AN333" s="302"/>
      <c r="AO333" s="303"/>
      <c r="AP333" s="368"/>
      <c r="AQ333" s="308"/>
      <c r="AR333" s="302">
        <v>477</v>
      </c>
      <c r="AS333" s="303">
        <v>196</v>
      </c>
      <c r="AT333" s="368">
        <v>505</v>
      </c>
      <c r="AU333" s="308">
        <v>166</v>
      </c>
      <c r="AV333" s="344"/>
      <c r="AW333" s="303"/>
      <c r="AX333" s="369"/>
      <c r="AY333" s="308"/>
      <c r="AZ333" s="95"/>
      <c r="BA333" s="109"/>
      <c r="BB333" s="95"/>
      <c r="BC333" s="96"/>
      <c r="BD333" s="95"/>
      <c r="BE333" s="96"/>
      <c r="BF333" s="95"/>
      <c r="BG333" s="96"/>
      <c r="BH333" s="95"/>
      <c r="BI333" s="96"/>
      <c r="BJ333" s="95"/>
      <c r="BK333" s="96"/>
      <c r="BL333" s="95"/>
      <c r="BM333" s="96"/>
      <c r="BN333" s="95"/>
      <c r="BO333" s="96"/>
      <c r="BP333" s="95"/>
      <c r="BQ333" s="96"/>
      <c r="BR333" s="95"/>
      <c r="BS333" s="96"/>
    </row>
    <row r="334" spans="1:71">
      <c r="A334" s="10">
        <v>5618</v>
      </c>
      <c r="B334" s="11" t="s">
        <v>466</v>
      </c>
      <c r="C334" s="33">
        <v>1112</v>
      </c>
      <c r="D334" s="45">
        <v>552</v>
      </c>
      <c r="E334" s="68">
        <f t="shared" si="4"/>
        <v>0.49640287769784175</v>
      </c>
      <c r="F334" s="95"/>
      <c r="G334" s="109"/>
      <c r="H334" s="95"/>
      <c r="I334" s="108"/>
      <c r="J334" s="196"/>
      <c r="K334" s="109"/>
      <c r="L334" s="95"/>
      <c r="M334" s="108"/>
      <c r="N334" s="196"/>
      <c r="O334" s="109"/>
      <c r="P334" s="302"/>
      <c r="Q334" s="303"/>
      <c r="R334" s="368"/>
      <c r="S334" s="308"/>
      <c r="T334" s="302"/>
      <c r="U334" s="303"/>
      <c r="V334" s="368"/>
      <c r="W334" s="308"/>
      <c r="X334" s="302"/>
      <c r="Y334" s="303"/>
      <c r="Z334" s="368"/>
      <c r="AA334" s="308"/>
      <c r="AB334" s="302"/>
      <c r="AC334" s="303"/>
      <c r="AD334" s="368"/>
      <c r="AE334" s="308"/>
      <c r="AF334" s="302">
        <v>369</v>
      </c>
      <c r="AG334" s="303">
        <v>180</v>
      </c>
      <c r="AH334" s="368"/>
      <c r="AI334" s="308"/>
      <c r="AJ334" s="302"/>
      <c r="AK334" s="303"/>
      <c r="AL334" s="368"/>
      <c r="AM334" s="308"/>
      <c r="AN334" s="302"/>
      <c r="AO334" s="303"/>
      <c r="AP334" s="368"/>
      <c r="AQ334" s="308"/>
      <c r="AR334" s="302">
        <v>379</v>
      </c>
      <c r="AS334" s="303">
        <v>163</v>
      </c>
      <c r="AT334" s="368">
        <v>408</v>
      </c>
      <c r="AU334" s="308">
        <v>133</v>
      </c>
      <c r="AV334" s="344"/>
      <c r="AW334" s="303"/>
      <c r="AX334" s="369"/>
      <c r="AY334" s="308"/>
      <c r="AZ334" s="95"/>
      <c r="BA334" s="109"/>
      <c r="BB334" s="95"/>
      <c r="BC334" s="96"/>
      <c r="BD334" s="95"/>
      <c r="BE334" s="96"/>
      <c r="BF334" s="95"/>
      <c r="BG334" s="96"/>
      <c r="BH334" s="95"/>
      <c r="BI334" s="96"/>
      <c r="BJ334" s="95"/>
      <c r="BK334" s="96"/>
      <c r="BL334" s="95"/>
      <c r="BM334" s="96"/>
      <c r="BN334" s="95"/>
      <c r="BO334" s="96"/>
      <c r="BP334" s="95"/>
      <c r="BQ334" s="96"/>
      <c r="BR334" s="95"/>
      <c r="BS334" s="96"/>
    </row>
    <row r="335" spans="1:71">
      <c r="A335" s="10">
        <v>5619</v>
      </c>
      <c r="B335" s="11" t="s">
        <v>467</v>
      </c>
      <c r="C335" s="33">
        <v>700</v>
      </c>
      <c r="D335" s="45">
        <v>301</v>
      </c>
      <c r="E335" s="68">
        <f t="shared" si="4"/>
        <v>0.43</v>
      </c>
      <c r="F335" s="95"/>
      <c r="G335" s="109"/>
      <c r="H335" s="95"/>
      <c r="I335" s="108"/>
      <c r="J335" s="196"/>
      <c r="K335" s="109"/>
      <c r="L335" s="95"/>
      <c r="M335" s="108"/>
      <c r="N335" s="196"/>
      <c r="O335" s="109"/>
      <c r="P335" s="302"/>
      <c r="Q335" s="303"/>
      <c r="R335" s="368"/>
      <c r="S335" s="308"/>
      <c r="T335" s="302"/>
      <c r="U335" s="303"/>
      <c r="V335" s="368"/>
      <c r="W335" s="308"/>
      <c r="X335" s="302"/>
      <c r="Y335" s="303"/>
      <c r="Z335" s="368"/>
      <c r="AA335" s="308"/>
      <c r="AB335" s="302"/>
      <c r="AC335" s="303"/>
      <c r="AD335" s="368"/>
      <c r="AE335" s="308"/>
      <c r="AF335" s="302">
        <v>193</v>
      </c>
      <c r="AG335" s="303">
        <v>105</v>
      </c>
      <c r="AH335" s="368"/>
      <c r="AI335" s="308"/>
      <c r="AJ335" s="302"/>
      <c r="AK335" s="303"/>
      <c r="AL335" s="368"/>
      <c r="AM335" s="308"/>
      <c r="AN335" s="302"/>
      <c r="AO335" s="303"/>
      <c r="AP335" s="368"/>
      <c r="AQ335" s="308"/>
      <c r="AR335" s="302">
        <v>207</v>
      </c>
      <c r="AS335" s="303">
        <v>91</v>
      </c>
      <c r="AT335" s="368">
        <v>215</v>
      </c>
      <c r="AU335" s="308">
        <v>79</v>
      </c>
      <c r="AV335" s="344"/>
      <c r="AW335" s="303"/>
      <c r="AX335" s="369"/>
      <c r="AY335" s="308"/>
      <c r="AZ335" s="95"/>
      <c r="BA335" s="109"/>
      <c r="BB335" s="95"/>
      <c r="BC335" s="96"/>
      <c r="BD335" s="95"/>
      <c r="BE335" s="96"/>
      <c r="BF335" s="95"/>
      <c r="BG335" s="96"/>
      <c r="BH335" s="95"/>
      <c r="BI335" s="96"/>
      <c r="BJ335" s="95"/>
      <c r="BK335" s="96"/>
      <c r="BL335" s="95"/>
      <c r="BM335" s="96"/>
      <c r="BN335" s="95"/>
      <c r="BO335" s="96"/>
      <c r="BP335" s="95"/>
      <c r="BQ335" s="96"/>
      <c r="BR335" s="95"/>
      <c r="BS335" s="96"/>
    </row>
    <row r="336" spans="1:71">
      <c r="A336" s="10">
        <v>5620</v>
      </c>
      <c r="B336" s="11" t="s">
        <v>468</v>
      </c>
      <c r="C336" s="33">
        <v>667</v>
      </c>
      <c r="D336" s="45">
        <v>343</v>
      </c>
      <c r="E336" s="68">
        <f t="shared" si="4"/>
        <v>0.5142428785607196</v>
      </c>
      <c r="F336" s="95"/>
      <c r="G336" s="109"/>
      <c r="H336" s="95"/>
      <c r="I336" s="108"/>
      <c r="J336" s="196"/>
      <c r="K336" s="109"/>
      <c r="L336" s="95"/>
      <c r="M336" s="108"/>
      <c r="N336" s="196"/>
      <c r="O336" s="109"/>
      <c r="P336" s="302"/>
      <c r="Q336" s="303"/>
      <c r="R336" s="368"/>
      <c r="S336" s="308"/>
      <c r="T336" s="302"/>
      <c r="U336" s="303"/>
      <c r="V336" s="368"/>
      <c r="W336" s="308"/>
      <c r="X336" s="302"/>
      <c r="Y336" s="303"/>
      <c r="Z336" s="368"/>
      <c r="AA336" s="308"/>
      <c r="AB336" s="302"/>
      <c r="AC336" s="303"/>
      <c r="AD336" s="368"/>
      <c r="AE336" s="308"/>
      <c r="AF336" s="302">
        <v>159</v>
      </c>
      <c r="AG336" s="303">
        <v>183</v>
      </c>
      <c r="AH336" s="368"/>
      <c r="AI336" s="308"/>
      <c r="AJ336" s="302"/>
      <c r="AK336" s="303"/>
      <c r="AL336" s="368"/>
      <c r="AM336" s="308"/>
      <c r="AN336" s="302"/>
      <c r="AO336" s="303"/>
      <c r="AP336" s="368"/>
      <c r="AQ336" s="308"/>
      <c r="AR336" s="302">
        <v>214</v>
      </c>
      <c r="AS336" s="303">
        <v>123</v>
      </c>
      <c r="AT336" s="368">
        <v>242</v>
      </c>
      <c r="AU336" s="308">
        <v>97</v>
      </c>
      <c r="AV336" s="344"/>
      <c r="AW336" s="303"/>
      <c r="AX336" s="369"/>
      <c r="AY336" s="308"/>
      <c r="AZ336" s="95"/>
      <c r="BA336" s="109"/>
      <c r="BB336" s="95"/>
      <c r="BC336" s="96"/>
      <c r="BD336" s="95"/>
      <c r="BE336" s="96"/>
      <c r="BF336" s="95"/>
      <c r="BG336" s="96"/>
      <c r="BH336" s="95"/>
      <c r="BI336" s="96"/>
      <c r="BJ336" s="95"/>
      <c r="BK336" s="96"/>
      <c r="BL336" s="95"/>
      <c r="BM336" s="96"/>
      <c r="BN336" s="95"/>
      <c r="BO336" s="96"/>
      <c r="BP336" s="95"/>
      <c r="BQ336" s="96"/>
      <c r="BR336" s="95"/>
      <c r="BS336" s="96"/>
    </row>
    <row r="337" spans="1:71">
      <c r="A337" s="10">
        <v>5621</v>
      </c>
      <c r="B337" s="11" t="s">
        <v>469</v>
      </c>
      <c r="C337" s="33">
        <v>909</v>
      </c>
      <c r="D337" s="45">
        <v>465</v>
      </c>
      <c r="E337" s="68">
        <f t="shared" si="4"/>
        <v>0.51155115511551152</v>
      </c>
      <c r="F337" s="95"/>
      <c r="G337" s="109"/>
      <c r="H337" s="95"/>
      <c r="I337" s="108"/>
      <c r="J337" s="196"/>
      <c r="K337" s="109"/>
      <c r="L337" s="95"/>
      <c r="M337" s="108"/>
      <c r="N337" s="196"/>
      <c r="O337" s="109"/>
      <c r="P337" s="302"/>
      <c r="Q337" s="303"/>
      <c r="R337" s="368"/>
      <c r="S337" s="308"/>
      <c r="T337" s="302"/>
      <c r="U337" s="303"/>
      <c r="V337" s="368"/>
      <c r="W337" s="308"/>
      <c r="X337" s="302"/>
      <c r="Y337" s="303"/>
      <c r="Z337" s="368"/>
      <c r="AA337" s="308"/>
      <c r="AB337" s="302"/>
      <c r="AC337" s="303"/>
      <c r="AD337" s="368"/>
      <c r="AE337" s="308"/>
      <c r="AF337" s="302">
        <v>294</v>
      </c>
      <c r="AG337" s="303">
        <v>170</v>
      </c>
      <c r="AH337" s="368"/>
      <c r="AI337" s="308"/>
      <c r="AJ337" s="302"/>
      <c r="AK337" s="303"/>
      <c r="AL337" s="368"/>
      <c r="AM337" s="308"/>
      <c r="AN337" s="302"/>
      <c r="AO337" s="303"/>
      <c r="AP337" s="368"/>
      <c r="AQ337" s="308"/>
      <c r="AR337" s="302">
        <v>307</v>
      </c>
      <c r="AS337" s="303">
        <v>142</v>
      </c>
      <c r="AT337" s="368">
        <v>342</v>
      </c>
      <c r="AU337" s="308">
        <v>110</v>
      </c>
      <c r="AV337" s="344"/>
      <c r="AW337" s="303"/>
      <c r="AX337" s="369"/>
      <c r="AY337" s="308"/>
      <c r="AZ337" s="95"/>
      <c r="BA337" s="109"/>
      <c r="BB337" s="95"/>
      <c r="BC337" s="96"/>
      <c r="BD337" s="95"/>
      <c r="BE337" s="96"/>
      <c r="BF337" s="95"/>
      <c r="BG337" s="96"/>
      <c r="BH337" s="95"/>
      <c r="BI337" s="96"/>
      <c r="BJ337" s="95"/>
      <c r="BK337" s="96"/>
      <c r="BL337" s="95"/>
      <c r="BM337" s="96"/>
      <c r="BN337" s="95"/>
      <c r="BO337" s="96"/>
      <c r="BP337" s="95"/>
      <c r="BQ337" s="96"/>
      <c r="BR337" s="95"/>
      <c r="BS337" s="96"/>
    </row>
    <row r="338" spans="1:71">
      <c r="A338" s="10">
        <v>5622</v>
      </c>
      <c r="B338" s="11" t="s">
        <v>470</v>
      </c>
      <c r="C338" s="33">
        <v>626</v>
      </c>
      <c r="D338" s="45">
        <v>297</v>
      </c>
      <c r="E338" s="68">
        <f t="shared" si="4"/>
        <v>0.4744408945686901</v>
      </c>
      <c r="F338" s="95"/>
      <c r="G338" s="109"/>
      <c r="H338" s="95"/>
      <c r="I338" s="108"/>
      <c r="J338" s="196"/>
      <c r="K338" s="109"/>
      <c r="L338" s="95"/>
      <c r="M338" s="108"/>
      <c r="N338" s="196"/>
      <c r="O338" s="109"/>
      <c r="P338" s="302"/>
      <c r="Q338" s="303"/>
      <c r="R338" s="368"/>
      <c r="S338" s="308"/>
      <c r="T338" s="302"/>
      <c r="U338" s="303"/>
      <c r="V338" s="368"/>
      <c r="W338" s="308"/>
      <c r="X338" s="302"/>
      <c r="Y338" s="303"/>
      <c r="Z338" s="368"/>
      <c r="AA338" s="308"/>
      <c r="AB338" s="302"/>
      <c r="AC338" s="303"/>
      <c r="AD338" s="368"/>
      <c r="AE338" s="308"/>
      <c r="AF338" s="302">
        <v>166</v>
      </c>
      <c r="AG338" s="303">
        <v>130</v>
      </c>
      <c r="AH338" s="368"/>
      <c r="AI338" s="308"/>
      <c r="AJ338" s="302"/>
      <c r="AK338" s="303"/>
      <c r="AL338" s="368"/>
      <c r="AM338" s="308"/>
      <c r="AN338" s="302"/>
      <c r="AO338" s="303"/>
      <c r="AP338" s="368"/>
      <c r="AQ338" s="308"/>
      <c r="AR338" s="302">
        <v>187</v>
      </c>
      <c r="AS338" s="303">
        <v>98</v>
      </c>
      <c r="AT338" s="368">
        <v>218</v>
      </c>
      <c r="AU338" s="308">
        <v>67</v>
      </c>
      <c r="AV338" s="344"/>
      <c r="AW338" s="303"/>
      <c r="AX338" s="369"/>
      <c r="AY338" s="308"/>
      <c r="AZ338" s="95"/>
      <c r="BA338" s="109"/>
      <c r="BB338" s="95"/>
      <c r="BC338" s="96"/>
      <c r="BD338" s="95"/>
      <c r="BE338" s="96"/>
      <c r="BF338" s="95"/>
      <c r="BG338" s="96"/>
      <c r="BH338" s="95"/>
      <c r="BI338" s="96"/>
      <c r="BJ338" s="95"/>
      <c r="BK338" s="96"/>
      <c r="BL338" s="95"/>
      <c r="BM338" s="96"/>
      <c r="BN338" s="95"/>
      <c r="BO338" s="96"/>
      <c r="BP338" s="95"/>
      <c r="BQ338" s="96"/>
      <c r="BR338" s="95"/>
      <c r="BS338" s="96"/>
    </row>
    <row r="339" spans="1:71">
      <c r="A339" s="10">
        <v>5623</v>
      </c>
      <c r="B339" s="11" t="s">
        <v>471</v>
      </c>
      <c r="C339" s="33">
        <v>825</v>
      </c>
      <c r="D339" s="45">
        <v>339</v>
      </c>
      <c r="E339" s="68">
        <f t="shared" si="4"/>
        <v>0.41090909090909089</v>
      </c>
      <c r="F339" s="95"/>
      <c r="G339" s="109"/>
      <c r="H339" s="95"/>
      <c r="I339" s="108"/>
      <c r="J339" s="196"/>
      <c r="K339" s="109"/>
      <c r="L339" s="95"/>
      <c r="M339" s="108"/>
      <c r="N339" s="196"/>
      <c r="O339" s="109"/>
      <c r="P339" s="302"/>
      <c r="Q339" s="303"/>
      <c r="R339" s="368"/>
      <c r="S339" s="308"/>
      <c r="T339" s="302"/>
      <c r="U339" s="303"/>
      <c r="V339" s="368"/>
      <c r="W339" s="308"/>
      <c r="X339" s="302"/>
      <c r="Y339" s="303"/>
      <c r="Z339" s="368"/>
      <c r="AA339" s="308"/>
      <c r="AB339" s="302"/>
      <c r="AC339" s="303"/>
      <c r="AD339" s="368"/>
      <c r="AE339" s="308"/>
      <c r="AF339" s="302">
        <v>199</v>
      </c>
      <c r="AG339" s="303">
        <v>139</v>
      </c>
      <c r="AH339" s="368"/>
      <c r="AI339" s="308"/>
      <c r="AJ339" s="302"/>
      <c r="AK339" s="303"/>
      <c r="AL339" s="368"/>
      <c r="AM339" s="308"/>
      <c r="AN339" s="302"/>
      <c r="AO339" s="303"/>
      <c r="AP339" s="368"/>
      <c r="AQ339" s="308"/>
      <c r="AR339" s="302">
        <v>226</v>
      </c>
      <c r="AS339" s="303">
        <v>105</v>
      </c>
      <c r="AT339" s="368">
        <v>246</v>
      </c>
      <c r="AU339" s="308">
        <v>87</v>
      </c>
      <c r="AV339" s="344"/>
      <c r="AW339" s="303"/>
      <c r="AX339" s="369"/>
      <c r="AY339" s="308"/>
      <c r="AZ339" s="95"/>
      <c r="BA339" s="109"/>
      <c r="BB339" s="95"/>
      <c r="BC339" s="96"/>
      <c r="BD339" s="95"/>
      <c r="BE339" s="96"/>
      <c r="BF339" s="95"/>
      <c r="BG339" s="96"/>
      <c r="BH339" s="95"/>
      <c r="BI339" s="96"/>
      <c r="BJ339" s="95"/>
      <c r="BK339" s="96"/>
      <c r="BL339" s="95"/>
      <c r="BM339" s="96"/>
      <c r="BN339" s="95"/>
      <c r="BO339" s="96"/>
      <c r="BP339" s="95"/>
      <c r="BQ339" s="96"/>
      <c r="BR339" s="95"/>
      <c r="BS339" s="96"/>
    </row>
    <row r="340" spans="1:71">
      <c r="A340" s="10">
        <v>5624</v>
      </c>
      <c r="B340" s="11" t="s">
        <v>472</v>
      </c>
      <c r="C340" s="33">
        <v>694</v>
      </c>
      <c r="D340" s="45">
        <v>302</v>
      </c>
      <c r="E340" s="68">
        <f t="shared" si="4"/>
        <v>0.43515850144092216</v>
      </c>
      <c r="F340" s="95"/>
      <c r="G340" s="109"/>
      <c r="H340" s="95"/>
      <c r="I340" s="108"/>
      <c r="J340" s="196"/>
      <c r="K340" s="109"/>
      <c r="L340" s="95"/>
      <c r="M340" s="108"/>
      <c r="N340" s="196"/>
      <c r="O340" s="109"/>
      <c r="P340" s="302"/>
      <c r="Q340" s="303"/>
      <c r="R340" s="368"/>
      <c r="S340" s="308"/>
      <c r="T340" s="302"/>
      <c r="U340" s="303"/>
      <c r="V340" s="368"/>
      <c r="W340" s="308"/>
      <c r="X340" s="302"/>
      <c r="Y340" s="303"/>
      <c r="Z340" s="368"/>
      <c r="AA340" s="308"/>
      <c r="AB340" s="302"/>
      <c r="AC340" s="303"/>
      <c r="AD340" s="368"/>
      <c r="AE340" s="308"/>
      <c r="AF340" s="302">
        <v>146</v>
      </c>
      <c r="AG340" s="303">
        <v>152</v>
      </c>
      <c r="AH340" s="368"/>
      <c r="AI340" s="308"/>
      <c r="AJ340" s="302"/>
      <c r="AK340" s="303"/>
      <c r="AL340" s="368"/>
      <c r="AM340" s="308"/>
      <c r="AN340" s="302"/>
      <c r="AO340" s="303"/>
      <c r="AP340" s="368"/>
      <c r="AQ340" s="308"/>
      <c r="AR340" s="302">
        <v>198</v>
      </c>
      <c r="AS340" s="303">
        <v>99</v>
      </c>
      <c r="AT340" s="368">
        <v>216</v>
      </c>
      <c r="AU340" s="308">
        <v>83</v>
      </c>
      <c r="AV340" s="344"/>
      <c r="AW340" s="303"/>
      <c r="AX340" s="369"/>
      <c r="AY340" s="308"/>
      <c r="AZ340" s="95"/>
      <c r="BA340" s="109"/>
      <c r="BB340" s="95"/>
      <c r="BC340" s="96"/>
      <c r="BD340" s="95"/>
      <c r="BE340" s="96"/>
      <c r="BF340" s="95"/>
      <c r="BG340" s="96"/>
      <c r="BH340" s="95"/>
      <c r="BI340" s="96"/>
      <c r="BJ340" s="95"/>
      <c r="BK340" s="96"/>
      <c r="BL340" s="95"/>
      <c r="BM340" s="96"/>
      <c r="BN340" s="95"/>
      <c r="BO340" s="96"/>
      <c r="BP340" s="95"/>
      <c r="BQ340" s="96"/>
      <c r="BR340" s="95"/>
      <c r="BS340" s="96"/>
    </row>
    <row r="341" spans="1:71">
      <c r="A341" s="10">
        <v>5625</v>
      </c>
      <c r="B341" s="11" t="s">
        <v>473</v>
      </c>
      <c r="C341" s="33">
        <v>620</v>
      </c>
      <c r="D341" s="45">
        <v>186</v>
      </c>
      <c r="E341" s="68">
        <f t="shared" si="4"/>
        <v>0.3</v>
      </c>
      <c r="F341" s="95"/>
      <c r="G341" s="109"/>
      <c r="H341" s="95"/>
      <c r="I341" s="108"/>
      <c r="J341" s="196"/>
      <c r="K341" s="109"/>
      <c r="L341" s="95"/>
      <c r="M341" s="108"/>
      <c r="N341" s="196"/>
      <c r="O341" s="109"/>
      <c r="P341" s="302"/>
      <c r="Q341" s="303"/>
      <c r="R341" s="368"/>
      <c r="S341" s="308"/>
      <c r="T341" s="302"/>
      <c r="U341" s="303"/>
      <c r="V341" s="368"/>
      <c r="W341" s="308"/>
      <c r="X341" s="302"/>
      <c r="Y341" s="303"/>
      <c r="Z341" s="368"/>
      <c r="AA341" s="308"/>
      <c r="AB341" s="302"/>
      <c r="AC341" s="303"/>
      <c r="AD341" s="368"/>
      <c r="AE341" s="308"/>
      <c r="AF341" s="302">
        <v>92</v>
      </c>
      <c r="AG341" s="303">
        <v>94</v>
      </c>
      <c r="AH341" s="368"/>
      <c r="AI341" s="308"/>
      <c r="AJ341" s="302"/>
      <c r="AK341" s="303"/>
      <c r="AL341" s="368"/>
      <c r="AM341" s="308"/>
      <c r="AN341" s="302"/>
      <c r="AO341" s="303"/>
      <c r="AP341" s="368"/>
      <c r="AQ341" s="308"/>
      <c r="AR341" s="302">
        <v>100</v>
      </c>
      <c r="AS341" s="303">
        <v>84</v>
      </c>
      <c r="AT341" s="368">
        <v>117</v>
      </c>
      <c r="AU341" s="308">
        <v>66</v>
      </c>
      <c r="AV341" s="344"/>
      <c r="AW341" s="303"/>
      <c r="AX341" s="369"/>
      <c r="AY341" s="308"/>
      <c r="AZ341" s="95"/>
      <c r="BA341" s="109"/>
      <c r="BB341" s="95"/>
      <c r="BC341" s="96"/>
      <c r="BD341" s="95"/>
      <c r="BE341" s="96"/>
      <c r="BF341" s="95"/>
      <c r="BG341" s="96"/>
      <c r="BH341" s="95"/>
      <c r="BI341" s="96"/>
      <c r="BJ341" s="95"/>
      <c r="BK341" s="96"/>
      <c r="BL341" s="95"/>
      <c r="BM341" s="96"/>
      <c r="BN341" s="95"/>
      <c r="BO341" s="96"/>
      <c r="BP341" s="95"/>
      <c r="BQ341" s="96"/>
      <c r="BR341" s="95"/>
      <c r="BS341" s="96"/>
    </row>
    <row r="342" spans="1:71">
      <c r="A342" s="10">
        <v>5626</v>
      </c>
      <c r="B342" s="11" t="s">
        <v>474</v>
      </c>
      <c r="C342" s="33">
        <v>1024</v>
      </c>
      <c r="D342" s="45">
        <v>461</v>
      </c>
      <c r="E342" s="68">
        <f t="shared" si="4"/>
        <v>0.4501953125</v>
      </c>
      <c r="F342" s="95"/>
      <c r="G342" s="109"/>
      <c r="H342" s="95"/>
      <c r="I342" s="108"/>
      <c r="J342" s="196"/>
      <c r="K342" s="109"/>
      <c r="L342" s="95"/>
      <c r="M342" s="108"/>
      <c r="N342" s="196"/>
      <c r="O342" s="109"/>
      <c r="P342" s="302"/>
      <c r="Q342" s="303"/>
      <c r="R342" s="368"/>
      <c r="S342" s="308"/>
      <c r="T342" s="302"/>
      <c r="U342" s="303"/>
      <c r="V342" s="368"/>
      <c r="W342" s="308"/>
      <c r="X342" s="302"/>
      <c r="Y342" s="303"/>
      <c r="Z342" s="368"/>
      <c r="AA342" s="308"/>
      <c r="AB342" s="302"/>
      <c r="AC342" s="303"/>
      <c r="AD342" s="368"/>
      <c r="AE342" s="308"/>
      <c r="AF342" s="302">
        <v>281</v>
      </c>
      <c r="AG342" s="303">
        <v>179</v>
      </c>
      <c r="AH342" s="368"/>
      <c r="AI342" s="308"/>
      <c r="AJ342" s="302"/>
      <c r="AK342" s="303"/>
      <c r="AL342" s="368"/>
      <c r="AM342" s="308"/>
      <c r="AN342" s="302"/>
      <c r="AO342" s="303"/>
      <c r="AP342" s="368"/>
      <c r="AQ342" s="308"/>
      <c r="AR342" s="302">
        <v>320</v>
      </c>
      <c r="AS342" s="303">
        <v>131</v>
      </c>
      <c r="AT342" s="368">
        <v>344</v>
      </c>
      <c r="AU342" s="308">
        <v>107</v>
      </c>
      <c r="AV342" s="344"/>
      <c r="AW342" s="303"/>
      <c r="AX342" s="369"/>
      <c r="AY342" s="308"/>
      <c r="AZ342" s="95"/>
      <c r="BA342" s="109"/>
      <c r="BB342" s="95"/>
      <c r="BC342" s="96"/>
      <c r="BD342" s="95"/>
      <c r="BE342" s="96"/>
      <c r="BF342" s="95"/>
      <c r="BG342" s="96"/>
      <c r="BH342" s="95"/>
      <c r="BI342" s="96"/>
      <c r="BJ342" s="95"/>
      <c r="BK342" s="96"/>
      <c r="BL342" s="95"/>
      <c r="BM342" s="96"/>
      <c r="BN342" s="95"/>
      <c r="BO342" s="96"/>
      <c r="BP342" s="95"/>
      <c r="BQ342" s="96"/>
      <c r="BR342" s="95"/>
      <c r="BS342" s="96"/>
    </row>
    <row r="343" spans="1:71">
      <c r="A343" s="10">
        <v>5627</v>
      </c>
      <c r="B343" s="11" t="s">
        <v>475</v>
      </c>
      <c r="C343" s="33">
        <v>1110</v>
      </c>
      <c r="D343" s="45">
        <v>542</v>
      </c>
      <c r="E343" s="68">
        <f t="shared" ref="E343:E406" si="5">SUM(D343/C343)</f>
        <v>0.4882882882882883</v>
      </c>
      <c r="F343" s="95"/>
      <c r="G343" s="109"/>
      <c r="H343" s="95"/>
      <c r="I343" s="108"/>
      <c r="J343" s="196"/>
      <c r="K343" s="109"/>
      <c r="L343" s="95"/>
      <c r="M343" s="108"/>
      <c r="N343" s="196"/>
      <c r="O343" s="109"/>
      <c r="P343" s="302"/>
      <c r="Q343" s="303"/>
      <c r="R343" s="368"/>
      <c r="S343" s="308"/>
      <c r="T343" s="302"/>
      <c r="U343" s="303"/>
      <c r="V343" s="368"/>
      <c r="W343" s="308"/>
      <c r="X343" s="302"/>
      <c r="Y343" s="303"/>
      <c r="Z343" s="368"/>
      <c r="AA343" s="308"/>
      <c r="AB343" s="302"/>
      <c r="AC343" s="303"/>
      <c r="AD343" s="368"/>
      <c r="AE343" s="308"/>
      <c r="AF343" s="302">
        <v>328</v>
      </c>
      <c r="AG343" s="303">
        <v>211</v>
      </c>
      <c r="AH343" s="368"/>
      <c r="AI343" s="308"/>
      <c r="AJ343" s="302"/>
      <c r="AK343" s="303"/>
      <c r="AL343" s="368"/>
      <c r="AM343" s="308"/>
      <c r="AN343" s="302"/>
      <c r="AO343" s="303"/>
      <c r="AP343" s="368"/>
      <c r="AQ343" s="308"/>
      <c r="AR343" s="302">
        <v>350</v>
      </c>
      <c r="AS343" s="303">
        <v>181</v>
      </c>
      <c r="AT343" s="368">
        <v>389</v>
      </c>
      <c r="AU343" s="308">
        <v>139</v>
      </c>
      <c r="AV343" s="344"/>
      <c r="AW343" s="303"/>
      <c r="AX343" s="369"/>
      <c r="AY343" s="308"/>
      <c r="AZ343" s="95"/>
      <c r="BA343" s="109"/>
      <c r="BB343" s="95"/>
      <c r="BC343" s="96"/>
      <c r="BD343" s="95"/>
      <c r="BE343" s="96"/>
      <c r="BF343" s="95"/>
      <c r="BG343" s="96"/>
      <c r="BH343" s="95"/>
      <c r="BI343" s="96"/>
      <c r="BJ343" s="95"/>
      <c r="BK343" s="96"/>
      <c r="BL343" s="95"/>
      <c r="BM343" s="96"/>
      <c r="BN343" s="95"/>
      <c r="BO343" s="96"/>
      <c r="BP343" s="95"/>
      <c r="BQ343" s="96"/>
      <c r="BR343" s="95"/>
      <c r="BS343" s="96"/>
    </row>
    <row r="344" spans="1:71">
      <c r="A344" s="10">
        <v>5628</v>
      </c>
      <c r="B344" s="11" t="s">
        <v>476</v>
      </c>
      <c r="C344" s="33">
        <v>870</v>
      </c>
      <c r="D344" s="45">
        <v>444</v>
      </c>
      <c r="E344" s="68">
        <f t="shared" si="5"/>
        <v>0.51034482758620692</v>
      </c>
      <c r="F344" s="95"/>
      <c r="G344" s="109"/>
      <c r="H344" s="95"/>
      <c r="I344" s="108"/>
      <c r="J344" s="196"/>
      <c r="K344" s="109"/>
      <c r="L344" s="95"/>
      <c r="M344" s="108"/>
      <c r="N344" s="196"/>
      <c r="O344" s="109"/>
      <c r="P344" s="302"/>
      <c r="Q344" s="303"/>
      <c r="R344" s="368"/>
      <c r="S344" s="308"/>
      <c r="T344" s="302"/>
      <c r="U344" s="303"/>
      <c r="V344" s="368"/>
      <c r="W344" s="308"/>
      <c r="X344" s="302"/>
      <c r="Y344" s="303"/>
      <c r="Z344" s="368"/>
      <c r="AA344" s="308"/>
      <c r="AB344" s="302"/>
      <c r="AC344" s="303"/>
      <c r="AD344" s="368"/>
      <c r="AE344" s="308"/>
      <c r="AF344" s="302">
        <v>259</v>
      </c>
      <c r="AG344" s="303">
        <v>184</v>
      </c>
      <c r="AH344" s="368"/>
      <c r="AI344" s="308"/>
      <c r="AJ344" s="302"/>
      <c r="AK344" s="303"/>
      <c r="AL344" s="368"/>
      <c r="AM344" s="308"/>
      <c r="AN344" s="302"/>
      <c r="AO344" s="303"/>
      <c r="AP344" s="368"/>
      <c r="AQ344" s="308"/>
      <c r="AR344" s="302">
        <v>309</v>
      </c>
      <c r="AS344" s="303">
        <v>127</v>
      </c>
      <c r="AT344" s="368">
        <v>332</v>
      </c>
      <c r="AU344" s="308">
        <v>102</v>
      </c>
      <c r="AV344" s="344"/>
      <c r="AW344" s="303"/>
      <c r="AX344" s="369"/>
      <c r="AY344" s="308"/>
      <c r="AZ344" s="95"/>
      <c r="BA344" s="109"/>
      <c r="BB344" s="95"/>
      <c r="BC344" s="96"/>
      <c r="BD344" s="95"/>
      <c r="BE344" s="96"/>
      <c r="BF344" s="95"/>
      <c r="BG344" s="96"/>
      <c r="BH344" s="95"/>
      <c r="BI344" s="96"/>
      <c r="BJ344" s="95"/>
      <c r="BK344" s="96"/>
      <c r="BL344" s="95"/>
      <c r="BM344" s="96"/>
      <c r="BN344" s="95"/>
      <c r="BO344" s="96"/>
      <c r="BP344" s="95"/>
      <c r="BQ344" s="96"/>
      <c r="BR344" s="95"/>
      <c r="BS344" s="96"/>
    </row>
    <row r="345" spans="1:71">
      <c r="A345" s="10">
        <v>5629</v>
      </c>
      <c r="B345" s="11" t="s">
        <v>477</v>
      </c>
      <c r="C345" s="33">
        <v>631</v>
      </c>
      <c r="D345" s="45">
        <v>328</v>
      </c>
      <c r="E345" s="68">
        <f t="shared" si="5"/>
        <v>0.51980982567353406</v>
      </c>
      <c r="F345" s="95"/>
      <c r="G345" s="109"/>
      <c r="H345" s="95"/>
      <c r="I345" s="108"/>
      <c r="J345" s="196"/>
      <c r="K345" s="109"/>
      <c r="L345" s="95"/>
      <c r="M345" s="108"/>
      <c r="N345" s="196"/>
      <c r="O345" s="109"/>
      <c r="P345" s="302"/>
      <c r="Q345" s="303"/>
      <c r="R345" s="368"/>
      <c r="S345" s="308"/>
      <c r="T345" s="302"/>
      <c r="U345" s="303"/>
      <c r="V345" s="368"/>
      <c r="W345" s="308"/>
      <c r="X345" s="302"/>
      <c r="Y345" s="303"/>
      <c r="Z345" s="368"/>
      <c r="AA345" s="308"/>
      <c r="AB345" s="302"/>
      <c r="AC345" s="303"/>
      <c r="AD345" s="368"/>
      <c r="AE345" s="308"/>
      <c r="AF345" s="302">
        <v>199</v>
      </c>
      <c r="AG345" s="303">
        <v>128</v>
      </c>
      <c r="AH345" s="368"/>
      <c r="AI345" s="308"/>
      <c r="AJ345" s="302"/>
      <c r="AK345" s="303"/>
      <c r="AL345" s="368"/>
      <c r="AM345" s="308"/>
      <c r="AN345" s="302"/>
      <c r="AO345" s="303"/>
      <c r="AP345" s="368"/>
      <c r="AQ345" s="308"/>
      <c r="AR345" s="302">
        <v>230</v>
      </c>
      <c r="AS345" s="303">
        <v>93</v>
      </c>
      <c r="AT345" s="368">
        <v>250</v>
      </c>
      <c r="AU345" s="308">
        <v>71</v>
      </c>
      <c r="AV345" s="344"/>
      <c r="AW345" s="303"/>
      <c r="AX345" s="369"/>
      <c r="AY345" s="308"/>
      <c r="AZ345" s="95"/>
      <c r="BA345" s="109"/>
      <c r="BB345" s="95"/>
      <c r="BC345" s="96"/>
      <c r="BD345" s="95"/>
      <c r="BE345" s="96"/>
      <c r="BF345" s="95"/>
      <c r="BG345" s="96"/>
      <c r="BH345" s="95"/>
      <c r="BI345" s="96"/>
      <c r="BJ345" s="95"/>
      <c r="BK345" s="96"/>
      <c r="BL345" s="95"/>
      <c r="BM345" s="96"/>
      <c r="BN345" s="95"/>
      <c r="BO345" s="96"/>
      <c r="BP345" s="95"/>
      <c r="BQ345" s="96"/>
      <c r="BR345" s="95"/>
      <c r="BS345" s="96"/>
    </row>
    <row r="346" spans="1:71">
      <c r="A346" s="10">
        <v>5630</v>
      </c>
      <c r="B346" s="11" t="s">
        <v>478</v>
      </c>
      <c r="C346" s="33">
        <v>1178</v>
      </c>
      <c r="D346" s="45">
        <v>594</v>
      </c>
      <c r="E346" s="68">
        <f t="shared" si="5"/>
        <v>0.50424448217317486</v>
      </c>
      <c r="F346" s="95"/>
      <c r="G346" s="109"/>
      <c r="H346" s="95"/>
      <c r="I346" s="108"/>
      <c r="J346" s="196"/>
      <c r="K346" s="109"/>
      <c r="L346" s="95"/>
      <c r="M346" s="108"/>
      <c r="N346" s="196"/>
      <c r="O346" s="109"/>
      <c r="P346" s="302"/>
      <c r="Q346" s="303"/>
      <c r="R346" s="368"/>
      <c r="S346" s="308"/>
      <c r="T346" s="302"/>
      <c r="U346" s="303"/>
      <c r="V346" s="368"/>
      <c r="W346" s="308"/>
      <c r="X346" s="302"/>
      <c r="Y346" s="303"/>
      <c r="Z346" s="368"/>
      <c r="AA346" s="308"/>
      <c r="AB346" s="302"/>
      <c r="AC346" s="303"/>
      <c r="AD346" s="368"/>
      <c r="AE346" s="308"/>
      <c r="AF346" s="302">
        <v>354</v>
      </c>
      <c r="AG346" s="303">
        <v>237</v>
      </c>
      <c r="AH346" s="368"/>
      <c r="AI346" s="308"/>
      <c r="AJ346" s="302"/>
      <c r="AK346" s="303"/>
      <c r="AL346" s="368"/>
      <c r="AM346" s="308"/>
      <c r="AN346" s="302"/>
      <c r="AO346" s="303"/>
      <c r="AP346" s="368"/>
      <c r="AQ346" s="308"/>
      <c r="AR346" s="302">
        <v>376</v>
      </c>
      <c r="AS346" s="303">
        <v>209</v>
      </c>
      <c r="AT346" s="368">
        <v>407</v>
      </c>
      <c r="AU346" s="308">
        <v>166</v>
      </c>
      <c r="AV346" s="344"/>
      <c r="AW346" s="303"/>
      <c r="AX346" s="369"/>
      <c r="AY346" s="308"/>
      <c r="AZ346" s="95"/>
      <c r="BA346" s="109"/>
      <c r="BB346" s="95"/>
      <c r="BC346" s="96"/>
      <c r="BD346" s="95"/>
      <c r="BE346" s="96"/>
      <c r="BF346" s="95"/>
      <c r="BG346" s="96"/>
      <c r="BH346" s="95"/>
      <c r="BI346" s="96"/>
      <c r="BJ346" s="95"/>
      <c r="BK346" s="96"/>
      <c r="BL346" s="95"/>
      <c r="BM346" s="96"/>
      <c r="BN346" s="95"/>
      <c r="BO346" s="96"/>
      <c r="BP346" s="95"/>
      <c r="BQ346" s="96"/>
      <c r="BR346" s="95"/>
      <c r="BS346" s="96"/>
    </row>
    <row r="347" spans="1:71">
      <c r="A347" s="10">
        <v>5631</v>
      </c>
      <c r="B347" s="11" t="s">
        <v>479</v>
      </c>
      <c r="C347" s="33">
        <v>706</v>
      </c>
      <c r="D347" s="45">
        <v>338</v>
      </c>
      <c r="E347" s="68">
        <f t="shared" si="5"/>
        <v>0.47875354107648727</v>
      </c>
      <c r="F347" s="95"/>
      <c r="G347" s="109"/>
      <c r="H347" s="95"/>
      <c r="I347" s="108"/>
      <c r="J347" s="196"/>
      <c r="K347" s="109"/>
      <c r="L347" s="95"/>
      <c r="M347" s="108"/>
      <c r="N347" s="196"/>
      <c r="O347" s="109"/>
      <c r="P347" s="302"/>
      <c r="Q347" s="303"/>
      <c r="R347" s="368"/>
      <c r="S347" s="308"/>
      <c r="T347" s="302"/>
      <c r="U347" s="303"/>
      <c r="V347" s="368"/>
      <c r="W347" s="308"/>
      <c r="X347" s="302"/>
      <c r="Y347" s="303"/>
      <c r="Z347" s="368"/>
      <c r="AA347" s="308"/>
      <c r="AB347" s="302"/>
      <c r="AC347" s="303"/>
      <c r="AD347" s="368"/>
      <c r="AE347" s="308"/>
      <c r="AF347" s="302">
        <v>220</v>
      </c>
      <c r="AG347" s="303">
        <v>115</v>
      </c>
      <c r="AH347" s="368"/>
      <c r="AI347" s="308"/>
      <c r="AJ347" s="302"/>
      <c r="AK347" s="303"/>
      <c r="AL347" s="368"/>
      <c r="AM347" s="308"/>
      <c r="AN347" s="302"/>
      <c r="AO347" s="303"/>
      <c r="AP347" s="368"/>
      <c r="AQ347" s="308"/>
      <c r="AR347" s="302">
        <v>225</v>
      </c>
      <c r="AS347" s="303">
        <v>109</v>
      </c>
      <c r="AT347" s="368">
        <v>244</v>
      </c>
      <c r="AU347" s="308">
        <v>87</v>
      </c>
      <c r="AV347" s="344"/>
      <c r="AW347" s="303"/>
      <c r="AX347" s="369"/>
      <c r="AY347" s="308"/>
      <c r="AZ347" s="95"/>
      <c r="BA347" s="109"/>
      <c r="BB347" s="95"/>
      <c r="BC347" s="96"/>
      <c r="BD347" s="95"/>
      <c r="BE347" s="96"/>
      <c r="BF347" s="95"/>
      <c r="BG347" s="96"/>
      <c r="BH347" s="95"/>
      <c r="BI347" s="96"/>
      <c r="BJ347" s="95"/>
      <c r="BK347" s="96"/>
      <c r="BL347" s="95"/>
      <c r="BM347" s="96"/>
      <c r="BN347" s="95"/>
      <c r="BO347" s="96"/>
      <c r="BP347" s="95"/>
      <c r="BQ347" s="96"/>
      <c r="BR347" s="95"/>
      <c r="BS347" s="96"/>
    </row>
    <row r="348" spans="1:71">
      <c r="A348" s="10">
        <v>5632</v>
      </c>
      <c r="B348" s="11" t="s">
        <v>480</v>
      </c>
      <c r="C348" s="33">
        <v>1216</v>
      </c>
      <c r="D348" s="45">
        <v>503</v>
      </c>
      <c r="E348" s="68">
        <f t="shared" si="5"/>
        <v>0.41365131578947367</v>
      </c>
      <c r="F348" s="95"/>
      <c r="G348" s="109"/>
      <c r="H348" s="95"/>
      <c r="I348" s="108"/>
      <c r="J348" s="196"/>
      <c r="K348" s="109"/>
      <c r="L348" s="95"/>
      <c r="M348" s="108"/>
      <c r="N348" s="196"/>
      <c r="O348" s="109"/>
      <c r="P348" s="302"/>
      <c r="Q348" s="303"/>
      <c r="R348" s="368"/>
      <c r="S348" s="308"/>
      <c r="T348" s="302"/>
      <c r="U348" s="303"/>
      <c r="V348" s="368"/>
      <c r="W348" s="308"/>
      <c r="X348" s="302"/>
      <c r="Y348" s="303"/>
      <c r="Z348" s="368"/>
      <c r="AA348" s="308"/>
      <c r="AB348" s="302"/>
      <c r="AC348" s="303"/>
      <c r="AD348" s="368"/>
      <c r="AE348" s="308"/>
      <c r="AF348" s="302">
        <v>282</v>
      </c>
      <c r="AG348" s="303">
        <v>218</v>
      </c>
      <c r="AH348" s="368"/>
      <c r="AI348" s="308"/>
      <c r="AJ348" s="302"/>
      <c r="AK348" s="303"/>
      <c r="AL348" s="368"/>
      <c r="AM348" s="308"/>
      <c r="AN348" s="302"/>
      <c r="AO348" s="303"/>
      <c r="AP348" s="368"/>
      <c r="AQ348" s="308"/>
      <c r="AR348" s="302">
        <v>349</v>
      </c>
      <c r="AS348" s="303">
        <v>146</v>
      </c>
      <c r="AT348" s="368">
        <v>363</v>
      </c>
      <c r="AU348" s="308">
        <v>126</v>
      </c>
      <c r="AV348" s="344"/>
      <c r="AW348" s="303"/>
      <c r="AX348" s="369"/>
      <c r="AY348" s="308"/>
      <c r="AZ348" s="95"/>
      <c r="BA348" s="109"/>
      <c r="BB348" s="95"/>
      <c r="BC348" s="96"/>
      <c r="BD348" s="95"/>
      <c r="BE348" s="96"/>
      <c r="BF348" s="95"/>
      <c r="BG348" s="96"/>
      <c r="BH348" s="95"/>
      <c r="BI348" s="96"/>
      <c r="BJ348" s="95"/>
      <c r="BK348" s="96"/>
      <c r="BL348" s="95"/>
      <c r="BM348" s="96"/>
      <c r="BN348" s="95"/>
      <c r="BO348" s="96"/>
      <c r="BP348" s="95"/>
      <c r="BQ348" s="96"/>
      <c r="BR348" s="95"/>
      <c r="BS348" s="96"/>
    </row>
    <row r="349" spans="1:71">
      <c r="A349" s="10">
        <v>5801</v>
      </c>
      <c r="B349" s="11" t="s">
        <v>481</v>
      </c>
      <c r="C349" s="33">
        <v>487</v>
      </c>
      <c r="D349" s="45">
        <v>115</v>
      </c>
      <c r="E349" s="68">
        <f t="shared" si="5"/>
        <v>0.23613963039014374</v>
      </c>
      <c r="F349" s="95"/>
      <c r="G349" s="109"/>
      <c r="H349" s="95">
        <v>75</v>
      </c>
      <c r="I349" s="108">
        <v>40</v>
      </c>
      <c r="J349" s="196"/>
      <c r="K349" s="109"/>
      <c r="L349" s="95"/>
      <c r="M349" s="108"/>
      <c r="N349" s="196"/>
      <c r="O349" s="109"/>
      <c r="P349" s="302"/>
      <c r="Q349" s="303"/>
      <c r="R349" s="368"/>
      <c r="S349" s="308"/>
      <c r="T349" s="302"/>
      <c r="U349" s="303"/>
      <c r="V349" s="368"/>
      <c r="W349" s="308"/>
      <c r="X349" s="302"/>
      <c r="Y349" s="303"/>
      <c r="Z349" s="368"/>
      <c r="AA349" s="308"/>
      <c r="AB349" s="302"/>
      <c r="AC349" s="303"/>
      <c r="AD349" s="368"/>
      <c r="AE349" s="308"/>
      <c r="AF349" s="302"/>
      <c r="AG349" s="303"/>
      <c r="AH349" s="368"/>
      <c r="AI349" s="308"/>
      <c r="AJ349" s="302"/>
      <c r="AK349" s="303"/>
      <c r="AL349" s="368"/>
      <c r="AM349" s="308"/>
      <c r="AN349" s="302"/>
      <c r="AO349" s="303"/>
      <c r="AP349" s="368"/>
      <c r="AQ349" s="308"/>
      <c r="AR349" s="302">
        <v>55</v>
      </c>
      <c r="AS349" s="303">
        <v>56</v>
      </c>
      <c r="AT349" s="368">
        <v>61</v>
      </c>
      <c r="AU349" s="308">
        <v>51</v>
      </c>
      <c r="AV349" s="344"/>
      <c r="AW349" s="303"/>
      <c r="AX349" s="369"/>
      <c r="AY349" s="308"/>
      <c r="AZ349" s="95"/>
      <c r="BA349" s="109"/>
      <c r="BB349" s="95"/>
      <c r="BC349" s="96"/>
      <c r="BD349" s="95"/>
      <c r="BE349" s="96"/>
      <c r="BF349" s="95"/>
      <c r="BG349" s="96"/>
      <c r="BH349" s="95"/>
      <c r="BI349" s="96"/>
      <c r="BJ349" s="95"/>
      <c r="BK349" s="96"/>
      <c r="BL349" s="95"/>
      <c r="BM349" s="96"/>
      <c r="BN349" s="95"/>
      <c r="BO349" s="96"/>
      <c r="BP349" s="95"/>
      <c r="BQ349" s="96"/>
      <c r="BR349" s="95"/>
      <c r="BS349" s="96"/>
    </row>
    <row r="350" spans="1:71">
      <c r="A350" s="10">
        <v>5901</v>
      </c>
      <c r="B350" s="11" t="s">
        <v>482</v>
      </c>
      <c r="C350" s="33">
        <v>1172</v>
      </c>
      <c r="D350" s="45">
        <v>606</v>
      </c>
      <c r="E350" s="68">
        <f t="shared" si="5"/>
        <v>0.51706484641638228</v>
      </c>
      <c r="F350" s="95"/>
      <c r="G350" s="109"/>
      <c r="H350" s="95"/>
      <c r="I350" s="108"/>
      <c r="J350" s="196"/>
      <c r="K350" s="109"/>
      <c r="L350" s="95"/>
      <c r="M350" s="108"/>
      <c r="N350" s="196"/>
      <c r="O350" s="109"/>
      <c r="P350" s="302"/>
      <c r="Q350" s="303"/>
      <c r="R350" s="368"/>
      <c r="S350" s="308"/>
      <c r="T350" s="302"/>
      <c r="U350" s="303"/>
      <c r="V350" s="368"/>
      <c r="W350" s="308"/>
      <c r="X350" s="302"/>
      <c r="Y350" s="303"/>
      <c r="Z350" s="368"/>
      <c r="AA350" s="308"/>
      <c r="AB350" s="302"/>
      <c r="AC350" s="303"/>
      <c r="AD350" s="368"/>
      <c r="AE350" s="308"/>
      <c r="AF350" s="302"/>
      <c r="AG350" s="303"/>
      <c r="AH350" s="368"/>
      <c r="AI350" s="308"/>
      <c r="AJ350" s="302">
        <v>221</v>
      </c>
      <c r="AK350" s="303">
        <v>384</v>
      </c>
      <c r="AL350" s="368"/>
      <c r="AM350" s="308"/>
      <c r="AN350" s="302"/>
      <c r="AO350" s="303"/>
      <c r="AP350" s="368"/>
      <c r="AQ350" s="308"/>
      <c r="AR350" s="302">
        <v>284</v>
      </c>
      <c r="AS350" s="303">
        <v>306</v>
      </c>
      <c r="AT350" s="368">
        <v>343</v>
      </c>
      <c r="AU350" s="308">
        <v>250</v>
      </c>
      <c r="AV350" s="344"/>
      <c r="AW350" s="303"/>
      <c r="AX350" s="369"/>
      <c r="AY350" s="308"/>
      <c r="AZ350" s="95"/>
      <c r="BA350" s="109"/>
      <c r="BB350" s="95"/>
      <c r="BC350" s="96"/>
      <c r="BD350" s="95"/>
      <c r="BE350" s="96"/>
      <c r="BF350" s="95"/>
      <c r="BG350" s="96"/>
      <c r="BH350" s="95"/>
      <c r="BI350" s="96"/>
      <c r="BJ350" s="95"/>
      <c r="BK350" s="96"/>
      <c r="BL350" s="95"/>
      <c r="BM350" s="96"/>
      <c r="BN350" s="95"/>
      <c r="BO350" s="96"/>
      <c r="BP350" s="95"/>
      <c r="BQ350" s="96"/>
      <c r="BR350" s="95"/>
      <c r="BS350" s="96"/>
    </row>
    <row r="351" spans="1:71">
      <c r="A351" s="10">
        <v>5902</v>
      </c>
      <c r="B351" s="11" t="s">
        <v>483</v>
      </c>
      <c r="C351" s="33">
        <v>1099</v>
      </c>
      <c r="D351" s="45">
        <v>369</v>
      </c>
      <c r="E351" s="68">
        <f t="shared" si="5"/>
        <v>0.33575978161965425</v>
      </c>
      <c r="F351" s="95"/>
      <c r="G351" s="109"/>
      <c r="H351" s="95"/>
      <c r="I351" s="108"/>
      <c r="J351" s="196"/>
      <c r="K351" s="109"/>
      <c r="L351" s="95"/>
      <c r="M351" s="108"/>
      <c r="N351" s="196"/>
      <c r="O351" s="109"/>
      <c r="P351" s="302"/>
      <c r="Q351" s="303"/>
      <c r="R351" s="368"/>
      <c r="S351" s="308"/>
      <c r="T351" s="302"/>
      <c r="U351" s="303"/>
      <c r="V351" s="368"/>
      <c r="W351" s="308"/>
      <c r="X351" s="302"/>
      <c r="Y351" s="303"/>
      <c r="Z351" s="368"/>
      <c r="AA351" s="308"/>
      <c r="AB351" s="302"/>
      <c r="AC351" s="303"/>
      <c r="AD351" s="368"/>
      <c r="AE351" s="308"/>
      <c r="AF351" s="302"/>
      <c r="AG351" s="303"/>
      <c r="AH351" s="368"/>
      <c r="AI351" s="308"/>
      <c r="AJ351" s="302">
        <v>201</v>
      </c>
      <c r="AK351" s="303">
        <v>140</v>
      </c>
      <c r="AL351" s="368"/>
      <c r="AM351" s="308"/>
      <c r="AN351" s="302"/>
      <c r="AO351" s="303"/>
      <c r="AP351" s="368"/>
      <c r="AQ351" s="308"/>
      <c r="AR351" s="302">
        <v>228</v>
      </c>
      <c r="AS351" s="303">
        <v>133</v>
      </c>
      <c r="AT351" s="368">
        <v>259</v>
      </c>
      <c r="AU351" s="308">
        <v>103</v>
      </c>
      <c r="AV351" s="344"/>
      <c r="AW351" s="303"/>
      <c r="AX351" s="369"/>
      <c r="AY351" s="308"/>
      <c r="AZ351" s="95"/>
      <c r="BA351" s="109"/>
      <c r="BB351" s="95"/>
      <c r="BC351" s="96"/>
      <c r="BD351" s="95"/>
      <c r="BE351" s="96"/>
      <c r="BF351" s="95"/>
      <c r="BG351" s="96"/>
      <c r="BH351" s="95"/>
      <c r="BI351" s="96"/>
      <c r="BJ351" s="95"/>
      <c r="BK351" s="96"/>
      <c r="BL351" s="95"/>
      <c r="BM351" s="96"/>
      <c r="BN351" s="95"/>
      <c r="BO351" s="96"/>
      <c r="BP351" s="95"/>
      <c r="BQ351" s="96"/>
      <c r="BR351" s="95"/>
      <c r="BS351" s="96"/>
    </row>
    <row r="352" spans="1:71">
      <c r="A352" s="10">
        <v>5903</v>
      </c>
      <c r="B352" s="11" t="s">
        <v>484</v>
      </c>
      <c r="C352" s="33">
        <v>1233</v>
      </c>
      <c r="D352" s="45">
        <v>347</v>
      </c>
      <c r="E352" s="68">
        <f t="shared" si="5"/>
        <v>0.28142741281427414</v>
      </c>
      <c r="F352" s="95"/>
      <c r="G352" s="109"/>
      <c r="H352" s="95"/>
      <c r="I352" s="108"/>
      <c r="J352" s="196"/>
      <c r="K352" s="109"/>
      <c r="L352" s="95"/>
      <c r="M352" s="108"/>
      <c r="N352" s="196"/>
      <c r="O352" s="109"/>
      <c r="P352" s="302"/>
      <c r="Q352" s="303"/>
      <c r="R352" s="368"/>
      <c r="S352" s="308"/>
      <c r="T352" s="302"/>
      <c r="U352" s="303"/>
      <c r="V352" s="368"/>
      <c r="W352" s="308"/>
      <c r="X352" s="302"/>
      <c r="Y352" s="303"/>
      <c r="Z352" s="368"/>
      <c r="AA352" s="308"/>
      <c r="AB352" s="302"/>
      <c r="AC352" s="303"/>
      <c r="AD352" s="368"/>
      <c r="AE352" s="308"/>
      <c r="AF352" s="302"/>
      <c r="AG352" s="303"/>
      <c r="AH352" s="368"/>
      <c r="AI352" s="308"/>
      <c r="AJ352" s="302">
        <v>210</v>
      </c>
      <c r="AK352" s="303">
        <v>131</v>
      </c>
      <c r="AL352" s="368"/>
      <c r="AM352" s="308"/>
      <c r="AN352" s="302"/>
      <c r="AO352" s="303"/>
      <c r="AP352" s="368"/>
      <c r="AQ352" s="308"/>
      <c r="AR352" s="302">
        <v>216</v>
      </c>
      <c r="AS352" s="303">
        <v>124</v>
      </c>
      <c r="AT352" s="368">
        <v>245</v>
      </c>
      <c r="AU352" s="308">
        <v>90</v>
      </c>
      <c r="AV352" s="344"/>
      <c r="AW352" s="303"/>
      <c r="AX352" s="369"/>
      <c r="AY352" s="308"/>
      <c r="AZ352" s="95"/>
      <c r="BA352" s="109"/>
      <c r="BB352" s="95"/>
      <c r="BC352" s="96"/>
      <c r="BD352" s="95"/>
      <c r="BE352" s="96"/>
      <c r="BF352" s="95"/>
      <c r="BG352" s="96"/>
      <c r="BH352" s="95"/>
      <c r="BI352" s="96"/>
      <c r="BJ352" s="95"/>
      <c r="BK352" s="96"/>
      <c r="BL352" s="95"/>
      <c r="BM352" s="96"/>
      <c r="BN352" s="95"/>
      <c r="BO352" s="96"/>
      <c r="BP352" s="95"/>
      <c r="BQ352" s="96"/>
      <c r="BR352" s="95"/>
      <c r="BS352" s="96"/>
    </row>
    <row r="353" spans="1:71">
      <c r="A353" s="10">
        <v>5904</v>
      </c>
      <c r="B353" s="11" t="s">
        <v>485</v>
      </c>
      <c r="C353" s="33">
        <v>1069</v>
      </c>
      <c r="D353" s="45">
        <v>174</v>
      </c>
      <c r="E353" s="68">
        <f t="shared" si="5"/>
        <v>0.16276894293732461</v>
      </c>
      <c r="F353" s="95"/>
      <c r="G353" s="109"/>
      <c r="H353" s="95"/>
      <c r="I353" s="108"/>
      <c r="J353" s="196"/>
      <c r="K353" s="109"/>
      <c r="L353" s="95"/>
      <c r="M353" s="108"/>
      <c r="N353" s="196"/>
      <c r="O353" s="109"/>
      <c r="P353" s="302"/>
      <c r="Q353" s="303"/>
      <c r="R353" s="368"/>
      <c r="S353" s="308"/>
      <c r="T353" s="302"/>
      <c r="U353" s="303"/>
      <c r="V353" s="368"/>
      <c r="W353" s="308"/>
      <c r="X353" s="302"/>
      <c r="Y353" s="303"/>
      <c r="Z353" s="368"/>
      <c r="AA353" s="308"/>
      <c r="AB353" s="302"/>
      <c r="AC353" s="303"/>
      <c r="AD353" s="368"/>
      <c r="AE353" s="308"/>
      <c r="AF353" s="302"/>
      <c r="AG353" s="303"/>
      <c r="AH353" s="368"/>
      <c r="AI353" s="308"/>
      <c r="AJ353" s="302">
        <v>1</v>
      </c>
      <c r="AK353" s="303">
        <v>0</v>
      </c>
      <c r="AL353" s="368"/>
      <c r="AM353" s="308"/>
      <c r="AN353" s="302"/>
      <c r="AO353" s="303"/>
      <c r="AP353" s="368"/>
      <c r="AQ353" s="308"/>
      <c r="AR353" s="302">
        <v>100</v>
      </c>
      <c r="AS353" s="303">
        <v>73</v>
      </c>
      <c r="AT353" s="368">
        <v>120</v>
      </c>
      <c r="AU353" s="308">
        <v>52</v>
      </c>
      <c r="AV353" s="344"/>
      <c r="AW353" s="303"/>
      <c r="AX353" s="369"/>
      <c r="AY353" s="308"/>
      <c r="AZ353" s="95"/>
      <c r="BA353" s="109"/>
      <c r="BB353" s="95"/>
      <c r="BC353" s="96"/>
      <c r="BD353" s="95"/>
      <c r="BE353" s="96"/>
      <c r="BF353" s="95"/>
      <c r="BG353" s="96"/>
      <c r="BH353" s="95"/>
      <c r="BI353" s="96"/>
      <c r="BJ353" s="95"/>
      <c r="BK353" s="96"/>
      <c r="BL353" s="95"/>
      <c r="BM353" s="96"/>
      <c r="BN353" s="95"/>
      <c r="BO353" s="96"/>
      <c r="BP353" s="95"/>
      <c r="BQ353" s="96"/>
      <c r="BR353" s="95"/>
      <c r="BS353" s="96"/>
    </row>
    <row r="354" spans="1:71">
      <c r="A354" s="10">
        <v>5905</v>
      </c>
      <c r="B354" s="11" t="s">
        <v>486</v>
      </c>
      <c r="C354" s="33">
        <v>1336</v>
      </c>
      <c r="D354" s="45">
        <v>599</v>
      </c>
      <c r="E354" s="68">
        <f t="shared" si="5"/>
        <v>0.44835329341317365</v>
      </c>
      <c r="F354" s="95"/>
      <c r="G354" s="109"/>
      <c r="H354" s="95"/>
      <c r="I354" s="108"/>
      <c r="J354" s="196"/>
      <c r="K354" s="109"/>
      <c r="L354" s="95"/>
      <c r="M354" s="108"/>
      <c r="N354" s="196"/>
      <c r="O354" s="109"/>
      <c r="P354" s="302"/>
      <c r="Q354" s="303"/>
      <c r="R354" s="368"/>
      <c r="S354" s="308"/>
      <c r="T354" s="302"/>
      <c r="U354" s="303"/>
      <c r="V354" s="368"/>
      <c r="W354" s="308"/>
      <c r="X354" s="302"/>
      <c r="Y354" s="303"/>
      <c r="Z354" s="368"/>
      <c r="AA354" s="308"/>
      <c r="AB354" s="302"/>
      <c r="AC354" s="303"/>
      <c r="AD354" s="368"/>
      <c r="AE354" s="308"/>
      <c r="AF354" s="302"/>
      <c r="AG354" s="303"/>
      <c r="AH354" s="368"/>
      <c r="AI354" s="308"/>
      <c r="AJ354" s="302">
        <v>268</v>
      </c>
      <c r="AK354" s="303">
        <v>328</v>
      </c>
      <c r="AL354" s="368"/>
      <c r="AM354" s="308"/>
      <c r="AN354" s="302"/>
      <c r="AO354" s="303"/>
      <c r="AP354" s="368"/>
      <c r="AQ354" s="308"/>
      <c r="AR354" s="302">
        <v>345</v>
      </c>
      <c r="AS354" s="303">
        <v>246</v>
      </c>
      <c r="AT354" s="368">
        <v>400</v>
      </c>
      <c r="AU354" s="308">
        <v>185</v>
      </c>
      <c r="AV354" s="344"/>
      <c r="AW354" s="303"/>
      <c r="AX354" s="369"/>
      <c r="AY354" s="308"/>
      <c r="AZ354" s="95"/>
      <c r="BA354" s="109"/>
      <c r="BB354" s="95"/>
      <c r="BC354" s="96"/>
      <c r="BD354" s="95"/>
      <c r="BE354" s="96"/>
      <c r="BF354" s="95"/>
      <c r="BG354" s="96"/>
      <c r="BH354" s="95"/>
      <c r="BI354" s="96"/>
      <c r="BJ354" s="95"/>
      <c r="BK354" s="96"/>
      <c r="BL354" s="95"/>
      <c r="BM354" s="96"/>
      <c r="BN354" s="95"/>
      <c r="BO354" s="96"/>
      <c r="BP354" s="95"/>
      <c r="BQ354" s="96"/>
      <c r="BR354" s="95"/>
      <c r="BS354" s="96"/>
    </row>
    <row r="355" spans="1:71">
      <c r="A355" s="10">
        <v>5906</v>
      </c>
      <c r="B355" s="11" t="s">
        <v>487</v>
      </c>
      <c r="C355" s="33">
        <v>1214</v>
      </c>
      <c r="D355" s="45">
        <v>542</v>
      </c>
      <c r="E355" s="68">
        <f t="shared" si="5"/>
        <v>0.44645799011532128</v>
      </c>
      <c r="F355" s="95"/>
      <c r="G355" s="109"/>
      <c r="H355" s="95"/>
      <c r="I355" s="108"/>
      <c r="J355" s="196"/>
      <c r="K355" s="109"/>
      <c r="L355" s="95"/>
      <c r="M355" s="108"/>
      <c r="N355" s="196"/>
      <c r="O355" s="109"/>
      <c r="P355" s="302"/>
      <c r="Q355" s="303"/>
      <c r="R355" s="368"/>
      <c r="S355" s="308"/>
      <c r="T355" s="302"/>
      <c r="U355" s="303"/>
      <c r="V355" s="368"/>
      <c r="W355" s="308"/>
      <c r="X355" s="302"/>
      <c r="Y355" s="303"/>
      <c r="Z355" s="368"/>
      <c r="AA355" s="308"/>
      <c r="AB355" s="302"/>
      <c r="AC355" s="303"/>
      <c r="AD355" s="368"/>
      <c r="AE355" s="308"/>
      <c r="AF355" s="302"/>
      <c r="AG355" s="303"/>
      <c r="AH355" s="368"/>
      <c r="AI355" s="308"/>
      <c r="AJ355" s="302">
        <v>160</v>
      </c>
      <c r="AK355" s="303">
        <v>378</v>
      </c>
      <c r="AL355" s="368"/>
      <c r="AM355" s="308"/>
      <c r="AN355" s="302"/>
      <c r="AO355" s="303"/>
      <c r="AP355" s="368"/>
      <c r="AQ355" s="308"/>
      <c r="AR355" s="302">
        <v>244</v>
      </c>
      <c r="AS355" s="303">
        <v>287</v>
      </c>
      <c r="AT355" s="368">
        <v>289</v>
      </c>
      <c r="AU355" s="308">
        <v>242</v>
      </c>
      <c r="AV355" s="344"/>
      <c r="AW355" s="303"/>
      <c r="AX355" s="369"/>
      <c r="AY355" s="308"/>
      <c r="AZ355" s="95"/>
      <c r="BA355" s="109"/>
      <c r="BB355" s="95"/>
      <c r="BC355" s="96"/>
      <c r="BD355" s="95"/>
      <c r="BE355" s="96"/>
      <c r="BF355" s="95"/>
      <c r="BG355" s="96"/>
      <c r="BH355" s="95"/>
      <c r="BI355" s="96"/>
      <c r="BJ355" s="95"/>
      <c r="BK355" s="96"/>
      <c r="BL355" s="95"/>
      <c r="BM355" s="96"/>
      <c r="BN355" s="95"/>
      <c r="BO355" s="96"/>
      <c r="BP355" s="95"/>
      <c r="BQ355" s="96"/>
      <c r="BR355" s="95"/>
      <c r="BS355" s="96"/>
    </row>
    <row r="356" spans="1:71">
      <c r="A356" s="10">
        <v>5907</v>
      </c>
      <c r="B356" s="11" t="s">
        <v>488</v>
      </c>
      <c r="C356" s="33">
        <v>1156</v>
      </c>
      <c r="D356" s="45">
        <v>528</v>
      </c>
      <c r="E356" s="68">
        <f t="shared" si="5"/>
        <v>0.45674740484429066</v>
      </c>
      <c r="F356" s="95"/>
      <c r="G356" s="109"/>
      <c r="H356" s="95"/>
      <c r="I356" s="108"/>
      <c r="J356" s="196"/>
      <c r="K356" s="109"/>
      <c r="L356" s="95"/>
      <c r="M356" s="108"/>
      <c r="N356" s="196"/>
      <c r="O356" s="109"/>
      <c r="P356" s="302"/>
      <c r="Q356" s="303"/>
      <c r="R356" s="368"/>
      <c r="S356" s="308"/>
      <c r="T356" s="302"/>
      <c r="U356" s="303"/>
      <c r="V356" s="368"/>
      <c r="W356" s="308"/>
      <c r="X356" s="302"/>
      <c r="Y356" s="303"/>
      <c r="Z356" s="368"/>
      <c r="AA356" s="308"/>
      <c r="AB356" s="302"/>
      <c r="AC356" s="303"/>
      <c r="AD356" s="368"/>
      <c r="AE356" s="308"/>
      <c r="AF356" s="302"/>
      <c r="AG356" s="303"/>
      <c r="AH356" s="368"/>
      <c r="AI356" s="308"/>
      <c r="AJ356" s="302">
        <v>242</v>
      </c>
      <c r="AK356" s="303">
        <v>280</v>
      </c>
      <c r="AL356" s="368"/>
      <c r="AM356" s="308"/>
      <c r="AN356" s="302"/>
      <c r="AO356" s="303"/>
      <c r="AP356" s="368"/>
      <c r="AQ356" s="308"/>
      <c r="AR356" s="302">
        <v>301</v>
      </c>
      <c r="AS356" s="303">
        <v>214</v>
      </c>
      <c r="AT356" s="368">
        <v>346</v>
      </c>
      <c r="AU356" s="308">
        <v>167</v>
      </c>
      <c r="AV356" s="344"/>
      <c r="AW356" s="303"/>
      <c r="AX356" s="369"/>
      <c r="AY356" s="308"/>
      <c r="AZ356" s="95"/>
      <c r="BA356" s="109"/>
      <c r="BB356" s="95"/>
      <c r="BC356" s="96"/>
      <c r="BD356" s="95"/>
      <c r="BE356" s="96"/>
      <c r="BF356" s="95"/>
      <c r="BG356" s="96"/>
      <c r="BH356" s="95"/>
      <c r="BI356" s="96"/>
      <c r="BJ356" s="95"/>
      <c r="BK356" s="96"/>
      <c r="BL356" s="95"/>
      <c r="BM356" s="96"/>
      <c r="BN356" s="95"/>
      <c r="BO356" s="96"/>
      <c r="BP356" s="95"/>
      <c r="BQ356" s="96"/>
      <c r="BR356" s="95"/>
      <c r="BS356" s="96"/>
    </row>
    <row r="357" spans="1:71">
      <c r="A357" s="10">
        <v>5908</v>
      </c>
      <c r="B357" s="11" t="s">
        <v>489</v>
      </c>
      <c r="C357" s="33">
        <v>1492</v>
      </c>
      <c r="D357" s="45">
        <v>583</v>
      </c>
      <c r="E357" s="68">
        <f t="shared" si="5"/>
        <v>0.39075067024128685</v>
      </c>
      <c r="F357" s="95"/>
      <c r="G357" s="109"/>
      <c r="H357" s="95"/>
      <c r="I357" s="108"/>
      <c r="J357" s="196"/>
      <c r="K357" s="109"/>
      <c r="L357" s="95"/>
      <c r="M357" s="108"/>
      <c r="N357" s="196"/>
      <c r="O357" s="109"/>
      <c r="P357" s="302"/>
      <c r="Q357" s="303"/>
      <c r="R357" s="368"/>
      <c r="S357" s="308"/>
      <c r="T357" s="302"/>
      <c r="U357" s="303"/>
      <c r="V357" s="368"/>
      <c r="W357" s="308"/>
      <c r="X357" s="302"/>
      <c r="Y357" s="303"/>
      <c r="Z357" s="368"/>
      <c r="AA357" s="308"/>
      <c r="AB357" s="302"/>
      <c r="AC357" s="303"/>
      <c r="AD357" s="368"/>
      <c r="AE357" s="308"/>
      <c r="AF357" s="302"/>
      <c r="AG357" s="303"/>
      <c r="AH357" s="368"/>
      <c r="AI357" s="308"/>
      <c r="AJ357" s="302">
        <v>283</v>
      </c>
      <c r="AK357" s="303">
        <v>297</v>
      </c>
      <c r="AL357" s="368"/>
      <c r="AM357" s="308"/>
      <c r="AN357" s="302"/>
      <c r="AO357" s="303"/>
      <c r="AP357" s="368"/>
      <c r="AQ357" s="308"/>
      <c r="AR357" s="302">
        <v>326</v>
      </c>
      <c r="AS357" s="303">
        <v>242</v>
      </c>
      <c r="AT357" s="368">
        <v>375</v>
      </c>
      <c r="AU357" s="308">
        <v>188</v>
      </c>
      <c r="AV357" s="344"/>
      <c r="AW357" s="303"/>
      <c r="AX357" s="369"/>
      <c r="AY357" s="308"/>
      <c r="AZ357" s="95"/>
      <c r="BA357" s="109"/>
      <c r="BB357" s="95"/>
      <c r="BC357" s="96"/>
      <c r="BD357" s="95"/>
      <c r="BE357" s="96"/>
      <c r="BF357" s="95"/>
      <c r="BG357" s="96"/>
      <c r="BH357" s="95"/>
      <c r="BI357" s="96"/>
      <c r="BJ357" s="95"/>
      <c r="BK357" s="96"/>
      <c r="BL357" s="95"/>
      <c r="BM357" s="96"/>
      <c r="BN357" s="95"/>
      <c r="BO357" s="96"/>
      <c r="BP357" s="95"/>
      <c r="BQ357" s="96"/>
      <c r="BR357" s="95"/>
      <c r="BS357" s="96"/>
    </row>
    <row r="358" spans="1:71">
      <c r="A358" s="10">
        <v>5909</v>
      </c>
      <c r="B358" s="11" t="s">
        <v>490</v>
      </c>
      <c r="C358" s="33">
        <v>862</v>
      </c>
      <c r="D358" s="45">
        <v>399</v>
      </c>
      <c r="E358" s="68">
        <f t="shared" si="5"/>
        <v>0.46287703016241299</v>
      </c>
      <c r="F358" s="95"/>
      <c r="G358" s="109"/>
      <c r="H358" s="95"/>
      <c r="I358" s="108"/>
      <c r="J358" s="196"/>
      <c r="K358" s="109"/>
      <c r="L358" s="95"/>
      <c r="M358" s="108"/>
      <c r="N358" s="196"/>
      <c r="O358" s="109"/>
      <c r="P358" s="302"/>
      <c r="Q358" s="303"/>
      <c r="R358" s="368"/>
      <c r="S358" s="308"/>
      <c r="T358" s="302"/>
      <c r="U358" s="303"/>
      <c r="V358" s="368"/>
      <c r="W358" s="308"/>
      <c r="X358" s="302"/>
      <c r="Y358" s="303"/>
      <c r="Z358" s="368"/>
      <c r="AA358" s="308"/>
      <c r="AB358" s="302"/>
      <c r="AC358" s="303"/>
      <c r="AD358" s="368"/>
      <c r="AE358" s="308"/>
      <c r="AF358" s="302"/>
      <c r="AG358" s="303"/>
      <c r="AH358" s="368"/>
      <c r="AI358" s="308"/>
      <c r="AJ358" s="302">
        <v>156</v>
      </c>
      <c r="AK358" s="303">
        <v>241</v>
      </c>
      <c r="AL358" s="368"/>
      <c r="AM358" s="308"/>
      <c r="AN358" s="302"/>
      <c r="AO358" s="303"/>
      <c r="AP358" s="368"/>
      <c r="AQ358" s="308"/>
      <c r="AR358" s="302">
        <v>205</v>
      </c>
      <c r="AS358" s="303">
        <v>188</v>
      </c>
      <c r="AT358" s="368">
        <v>232</v>
      </c>
      <c r="AU358" s="308">
        <v>157</v>
      </c>
      <c r="AV358" s="344"/>
      <c r="AW358" s="303"/>
      <c r="AX358" s="369"/>
      <c r="AY358" s="308"/>
      <c r="AZ358" s="95"/>
      <c r="BA358" s="109"/>
      <c r="BB358" s="95"/>
      <c r="BC358" s="96"/>
      <c r="BD358" s="95"/>
      <c r="BE358" s="96"/>
      <c r="BF358" s="95"/>
      <c r="BG358" s="96"/>
      <c r="BH358" s="95"/>
      <c r="BI358" s="96"/>
      <c r="BJ358" s="95"/>
      <c r="BK358" s="96"/>
      <c r="BL358" s="95"/>
      <c r="BM358" s="96"/>
      <c r="BN358" s="95"/>
      <c r="BO358" s="96"/>
      <c r="BP358" s="95"/>
      <c r="BQ358" s="96"/>
      <c r="BR358" s="95"/>
      <c r="BS358" s="96"/>
    </row>
    <row r="359" spans="1:71">
      <c r="A359" s="10">
        <v>5910</v>
      </c>
      <c r="B359" s="11" t="s">
        <v>491</v>
      </c>
      <c r="C359" s="33">
        <v>1288</v>
      </c>
      <c r="D359" s="45">
        <v>390</v>
      </c>
      <c r="E359" s="68">
        <f t="shared" si="5"/>
        <v>0.30279503105590061</v>
      </c>
      <c r="F359" s="95"/>
      <c r="G359" s="109"/>
      <c r="H359" s="95"/>
      <c r="I359" s="108"/>
      <c r="J359" s="196"/>
      <c r="K359" s="109"/>
      <c r="L359" s="95"/>
      <c r="M359" s="108"/>
      <c r="N359" s="196"/>
      <c r="O359" s="109"/>
      <c r="P359" s="302"/>
      <c r="Q359" s="303"/>
      <c r="R359" s="368"/>
      <c r="S359" s="308"/>
      <c r="T359" s="302"/>
      <c r="U359" s="303"/>
      <c r="V359" s="368"/>
      <c r="W359" s="308"/>
      <c r="X359" s="302"/>
      <c r="Y359" s="303"/>
      <c r="Z359" s="368"/>
      <c r="AA359" s="308"/>
      <c r="AB359" s="302"/>
      <c r="AC359" s="303"/>
      <c r="AD359" s="368"/>
      <c r="AE359" s="308"/>
      <c r="AF359" s="302"/>
      <c r="AG359" s="303"/>
      <c r="AH359" s="368"/>
      <c r="AI359" s="308"/>
      <c r="AJ359" s="302">
        <v>224</v>
      </c>
      <c r="AK359" s="303">
        <v>163</v>
      </c>
      <c r="AL359" s="368"/>
      <c r="AM359" s="308"/>
      <c r="AN359" s="302"/>
      <c r="AO359" s="303"/>
      <c r="AP359" s="368"/>
      <c r="AQ359" s="308"/>
      <c r="AR359" s="302">
        <v>241</v>
      </c>
      <c r="AS359" s="303">
        <v>138</v>
      </c>
      <c r="AT359" s="368">
        <v>272</v>
      </c>
      <c r="AU359" s="308">
        <v>110</v>
      </c>
      <c r="AV359" s="344"/>
      <c r="AW359" s="303"/>
      <c r="AX359" s="369"/>
      <c r="AY359" s="308"/>
      <c r="AZ359" s="95"/>
      <c r="BA359" s="109"/>
      <c r="BB359" s="95"/>
      <c r="BC359" s="96"/>
      <c r="BD359" s="95"/>
      <c r="BE359" s="96"/>
      <c r="BF359" s="95"/>
      <c r="BG359" s="96"/>
      <c r="BH359" s="95"/>
      <c r="BI359" s="96"/>
      <c r="BJ359" s="95"/>
      <c r="BK359" s="96"/>
      <c r="BL359" s="95"/>
      <c r="BM359" s="96"/>
      <c r="BN359" s="95"/>
      <c r="BO359" s="96"/>
      <c r="BP359" s="95"/>
      <c r="BQ359" s="96"/>
      <c r="BR359" s="95"/>
      <c r="BS359" s="96"/>
    </row>
    <row r="360" spans="1:71">
      <c r="A360" s="10">
        <v>5911</v>
      </c>
      <c r="B360" s="11" t="s">
        <v>492</v>
      </c>
      <c r="C360" s="33">
        <v>815</v>
      </c>
      <c r="D360" s="45">
        <v>262</v>
      </c>
      <c r="E360" s="68">
        <f t="shared" si="5"/>
        <v>0.32147239263803679</v>
      </c>
      <c r="F360" s="95"/>
      <c r="G360" s="109"/>
      <c r="H360" s="95"/>
      <c r="I360" s="108"/>
      <c r="J360" s="196"/>
      <c r="K360" s="109"/>
      <c r="L360" s="95"/>
      <c r="M360" s="108"/>
      <c r="N360" s="196"/>
      <c r="O360" s="109"/>
      <c r="P360" s="302"/>
      <c r="Q360" s="303"/>
      <c r="R360" s="368"/>
      <c r="S360" s="308"/>
      <c r="T360" s="302"/>
      <c r="U360" s="303"/>
      <c r="V360" s="368"/>
      <c r="W360" s="308"/>
      <c r="X360" s="302"/>
      <c r="Y360" s="303"/>
      <c r="Z360" s="368"/>
      <c r="AA360" s="308"/>
      <c r="AB360" s="302"/>
      <c r="AC360" s="303"/>
      <c r="AD360" s="368"/>
      <c r="AE360" s="308"/>
      <c r="AF360" s="302"/>
      <c r="AG360" s="303"/>
      <c r="AH360" s="368"/>
      <c r="AI360" s="308"/>
      <c r="AJ360" s="302">
        <v>132</v>
      </c>
      <c r="AK360" s="303">
        <v>130</v>
      </c>
      <c r="AL360" s="368"/>
      <c r="AM360" s="308"/>
      <c r="AN360" s="302"/>
      <c r="AO360" s="303"/>
      <c r="AP360" s="368"/>
      <c r="AQ360" s="308"/>
      <c r="AR360" s="302">
        <v>147</v>
      </c>
      <c r="AS360" s="303">
        <v>109</v>
      </c>
      <c r="AT360" s="368">
        <v>172</v>
      </c>
      <c r="AU360" s="308">
        <v>82</v>
      </c>
      <c r="AV360" s="344"/>
      <c r="AW360" s="303"/>
      <c r="AX360" s="369"/>
      <c r="AY360" s="308"/>
      <c r="AZ360" s="95"/>
      <c r="BA360" s="109"/>
      <c r="BB360" s="95"/>
      <c r="BC360" s="96"/>
      <c r="BD360" s="95"/>
      <c r="BE360" s="96"/>
      <c r="BF360" s="95"/>
      <c r="BG360" s="96"/>
      <c r="BH360" s="95"/>
      <c r="BI360" s="96"/>
      <c r="BJ360" s="95"/>
      <c r="BK360" s="96"/>
      <c r="BL360" s="95"/>
      <c r="BM360" s="96"/>
      <c r="BN360" s="95"/>
      <c r="BO360" s="96"/>
      <c r="BP360" s="95"/>
      <c r="BQ360" s="96"/>
      <c r="BR360" s="95"/>
      <c r="BS360" s="96"/>
    </row>
    <row r="361" spans="1:71">
      <c r="A361" s="10">
        <v>5912</v>
      </c>
      <c r="B361" s="11" t="s">
        <v>493</v>
      </c>
      <c r="C361" s="33">
        <v>1178</v>
      </c>
      <c r="D361" s="45">
        <v>610</v>
      </c>
      <c r="E361" s="68">
        <f t="shared" si="5"/>
        <v>0.51782682512733447</v>
      </c>
      <c r="F361" s="95"/>
      <c r="G361" s="109"/>
      <c r="H361" s="95"/>
      <c r="I361" s="108"/>
      <c r="J361" s="196"/>
      <c r="K361" s="109"/>
      <c r="L361" s="95"/>
      <c r="M361" s="108"/>
      <c r="N361" s="196"/>
      <c r="O361" s="109"/>
      <c r="P361" s="302"/>
      <c r="Q361" s="303"/>
      <c r="R361" s="368"/>
      <c r="S361" s="308"/>
      <c r="T361" s="302"/>
      <c r="U361" s="303"/>
      <c r="V361" s="368"/>
      <c r="W361" s="308"/>
      <c r="X361" s="302"/>
      <c r="Y361" s="303"/>
      <c r="Z361" s="368"/>
      <c r="AA361" s="308"/>
      <c r="AB361" s="302"/>
      <c r="AC361" s="303"/>
      <c r="AD361" s="368"/>
      <c r="AE361" s="308"/>
      <c r="AF361" s="302"/>
      <c r="AG361" s="303"/>
      <c r="AH361" s="368"/>
      <c r="AI361" s="308"/>
      <c r="AJ361" s="302">
        <v>266</v>
      </c>
      <c r="AK361" s="303">
        <v>343</v>
      </c>
      <c r="AL361" s="368"/>
      <c r="AM361" s="308"/>
      <c r="AN361" s="302"/>
      <c r="AO361" s="303"/>
      <c r="AP361" s="368"/>
      <c r="AQ361" s="308"/>
      <c r="AR361" s="302">
        <v>323</v>
      </c>
      <c r="AS361" s="303">
        <v>269</v>
      </c>
      <c r="AT361" s="368">
        <v>354</v>
      </c>
      <c r="AU361" s="308">
        <v>241</v>
      </c>
      <c r="AV361" s="344"/>
      <c r="AW361" s="303"/>
      <c r="AX361" s="369"/>
      <c r="AY361" s="308"/>
      <c r="AZ361" s="95"/>
      <c r="BA361" s="109"/>
      <c r="BB361" s="95"/>
      <c r="BC361" s="96"/>
      <c r="BD361" s="95"/>
      <c r="BE361" s="96"/>
      <c r="BF361" s="95"/>
      <c r="BG361" s="96"/>
      <c r="BH361" s="95"/>
      <c r="BI361" s="96"/>
      <c r="BJ361" s="95"/>
      <c r="BK361" s="96"/>
      <c r="BL361" s="95"/>
      <c r="BM361" s="96"/>
      <c r="BN361" s="95"/>
      <c r="BO361" s="96"/>
      <c r="BP361" s="95"/>
      <c r="BQ361" s="96"/>
      <c r="BR361" s="95"/>
      <c r="BS361" s="96"/>
    </row>
    <row r="362" spans="1:71">
      <c r="A362" s="10">
        <v>5913</v>
      </c>
      <c r="B362" s="11" t="s">
        <v>494</v>
      </c>
      <c r="C362" s="33">
        <v>1041</v>
      </c>
      <c r="D362" s="45">
        <v>263</v>
      </c>
      <c r="E362" s="68">
        <f t="shared" si="5"/>
        <v>0.25264169068203651</v>
      </c>
      <c r="F362" s="95"/>
      <c r="G362" s="109"/>
      <c r="H362" s="95"/>
      <c r="I362" s="108"/>
      <c r="J362" s="196"/>
      <c r="K362" s="109"/>
      <c r="L362" s="95"/>
      <c r="M362" s="108"/>
      <c r="N362" s="196"/>
      <c r="O362" s="109"/>
      <c r="P362" s="302"/>
      <c r="Q362" s="303"/>
      <c r="R362" s="368"/>
      <c r="S362" s="308"/>
      <c r="T362" s="302"/>
      <c r="U362" s="303"/>
      <c r="V362" s="368"/>
      <c r="W362" s="308"/>
      <c r="X362" s="302"/>
      <c r="Y362" s="303"/>
      <c r="Z362" s="368"/>
      <c r="AA362" s="308"/>
      <c r="AB362" s="302"/>
      <c r="AC362" s="303"/>
      <c r="AD362" s="368"/>
      <c r="AE362" s="308"/>
      <c r="AF362" s="302"/>
      <c r="AG362" s="303"/>
      <c r="AH362" s="368"/>
      <c r="AI362" s="308"/>
      <c r="AJ362" s="302">
        <v>164</v>
      </c>
      <c r="AK362" s="303">
        <v>97</v>
      </c>
      <c r="AL362" s="368"/>
      <c r="AM362" s="308"/>
      <c r="AN362" s="302"/>
      <c r="AO362" s="303"/>
      <c r="AP362" s="368"/>
      <c r="AQ362" s="308"/>
      <c r="AR362" s="302">
        <v>167</v>
      </c>
      <c r="AS362" s="303">
        <v>93</v>
      </c>
      <c r="AT362" s="368">
        <v>187</v>
      </c>
      <c r="AU362" s="308">
        <v>67</v>
      </c>
      <c r="AV362" s="344"/>
      <c r="AW362" s="303"/>
      <c r="AX362" s="369"/>
      <c r="AY362" s="308"/>
      <c r="AZ362" s="95"/>
      <c r="BA362" s="109"/>
      <c r="BB362" s="95"/>
      <c r="BC362" s="96"/>
      <c r="BD362" s="95"/>
      <c r="BE362" s="96"/>
      <c r="BF362" s="95"/>
      <c r="BG362" s="96"/>
      <c r="BH362" s="95"/>
      <c r="BI362" s="96"/>
      <c r="BJ362" s="95"/>
      <c r="BK362" s="96"/>
      <c r="BL362" s="95"/>
      <c r="BM362" s="96"/>
      <c r="BN362" s="95"/>
      <c r="BO362" s="96"/>
      <c r="BP362" s="95"/>
      <c r="BQ362" s="96"/>
      <c r="BR362" s="95"/>
      <c r="BS362" s="96"/>
    </row>
    <row r="363" spans="1:71">
      <c r="A363" s="10">
        <v>5914</v>
      </c>
      <c r="B363" s="11" t="s">
        <v>495</v>
      </c>
      <c r="C363" s="33">
        <v>1354</v>
      </c>
      <c r="D363" s="45">
        <v>614</v>
      </c>
      <c r="E363" s="68">
        <f t="shared" si="5"/>
        <v>0.45347119645494832</v>
      </c>
      <c r="F363" s="95"/>
      <c r="G363" s="109"/>
      <c r="H363" s="95"/>
      <c r="I363" s="108"/>
      <c r="J363" s="196"/>
      <c r="K363" s="109"/>
      <c r="L363" s="95"/>
      <c r="M363" s="108"/>
      <c r="N363" s="196"/>
      <c r="O363" s="109"/>
      <c r="P363" s="302"/>
      <c r="Q363" s="303"/>
      <c r="R363" s="368"/>
      <c r="S363" s="308"/>
      <c r="T363" s="302"/>
      <c r="U363" s="303"/>
      <c r="V363" s="368"/>
      <c r="W363" s="308"/>
      <c r="X363" s="302"/>
      <c r="Y363" s="303"/>
      <c r="Z363" s="368"/>
      <c r="AA363" s="308"/>
      <c r="AB363" s="302"/>
      <c r="AC363" s="303"/>
      <c r="AD363" s="368"/>
      <c r="AE363" s="308"/>
      <c r="AF363" s="302"/>
      <c r="AG363" s="303"/>
      <c r="AH363" s="368"/>
      <c r="AI363" s="308"/>
      <c r="AJ363" s="302">
        <v>320</v>
      </c>
      <c r="AK363" s="303">
        <v>289</v>
      </c>
      <c r="AL363" s="368"/>
      <c r="AM363" s="308"/>
      <c r="AN363" s="302"/>
      <c r="AO363" s="303"/>
      <c r="AP363" s="368"/>
      <c r="AQ363" s="308"/>
      <c r="AR363" s="302">
        <v>361</v>
      </c>
      <c r="AS363" s="303">
        <v>236</v>
      </c>
      <c r="AT363" s="368">
        <v>407</v>
      </c>
      <c r="AU363" s="308">
        <v>177</v>
      </c>
      <c r="AV363" s="344"/>
      <c r="AW363" s="303"/>
      <c r="AX363" s="369"/>
      <c r="AY363" s="308"/>
      <c r="AZ363" s="95"/>
      <c r="BA363" s="109"/>
      <c r="BB363" s="95"/>
      <c r="BC363" s="96"/>
      <c r="BD363" s="95"/>
      <c r="BE363" s="96"/>
      <c r="BF363" s="95"/>
      <c r="BG363" s="96"/>
      <c r="BH363" s="95"/>
      <c r="BI363" s="96"/>
      <c r="BJ363" s="95"/>
      <c r="BK363" s="96"/>
      <c r="BL363" s="95"/>
      <c r="BM363" s="96"/>
      <c r="BN363" s="95"/>
      <c r="BO363" s="96"/>
      <c r="BP363" s="95"/>
      <c r="BQ363" s="96"/>
      <c r="BR363" s="95"/>
      <c r="BS363" s="96"/>
    </row>
    <row r="364" spans="1:71">
      <c r="A364" s="10">
        <v>5915</v>
      </c>
      <c r="B364" s="11" t="s">
        <v>496</v>
      </c>
      <c r="C364" s="33">
        <v>592</v>
      </c>
      <c r="D364" s="45">
        <v>260</v>
      </c>
      <c r="E364" s="68">
        <f t="shared" si="5"/>
        <v>0.4391891891891892</v>
      </c>
      <c r="F364" s="95"/>
      <c r="G364" s="109"/>
      <c r="H364" s="95"/>
      <c r="I364" s="108"/>
      <c r="J364" s="196"/>
      <c r="K364" s="109"/>
      <c r="L364" s="95"/>
      <c r="M364" s="108"/>
      <c r="N364" s="196"/>
      <c r="O364" s="109"/>
      <c r="P364" s="302"/>
      <c r="Q364" s="303"/>
      <c r="R364" s="368"/>
      <c r="S364" s="308"/>
      <c r="T364" s="302"/>
      <c r="U364" s="303"/>
      <c r="V364" s="368"/>
      <c r="W364" s="308"/>
      <c r="X364" s="302"/>
      <c r="Y364" s="303"/>
      <c r="Z364" s="368"/>
      <c r="AA364" s="308"/>
      <c r="AB364" s="302"/>
      <c r="AC364" s="303"/>
      <c r="AD364" s="368"/>
      <c r="AE364" s="308"/>
      <c r="AF364" s="302"/>
      <c r="AG364" s="303"/>
      <c r="AH364" s="368"/>
      <c r="AI364" s="308"/>
      <c r="AJ364" s="302">
        <v>160</v>
      </c>
      <c r="AK364" s="303">
        <v>96</v>
      </c>
      <c r="AL364" s="368"/>
      <c r="AM364" s="308"/>
      <c r="AN364" s="302"/>
      <c r="AO364" s="303"/>
      <c r="AP364" s="368"/>
      <c r="AQ364" s="308"/>
      <c r="AR364" s="302">
        <v>163</v>
      </c>
      <c r="AS364" s="303">
        <v>92</v>
      </c>
      <c r="AT364" s="368">
        <v>182</v>
      </c>
      <c r="AU364" s="308">
        <v>73</v>
      </c>
      <c r="AV364" s="344"/>
      <c r="AW364" s="303"/>
      <c r="AX364" s="369"/>
      <c r="AY364" s="308"/>
      <c r="AZ364" s="95"/>
      <c r="BA364" s="109"/>
      <c r="BB364" s="95"/>
      <c r="BC364" s="96"/>
      <c r="BD364" s="95"/>
      <c r="BE364" s="96"/>
      <c r="BF364" s="95"/>
      <c r="BG364" s="96"/>
      <c r="BH364" s="95"/>
      <c r="BI364" s="96"/>
      <c r="BJ364" s="95"/>
      <c r="BK364" s="96"/>
      <c r="BL364" s="95"/>
      <c r="BM364" s="96"/>
      <c r="BN364" s="95"/>
      <c r="BO364" s="96"/>
      <c r="BP364" s="95"/>
      <c r="BQ364" s="96"/>
      <c r="BR364" s="95"/>
      <c r="BS364" s="96"/>
    </row>
    <row r="365" spans="1:71">
      <c r="A365" s="10">
        <v>5916</v>
      </c>
      <c r="B365" s="11" t="s">
        <v>497</v>
      </c>
      <c r="C365" s="33">
        <v>477</v>
      </c>
      <c r="D365" s="45">
        <v>162</v>
      </c>
      <c r="E365" s="68">
        <f t="shared" si="5"/>
        <v>0.33962264150943394</v>
      </c>
      <c r="F365" s="95"/>
      <c r="G365" s="109"/>
      <c r="H365" s="95"/>
      <c r="I365" s="108"/>
      <c r="J365" s="196"/>
      <c r="K365" s="109"/>
      <c r="L365" s="95"/>
      <c r="M365" s="108"/>
      <c r="N365" s="196"/>
      <c r="O365" s="109"/>
      <c r="P365" s="302"/>
      <c r="Q365" s="303"/>
      <c r="R365" s="368"/>
      <c r="S365" s="308"/>
      <c r="T365" s="302"/>
      <c r="U365" s="303"/>
      <c r="V365" s="368"/>
      <c r="W365" s="308"/>
      <c r="X365" s="302"/>
      <c r="Y365" s="303"/>
      <c r="Z365" s="368"/>
      <c r="AA365" s="308"/>
      <c r="AB365" s="302"/>
      <c r="AC365" s="303"/>
      <c r="AD365" s="368"/>
      <c r="AE365" s="308"/>
      <c r="AF365" s="302"/>
      <c r="AG365" s="303"/>
      <c r="AH365" s="368"/>
      <c r="AI365" s="308"/>
      <c r="AJ365" s="302">
        <v>111</v>
      </c>
      <c r="AK365" s="303">
        <v>50</v>
      </c>
      <c r="AL365" s="368"/>
      <c r="AM365" s="308"/>
      <c r="AN365" s="302"/>
      <c r="AO365" s="303"/>
      <c r="AP365" s="368"/>
      <c r="AQ365" s="308"/>
      <c r="AR365" s="302">
        <v>109</v>
      </c>
      <c r="AS365" s="303">
        <v>51</v>
      </c>
      <c r="AT365" s="368">
        <v>125</v>
      </c>
      <c r="AU365" s="308">
        <v>33</v>
      </c>
      <c r="AV365" s="344"/>
      <c r="AW365" s="303"/>
      <c r="AX365" s="369"/>
      <c r="AY365" s="308"/>
      <c r="AZ365" s="95"/>
      <c r="BA365" s="109"/>
      <c r="BB365" s="95"/>
      <c r="BC365" s="96"/>
      <c r="BD365" s="95"/>
      <c r="BE365" s="96"/>
      <c r="BF365" s="95"/>
      <c r="BG365" s="96"/>
      <c r="BH365" s="95"/>
      <c r="BI365" s="96"/>
      <c r="BJ365" s="95"/>
      <c r="BK365" s="96"/>
      <c r="BL365" s="95"/>
      <c r="BM365" s="96"/>
      <c r="BN365" s="95"/>
      <c r="BO365" s="96"/>
      <c r="BP365" s="95"/>
      <c r="BQ365" s="96"/>
      <c r="BR365" s="95"/>
      <c r="BS365" s="96"/>
    </row>
    <row r="366" spans="1:71">
      <c r="A366" s="10">
        <v>5917</v>
      </c>
      <c r="B366" s="11" t="s">
        <v>498</v>
      </c>
      <c r="C366" s="33">
        <v>1178</v>
      </c>
      <c r="D366" s="45">
        <v>603</v>
      </c>
      <c r="E366" s="68">
        <f t="shared" si="5"/>
        <v>0.51188455008488964</v>
      </c>
      <c r="F366" s="95"/>
      <c r="G366" s="109"/>
      <c r="H366" s="95"/>
      <c r="I366" s="108"/>
      <c r="J366" s="196"/>
      <c r="K366" s="109"/>
      <c r="L366" s="95"/>
      <c r="M366" s="108"/>
      <c r="N366" s="196"/>
      <c r="O366" s="109"/>
      <c r="P366" s="302"/>
      <c r="Q366" s="303"/>
      <c r="R366" s="368"/>
      <c r="S366" s="308"/>
      <c r="T366" s="302"/>
      <c r="U366" s="303"/>
      <c r="V366" s="368"/>
      <c r="W366" s="308"/>
      <c r="X366" s="302"/>
      <c r="Y366" s="303"/>
      <c r="Z366" s="368"/>
      <c r="AA366" s="308"/>
      <c r="AB366" s="302"/>
      <c r="AC366" s="303"/>
      <c r="AD366" s="368"/>
      <c r="AE366" s="308"/>
      <c r="AF366" s="302"/>
      <c r="AG366" s="303"/>
      <c r="AH366" s="368"/>
      <c r="AI366" s="308"/>
      <c r="AJ366" s="302">
        <v>286</v>
      </c>
      <c r="AK366" s="303">
        <v>316</v>
      </c>
      <c r="AL366" s="368"/>
      <c r="AM366" s="308"/>
      <c r="AN366" s="302"/>
      <c r="AO366" s="303"/>
      <c r="AP366" s="368"/>
      <c r="AQ366" s="308"/>
      <c r="AR366" s="302">
        <v>336</v>
      </c>
      <c r="AS366" s="303">
        <v>259</v>
      </c>
      <c r="AT366" s="368">
        <v>405</v>
      </c>
      <c r="AU366" s="308">
        <v>185</v>
      </c>
      <c r="AV366" s="344"/>
      <c r="AW366" s="303"/>
      <c r="AX366" s="369"/>
      <c r="AY366" s="308"/>
      <c r="AZ366" s="95"/>
      <c r="BA366" s="109"/>
      <c r="BB366" s="95"/>
      <c r="BC366" s="96"/>
      <c r="BD366" s="95"/>
      <c r="BE366" s="96"/>
      <c r="BF366" s="95"/>
      <c r="BG366" s="96"/>
      <c r="BH366" s="95"/>
      <c r="BI366" s="96"/>
      <c r="BJ366" s="95"/>
      <c r="BK366" s="96"/>
      <c r="BL366" s="95"/>
      <c r="BM366" s="96"/>
      <c r="BN366" s="95"/>
      <c r="BO366" s="96"/>
      <c r="BP366" s="95"/>
      <c r="BQ366" s="96"/>
      <c r="BR366" s="95"/>
      <c r="BS366" s="96"/>
    </row>
    <row r="367" spans="1:71">
      <c r="A367" s="10">
        <v>5918</v>
      </c>
      <c r="B367" s="11" t="s">
        <v>499</v>
      </c>
      <c r="C367" s="33">
        <v>1187</v>
      </c>
      <c r="D367" s="45">
        <v>389</v>
      </c>
      <c r="E367" s="68">
        <f t="shared" si="5"/>
        <v>0.32771693344566133</v>
      </c>
      <c r="F367" s="95"/>
      <c r="G367" s="109"/>
      <c r="H367" s="95"/>
      <c r="I367" s="108"/>
      <c r="J367" s="196"/>
      <c r="K367" s="109"/>
      <c r="L367" s="95"/>
      <c r="M367" s="108"/>
      <c r="N367" s="196"/>
      <c r="O367" s="109"/>
      <c r="P367" s="302"/>
      <c r="Q367" s="303"/>
      <c r="R367" s="368"/>
      <c r="S367" s="308"/>
      <c r="T367" s="302"/>
      <c r="U367" s="303"/>
      <c r="V367" s="368"/>
      <c r="W367" s="308"/>
      <c r="X367" s="302"/>
      <c r="Y367" s="303"/>
      <c r="Z367" s="368"/>
      <c r="AA367" s="308"/>
      <c r="AB367" s="302"/>
      <c r="AC367" s="303"/>
      <c r="AD367" s="368"/>
      <c r="AE367" s="308"/>
      <c r="AF367" s="302"/>
      <c r="AG367" s="303"/>
      <c r="AH367" s="368"/>
      <c r="AI367" s="308"/>
      <c r="AJ367" s="302">
        <v>215</v>
      </c>
      <c r="AK367" s="303">
        <v>171</v>
      </c>
      <c r="AL367" s="368"/>
      <c r="AM367" s="308"/>
      <c r="AN367" s="302"/>
      <c r="AO367" s="303"/>
      <c r="AP367" s="368"/>
      <c r="AQ367" s="308"/>
      <c r="AR367" s="302">
        <v>235</v>
      </c>
      <c r="AS367" s="303">
        <v>146</v>
      </c>
      <c r="AT367" s="368">
        <v>270</v>
      </c>
      <c r="AU367" s="308">
        <v>107</v>
      </c>
      <c r="AV367" s="344"/>
      <c r="AW367" s="303"/>
      <c r="AX367" s="369"/>
      <c r="AY367" s="308"/>
      <c r="AZ367" s="95"/>
      <c r="BA367" s="109"/>
      <c r="BB367" s="95"/>
      <c r="BC367" s="96"/>
      <c r="BD367" s="95"/>
      <c r="BE367" s="96"/>
      <c r="BF367" s="95"/>
      <c r="BG367" s="96"/>
      <c r="BH367" s="95"/>
      <c r="BI367" s="96"/>
      <c r="BJ367" s="95"/>
      <c r="BK367" s="96"/>
      <c r="BL367" s="95"/>
      <c r="BM367" s="96"/>
      <c r="BN367" s="95"/>
      <c r="BO367" s="96"/>
      <c r="BP367" s="95"/>
      <c r="BQ367" s="96"/>
      <c r="BR367" s="95"/>
      <c r="BS367" s="96"/>
    </row>
    <row r="368" spans="1:71">
      <c r="A368" s="10">
        <v>5919</v>
      </c>
      <c r="B368" s="11" t="s">
        <v>500</v>
      </c>
      <c r="C368" s="33">
        <v>919</v>
      </c>
      <c r="D368" s="45">
        <v>449</v>
      </c>
      <c r="E368" s="68">
        <f t="shared" si="5"/>
        <v>0.48857453754080521</v>
      </c>
      <c r="F368" s="95"/>
      <c r="G368" s="109"/>
      <c r="H368" s="95"/>
      <c r="I368" s="108"/>
      <c r="J368" s="196"/>
      <c r="K368" s="109"/>
      <c r="L368" s="95"/>
      <c r="M368" s="108"/>
      <c r="N368" s="196"/>
      <c r="O368" s="109"/>
      <c r="P368" s="302"/>
      <c r="Q368" s="303"/>
      <c r="R368" s="368"/>
      <c r="S368" s="308"/>
      <c r="T368" s="302"/>
      <c r="U368" s="303"/>
      <c r="V368" s="368"/>
      <c r="W368" s="308"/>
      <c r="X368" s="302"/>
      <c r="Y368" s="303"/>
      <c r="Z368" s="368"/>
      <c r="AA368" s="308"/>
      <c r="AB368" s="302"/>
      <c r="AC368" s="303"/>
      <c r="AD368" s="368"/>
      <c r="AE368" s="308"/>
      <c r="AF368" s="302"/>
      <c r="AG368" s="303"/>
      <c r="AH368" s="368"/>
      <c r="AI368" s="308"/>
      <c r="AJ368" s="302">
        <v>276</v>
      </c>
      <c r="AK368" s="303">
        <v>170</v>
      </c>
      <c r="AL368" s="368"/>
      <c r="AM368" s="308"/>
      <c r="AN368" s="302"/>
      <c r="AO368" s="303"/>
      <c r="AP368" s="368"/>
      <c r="AQ368" s="308"/>
      <c r="AR368" s="302">
        <v>290</v>
      </c>
      <c r="AS368" s="303">
        <v>150</v>
      </c>
      <c r="AT368" s="368">
        <v>316</v>
      </c>
      <c r="AU368" s="308">
        <v>119</v>
      </c>
      <c r="AV368" s="344"/>
      <c r="AW368" s="303"/>
      <c r="AX368" s="369"/>
      <c r="AY368" s="308"/>
      <c r="AZ368" s="95"/>
      <c r="BA368" s="109"/>
      <c r="BB368" s="95"/>
      <c r="BC368" s="96"/>
      <c r="BD368" s="95"/>
      <c r="BE368" s="96"/>
      <c r="BF368" s="95"/>
      <c r="BG368" s="96"/>
      <c r="BH368" s="95"/>
      <c r="BI368" s="96"/>
      <c r="BJ368" s="95"/>
      <c r="BK368" s="96"/>
      <c r="BL368" s="95"/>
      <c r="BM368" s="96"/>
      <c r="BN368" s="95"/>
      <c r="BO368" s="96"/>
      <c r="BP368" s="95"/>
      <c r="BQ368" s="96"/>
      <c r="BR368" s="95"/>
      <c r="BS368" s="96"/>
    </row>
    <row r="369" spans="1:71">
      <c r="A369" s="10">
        <v>5920</v>
      </c>
      <c r="B369" s="11" t="s">
        <v>501</v>
      </c>
      <c r="C369" s="33">
        <v>1173</v>
      </c>
      <c r="D369" s="45">
        <v>322</v>
      </c>
      <c r="E369" s="68">
        <f t="shared" si="5"/>
        <v>0.27450980392156865</v>
      </c>
      <c r="F369" s="95"/>
      <c r="G369" s="109"/>
      <c r="H369" s="95"/>
      <c r="I369" s="108"/>
      <c r="J369" s="196"/>
      <c r="K369" s="109"/>
      <c r="L369" s="95"/>
      <c r="M369" s="108"/>
      <c r="N369" s="196"/>
      <c r="O369" s="109"/>
      <c r="P369" s="302"/>
      <c r="Q369" s="303"/>
      <c r="R369" s="368"/>
      <c r="S369" s="308"/>
      <c r="T369" s="302"/>
      <c r="U369" s="303"/>
      <c r="V369" s="368"/>
      <c r="W369" s="308"/>
      <c r="X369" s="302"/>
      <c r="Y369" s="303"/>
      <c r="Z369" s="368"/>
      <c r="AA369" s="308"/>
      <c r="AB369" s="302"/>
      <c r="AC369" s="303"/>
      <c r="AD369" s="368"/>
      <c r="AE369" s="308"/>
      <c r="AF369" s="302"/>
      <c r="AG369" s="303"/>
      <c r="AH369" s="368"/>
      <c r="AI369" s="308"/>
      <c r="AJ369" s="302">
        <v>43</v>
      </c>
      <c r="AK369" s="303">
        <v>33</v>
      </c>
      <c r="AL369" s="368"/>
      <c r="AM369" s="308"/>
      <c r="AN369" s="302"/>
      <c r="AO369" s="303"/>
      <c r="AP369" s="368"/>
      <c r="AQ369" s="308"/>
      <c r="AR369" s="302">
        <v>203</v>
      </c>
      <c r="AS369" s="303">
        <v>119</v>
      </c>
      <c r="AT369" s="368">
        <v>225</v>
      </c>
      <c r="AU369" s="308">
        <v>97</v>
      </c>
      <c r="AV369" s="344"/>
      <c r="AW369" s="303"/>
      <c r="AX369" s="369"/>
      <c r="AY369" s="308"/>
      <c r="AZ369" s="95"/>
      <c r="BA369" s="109"/>
      <c r="BB369" s="95"/>
      <c r="BC369" s="96"/>
      <c r="BD369" s="95"/>
      <c r="BE369" s="96"/>
      <c r="BF369" s="95"/>
      <c r="BG369" s="96"/>
      <c r="BH369" s="95"/>
      <c r="BI369" s="96"/>
      <c r="BJ369" s="95"/>
      <c r="BK369" s="96"/>
      <c r="BL369" s="95"/>
      <c r="BM369" s="96"/>
      <c r="BN369" s="95"/>
      <c r="BO369" s="96"/>
      <c r="BP369" s="95"/>
      <c r="BQ369" s="96"/>
      <c r="BR369" s="95"/>
      <c r="BS369" s="96"/>
    </row>
    <row r="370" spans="1:71">
      <c r="A370" s="10">
        <v>5921</v>
      </c>
      <c r="B370" s="11" t="s">
        <v>502</v>
      </c>
      <c r="C370" s="33">
        <v>955</v>
      </c>
      <c r="D370" s="45">
        <v>346</v>
      </c>
      <c r="E370" s="68">
        <f t="shared" si="5"/>
        <v>0.36230366492146598</v>
      </c>
      <c r="F370" s="95"/>
      <c r="G370" s="109"/>
      <c r="H370" s="95"/>
      <c r="I370" s="108"/>
      <c r="J370" s="196"/>
      <c r="K370" s="109"/>
      <c r="L370" s="95"/>
      <c r="M370" s="108"/>
      <c r="N370" s="196"/>
      <c r="O370" s="109"/>
      <c r="P370" s="302"/>
      <c r="Q370" s="303"/>
      <c r="R370" s="368"/>
      <c r="S370" s="308"/>
      <c r="T370" s="302"/>
      <c r="U370" s="303"/>
      <c r="V370" s="368"/>
      <c r="W370" s="308"/>
      <c r="X370" s="302"/>
      <c r="Y370" s="303"/>
      <c r="Z370" s="368"/>
      <c r="AA370" s="308"/>
      <c r="AB370" s="302"/>
      <c r="AC370" s="303"/>
      <c r="AD370" s="368"/>
      <c r="AE370" s="308"/>
      <c r="AF370" s="302"/>
      <c r="AG370" s="303"/>
      <c r="AH370" s="368"/>
      <c r="AI370" s="308"/>
      <c r="AJ370" s="302">
        <v>204</v>
      </c>
      <c r="AK370" s="303">
        <v>139</v>
      </c>
      <c r="AL370" s="368"/>
      <c r="AM370" s="308"/>
      <c r="AN370" s="302"/>
      <c r="AO370" s="303"/>
      <c r="AP370" s="368"/>
      <c r="AQ370" s="308"/>
      <c r="AR370" s="302">
        <v>232</v>
      </c>
      <c r="AS370" s="303">
        <v>103</v>
      </c>
      <c r="AT370" s="368">
        <v>245</v>
      </c>
      <c r="AU370" s="308">
        <v>83</v>
      </c>
      <c r="AV370" s="344"/>
      <c r="AW370" s="303"/>
      <c r="AX370" s="369"/>
      <c r="AY370" s="308"/>
      <c r="AZ370" s="95"/>
      <c r="BA370" s="109"/>
      <c r="BB370" s="95"/>
      <c r="BC370" s="96"/>
      <c r="BD370" s="95"/>
      <c r="BE370" s="96"/>
      <c r="BF370" s="95"/>
      <c r="BG370" s="96"/>
      <c r="BH370" s="95"/>
      <c r="BI370" s="96"/>
      <c r="BJ370" s="95"/>
      <c r="BK370" s="96"/>
      <c r="BL370" s="95"/>
      <c r="BM370" s="96"/>
      <c r="BN370" s="95"/>
      <c r="BO370" s="96"/>
      <c r="BP370" s="95"/>
      <c r="BQ370" s="96"/>
      <c r="BR370" s="95"/>
      <c r="BS370" s="96"/>
    </row>
    <row r="371" spans="1:71">
      <c r="A371" s="10">
        <v>5922</v>
      </c>
      <c r="B371" s="11" t="s">
        <v>503</v>
      </c>
      <c r="C371" s="33">
        <v>1060</v>
      </c>
      <c r="D371" s="45">
        <v>363</v>
      </c>
      <c r="E371" s="68">
        <f t="shared" si="5"/>
        <v>0.34245283018867922</v>
      </c>
      <c r="F371" s="95"/>
      <c r="G371" s="109"/>
      <c r="H371" s="95"/>
      <c r="I371" s="108"/>
      <c r="J371" s="196"/>
      <c r="K371" s="109"/>
      <c r="L371" s="95"/>
      <c r="M371" s="108"/>
      <c r="N371" s="196"/>
      <c r="O371" s="109"/>
      <c r="P371" s="302"/>
      <c r="Q371" s="303"/>
      <c r="R371" s="368"/>
      <c r="S371" s="308"/>
      <c r="T371" s="302"/>
      <c r="U371" s="303"/>
      <c r="V371" s="368"/>
      <c r="W371" s="308"/>
      <c r="X371" s="302"/>
      <c r="Y371" s="303"/>
      <c r="Z371" s="368"/>
      <c r="AA371" s="308"/>
      <c r="AB371" s="302"/>
      <c r="AC371" s="303"/>
      <c r="AD371" s="368"/>
      <c r="AE371" s="308"/>
      <c r="AF371" s="302"/>
      <c r="AG371" s="303"/>
      <c r="AH371" s="368"/>
      <c r="AI371" s="308"/>
      <c r="AJ371" s="302">
        <v>195</v>
      </c>
      <c r="AK371" s="303">
        <v>166</v>
      </c>
      <c r="AL371" s="368"/>
      <c r="AM371" s="308"/>
      <c r="AN371" s="302"/>
      <c r="AO371" s="303"/>
      <c r="AP371" s="368"/>
      <c r="AQ371" s="308"/>
      <c r="AR371" s="302">
        <v>215</v>
      </c>
      <c r="AS371" s="303">
        <v>141</v>
      </c>
      <c r="AT371" s="368">
        <v>237</v>
      </c>
      <c r="AU371" s="308">
        <v>113</v>
      </c>
      <c r="AV371" s="344"/>
      <c r="AW371" s="303"/>
      <c r="AX371" s="369"/>
      <c r="AY371" s="308"/>
      <c r="AZ371" s="95"/>
      <c r="BA371" s="109"/>
      <c r="BB371" s="95"/>
      <c r="BC371" s="96"/>
      <c r="BD371" s="95"/>
      <c r="BE371" s="96"/>
      <c r="BF371" s="95"/>
      <c r="BG371" s="96"/>
      <c r="BH371" s="95"/>
      <c r="BI371" s="96"/>
      <c r="BJ371" s="95"/>
      <c r="BK371" s="96"/>
      <c r="BL371" s="95"/>
      <c r="BM371" s="96"/>
      <c r="BN371" s="95"/>
      <c r="BO371" s="96"/>
      <c r="BP371" s="95"/>
      <c r="BQ371" s="96"/>
      <c r="BR371" s="95"/>
      <c r="BS371" s="96"/>
    </row>
    <row r="372" spans="1:71">
      <c r="A372" s="10">
        <v>5923</v>
      </c>
      <c r="B372" s="11" t="s">
        <v>504</v>
      </c>
      <c r="C372" s="33">
        <v>707</v>
      </c>
      <c r="D372" s="45">
        <v>138</v>
      </c>
      <c r="E372" s="68">
        <f t="shared" si="5"/>
        <v>0.19519094766619519</v>
      </c>
      <c r="F372" s="95"/>
      <c r="G372" s="109"/>
      <c r="H372" s="95"/>
      <c r="I372" s="108"/>
      <c r="J372" s="196"/>
      <c r="K372" s="109"/>
      <c r="L372" s="95"/>
      <c r="M372" s="108"/>
      <c r="N372" s="196"/>
      <c r="O372" s="109"/>
      <c r="P372" s="302"/>
      <c r="Q372" s="303"/>
      <c r="R372" s="368"/>
      <c r="S372" s="308"/>
      <c r="T372" s="302"/>
      <c r="U372" s="303"/>
      <c r="V372" s="368"/>
      <c r="W372" s="308"/>
      <c r="X372" s="302"/>
      <c r="Y372" s="303"/>
      <c r="Z372" s="368"/>
      <c r="AA372" s="308"/>
      <c r="AB372" s="302"/>
      <c r="AC372" s="303"/>
      <c r="AD372" s="368"/>
      <c r="AE372" s="308"/>
      <c r="AF372" s="302"/>
      <c r="AG372" s="303"/>
      <c r="AH372" s="368"/>
      <c r="AI372" s="308"/>
      <c r="AJ372" s="302">
        <v>80</v>
      </c>
      <c r="AK372" s="303">
        <v>57</v>
      </c>
      <c r="AL372" s="368"/>
      <c r="AM372" s="308"/>
      <c r="AN372" s="302"/>
      <c r="AO372" s="303"/>
      <c r="AP372" s="368"/>
      <c r="AQ372" s="308"/>
      <c r="AR372" s="302">
        <v>79</v>
      </c>
      <c r="AS372" s="303">
        <v>57</v>
      </c>
      <c r="AT372" s="368">
        <v>93</v>
      </c>
      <c r="AU372" s="308">
        <v>41</v>
      </c>
      <c r="AV372" s="344"/>
      <c r="AW372" s="303"/>
      <c r="AX372" s="369"/>
      <c r="AY372" s="308"/>
      <c r="AZ372" s="95"/>
      <c r="BA372" s="109"/>
      <c r="BB372" s="95"/>
      <c r="BC372" s="96"/>
      <c r="BD372" s="95"/>
      <c r="BE372" s="96"/>
      <c r="BF372" s="95"/>
      <c r="BG372" s="96"/>
      <c r="BH372" s="95"/>
      <c r="BI372" s="96"/>
      <c r="BJ372" s="95"/>
      <c r="BK372" s="96"/>
      <c r="BL372" s="95"/>
      <c r="BM372" s="96"/>
      <c r="BN372" s="95"/>
      <c r="BO372" s="96"/>
      <c r="BP372" s="95"/>
      <c r="BQ372" s="96"/>
      <c r="BR372" s="95"/>
      <c r="BS372" s="96"/>
    </row>
    <row r="373" spans="1:71">
      <c r="A373" s="10">
        <v>5924</v>
      </c>
      <c r="B373" s="11" t="s">
        <v>505</v>
      </c>
      <c r="C373" s="33">
        <v>1071</v>
      </c>
      <c r="D373" s="45">
        <v>321</v>
      </c>
      <c r="E373" s="68">
        <f t="shared" si="5"/>
        <v>0.29971988795518206</v>
      </c>
      <c r="F373" s="95"/>
      <c r="G373" s="109"/>
      <c r="H373" s="95"/>
      <c r="I373" s="108"/>
      <c r="J373" s="196"/>
      <c r="K373" s="109"/>
      <c r="L373" s="95"/>
      <c r="M373" s="108"/>
      <c r="N373" s="196"/>
      <c r="O373" s="109"/>
      <c r="P373" s="302"/>
      <c r="Q373" s="303"/>
      <c r="R373" s="368"/>
      <c r="S373" s="308"/>
      <c r="T373" s="302"/>
      <c r="U373" s="303"/>
      <c r="V373" s="368"/>
      <c r="W373" s="308"/>
      <c r="X373" s="302"/>
      <c r="Y373" s="303"/>
      <c r="Z373" s="368"/>
      <c r="AA373" s="308"/>
      <c r="AB373" s="302"/>
      <c r="AC373" s="303"/>
      <c r="AD373" s="368"/>
      <c r="AE373" s="308"/>
      <c r="AF373" s="302"/>
      <c r="AG373" s="303"/>
      <c r="AH373" s="368"/>
      <c r="AI373" s="308"/>
      <c r="AJ373" s="302">
        <v>194</v>
      </c>
      <c r="AK373" s="303">
        <v>124</v>
      </c>
      <c r="AL373" s="368"/>
      <c r="AM373" s="308"/>
      <c r="AN373" s="302"/>
      <c r="AO373" s="303"/>
      <c r="AP373" s="368"/>
      <c r="AQ373" s="308"/>
      <c r="AR373" s="302">
        <v>222</v>
      </c>
      <c r="AS373" s="303">
        <v>90</v>
      </c>
      <c r="AT373" s="368">
        <v>237</v>
      </c>
      <c r="AU373" s="308">
        <v>74</v>
      </c>
      <c r="AV373" s="344"/>
      <c r="AW373" s="303"/>
      <c r="AX373" s="369"/>
      <c r="AY373" s="308"/>
      <c r="AZ373" s="95"/>
      <c r="BA373" s="109"/>
      <c r="BB373" s="95"/>
      <c r="BC373" s="96"/>
      <c r="BD373" s="95"/>
      <c r="BE373" s="96"/>
      <c r="BF373" s="95"/>
      <c r="BG373" s="96"/>
      <c r="BH373" s="95"/>
      <c r="BI373" s="96"/>
      <c r="BJ373" s="95"/>
      <c r="BK373" s="96"/>
      <c r="BL373" s="95"/>
      <c r="BM373" s="96"/>
      <c r="BN373" s="95"/>
      <c r="BO373" s="96"/>
      <c r="BP373" s="95"/>
      <c r="BQ373" s="96"/>
      <c r="BR373" s="95"/>
      <c r="BS373" s="96"/>
    </row>
    <row r="374" spans="1:71">
      <c r="A374" s="10">
        <v>5925</v>
      </c>
      <c r="B374" s="11" t="s">
        <v>506</v>
      </c>
      <c r="C374" s="33">
        <v>1206</v>
      </c>
      <c r="D374" s="45">
        <v>352</v>
      </c>
      <c r="E374" s="68">
        <f t="shared" si="5"/>
        <v>0.29187396351575456</v>
      </c>
      <c r="F374" s="95"/>
      <c r="G374" s="109"/>
      <c r="H374" s="95"/>
      <c r="I374" s="108"/>
      <c r="J374" s="196"/>
      <c r="K374" s="109"/>
      <c r="L374" s="95"/>
      <c r="M374" s="108"/>
      <c r="N374" s="196"/>
      <c r="O374" s="109"/>
      <c r="P374" s="302"/>
      <c r="Q374" s="303"/>
      <c r="R374" s="368"/>
      <c r="S374" s="308"/>
      <c r="T374" s="302"/>
      <c r="U374" s="303"/>
      <c r="V374" s="368"/>
      <c r="W374" s="308"/>
      <c r="X374" s="302"/>
      <c r="Y374" s="303"/>
      <c r="Z374" s="368"/>
      <c r="AA374" s="308"/>
      <c r="AB374" s="302"/>
      <c r="AC374" s="303"/>
      <c r="AD374" s="368"/>
      <c r="AE374" s="308"/>
      <c r="AF374" s="302"/>
      <c r="AG374" s="303"/>
      <c r="AH374" s="368"/>
      <c r="AI374" s="308"/>
      <c r="AJ374" s="302">
        <v>161</v>
      </c>
      <c r="AK374" s="303">
        <v>136</v>
      </c>
      <c r="AL374" s="368"/>
      <c r="AM374" s="308"/>
      <c r="AN374" s="302"/>
      <c r="AO374" s="303"/>
      <c r="AP374" s="368"/>
      <c r="AQ374" s="308"/>
      <c r="AR374" s="302">
        <v>191</v>
      </c>
      <c r="AS374" s="303">
        <v>155</v>
      </c>
      <c r="AT374" s="368">
        <v>224</v>
      </c>
      <c r="AU374" s="308">
        <v>121</v>
      </c>
      <c r="AV374" s="344"/>
      <c r="AW374" s="303"/>
      <c r="AX374" s="369"/>
      <c r="AY374" s="308"/>
      <c r="AZ374" s="95"/>
      <c r="BA374" s="109"/>
      <c r="BB374" s="95"/>
      <c r="BC374" s="96"/>
      <c r="BD374" s="95"/>
      <c r="BE374" s="96"/>
      <c r="BF374" s="95"/>
      <c r="BG374" s="96"/>
      <c r="BH374" s="95"/>
      <c r="BI374" s="96"/>
      <c r="BJ374" s="95"/>
      <c r="BK374" s="96"/>
      <c r="BL374" s="95"/>
      <c r="BM374" s="96"/>
      <c r="BN374" s="95"/>
      <c r="BO374" s="96"/>
      <c r="BP374" s="95"/>
      <c r="BQ374" s="96"/>
      <c r="BR374" s="95"/>
      <c r="BS374" s="96"/>
    </row>
    <row r="375" spans="1:71">
      <c r="A375" s="10">
        <v>5926</v>
      </c>
      <c r="B375" s="11" t="s">
        <v>507</v>
      </c>
      <c r="C375" s="33">
        <v>1247</v>
      </c>
      <c r="D375" s="45">
        <v>312</v>
      </c>
      <c r="E375" s="68">
        <f t="shared" si="5"/>
        <v>0.25020048115477145</v>
      </c>
      <c r="F375" s="95"/>
      <c r="G375" s="109"/>
      <c r="H375" s="95"/>
      <c r="I375" s="108"/>
      <c r="J375" s="196"/>
      <c r="K375" s="109"/>
      <c r="L375" s="95"/>
      <c r="M375" s="108"/>
      <c r="N375" s="196"/>
      <c r="O375" s="109"/>
      <c r="P375" s="302"/>
      <c r="Q375" s="303"/>
      <c r="R375" s="368"/>
      <c r="S375" s="308"/>
      <c r="T375" s="302"/>
      <c r="U375" s="303"/>
      <c r="V375" s="368"/>
      <c r="W375" s="308"/>
      <c r="X375" s="302"/>
      <c r="Y375" s="303"/>
      <c r="Z375" s="368"/>
      <c r="AA375" s="308"/>
      <c r="AB375" s="302"/>
      <c r="AC375" s="303"/>
      <c r="AD375" s="368"/>
      <c r="AE375" s="308"/>
      <c r="AF375" s="302"/>
      <c r="AG375" s="303"/>
      <c r="AH375" s="368"/>
      <c r="AI375" s="308"/>
      <c r="AJ375" s="302">
        <v>109</v>
      </c>
      <c r="AK375" s="303">
        <v>92</v>
      </c>
      <c r="AL375" s="368"/>
      <c r="AM375" s="308"/>
      <c r="AN375" s="302"/>
      <c r="AO375" s="303"/>
      <c r="AP375" s="368"/>
      <c r="AQ375" s="308"/>
      <c r="AR375" s="302">
        <v>191</v>
      </c>
      <c r="AS375" s="303">
        <v>114</v>
      </c>
      <c r="AT375" s="368">
        <v>222</v>
      </c>
      <c r="AU375" s="308">
        <v>81</v>
      </c>
      <c r="AV375" s="344"/>
      <c r="AW375" s="303"/>
      <c r="AX375" s="369"/>
      <c r="AY375" s="308"/>
      <c r="AZ375" s="95"/>
      <c r="BA375" s="109"/>
      <c r="BB375" s="95"/>
      <c r="BC375" s="96"/>
      <c r="BD375" s="95"/>
      <c r="BE375" s="96"/>
      <c r="BF375" s="95"/>
      <c r="BG375" s="96"/>
      <c r="BH375" s="95"/>
      <c r="BI375" s="96"/>
      <c r="BJ375" s="95"/>
      <c r="BK375" s="96"/>
      <c r="BL375" s="95"/>
      <c r="BM375" s="96"/>
      <c r="BN375" s="95"/>
      <c r="BO375" s="96"/>
      <c r="BP375" s="95"/>
      <c r="BQ375" s="96"/>
      <c r="BR375" s="95"/>
      <c r="BS375" s="96"/>
    </row>
    <row r="376" spans="1:71">
      <c r="A376" s="10">
        <v>5927</v>
      </c>
      <c r="B376" s="11" t="s">
        <v>508</v>
      </c>
      <c r="C376" s="33">
        <v>1158</v>
      </c>
      <c r="D376" s="45">
        <v>559</v>
      </c>
      <c r="E376" s="68">
        <f t="shared" si="5"/>
        <v>0.48272884283246975</v>
      </c>
      <c r="F376" s="95"/>
      <c r="G376" s="109"/>
      <c r="H376" s="95"/>
      <c r="I376" s="108"/>
      <c r="J376" s="196"/>
      <c r="K376" s="109"/>
      <c r="L376" s="95"/>
      <c r="M376" s="108"/>
      <c r="N376" s="196"/>
      <c r="O376" s="109"/>
      <c r="P376" s="302"/>
      <c r="Q376" s="303"/>
      <c r="R376" s="368"/>
      <c r="S376" s="308"/>
      <c r="T376" s="302"/>
      <c r="U376" s="303"/>
      <c r="V376" s="368"/>
      <c r="W376" s="308"/>
      <c r="X376" s="302"/>
      <c r="Y376" s="303"/>
      <c r="Z376" s="368"/>
      <c r="AA376" s="308"/>
      <c r="AB376" s="302"/>
      <c r="AC376" s="303"/>
      <c r="AD376" s="368"/>
      <c r="AE376" s="308"/>
      <c r="AF376" s="302"/>
      <c r="AG376" s="303"/>
      <c r="AH376" s="368"/>
      <c r="AI376" s="308"/>
      <c r="AJ376" s="302">
        <v>230</v>
      </c>
      <c r="AK376" s="303">
        <v>327</v>
      </c>
      <c r="AL376" s="368"/>
      <c r="AM376" s="308"/>
      <c r="AN376" s="302"/>
      <c r="AO376" s="303"/>
      <c r="AP376" s="368"/>
      <c r="AQ376" s="308"/>
      <c r="AR376" s="302">
        <v>325</v>
      </c>
      <c r="AS376" s="303">
        <v>224</v>
      </c>
      <c r="AT376" s="368">
        <v>354</v>
      </c>
      <c r="AU376" s="308">
        <v>183</v>
      </c>
      <c r="AV376" s="344"/>
      <c r="AW376" s="303"/>
      <c r="AX376" s="369"/>
      <c r="AY376" s="308"/>
      <c r="AZ376" s="95"/>
      <c r="BA376" s="109"/>
      <c r="BB376" s="95"/>
      <c r="BC376" s="96"/>
      <c r="BD376" s="95"/>
      <c r="BE376" s="96"/>
      <c r="BF376" s="95"/>
      <c r="BG376" s="96"/>
      <c r="BH376" s="95"/>
      <c r="BI376" s="96"/>
      <c r="BJ376" s="95"/>
      <c r="BK376" s="96"/>
      <c r="BL376" s="95"/>
      <c r="BM376" s="96"/>
      <c r="BN376" s="95"/>
      <c r="BO376" s="96"/>
      <c r="BP376" s="95"/>
      <c r="BQ376" s="96"/>
      <c r="BR376" s="95"/>
      <c r="BS376" s="96"/>
    </row>
    <row r="377" spans="1:71">
      <c r="A377" s="10">
        <v>5928</v>
      </c>
      <c r="B377" s="11" t="s">
        <v>509</v>
      </c>
      <c r="C377" s="33">
        <v>1248</v>
      </c>
      <c r="D377" s="45">
        <v>528</v>
      </c>
      <c r="E377" s="68">
        <f t="shared" si="5"/>
        <v>0.42307692307692307</v>
      </c>
      <c r="F377" s="95"/>
      <c r="G377" s="109"/>
      <c r="H377" s="95"/>
      <c r="I377" s="108"/>
      <c r="J377" s="196"/>
      <c r="K377" s="109"/>
      <c r="L377" s="95"/>
      <c r="M377" s="108"/>
      <c r="N377" s="196"/>
      <c r="O377" s="109"/>
      <c r="P377" s="302"/>
      <c r="Q377" s="303"/>
      <c r="R377" s="368"/>
      <c r="S377" s="308"/>
      <c r="T377" s="302"/>
      <c r="U377" s="303"/>
      <c r="V377" s="368"/>
      <c r="W377" s="308"/>
      <c r="X377" s="302"/>
      <c r="Y377" s="303"/>
      <c r="Z377" s="368"/>
      <c r="AA377" s="308"/>
      <c r="AB377" s="302"/>
      <c r="AC377" s="303"/>
      <c r="AD377" s="368"/>
      <c r="AE377" s="308"/>
      <c r="AF377" s="302"/>
      <c r="AG377" s="303"/>
      <c r="AH377" s="368"/>
      <c r="AI377" s="308"/>
      <c r="AJ377" s="302">
        <v>188</v>
      </c>
      <c r="AK377" s="303">
        <v>338</v>
      </c>
      <c r="AL377" s="368"/>
      <c r="AM377" s="308"/>
      <c r="AN377" s="302"/>
      <c r="AO377" s="303"/>
      <c r="AP377" s="368"/>
      <c r="AQ377" s="308"/>
      <c r="AR377" s="302">
        <v>281</v>
      </c>
      <c r="AS377" s="303">
        <v>243</v>
      </c>
      <c r="AT377" s="368">
        <v>335</v>
      </c>
      <c r="AU377" s="308">
        <v>188</v>
      </c>
      <c r="AV377" s="344"/>
      <c r="AW377" s="303"/>
      <c r="AX377" s="369"/>
      <c r="AY377" s="308"/>
      <c r="AZ377" s="95"/>
      <c r="BA377" s="109"/>
      <c r="BB377" s="95"/>
      <c r="BC377" s="96"/>
      <c r="BD377" s="95"/>
      <c r="BE377" s="96"/>
      <c r="BF377" s="95"/>
      <c r="BG377" s="96"/>
      <c r="BH377" s="95"/>
      <c r="BI377" s="96"/>
      <c r="BJ377" s="95"/>
      <c r="BK377" s="96"/>
      <c r="BL377" s="95"/>
      <c r="BM377" s="96"/>
      <c r="BN377" s="95"/>
      <c r="BO377" s="96"/>
      <c r="BP377" s="95"/>
      <c r="BQ377" s="96"/>
      <c r="BR377" s="95"/>
      <c r="BS377" s="96"/>
    </row>
    <row r="378" spans="1:71">
      <c r="A378" s="10">
        <v>5929</v>
      </c>
      <c r="B378" s="11" t="s">
        <v>510</v>
      </c>
      <c r="C378" s="33">
        <v>1154</v>
      </c>
      <c r="D378" s="45">
        <v>217</v>
      </c>
      <c r="E378" s="68">
        <f t="shared" si="5"/>
        <v>0.18804159445407279</v>
      </c>
      <c r="F378" s="95"/>
      <c r="G378" s="109"/>
      <c r="H378" s="95"/>
      <c r="I378" s="108"/>
      <c r="J378" s="196"/>
      <c r="K378" s="109"/>
      <c r="L378" s="95"/>
      <c r="M378" s="108"/>
      <c r="N378" s="196"/>
      <c r="O378" s="109"/>
      <c r="P378" s="302"/>
      <c r="Q378" s="303"/>
      <c r="R378" s="368"/>
      <c r="S378" s="308"/>
      <c r="T378" s="302"/>
      <c r="U378" s="303"/>
      <c r="V378" s="368"/>
      <c r="W378" s="308"/>
      <c r="X378" s="302"/>
      <c r="Y378" s="303"/>
      <c r="Z378" s="368"/>
      <c r="AA378" s="308"/>
      <c r="AB378" s="302"/>
      <c r="AC378" s="303"/>
      <c r="AD378" s="368"/>
      <c r="AE378" s="308"/>
      <c r="AF378" s="302"/>
      <c r="AG378" s="303"/>
      <c r="AH378" s="368"/>
      <c r="AI378" s="308"/>
      <c r="AJ378" s="302">
        <v>131</v>
      </c>
      <c r="AK378" s="303">
        <v>76</v>
      </c>
      <c r="AL378" s="368"/>
      <c r="AM378" s="308"/>
      <c r="AN378" s="302"/>
      <c r="AO378" s="303"/>
      <c r="AP378" s="368"/>
      <c r="AQ378" s="308"/>
      <c r="AR378" s="302">
        <v>131</v>
      </c>
      <c r="AS378" s="303">
        <v>82</v>
      </c>
      <c r="AT378" s="368">
        <v>149</v>
      </c>
      <c r="AU378" s="308">
        <v>60</v>
      </c>
      <c r="AV378" s="344"/>
      <c r="AW378" s="303"/>
      <c r="AX378" s="369"/>
      <c r="AY378" s="308"/>
      <c r="AZ378" s="95"/>
      <c r="BA378" s="109"/>
      <c r="BB378" s="95"/>
      <c r="BC378" s="96"/>
      <c r="BD378" s="95"/>
      <c r="BE378" s="96"/>
      <c r="BF378" s="95"/>
      <c r="BG378" s="96"/>
      <c r="BH378" s="95"/>
      <c r="BI378" s="96"/>
      <c r="BJ378" s="95"/>
      <c r="BK378" s="96"/>
      <c r="BL378" s="95"/>
      <c r="BM378" s="96"/>
      <c r="BN378" s="95"/>
      <c r="BO378" s="96"/>
      <c r="BP378" s="95"/>
      <c r="BQ378" s="96"/>
      <c r="BR378" s="95"/>
      <c r="BS378" s="96"/>
    </row>
    <row r="379" spans="1:71">
      <c r="A379" s="10">
        <v>5930</v>
      </c>
      <c r="B379" s="11" t="s">
        <v>511</v>
      </c>
      <c r="C379" s="33">
        <v>914</v>
      </c>
      <c r="D379" s="45">
        <v>206</v>
      </c>
      <c r="E379" s="68">
        <f t="shared" si="5"/>
        <v>0.22538293216630198</v>
      </c>
      <c r="F379" s="95"/>
      <c r="G379" s="109"/>
      <c r="H379" s="95"/>
      <c r="I379" s="108"/>
      <c r="J379" s="196"/>
      <c r="K379" s="109"/>
      <c r="L379" s="95"/>
      <c r="M379" s="108"/>
      <c r="N379" s="196"/>
      <c r="O379" s="109"/>
      <c r="P379" s="302"/>
      <c r="Q379" s="303"/>
      <c r="R379" s="368"/>
      <c r="S379" s="308"/>
      <c r="T379" s="302"/>
      <c r="U379" s="303"/>
      <c r="V379" s="368"/>
      <c r="W379" s="308"/>
      <c r="X379" s="302"/>
      <c r="Y379" s="303"/>
      <c r="Z379" s="368"/>
      <c r="AA379" s="308"/>
      <c r="AB379" s="302"/>
      <c r="AC379" s="303"/>
      <c r="AD379" s="368"/>
      <c r="AE379" s="308"/>
      <c r="AF379" s="302"/>
      <c r="AG379" s="303"/>
      <c r="AH379" s="368"/>
      <c r="AI379" s="308"/>
      <c r="AJ379" s="302">
        <v>144</v>
      </c>
      <c r="AK379" s="303">
        <v>61</v>
      </c>
      <c r="AL379" s="368"/>
      <c r="AM379" s="308"/>
      <c r="AN379" s="302"/>
      <c r="AO379" s="303"/>
      <c r="AP379" s="368"/>
      <c r="AQ379" s="308"/>
      <c r="AR379" s="302">
        <v>140</v>
      </c>
      <c r="AS379" s="303">
        <v>63</v>
      </c>
      <c r="AT379" s="368">
        <v>147</v>
      </c>
      <c r="AU379" s="308">
        <v>53</v>
      </c>
      <c r="AV379" s="344"/>
      <c r="AW379" s="303"/>
      <c r="AX379" s="369"/>
      <c r="AY379" s="308"/>
      <c r="AZ379" s="95"/>
      <c r="BA379" s="109"/>
      <c r="BB379" s="95"/>
      <c r="BC379" s="96"/>
      <c r="BD379" s="95"/>
      <c r="BE379" s="96"/>
      <c r="BF379" s="95"/>
      <c r="BG379" s="96"/>
      <c r="BH379" s="95"/>
      <c r="BI379" s="96"/>
      <c r="BJ379" s="95"/>
      <c r="BK379" s="96"/>
      <c r="BL379" s="95"/>
      <c r="BM379" s="96"/>
      <c r="BN379" s="95"/>
      <c r="BO379" s="96"/>
      <c r="BP379" s="95"/>
      <c r="BQ379" s="96"/>
      <c r="BR379" s="95"/>
      <c r="BS379" s="96"/>
    </row>
    <row r="380" spans="1:71">
      <c r="A380" s="10">
        <v>5931</v>
      </c>
      <c r="B380" s="11" t="s">
        <v>512</v>
      </c>
      <c r="C380" s="33">
        <v>1181</v>
      </c>
      <c r="D380" s="45">
        <v>401</v>
      </c>
      <c r="E380" s="68">
        <f t="shared" si="5"/>
        <v>0.33954276037256564</v>
      </c>
      <c r="F380" s="95"/>
      <c r="G380" s="109"/>
      <c r="H380" s="95"/>
      <c r="I380" s="108"/>
      <c r="J380" s="196"/>
      <c r="K380" s="109"/>
      <c r="L380" s="95"/>
      <c r="M380" s="108"/>
      <c r="N380" s="196"/>
      <c r="O380" s="109"/>
      <c r="P380" s="302"/>
      <c r="Q380" s="303"/>
      <c r="R380" s="368"/>
      <c r="S380" s="308"/>
      <c r="T380" s="302"/>
      <c r="U380" s="303"/>
      <c r="V380" s="368"/>
      <c r="W380" s="308"/>
      <c r="X380" s="302"/>
      <c r="Y380" s="303"/>
      <c r="Z380" s="368"/>
      <c r="AA380" s="308"/>
      <c r="AB380" s="302"/>
      <c r="AC380" s="303"/>
      <c r="AD380" s="368"/>
      <c r="AE380" s="308"/>
      <c r="AF380" s="302"/>
      <c r="AG380" s="303"/>
      <c r="AH380" s="368"/>
      <c r="AI380" s="308"/>
      <c r="AJ380" s="302">
        <v>260</v>
      </c>
      <c r="AK380" s="303">
        <v>139</v>
      </c>
      <c r="AL380" s="368"/>
      <c r="AM380" s="308"/>
      <c r="AN380" s="302"/>
      <c r="AO380" s="303"/>
      <c r="AP380" s="368"/>
      <c r="AQ380" s="308"/>
      <c r="AR380" s="302">
        <v>238</v>
      </c>
      <c r="AS380" s="303">
        <v>151</v>
      </c>
      <c r="AT380" s="368">
        <v>272</v>
      </c>
      <c r="AU380" s="308">
        <v>118</v>
      </c>
      <c r="AV380" s="344"/>
      <c r="AW380" s="303"/>
      <c r="AX380" s="369"/>
      <c r="AY380" s="308"/>
      <c r="AZ380" s="95"/>
      <c r="BA380" s="109"/>
      <c r="BB380" s="95"/>
      <c r="BC380" s="96"/>
      <c r="BD380" s="95"/>
      <c r="BE380" s="96"/>
      <c r="BF380" s="95"/>
      <c r="BG380" s="96"/>
      <c r="BH380" s="95"/>
      <c r="BI380" s="96"/>
      <c r="BJ380" s="95"/>
      <c r="BK380" s="96"/>
      <c r="BL380" s="95"/>
      <c r="BM380" s="96"/>
      <c r="BN380" s="95"/>
      <c r="BO380" s="96"/>
      <c r="BP380" s="95"/>
      <c r="BQ380" s="96"/>
      <c r="BR380" s="95"/>
      <c r="BS380" s="96"/>
    </row>
    <row r="381" spans="1:71">
      <c r="A381" s="10">
        <v>5932</v>
      </c>
      <c r="B381" s="11" t="s">
        <v>513</v>
      </c>
      <c r="C381" s="33">
        <v>489</v>
      </c>
      <c r="D381" s="45">
        <v>134</v>
      </c>
      <c r="E381" s="68">
        <f t="shared" si="5"/>
        <v>0.27402862985685073</v>
      </c>
      <c r="F381" s="95"/>
      <c r="G381" s="109"/>
      <c r="H381" s="95"/>
      <c r="I381" s="108"/>
      <c r="J381" s="196"/>
      <c r="K381" s="109"/>
      <c r="L381" s="95"/>
      <c r="M381" s="108"/>
      <c r="N381" s="196"/>
      <c r="O381" s="109"/>
      <c r="P381" s="302"/>
      <c r="Q381" s="303"/>
      <c r="R381" s="368"/>
      <c r="S381" s="308"/>
      <c r="T381" s="302"/>
      <c r="U381" s="303"/>
      <c r="V381" s="368"/>
      <c r="W381" s="308"/>
      <c r="X381" s="302"/>
      <c r="Y381" s="303"/>
      <c r="Z381" s="368"/>
      <c r="AA381" s="308"/>
      <c r="AB381" s="302"/>
      <c r="AC381" s="303"/>
      <c r="AD381" s="368"/>
      <c r="AE381" s="308"/>
      <c r="AF381" s="302"/>
      <c r="AG381" s="303"/>
      <c r="AH381" s="368"/>
      <c r="AI381" s="308"/>
      <c r="AJ381" s="302">
        <v>83</v>
      </c>
      <c r="AK381" s="303">
        <v>50</v>
      </c>
      <c r="AL381" s="368"/>
      <c r="AM381" s="308"/>
      <c r="AN381" s="302"/>
      <c r="AO381" s="303"/>
      <c r="AP381" s="368"/>
      <c r="AQ381" s="308"/>
      <c r="AR381" s="302">
        <v>91</v>
      </c>
      <c r="AS381" s="303">
        <v>39</v>
      </c>
      <c r="AT381" s="368">
        <v>99</v>
      </c>
      <c r="AU381" s="308">
        <v>34</v>
      </c>
      <c r="AV381" s="344"/>
      <c r="AW381" s="303"/>
      <c r="AX381" s="369"/>
      <c r="AY381" s="308"/>
      <c r="AZ381" s="95"/>
      <c r="BA381" s="109"/>
      <c r="BB381" s="95"/>
      <c r="BC381" s="96"/>
      <c r="BD381" s="95"/>
      <c r="BE381" s="96"/>
      <c r="BF381" s="95"/>
      <c r="BG381" s="96"/>
      <c r="BH381" s="95"/>
      <c r="BI381" s="96"/>
      <c r="BJ381" s="95"/>
      <c r="BK381" s="96"/>
      <c r="BL381" s="95"/>
      <c r="BM381" s="96"/>
      <c r="BN381" s="95"/>
      <c r="BO381" s="96"/>
      <c r="BP381" s="95"/>
      <c r="BQ381" s="96"/>
      <c r="BR381" s="95"/>
      <c r="BS381" s="96"/>
    </row>
    <row r="382" spans="1:71">
      <c r="A382" s="10">
        <v>5933</v>
      </c>
      <c r="B382" s="11" t="s">
        <v>514</v>
      </c>
      <c r="C382" s="33">
        <v>1139</v>
      </c>
      <c r="D382" s="45">
        <v>289</v>
      </c>
      <c r="E382" s="68">
        <f t="shared" si="5"/>
        <v>0.2537313432835821</v>
      </c>
      <c r="F382" s="95"/>
      <c r="G382" s="109"/>
      <c r="H382" s="95"/>
      <c r="I382" s="108"/>
      <c r="J382" s="196"/>
      <c r="K382" s="109"/>
      <c r="L382" s="95"/>
      <c r="M382" s="108"/>
      <c r="N382" s="196"/>
      <c r="O382" s="109"/>
      <c r="P382" s="302"/>
      <c r="Q382" s="303"/>
      <c r="R382" s="368"/>
      <c r="S382" s="308"/>
      <c r="T382" s="302"/>
      <c r="U382" s="303"/>
      <c r="V382" s="368"/>
      <c r="W382" s="308"/>
      <c r="X382" s="302"/>
      <c r="Y382" s="303"/>
      <c r="Z382" s="368"/>
      <c r="AA382" s="308"/>
      <c r="AB382" s="302"/>
      <c r="AC382" s="303"/>
      <c r="AD382" s="368"/>
      <c r="AE382" s="308"/>
      <c r="AF382" s="302"/>
      <c r="AG382" s="303"/>
      <c r="AH382" s="368"/>
      <c r="AI382" s="308"/>
      <c r="AJ382" s="302">
        <v>38</v>
      </c>
      <c r="AK382" s="303">
        <v>16</v>
      </c>
      <c r="AL382" s="368"/>
      <c r="AM382" s="308"/>
      <c r="AN382" s="302"/>
      <c r="AO382" s="303"/>
      <c r="AP382" s="368"/>
      <c r="AQ382" s="308"/>
      <c r="AR382" s="302">
        <v>177</v>
      </c>
      <c r="AS382" s="303">
        <v>109</v>
      </c>
      <c r="AT382" s="368">
        <v>208</v>
      </c>
      <c r="AU382" s="308">
        <v>79</v>
      </c>
      <c r="AV382" s="344"/>
      <c r="AW382" s="303"/>
      <c r="AX382" s="369"/>
      <c r="AY382" s="308"/>
      <c r="AZ382" s="95"/>
      <c r="BA382" s="109"/>
      <c r="BB382" s="95"/>
      <c r="BC382" s="96"/>
      <c r="BD382" s="95"/>
      <c r="BE382" s="96"/>
      <c r="BF382" s="95"/>
      <c r="BG382" s="96"/>
      <c r="BH382" s="95"/>
      <c r="BI382" s="96"/>
      <c r="BJ382" s="95"/>
      <c r="BK382" s="96"/>
      <c r="BL382" s="95"/>
      <c r="BM382" s="96"/>
      <c r="BN382" s="95"/>
      <c r="BO382" s="96"/>
      <c r="BP382" s="95"/>
      <c r="BQ382" s="96"/>
      <c r="BR382" s="95"/>
      <c r="BS382" s="96"/>
    </row>
    <row r="383" spans="1:71">
      <c r="A383" s="10">
        <v>5934</v>
      </c>
      <c r="B383" s="11" t="s">
        <v>515</v>
      </c>
      <c r="C383" s="33">
        <v>993</v>
      </c>
      <c r="D383" s="45">
        <v>243</v>
      </c>
      <c r="E383" s="68">
        <f t="shared" si="5"/>
        <v>0.24471299093655588</v>
      </c>
      <c r="F383" s="95"/>
      <c r="G383" s="109"/>
      <c r="H383" s="95"/>
      <c r="I383" s="108"/>
      <c r="J383" s="196"/>
      <c r="K383" s="109"/>
      <c r="L383" s="95"/>
      <c r="M383" s="108"/>
      <c r="N383" s="196"/>
      <c r="O383" s="109"/>
      <c r="P383" s="302"/>
      <c r="Q383" s="303"/>
      <c r="R383" s="368"/>
      <c r="S383" s="308"/>
      <c r="T383" s="302"/>
      <c r="U383" s="303"/>
      <c r="V383" s="368"/>
      <c r="W383" s="308"/>
      <c r="X383" s="302"/>
      <c r="Y383" s="303"/>
      <c r="Z383" s="368"/>
      <c r="AA383" s="308"/>
      <c r="AB383" s="302"/>
      <c r="AC383" s="303"/>
      <c r="AD383" s="368"/>
      <c r="AE383" s="308"/>
      <c r="AF383" s="302"/>
      <c r="AG383" s="303"/>
      <c r="AH383" s="368"/>
      <c r="AI383" s="308"/>
      <c r="AJ383" s="302">
        <v>150</v>
      </c>
      <c r="AK383" s="303">
        <v>92</v>
      </c>
      <c r="AL383" s="368"/>
      <c r="AM383" s="308"/>
      <c r="AN383" s="302"/>
      <c r="AO383" s="303"/>
      <c r="AP383" s="368"/>
      <c r="AQ383" s="308"/>
      <c r="AR383" s="302">
        <v>156</v>
      </c>
      <c r="AS383" s="303">
        <v>84</v>
      </c>
      <c r="AT383" s="368">
        <v>177</v>
      </c>
      <c r="AU383" s="308">
        <v>59</v>
      </c>
      <c r="AV383" s="344"/>
      <c r="AW383" s="303"/>
      <c r="AX383" s="369"/>
      <c r="AY383" s="308"/>
      <c r="AZ383" s="95"/>
      <c r="BA383" s="109"/>
      <c r="BB383" s="95"/>
      <c r="BC383" s="96"/>
      <c r="BD383" s="95"/>
      <c r="BE383" s="96"/>
      <c r="BF383" s="95"/>
      <c r="BG383" s="96"/>
      <c r="BH383" s="95"/>
      <c r="BI383" s="96"/>
      <c r="BJ383" s="95"/>
      <c r="BK383" s="96"/>
      <c r="BL383" s="95"/>
      <c r="BM383" s="96"/>
      <c r="BN383" s="95"/>
      <c r="BO383" s="96"/>
      <c r="BP383" s="95"/>
      <c r="BQ383" s="96"/>
      <c r="BR383" s="95"/>
      <c r="BS383" s="96"/>
    </row>
    <row r="384" spans="1:71">
      <c r="A384" s="10">
        <v>5935</v>
      </c>
      <c r="B384" s="11" t="s">
        <v>516</v>
      </c>
      <c r="C384" s="33">
        <v>490</v>
      </c>
      <c r="D384" s="45">
        <v>211</v>
      </c>
      <c r="E384" s="68">
        <f t="shared" si="5"/>
        <v>0.43061224489795918</v>
      </c>
      <c r="F384" s="95"/>
      <c r="G384" s="109"/>
      <c r="H384" s="95"/>
      <c r="I384" s="108"/>
      <c r="J384" s="196"/>
      <c r="K384" s="109"/>
      <c r="L384" s="95"/>
      <c r="M384" s="108"/>
      <c r="N384" s="196"/>
      <c r="O384" s="109"/>
      <c r="P384" s="302"/>
      <c r="Q384" s="303"/>
      <c r="R384" s="368"/>
      <c r="S384" s="308"/>
      <c r="T384" s="302"/>
      <c r="U384" s="303"/>
      <c r="V384" s="368"/>
      <c r="W384" s="308"/>
      <c r="X384" s="302"/>
      <c r="Y384" s="303"/>
      <c r="Z384" s="368"/>
      <c r="AA384" s="308"/>
      <c r="AB384" s="302"/>
      <c r="AC384" s="303"/>
      <c r="AD384" s="368"/>
      <c r="AE384" s="308"/>
      <c r="AF384" s="302"/>
      <c r="AG384" s="303"/>
      <c r="AH384" s="368"/>
      <c r="AI384" s="308"/>
      <c r="AJ384" s="302">
        <v>103</v>
      </c>
      <c r="AK384" s="303">
        <v>108</v>
      </c>
      <c r="AL384" s="368"/>
      <c r="AM384" s="308"/>
      <c r="AN384" s="302"/>
      <c r="AO384" s="303"/>
      <c r="AP384" s="368"/>
      <c r="AQ384" s="308"/>
      <c r="AR384" s="302">
        <v>120</v>
      </c>
      <c r="AS384" s="303">
        <v>91</v>
      </c>
      <c r="AT384" s="368">
        <v>135</v>
      </c>
      <c r="AU384" s="308">
        <v>73</v>
      </c>
      <c r="AV384" s="344"/>
      <c r="AW384" s="303"/>
      <c r="AX384" s="369"/>
      <c r="AY384" s="308"/>
      <c r="AZ384" s="95"/>
      <c r="BA384" s="109"/>
      <c r="BB384" s="95"/>
      <c r="BC384" s="96"/>
      <c r="BD384" s="95"/>
      <c r="BE384" s="96"/>
      <c r="BF384" s="95"/>
      <c r="BG384" s="96"/>
      <c r="BH384" s="95"/>
      <c r="BI384" s="96"/>
      <c r="BJ384" s="95"/>
      <c r="BK384" s="96"/>
      <c r="BL384" s="95"/>
      <c r="BM384" s="96"/>
      <c r="BN384" s="95"/>
      <c r="BO384" s="96"/>
      <c r="BP384" s="95"/>
      <c r="BQ384" s="96"/>
      <c r="BR384" s="95"/>
      <c r="BS384" s="96"/>
    </row>
    <row r="385" spans="1:71">
      <c r="A385" s="10">
        <v>5936</v>
      </c>
      <c r="B385" s="11" t="s">
        <v>517</v>
      </c>
      <c r="C385" s="33">
        <v>1198</v>
      </c>
      <c r="D385" s="45">
        <v>377</v>
      </c>
      <c r="E385" s="68">
        <f t="shared" si="5"/>
        <v>0.31469115191986646</v>
      </c>
      <c r="F385" s="95"/>
      <c r="G385" s="109"/>
      <c r="H385" s="95"/>
      <c r="I385" s="108"/>
      <c r="J385" s="196"/>
      <c r="K385" s="109"/>
      <c r="L385" s="95"/>
      <c r="M385" s="108"/>
      <c r="N385" s="196"/>
      <c r="O385" s="109"/>
      <c r="P385" s="302"/>
      <c r="Q385" s="303"/>
      <c r="R385" s="368"/>
      <c r="S385" s="308"/>
      <c r="T385" s="302"/>
      <c r="U385" s="303"/>
      <c r="V385" s="368"/>
      <c r="W385" s="308"/>
      <c r="X385" s="302"/>
      <c r="Y385" s="303"/>
      <c r="Z385" s="368"/>
      <c r="AA385" s="308"/>
      <c r="AB385" s="302"/>
      <c r="AC385" s="303"/>
      <c r="AD385" s="368"/>
      <c r="AE385" s="308"/>
      <c r="AF385" s="302"/>
      <c r="AG385" s="303"/>
      <c r="AH385" s="368"/>
      <c r="AI385" s="308"/>
      <c r="AJ385" s="302">
        <v>225</v>
      </c>
      <c r="AK385" s="303">
        <v>150</v>
      </c>
      <c r="AL385" s="368"/>
      <c r="AM385" s="308"/>
      <c r="AN385" s="302"/>
      <c r="AO385" s="303"/>
      <c r="AP385" s="368"/>
      <c r="AQ385" s="308"/>
      <c r="AR385" s="302">
        <v>244</v>
      </c>
      <c r="AS385" s="303">
        <v>122</v>
      </c>
      <c r="AT385" s="368">
        <v>276</v>
      </c>
      <c r="AU385" s="308">
        <v>90</v>
      </c>
      <c r="AV385" s="344"/>
      <c r="AW385" s="303"/>
      <c r="AX385" s="369"/>
      <c r="AY385" s="308"/>
      <c r="AZ385" s="95"/>
      <c r="BA385" s="109"/>
      <c r="BB385" s="95"/>
      <c r="BC385" s="96"/>
      <c r="BD385" s="95"/>
      <c r="BE385" s="96"/>
      <c r="BF385" s="95"/>
      <c r="BG385" s="96"/>
      <c r="BH385" s="95"/>
      <c r="BI385" s="96"/>
      <c r="BJ385" s="95"/>
      <c r="BK385" s="96"/>
      <c r="BL385" s="95"/>
      <c r="BM385" s="96"/>
      <c r="BN385" s="95"/>
      <c r="BO385" s="96"/>
      <c r="BP385" s="95"/>
      <c r="BQ385" s="96"/>
      <c r="BR385" s="95"/>
      <c r="BS385" s="96"/>
    </row>
    <row r="386" spans="1:71">
      <c r="A386" s="10">
        <v>5937</v>
      </c>
      <c r="B386" s="11" t="s">
        <v>518</v>
      </c>
      <c r="C386" s="33">
        <v>1309</v>
      </c>
      <c r="D386" s="45">
        <v>400</v>
      </c>
      <c r="E386" s="68">
        <f t="shared" si="5"/>
        <v>0.30557677616501144</v>
      </c>
      <c r="F386" s="95"/>
      <c r="G386" s="109"/>
      <c r="H386" s="95"/>
      <c r="I386" s="108"/>
      <c r="J386" s="196"/>
      <c r="K386" s="109"/>
      <c r="L386" s="95"/>
      <c r="M386" s="108"/>
      <c r="N386" s="196"/>
      <c r="O386" s="109"/>
      <c r="P386" s="302"/>
      <c r="Q386" s="303"/>
      <c r="R386" s="368"/>
      <c r="S386" s="308"/>
      <c r="T386" s="302"/>
      <c r="U386" s="303"/>
      <c r="V386" s="368"/>
      <c r="W386" s="308"/>
      <c r="X386" s="302"/>
      <c r="Y386" s="303"/>
      <c r="Z386" s="368"/>
      <c r="AA386" s="308"/>
      <c r="AB386" s="302"/>
      <c r="AC386" s="303"/>
      <c r="AD386" s="368"/>
      <c r="AE386" s="308"/>
      <c r="AF386" s="302"/>
      <c r="AG386" s="303"/>
      <c r="AH386" s="368"/>
      <c r="AI386" s="308"/>
      <c r="AJ386" s="302">
        <v>278</v>
      </c>
      <c r="AK386" s="303">
        <v>118</v>
      </c>
      <c r="AL386" s="368"/>
      <c r="AM386" s="308"/>
      <c r="AN386" s="302"/>
      <c r="AO386" s="303"/>
      <c r="AP386" s="368"/>
      <c r="AQ386" s="308"/>
      <c r="AR386" s="302">
        <v>299</v>
      </c>
      <c r="AS386" s="303">
        <v>94</v>
      </c>
      <c r="AT386" s="368">
        <v>317</v>
      </c>
      <c r="AU386" s="308">
        <v>75</v>
      </c>
      <c r="AV386" s="344"/>
      <c r="AW386" s="303"/>
      <c r="AX386" s="369"/>
      <c r="AY386" s="308"/>
      <c r="AZ386" s="95"/>
      <c r="BA386" s="109"/>
      <c r="BB386" s="95"/>
      <c r="BC386" s="96"/>
      <c r="BD386" s="95"/>
      <c r="BE386" s="96"/>
      <c r="BF386" s="95"/>
      <c r="BG386" s="96"/>
      <c r="BH386" s="95"/>
      <c r="BI386" s="96"/>
      <c r="BJ386" s="95"/>
      <c r="BK386" s="96"/>
      <c r="BL386" s="95"/>
      <c r="BM386" s="96"/>
      <c r="BN386" s="95"/>
      <c r="BO386" s="96"/>
      <c r="BP386" s="95"/>
      <c r="BQ386" s="96"/>
      <c r="BR386" s="95"/>
      <c r="BS386" s="96"/>
    </row>
    <row r="387" spans="1:71">
      <c r="A387" s="10">
        <v>5938</v>
      </c>
      <c r="B387" s="11" t="s">
        <v>519</v>
      </c>
      <c r="C387" s="33">
        <v>689</v>
      </c>
      <c r="D387" s="45">
        <v>269</v>
      </c>
      <c r="E387" s="68">
        <f t="shared" si="5"/>
        <v>0.39042089985486211</v>
      </c>
      <c r="F387" s="95"/>
      <c r="G387" s="109"/>
      <c r="H387" s="95"/>
      <c r="I387" s="108"/>
      <c r="J387" s="196"/>
      <c r="K387" s="109"/>
      <c r="L387" s="95"/>
      <c r="M387" s="108"/>
      <c r="N387" s="196"/>
      <c r="O387" s="109"/>
      <c r="P387" s="302"/>
      <c r="Q387" s="303"/>
      <c r="R387" s="368"/>
      <c r="S387" s="308"/>
      <c r="T387" s="302"/>
      <c r="U387" s="303"/>
      <c r="V387" s="368"/>
      <c r="W387" s="308"/>
      <c r="X387" s="302"/>
      <c r="Y387" s="303"/>
      <c r="Z387" s="368"/>
      <c r="AA387" s="308"/>
      <c r="AB387" s="302"/>
      <c r="AC387" s="303"/>
      <c r="AD387" s="368"/>
      <c r="AE387" s="308"/>
      <c r="AF387" s="302"/>
      <c r="AG387" s="303"/>
      <c r="AH387" s="368"/>
      <c r="AI387" s="308"/>
      <c r="AJ387" s="302">
        <v>150</v>
      </c>
      <c r="AK387" s="303">
        <v>117</v>
      </c>
      <c r="AL387" s="368"/>
      <c r="AM387" s="308"/>
      <c r="AN387" s="302"/>
      <c r="AO387" s="303"/>
      <c r="AP387" s="368"/>
      <c r="AQ387" s="308"/>
      <c r="AR387" s="302">
        <v>181</v>
      </c>
      <c r="AS387" s="303">
        <v>81</v>
      </c>
      <c r="AT387" s="368">
        <v>201</v>
      </c>
      <c r="AU387" s="308">
        <v>63</v>
      </c>
      <c r="AV387" s="344"/>
      <c r="AW387" s="303"/>
      <c r="AX387" s="369"/>
      <c r="AY387" s="308"/>
      <c r="AZ387" s="95"/>
      <c r="BA387" s="109"/>
      <c r="BB387" s="95"/>
      <c r="BC387" s="96"/>
      <c r="BD387" s="95"/>
      <c r="BE387" s="96"/>
      <c r="BF387" s="95"/>
      <c r="BG387" s="96"/>
      <c r="BH387" s="95"/>
      <c r="BI387" s="96"/>
      <c r="BJ387" s="95"/>
      <c r="BK387" s="96"/>
      <c r="BL387" s="95"/>
      <c r="BM387" s="96"/>
      <c r="BN387" s="95"/>
      <c r="BO387" s="96"/>
      <c r="BP387" s="95"/>
      <c r="BQ387" s="96"/>
      <c r="BR387" s="95"/>
      <c r="BS387" s="96"/>
    </row>
    <row r="388" spans="1:71">
      <c r="A388" s="10">
        <v>6201</v>
      </c>
      <c r="B388" s="11" t="s">
        <v>520</v>
      </c>
      <c r="C388" s="33">
        <v>160</v>
      </c>
      <c r="D388" s="45">
        <v>54</v>
      </c>
      <c r="E388" s="68">
        <f t="shared" si="5"/>
        <v>0.33750000000000002</v>
      </c>
      <c r="F388" s="95"/>
      <c r="G388" s="109"/>
      <c r="H388" s="95"/>
      <c r="I388" s="108"/>
      <c r="J388" s="196"/>
      <c r="K388" s="109"/>
      <c r="L388" s="95"/>
      <c r="M388" s="108"/>
      <c r="N388" s="196"/>
      <c r="O388" s="109"/>
      <c r="P388" s="302"/>
      <c r="Q388" s="303"/>
      <c r="R388" s="368"/>
      <c r="S388" s="308"/>
      <c r="T388" s="302"/>
      <c r="U388" s="303"/>
      <c r="V388" s="368"/>
      <c r="W388" s="308"/>
      <c r="X388" s="302"/>
      <c r="Y388" s="303"/>
      <c r="Z388" s="368"/>
      <c r="AA388" s="308"/>
      <c r="AB388" s="302">
        <v>34</v>
      </c>
      <c r="AC388" s="303">
        <v>20</v>
      </c>
      <c r="AD388" s="368"/>
      <c r="AE388" s="308"/>
      <c r="AF388" s="302"/>
      <c r="AG388" s="303"/>
      <c r="AH388" s="368"/>
      <c r="AI388" s="308"/>
      <c r="AJ388" s="302"/>
      <c r="AK388" s="303"/>
      <c r="AL388" s="368"/>
      <c r="AM388" s="308"/>
      <c r="AN388" s="302"/>
      <c r="AO388" s="303"/>
      <c r="AP388" s="368"/>
      <c r="AQ388" s="308"/>
      <c r="AR388" s="302">
        <v>41</v>
      </c>
      <c r="AS388" s="303">
        <v>12</v>
      </c>
      <c r="AT388" s="368">
        <v>41</v>
      </c>
      <c r="AU388" s="308">
        <v>12</v>
      </c>
      <c r="AV388" s="344"/>
      <c r="AW388" s="303"/>
      <c r="AX388" s="369"/>
      <c r="AY388" s="308"/>
      <c r="AZ388" s="95"/>
      <c r="BA388" s="109"/>
      <c r="BB388" s="95"/>
      <c r="BC388" s="96"/>
      <c r="BD388" s="95"/>
      <c r="BE388" s="96"/>
      <c r="BF388" s="95"/>
      <c r="BG388" s="96"/>
      <c r="BH388" s="95"/>
      <c r="BI388" s="96"/>
      <c r="BJ388" s="95"/>
      <c r="BK388" s="96"/>
      <c r="BL388" s="95"/>
      <c r="BM388" s="96"/>
      <c r="BN388" s="95"/>
      <c r="BO388" s="96"/>
      <c r="BP388" s="95"/>
      <c r="BQ388" s="96"/>
      <c r="BR388" s="95"/>
      <c r="BS388" s="96"/>
    </row>
    <row r="389" spans="1:71">
      <c r="A389" s="10">
        <v>6202</v>
      </c>
      <c r="B389" s="11" t="s">
        <v>521</v>
      </c>
      <c r="C389" s="33">
        <v>371</v>
      </c>
      <c r="D389" s="45">
        <v>110</v>
      </c>
      <c r="E389" s="68">
        <f t="shared" si="5"/>
        <v>0.29649595687331537</v>
      </c>
      <c r="F389" s="95"/>
      <c r="G389" s="109"/>
      <c r="H389" s="95"/>
      <c r="I389" s="108"/>
      <c r="J389" s="196"/>
      <c r="K389" s="109"/>
      <c r="L389" s="95"/>
      <c r="M389" s="108"/>
      <c r="N389" s="196"/>
      <c r="O389" s="109"/>
      <c r="P389" s="302"/>
      <c r="Q389" s="303"/>
      <c r="R389" s="368"/>
      <c r="S389" s="308"/>
      <c r="T389" s="302"/>
      <c r="U389" s="303"/>
      <c r="V389" s="368"/>
      <c r="W389" s="308"/>
      <c r="X389" s="302"/>
      <c r="Y389" s="303"/>
      <c r="Z389" s="368"/>
      <c r="AA389" s="308"/>
      <c r="AB389" s="302">
        <v>65</v>
      </c>
      <c r="AC389" s="303">
        <v>45</v>
      </c>
      <c r="AD389" s="368"/>
      <c r="AE389" s="308"/>
      <c r="AF389" s="302"/>
      <c r="AG389" s="303"/>
      <c r="AH389" s="368"/>
      <c r="AI389" s="308"/>
      <c r="AJ389" s="302"/>
      <c r="AK389" s="303"/>
      <c r="AL389" s="368"/>
      <c r="AM389" s="308"/>
      <c r="AN389" s="302"/>
      <c r="AO389" s="303"/>
      <c r="AP389" s="368"/>
      <c r="AQ389" s="308"/>
      <c r="AR389" s="302">
        <v>78</v>
      </c>
      <c r="AS389" s="303">
        <v>31</v>
      </c>
      <c r="AT389" s="368">
        <v>81</v>
      </c>
      <c r="AU389" s="308">
        <v>28</v>
      </c>
      <c r="AV389" s="344"/>
      <c r="AW389" s="303"/>
      <c r="AX389" s="369"/>
      <c r="AY389" s="308"/>
      <c r="AZ389" s="95"/>
      <c r="BA389" s="109"/>
      <c r="BB389" s="95"/>
      <c r="BC389" s="96"/>
      <c r="BD389" s="95"/>
      <c r="BE389" s="96"/>
      <c r="BF389" s="95"/>
      <c r="BG389" s="96"/>
      <c r="BH389" s="95"/>
      <c r="BI389" s="96"/>
      <c r="BJ389" s="95"/>
      <c r="BK389" s="96"/>
      <c r="BL389" s="95"/>
      <c r="BM389" s="96"/>
      <c r="BN389" s="95"/>
      <c r="BO389" s="96"/>
      <c r="BP389" s="95"/>
      <c r="BQ389" s="96"/>
      <c r="BR389" s="95"/>
      <c r="BS389" s="96"/>
    </row>
    <row r="390" spans="1:71">
      <c r="A390" s="10">
        <v>6203</v>
      </c>
      <c r="B390" s="11" t="s">
        <v>522</v>
      </c>
      <c r="C390" s="33">
        <v>425</v>
      </c>
      <c r="D390" s="45">
        <v>179</v>
      </c>
      <c r="E390" s="68">
        <f t="shared" si="5"/>
        <v>0.42117647058823532</v>
      </c>
      <c r="F390" s="95"/>
      <c r="G390" s="109"/>
      <c r="H390" s="95"/>
      <c r="I390" s="108"/>
      <c r="J390" s="196"/>
      <c r="K390" s="109"/>
      <c r="L390" s="95"/>
      <c r="M390" s="108"/>
      <c r="N390" s="196"/>
      <c r="O390" s="109"/>
      <c r="P390" s="302"/>
      <c r="Q390" s="303"/>
      <c r="R390" s="368"/>
      <c r="S390" s="308"/>
      <c r="T390" s="302"/>
      <c r="U390" s="303"/>
      <c r="V390" s="368"/>
      <c r="W390" s="308"/>
      <c r="X390" s="302"/>
      <c r="Y390" s="303"/>
      <c r="Z390" s="368"/>
      <c r="AA390" s="308"/>
      <c r="AB390" s="302">
        <v>135</v>
      </c>
      <c r="AC390" s="303">
        <v>43</v>
      </c>
      <c r="AD390" s="368"/>
      <c r="AE390" s="308"/>
      <c r="AF390" s="302"/>
      <c r="AG390" s="303"/>
      <c r="AH390" s="368"/>
      <c r="AI390" s="308"/>
      <c r="AJ390" s="302"/>
      <c r="AK390" s="303"/>
      <c r="AL390" s="368"/>
      <c r="AM390" s="308"/>
      <c r="AN390" s="302"/>
      <c r="AO390" s="303"/>
      <c r="AP390" s="368"/>
      <c r="AQ390" s="308"/>
      <c r="AR390" s="302">
        <v>147</v>
      </c>
      <c r="AS390" s="303">
        <v>26</v>
      </c>
      <c r="AT390" s="368">
        <v>157</v>
      </c>
      <c r="AU390" s="308">
        <v>17</v>
      </c>
      <c r="AV390" s="344"/>
      <c r="AW390" s="303"/>
      <c r="AX390" s="369"/>
      <c r="AY390" s="308"/>
      <c r="AZ390" s="95"/>
      <c r="BA390" s="109"/>
      <c r="BB390" s="95"/>
      <c r="BC390" s="96"/>
      <c r="BD390" s="95"/>
      <c r="BE390" s="96"/>
      <c r="BF390" s="95"/>
      <c r="BG390" s="96"/>
      <c r="BH390" s="95"/>
      <c r="BI390" s="96"/>
      <c r="BJ390" s="95"/>
      <c r="BK390" s="96"/>
      <c r="BL390" s="95"/>
      <c r="BM390" s="96"/>
      <c r="BN390" s="95"/>
      <c r="BO390" s="96"/>
      <c r="BP390" s="95"/>
      <c r="BQ390" s="96"/>
      <c r="BR390" s="95"/>
      <c r="BS390" s="96"/>
    </row>
    <row r="391" spans="1:71">
      <c r="A391" s="10">
        <v>6204</v>
      </c>
      <c r="B391" s="11" t="s">
        <v>523</v>
      </c>
      <c r="C391" s="33">
        <v>564</v>
      </c>
      <c r="D391" s="45">
        <v>107</v>
      </c>
      <c r="E391" s="68">
        <f t="shared" si="5"/>
        <v>0.18971631205673758</v>
      </c>
      <c r="F391" s="95"/>
      <c r="G391" s="109"/>
      <c r="H391" s="95"/>
      <c r="I391" s="108"/>
      <c r="J391" s="196"/>
      <c r="K391" s="109"/>
      <c r="L391" s="95"/>
      <c r="M391" s="108"/>
      <c r="N391" s="196"/>
      <c r="O391" s="109"/>
      <c r="P391" s="302"/>
      <c r="Q391" s="303"/>
      <c r="R391" s="368"/>
      <c r="S391" s="308"/>
      <c r="T391" s="302"/>
      <c r="U391" s="303"/>
      <c r="V391" s="368"/>
      <c r="W391" s="308"/>
      <c r="X391" s="302"/>
      <c r="Y391" s="303"/>
      <c r="Z391" s="368"/>
      <c r="AA391" s="308"/>
      <c r="AB391" s="302">
        <v>79</v>
      </c>
      <c r="AC391" s="303">
        <v>25</v>
      </c>
      <c r="AD391" s="368"/>
      <c r="AE391" s="308"/>
      <c r="AF391" s="302"/>
      <c r="AG391" s="303"/>
      <c r="AH391" s="368"/>
      <c r="AI391" s="308"/>
      <c r="AJ391" s="302"/>
      <c r="AK391" s="303"/>
      <c r="AL391" s="368"/>
      <c r="AM391" s="308"/>
      <c r="AN391" s="302"/>
      <c r="AO391" s="303"/>
      <c r="AP391" s="368"/>
      <c r="AQ391" s="308"/>
      <c r="AR391" s="302">
        <v>88</v>
      </c>
      <c r="AS391" s="303">
        <v>16</v>
      </c>
      <c r="AT391" s="368">
        <v>91</v>
      </c>
      <c r="AU391" s="308">
        <v>13</v>
      </c>
      <c r="AV391" s="344"/>
      <c r="AW391" s="303"/>
      <c r="AX391" s="369"/>
      <c r="AY391" s="308"/>
      <c r="AZ391" s="95"/>
      <c r="BA391" s="109"/>
      <c r="BB391" s="95"/>
      <c r="BC391" s="96"/>
      <c r="BD391" s="95"/>
      <c r="BE391" s="96"/>
      <c r="BF391" s="95"/>
      <c r="BG391" s="96"/>
      <c r="BH391" s="95"/>
      <c r="BI391" s="96"/>
      <c r="BJ391" s="95"/>
      <c r="BK391" s="96"/>
      <c r="BL391" s="95"/>
      <c r="BM391" s="96"/>
      <c r="BN391" s="95"/>
      <c r="BO391" s="96"/>
      <c r="BP391" s="95"/>
      <c r="BQ391" s="96"/>
      <c r="BR391" s="95"/>
      <c r="BS391" s="96"/>
    </row>
    <row r="392" spans="1:71">
      <c r="A392" s="10">
        <v>6205</v>
      </c>
      <c r="B392" s="11" t="s">
        <v>524</v>
      </c>
      <c r="C392" s="33">
        <v>325</v>
      </c>
      <c r="D392" s="45">
        <v>87</v>
      </c>
      <c r="E392" s="68">
        <f t="shared" si="5"/>
        <v>0.26769230769230767</v>
      </c>
      <c r="F392" s="95"/>
      <c r="G392" s="109"/>
      <c r="H392" s="95"/>
      <c r="I392" s="108"/>
      <c r="J392" s="196"/>
      <c r="K392" s="109"/>
      <c r="L392" s="95"/>
      <c r="M392" s="108"/>
      <c r="N392" s="196"/>
      <c r="O392" s="109"/>
      <c r="P392" s="302"/>
      <c r="Q392" s="303"/>
      <c r="R392" s="368"/>
      <c r="S392" s="308"/>
      <c r="T392" s="302"/>
      <c r="U392" s="303"/>
      <c r="V392" s="368"/>
      <c r="W392" s="308"/>
      <c r="X392" s="302"/>
      <c r="Y392" s="303"/>
      <c r="Z392" s="368"/>
      <c r="AA392" s="308"/>
      <c r="AB392" s="302">
        <v>52</v>
      </c>
      <c r="AC392" s="303">
        <v>33</v>
      </c>
      <c r="AD392" s="368"/>
      <c r="AE392" s="308"/>
      <c r="AF392" s="302"/>
      <c r="AG392" s="303"/>
      <c r="AH392" s="368"/>
      <c r="AI392" s="308"/>
      <c r="AJ392" s="302"/>
      <c r="AK392" s="303"/>
      <c r="AL392" s="368"/>
      <c r="AM392" s="308"/>
      <c r="AN392" s="302"/>
      <c r="AO392" s="303"/>
      <c r="AP392" s="368"/>
      <c r="AQ392" s="308"/>
      <c r="AR392" s="302">
        <v>64</v>
      </c>
      <c r="AS392" s="303">
        <v>22</v>
      </c>
      <c r="AT392" s="368">
        <v>66</v>
      </c>
      <c r="AU392" s="308">
        <v>20</v>
      </c>
      <c r="AV392" s="344"/>
      <c r="AW392" s="303"/>
      <c r="AX392" s="369"/>
      <c r="AY392" s="308"/>
      <c r="AZ392" s="95"/>
      <c r="BA392" s="109"/>
      <c r="BB392" s="95"/>
      <c r="BC392" s="96"/>
      <c r="BD392" s="95"/>
      <c r="BE392" s="96"/>
      <c r="BF392" s="95"/>
      <c r="BG392" s="96"/>
      <c r="BH392" s="95"/>
      <c r="BI392" s="96"/>
      <c r="BJ392" s="95"/>
      <c r="BK392" s="96"/>
      <c r="BL392" s="95"/>
      <c r="BM392" s="96"/>
      <c r="BN392" s="95"/>
      <c r="BO392" s="96"/>
      <c r="BP392" s="95"/>
      <c r="BQ392" s="96"/>
      <c r="BR392" s="95"/>
      <c r="BS392" s="96"/>
    </row>
    <row r="393" spans="1:71">
      <c r="A393" s="10">
        <v>6206</v>
      </c>
      <c r="B393" s="11" t="s">
        <v>525</v>
      </c>
      <c r="C393" s="33">
        <v>612</v>
      </c>
      <c r="D393" s="45">
        <v>140</v>
      </c>
      <c r="E393" s="68">
        <f t="shared" si="5"/>
        <v>0.22875816993464052</v>
      </c>
      <c r="F393" s="95"/>
      <c r="G393" s="109"/>
      <c r="H393" s="95"/>
      <c r="I393" s="108"/>
      <c r="J393" s="196"/>
      <c r="K393" s="109"/>
      <c r="L393" s="95"/>
      <c r="M393" s="108"/>
      <c r="N393" s="196"/>
      <c r="O393" s="109"/>
      <c r="P393" s="302"/>
      <c r="Q393" s="303"/>
      <c r="R393" s="368"/>
      <c r="S393" s="308"/>
      <c r="T393" s="302"/>
      <c r="U393" s="303"/>
      <c r="V393" s="368"/>
      <c r="W393" s="308"/>
      <c r="X393" s="302"/>
      <c r="Y393" s="303"/>
      <c r="Z393" s="368"/>
      <c r="AA393" s="308"/>
      <c r="AB393" s="302">
        <v>82</v>
      </c>
      <c r="AC393" s="303">
        <v>53</v>
      </c>
      <c r="AD393" s="368"/>
      <c r="AE393" s="308"/>
      <c r="AF393" s="302"/>
      <c r="AG393" s="303"/>
      <c r="AH393" s="368"/>
      <c r="AI393" s="308"/>
      <c r="AJ393" s="302"/>
      <c r="AK393" s="303"/>
      <c r="AL393" s="368"/>
      <c r="AM393" s="308"/>
      <c r="AN393" s="302"/>
      <c r="AO393" s="303"/>
      <c r="AP393" s="368"/>
      <c r="AQ393" s="308"/>
      <c r="AR393" s="302">
        <v>107</v>
      </c>
      <c r="AS393" s="303">
        <v>29</v>
      </c>
      <c r="AT393" s="368">
        <v>109</v>
      </c>
      <c r="AU393" s="308">
        <v>27</v>
      </c>
      <c r="AV393" s="344"/>
      <c r="AW393" s="303"/>
      <c r="AX393" s="369"/>
      <c r="AY393" s="308"/>
      <c r="AZ393" s="95"/>
      <c r="BA393" s="109"/>
      <c r="BB393" s="95"/>
      <c r="BC393" s="96"/>
      <c r="BD393" s="95"/>
      <c r="BE393" s="96"/>
      <c r="BF393" s="95"/>
      <c r="BG393" s="96"/>
      <c r="BH393" s="95"/>
      <c r="BI393" s="96"/>
      <c r="BJ393" s="95"/>
      <c r="BK393" s="96"/>
      <c r="BL393" s="95"/>
      <c r="BM393" s="96"/>
      <c r="BN393" s="95"/>
      <c r="BO393" s="96"/>
      <c r="BP393" s="95"/>
      <c r="BQ393" s="96"/>
      <c r="BR393" s="95"/>
      <c r="BS393" s="96"/>
    </row>
    <row r="394" spans="1:71">
      <c r="A394" s="10">
        <v>6207</v>
      </c>
      <c r="B394" s="11" t="s">
        <v>526</v>
      </c>
      <c r="C394" s="33">
        <v>758</v>
      </c>
      <c r="D394" s="45">
        <v>158</v>
      </c>
      <c r="E394" s="68">
        <f t="shared" si="5"/>
        <v>0.20844327176781002</v>
      </c>
      <c r="F394" s="95"/>
      <c r="G394" s="109"/>
      <c r="H394" s="95"/>
      <c r="I394" s="108"/>
      <c r="J394" s="196"/>
      <c r="K394" s="109"/>
      <c r="L394" s="95"/>
      <c r="M394" s="108"/>
      <c r="N394" s="196"/>
      <c r="O394" s="109"/>
      <c r="P394" s="302"/>
      <c r="Q394" s="303"/>
      <c r="R394" s="368"/>
      <c r="S394" s="308"/>
      <c r="T394" s="302"/>
      <c r="U394" s="303"/>
      <c r="V394" s="368"/>
      <c r="W394" s="308"/>
      <c r="X394" s="302"/>
      <c r="Y394" s="303"/>
      <c r="Z394" s="368"/>
      <c r="AA394" s="308"/>
      <c r="AB394" s="302"/>
      <c r="AC394" s="303"/>
      <c r="AD394" s="368"/>
      <c r="AE394" s="308"/>
      <c r="AF394" s="302"/>
      <c r="AG394" s="303"/>
      <c r="AH394" s="368"/>
      <c r="AI394" s="308"/>
      <c r="AJ394" s="302"/>
      <c r="AK394" s="303"/>
      <c r="AL394" s="368"/>
      <c r="AM394" s="308"/>
      <c r="AN394" s="302"/>
      <c r="AO394" s="303"/>
      <c r="AP394" s="368"/>
      <c r="AQ394" s="308"/>
      <c r="AR394" s="302">
        <v>115</v>
      </c>
      <c r="AS394" s="303">
        <v>42</v>
      </c>
      <c r="AT394" s="368">
        <v>121</v>
      </c>
      <c r="AU394" s="308">
        <v>36</v>
      </c>
      <c r="AV394" s="344"/>
      <c r="AW394" s="303"/>
      <c r="AX394" s="369"/>
      <c r="AY394" s="308"/>
      <c r="AZ394" s="95"/>
      <c r="BA394" s="109"/>
      <c r="BB394" s="95"/>
      <c r="BC394" s="96"/>
      <c r="BD394" s="95"/>
      <c r="BE394" s="96"/>
      <c r="BF394" s="95"/>
      <c r="BG394" s="96"/>
      <c r="BH394" s="95"/>
      <c r="BI394" s="96"/>
      <c r="BJ394" s="95"/>
      <c r="BK394" s="96"/>
      <c r="BL394" s="95"/>
      <c r="BM394" s="96"/>
      <c r="BN394" s="95"/>
      <c r="BO394" s="96"/>
      <c r="BP394" s="95"/>
      <c r="BQ394" s="96"/>
      <c r="BR394" s="95"/>
      <c r="BS394" s="96"/>
    </row>
    <row r="395" spans="1:71">
      <c r="A395" s="10">
        <v>6208</v>
      </c>
      <c r="B395" s="11" t="s">
        <v>527</v>
      </c>
      <c r="C395" s="33">
        <v>2</v>
      </c>
      <c r="D395" s="45">
        <v>1</v>
      </c>
      <c r="E395" s="68">
        <f t="shared" si="5"/>
        <v>0.5</v>
      </c>
      <c r="F395" s="95"/>
      <c r="G395" s="109"/>
      <c r="H395" s="95"/>
      <c r="I395" s="108"/>
      <c r="J395" s="196"/>
      <c r="K395" s="109"/>
      <c r="L395" s="95"/>
      <c r="M395" s="108"/>
      <c r="N395" s="196"/>
      <c r="O395" s="109"/>
      <c r="P395" s="302"/>
      <c r="Q395" s="303"/>
      <c r="R395" s="368"/>
      <c r="S395" s="308"/>
      <c r="T395" s="302"/>
      <c r="U395" s="303"/>
      <c r="V395" s="368"/>
      <c r="W395" s="308"/>
      <c r="X395" s="302"/>
      <c r="Y395" s="303"/>
      <c r="Z395" s="368"/>
      <c r="AA395" s="308"/>
      <c r="AB395" s="302"/>
      <c r="AC395" s="303"/>
      <c r="AD395" s="368"/>
      <c r="AE395" s="308"/>
      <c r="AF395" s="302"/>
      <c r="AG395" s="303"/>
      <c r="AH395" s="368"/>
      <c r="AI395" s="308"/>
      <c r="AJ395" s="302"/>
      <c r="AK395" s="303"/>
      <c r="AL395" s="368"/>
      <c r="AM395" s="308"/>
      <c r="AN395" s="302"/>
      <c r="AO395" s="303"/>
      <c r="AP395" s="368"/>
      <c r="AQ395" s="308"/>
      <c r="AR395" s="302">
        <v>1</v>
      </c>
      <c r="AS395" s="303">
        <v>0</v>
      </c>
      <c r="AT395" s="368">
        <v>1</v>
      </c>
      <c r="AU395" s="308">
        <v>0</v>
      </c>
      <c r="AV395" s="344"/>
      <c r="AW395" s="303"/>
      <c r="AX395" s="369"/>
      <c r="AY395" s="308"/>
      <c r="AZ395" s="95"/>
      <c r="BA395" s="109"/>
      <c r="BB395" s="95"/>
      <c r="BC395" s="96"/>
      <c r="BD395" s="95"/>
      <c r="BE395" s="96"/>
      <c r="BF395" s="95"/>
      <c r="BG395" s="96"/>
      <c r="BH395" s="95"/>
      <c r="BI395" s="96"/>
      <c r="BJ395" s="95"/>
      <c r="BK395" s="96"/>
      <c r="BL395" s="95"/>
      <c r="BM395" s="96"/>
      <c r="BN395" s="95"/>
      <c r="BO395" s="96"/>
      <c r="BP395" s="95"/>
      <c r="BQ395" s="96"/>
      <c r="BR395" s="95"/>
      <c r="BS395" s="96"/>
    </row>
    <row r="396" spans="1:71">
      <c r="A396" s="10">
        <v>6209</v>
      </c>
      <c r="B396" s="11" t="s">
        <v>528</v>
      </c>
      <c r="C396" s="33">
        <v>11</v>
      </c>
      <c r="D396" s="45">
        <v>5</v>
      </c>
      <c r="E396" s="68">
        <f t="shared" si="5"/>
        <v>0.45454545454545453</v>
      </c>
      <c r="F396" s="95"/>
      <c r="G396" s="109"/>
      <c r="H396" s="95"/>
      <c r="I396" s="108"/>
      <c r="J396" s="196"/>
      <c r="K396" s="109"/>
      <c r="L396" s="95"/>
      <c r="M396" s="108"/>
      <c r="N396" s="196"/>
      <c r="O396" s="109"/>
      <c r="P396" s="302"/>
      <c r="Q396" s="303"/>
      <c r="R396" s="368"/>
      <c r="S396" s="308"/>
      <c r="T396" s="302"/>
      <c r="U396" s="303"/>
      <c r="V396" s="368"/>
      <c r="W396" s="308"/>
      <c r="X396" s="302"/>
      <c r="Y396" s="303"/>
      <c r="Z396" s="368"/>
      <c r="AA396" s="308"/>
      <c r="AB396" s="302"/>
      <c r="AC396" s="303"/>
      <c r="AD396" s="368"/>
      <c r="AE396" s="308"/>
      <c r="AF396" s="302"/>
      <c r="AG396" s="303"/>
      <c r="AH396" s="368"/>
      <c r="AI396" s="308"/>
      <c r="AJ396" s="302"/>
      <c r="AK396" s="303"/>
      <c r="AL396" s="368"/>
      <c r="AM396" s="308"/>
      <c r="AN396" s="302"/>
      <c r="AO396" s="303"/>
      <c r="AP396" s="368"/>
      <c r="AQ396" s="308"/>
      <c r="AR396" s="302">
        <v>5</v>
      </c>
      <c r="AS396" s="303">
        <v>0</v>
      </c>
      <c r="AT396" s="368">
        <v>5</v>
      </c>
      <c r="AU396" s="308">
        <v>0</v>
      </c>
      <c r="AV396" s="344"/>
      <c r="AW396" s="303"/>
      <c r="AX396" s="369"/>
      <c r="AY396" s="308"/>
      <c r="AZ396" s="95"/>
      <c r="BA396" s="109"/>
      <c r="BB396" s="95"/>
      <c r="BC396" s="96"/>
      <c r="BD396" s="95"/>
      <c r="BE396" s="96"/>
      <c r="BF396" s="95"/>
      <c r="BG396" s="96"/>
      <c r="BH396" s="95"/>
      <c r="BI396" s="96"/>
      <c r="BJ396" s="95"/>
      <c r="BK396" s="96"/>
      <c r="BL396" s="95">
        <v>2</v>
      </c>
      <c r="BM396" s="96">
        <v>3</v>
      </c>
      <c r="BN396" s="95"/>
      <c r="BO396" s="96"/>
      <c r="BP396" s="95"/>
      <c r="BQ396" s="96"/>
      <c r="BR396" s="95"/>
      <c r="BS396" s="96"/>
    </row>
    <row r="397" spans="1:71">
      <c r="A397" s="10">
        <v>6210</v>
      </c>
      <c r="B397" s="11" t="s">
        <v>529</v>
      </c>
      <c r="C397" s="33">
        <v>2</v>
      </c>
      <c r="D397" s="45">
        <v>0</v>
      </c>
      <c r="E397" s="68">
        <f t="shared" si="5"/>
        <v>0</v>
      </c>
      <c r="F397" s="95"/>
      <c r="G397" s="109"/>
      <c r="H397" s="95"/>
      <c r="I397" s="108"/>
      <c r="J397" s="196"/>
      <c r="K397" s="109"/>
      <c r="L397" s="95"/>
      <c r="M397" s="108"/>
      <c r="N397" s="196"/>
      <c r="O397" s="109"/>
      <c r="P397" s="302"/>
      <c r="Q397" s="303"/>
      <c r="R397" s="368"/>
      <c r="S397" s="308"/>
      <c r="T397" s="302"/>
      <c r="U397" s="303"/>
      <c r="V397" s="368"/>
      <c r="W397" s="308"/>
      <c r="X397" s="302"/>
      <c r="Y397" s="303"/>
      <c r="Z397" s="368"/>
      <c r="AA397" s="308"/>
      <c r="AB397" s="302"/>
      <c r="AC397" s="303"/>
      <c r="AD397" s="368"/>
      <c r="AE397" s="308"/>
      <c r="AF397" s="302"/>
      <c r="AG397" s="303"/>
      <c r="AH397" s="368"/>
      <c r="AI397" s="308"/>
      <c r="AJ397" s="302"/>
      <c r="AK397" s="303"/>
      <c r="AL397" s="368"/>
      <c r="AM397" s="308"/>
      <c r="AN397" s="302"/>
      <c r="AO397" s="303"/>
      <c r="AP397" s="368"/>
      <c r="AQ397" s="308"/>
      <c r="AR397" s="302">
        <v>0</v>
      </c>
      <c r="AS397" s="303">
        <v>0</v>
      </c>
      <c r="AT397" s="368">
        <v>0</v>
      </c>
      <c r="AU397" s="308">
        <v>0</v>
      </c>
      <c r="AV397" s="344"/>
      <c r="AW397" s="303"/>
      <c r="AX397" s="369"/>
      <c r="AY397" s="308"/>
      <c r="AZ397" s="95"/>
      <c r="BA397" s="109"/>
      <c r="BB397" s="95"/>
      <c r="BC397" s="96"/>
      <c r="BD397" s="95"/>
      <c r="BE397" s="96"/>
      <c r="BF397" s="95"/>
      <c r="BG397" s="96"/>
      <c r="BH397" s="95"/>
      <c r="BI397" s="96"/>
      <c r="BJ397" s="95"/>
      <c r="BK397" s="96"/>
      <c r="BL397" s="95">
        <v>0</v>
      </c>
      <c r="BM397" s="96">
        <v>0</v>
      </c>
      <c r="BN397" s="95"/>
      <c r="BO397" s="96"/>
      <c r="BP397" s="95"/>
      <c r="BQ397" s="96"/>
      <c r="BR397" s="95"/>
      <c r="BS397" s="96"/>
    </row>
    <row r="398" spans="1:71">
      <c r="A398" s="10">
        <v>6211</v>
      </c>
      <c r="B398" s="11" t="s">
        <v>530</v>
      </c>
      <c r="C398" s="33">
        <v>11</v>
      </c>
      <c r="D398" s="45">
        <v>0</v>
      </c>
      <c r="E398" s="68">
        <f t="shared" si="5"/>
        <v>0</v>
      </c>
      <c r="F398" s="95"/>
      <c r="G398" s="109"/>
      <c r="H398" s="95"/>
      <c r="I398" s="108"/>
      <c r="J398" s="196"/>
      <c r="K398" s="109"/>
      <c r="L398" s="95"/>
      <c r="M398" s="108"/>
      <c r="N398" s="196"/>
      <c r="O398" s="109"/>
      <c r="P398" s="302"/>
      <c r="Q398" s="303"/>
      <c r="R398" s="368"/>
      <c r="S398" s="308"/>
      <c r="T398" s="302"/>
      <c r="U398" s="303"/>
      <c r="V398" s="368"/>
      <c r="W398" s="308"/>
      <c r="X398" s="302"/>
      <c r="Y398" s="303"/>
      <c r="Z398" s="368"/>
      <c r="AA398" s="308"/>
      <c r="AB398" s="302"/>
      <c r="AC398" s="303"/>
      <c r="AD398" s="368"/>
      <c r="AE398" s="308"/>
      <c r="AF398" s="302"/>
      <c r="AG398" s="303"/>
      <c r="AH398" s="368"/>
      <c r="AI398" s="308"/>
      <c r="AJ398" s="302"/>
      <c r="AK398" s="303"/>
      <c r="AL398" s="368"/>
      <c r="AM398" s="308"/>
      <c r="AN398" s="302"/>
      <c r="AO398" s="303"/>
      <c r="AP398" s="368"/>
      <c r="AQ398" s="308"/>
      <c r="AR398" s="302">
        <v>0</v>
      </c>
      <c r="AS398" s="303">
        <v>0</v>
      </c>
      <c r="AT398" s="368">
        <v>0</v>
      </c>
      <c r="AU398" s="308">
        <v>0</v>
      </c>
      <c r="AV398" s="344"/>
      <c r="AW398" s="303"/>
      <c r="AX398" s="369"/>
      <c r="AY398" s="308"/>
      <c r="AZ398" s="95"/>
      <c r="BA398" s="109"/>
      <c r="BB398" s="95"/>
      <c r="BC398" s="96"/>
      <c r="BD398" s="95"/>
      <c r="BE398" s="96"/>
      <c r="BF398" s="95"/>
      <c r="BG398" s="96"/>
      <c r="BH398" s="95"/>
      <c r="BI398" s="96"/>
      <c r="BJ398" s="95"/>
      <c r="BK398" s="96"/>
      <c r="BL398" s="95">
        <v>0</v>
      </c>
      <c r="BM398" s="96">
        <v>0</v>
      </c>
      <c r="BN398" s="95"/>
      <c r="BO398" s="96"/>
      <c r="BP398" s="95"/>
      <c r="BQ398" s="96"/>
      <c r="BR398" s="95"/>
      <c r="BS398" s="96"/>
    </row>
    <row r="399" spans="1:71">
      <c r="A399" s="10">
        <v>6212</v>
      </c>
      <c r="B399" s="11" t="s">
        <v>531</v>
      </c>
      <c r="C399" s="33">
        <v>84</v>
      </c>
      <c r="D399" s="45">
        <v>16</v>
      </c>
      <c r="E399" s="68">
        <f t="shared" si="5"/>
        <v>0.19047619047619047</v>
      </c>
      <c r="F399" s="95"/>
      <c r="G399" s="109"/>
      <c r="H399" s="95"/>
      <c r="I399" s="108"/>
      <c r="J399" s="196"/>
      <c r="K399" s="109"/>
      <c r="L399" s="95"/>
      <c r="M399" s="108"/>
      <c r="N399" s="196"/>
      <c r="O399" s="109"/>
      <c r="P399" s="302"/>
      <c r="Q399" s="303"/>
      <c r="R399" s="368"/>
      <c r="S399" s="308"/>
      <c r="T399" s="302"/>
      <c r="U399" s="303"/>
      <c r="V399" s="368"/>
      <c r="W399" s="308"/>
      <c r="X399" s="302"/>
      <c r="Y399" s="303"/>
      <c r="Z399" s="368"/>
      <c r="AA399" s="308"/>
      <c r="AB399" s="302">
        <v>11</v>
      </c>
      <c r="AC399" s="303">
        <v>5</v>
      </c>
      <c r="AD399" s="368"/>
      <c r="AE399" s="308"/>
      <c r="AF399" s="302"/>
      <c r="AG399" s="303"/>
      <c r="AH399" s="368"/>
      <c r="AI399" s="308"/>
      <c r="AJ399" s="302"/>
      <c r="AK399" s="303"/>
      <c r="AL399" s="368"/>
      <c r="AM399" s="308"/>
      <c r="AN399" s="302"/>
      <c r="AO399" s="303"/>
      <c r="AP399" s="368"/>
      <c r="AQ399" s="308"/>
      <c r="AR399" s="302">
        <v>11</v>
      </c>
      <c r="AS399" s="303">
        <v>4</v>
      </c>
      <c r="AT399" s="368">
        <v>10</v>
      </c>
      <c r="AU399" s="308">
        <v>5</v>
      </c>
      <c r="AV399" s="344"/>
      <c r="AW399" s="303"/>
      <c r="AX399" s="369"/>
      <c r="AY399" s="308"/>
      <c r="AZ399" s="95"/>
      <c r="BA399" s="109"/>
      <c r="BB399" s="95"/>
      <c r="BC399" s="96"/>
      <c r="BD399" s="95"/>
      <c r="BE399" s="96"/>
      <c r="BF399" s="95"/>
      <c r="BG399" s="96"/>
      <c r="BH399" s="95"/>
      <c r="BI399" s="96"/>
      <c r="BJ399" s="95"/>
      <c r="BK399" s="96"/>
      <c r="BL399" s="95"/>
      <c r="BM399" s="96"/>
      <c r="BN399" s="95"/>
      <c r="BO399" s="96"/>
      <c r="BP399" s="95"/>
      <c r="BQ399" s="96"/>
      <c r="BR399" s="95"/>
      <c r="BS399" s="96"/>
    </row>
    <row r="400" spans="1:71">
      <c r="A400" s="10">
        <v>6401</v>
      </c>
      <c r="B400" s="11" t="s">
        <v>532</v>
      </c>
      <c r="C400" s="33">
        <v>1065</v>
      </c>
      <c r="D400" s="45">
        <v>241</v>
      </c>
      <c r="E400" s="68">
        <f t="shared" si="5"/>
        <v>0.22629107981220659</v>
      </c>
      <c r="F400" s="95"/>
      <c r="G400" s="109"/>
      <c r="H400" s="95"/>
      <c r="I400" s="108"/>
      <c r="J400" s="196"/>
      <c r="K400" s="109"/>
      <c r="L400" s="95"/>
      <c r="M400" s="108"/>
      <c r="N400" s="196"/>
      <c r="O400" s="109"/>
      <c r="P400" s="302"/>
      <c r="Q400" s="303"/>
      <c r="R400" s="368"/>
      <c r="S400" s="308"/>
      <c r="T400" s="302"/>
      <c r="U400" s="303"/>
      <c r="V400" s="368"/>
      <c r="W400" s="308"/>
      <c r="X400" s="302"/>
      <c r="Y400" s="303"/>
      <c r="Z400" s="368"/>
      <c r="AA400" s="308"/>
      <c r="AB400" s="302"/>
      <c r="AC400" s="303"/>
      <c r="AD400" s="368"/>
      <c r="AE400" s="308"/>
      <c r="AF400" s="302"/>
      <c r="AG400" s="303"/>
      <c r="AH400" s="368"/>
      <c r="AI400" s="308"/>
      <c r="AJ400" s="302"/>
      <c r="AK400" s="303"/>
      <c r="AL400" s="368"/>
      <c r="AM400" s="308"/>
      <c r="AN400" s="302"/>
      <c r="AO400" s="303"/>
      <c r="AP400" s="368"/>
      <c r="AQ400" s="308"/>
      <c r="AR400" s="95">
        <v>109</v>
      </c>
      <c r="AS400" s="108">
        <v>126</v>
      </c>
      <c r="AT400" s="368">
        <v>142</v>
      </c>
      <c r="AU400" s="308">
        <v>96</v>
      </c>
      <c r="AV400" s="344"/>
      <c r="AW400" s="303"/>
      <c r="AX400" s="369"/>
      <c r="AY400" s="308"/>
      <c r="AZ400" s="357"/>
      <c r="BA400" s="364"/>
      <c r="BB400" s="95"/>
      <c r="BC400" s="96"/>
      <c r="BD400" s="95"/>
      <c r="BE400" s="96"/>
      <c r="BF400" s="95"/>
      <c r="BG400" s="96"/>
      <c r="BH400" s="95"/>
      <c r="BI400" s="96"/>
      <c r="BJ400" s="95"/>
      <c r="BK400" s="96"/>
      <c r="BL400" s="95"/>
      <c r="BM400" s="96"/>
      <c r="BN400" s="95"/>
      <c r="BO400" s="96"/>
      <c r="BP400" s="95"/>
      <c r="BQ400" s="96"/>
      <c r="BR400" s="95"/>
      <c r="BS400" s="96"/>
    </row>
    <row r="401" spans="1:71">
      <c r="A401" s="10">
        <v>6402</v>
      </c>
      <c r="B401" s="11" t="s">
        <v>533</v>
      </c>
      <c r="C401" s="33">
        <v>1204</v>
      </c>
      <c r="D401" s="45">
        <v>421</v>
      </c>
      <c r="E401" s="68">
        <f t="shared" si="5"/>
        <v>0.34966777408637872</v>
      </c>
      <c r="F401" s="95"/>
      <c r="G401" s="109"/>
      <c r="H401" s="95"/>
      <c r="I401" s="108"/>
      <c r="J401" s="196"/>
      <c r="K401" s="109"/>
      <c r="L401" s="95"/>
      <c r="M401" s="108"/>
      <c r="N401" s="196"/>
      <c r="O401" s="109"/>
      <c r="P401" s="302"/>
      <c r="Q401" s="303"/>
      <c r="R401" s="368"/>
      <c r="S401" s="308"/>
      <c r="T401" s="302"/>
      <c r="U401" s="303"/>
      <c r="V401" s="368"/>
      <c r="W401" s="308"/>
      <c r="X401" s="302"/>
      <c r="Y401" s="303"/>
      <c r="Z401" s="368"/>
      <c r="AA401" s="308"/>
      <c r="AB401" s="302"/>
      <c r="AC401" s="303"/>
      <c r="AD401" s="368"/>
      <c r="AE401" s="308"/>
      <c r="AF401" s="302"/>
      <c r="AG401" s="303"/>
      <c r="AH401" s="368"/>
      <c r="AI401" s="308"/>
      <c r="AJ401" s="302"/>
      <c r="AK401" s="303"/>
      <c r="AL401" s="368"/>
      <c r="AM401" s="308"/>
      <c r="AN401" s="302"/>
      <c r="AO401" s="303"/>
      <c r="AP401" s="368"/>
      <c r="AQ401" s="308"/>
      <c r="AR401" s="95">
        <v>179</v>
      </c>
      <c r="AS401" s="108">
        <v>236</v>
      </c>
      <c r="AT401" s="368">
        <v>225</v>
      </c>
      <c r="AU401" s="308">
        <v>193</v>
      </c>
      <c r="AV401" s="344"/>
      <c r="AW401" s="303"/>
      <c r="AX401" s="369"/>
      <c r="AY401" s="308"/>
      <c r="AZ401" s="357"/>
      <c r="BA401" s="364"/>
      <c r="BB401" s="95"/>
      <c r="BC401" s="96"/>
      <c r="BD401" s="95"/>
      <c r="BE401" s="96"/>
      <c r="BF401" s="95"/>
      <c r="BG401" s="96"/>
      <c r="BH401" s="95"/>
      <c r="BI401" s="96"/>
      <c r="BJ401" s="95"/>
      <c r="BK401" s="96"/>
      <c r="BL401" s="95"/>
      <c r="BM401" s="96"/>
      <c r="BN401" s="95"/>
      <c r="BO401" s="96"/>
      <c r="BP401" s="95"/>
      <c r="BQ401" s="96"/>
      <c r="BR401" s="95"/>
      <c r="BS401" s="96"/>
    </row>
    <row r="402" spans="1:71">
      <c r="A402" s="10">
        <v>6501</v>
      </c>
      <c r="B402" s="11" t="s">
        <v>534</v>
      </c>
      <c r="C402" s="33">
        <v>1173</v>
      </c>
      <c r="D402" s="45">
        <v>186</v>
      </c>
      <c r="E402" s="68">
        <f t="shared" si="5"/>
        <v>0.15856777493606139</v>
      </c>
      <c r="F402" s="95"/>
      <c r="G402" s="109"/>
      <c r="H402" s="95"/>
      <c r="I402" s="108"/>
      <c r="J402" s="196"/>
      <c r="K402" s="109"/>
      <c r="L402" s="95"/>
      <c r="M402" s="108"/>
      <c r="N402" s="196"/>
      <c r="O402" s="109"/>
      <c r="P402" s="302"/>
      <c r="Q402" s="303"/>
      <c r="R402" s="368"/>
      <c r="S402" s="308"/>
      <c r="T402" s="302"/>
      <c r="U402" s="303"/>
      <c r="V402" s="368"/>
      <c r="W402" s="308"/>
      <c r="X402" s="302"/>
      <c r="Y402" s="303"/>
      <c r="Z402" s="368"/>
      <c r="AA402" s="308"/>
      <c r="AB402" s="302"/>
      <c r="AC402" s="303"/>
      <c r="AD402" s="368"/>
      <c r="AE402" s="308"/>
      <c r="AF402" s="302"/>
      <c r="AG402" s="303"/>
      <c r="AH402" s="368"/>
      <c r="AI402" s="308"/>
      <c r="AJ402" s="302"/>
      <c r="AK402" s="303"/>
      <c r="AL402" s="368"/>
      <c r="AM402" s="308"/>
      <c r="AN402" s="302"/>
      <c r="AO402" s="303"/>
      <c r="AP402" s="368"/>
      <c r="AQ402" s="308"/>
      <c r="AR402" s="302">
        <v>114</v>
      </c>
      <c r="AS402" s="303">
        <v>71</v>
      </c>
      <c r="AT402" s="368">
        <v>127</v>
      </c>
      <c r="AU402" s="308">
        <v>59</v>
      </c>
      <c r="AV402" s="344"/>
      <c r="AW402" s="303"/>
      <c r="AX402" s="369"/>
      <c r="AY402" s="308"/>
      <c r="AZ402" s="357"/>
      <c r="BA402" s="364"/>
      <c r="BB402" s="357"/>
      <c r="BC402" s="358"/>
      <c r="BD402" s="357"/>
      <c r="BE402" s="358"/>
      <c r="BF402" s="357"/>
      <c r="BG402" s="358"/>
      <c r="BH402" s="357"/>
      <c r="BI402" s="358"/>
      <c r="BJ402" s="357"/>
      <c r="BK402" s="358"/>
      <c r="BL402" s="357"/>
      <c r="BM402" s="358"/>
      <c r="BN402" s="357"/>
      <c r="BO402" s="358"/>
      <c r="BP402" s="357"/>
      <c r="BQ402" s="358"/>
      <c r="BR402" s="357"/>
      <c r="BS402" s="358"/>
    </row>
    <row r="403" spans="1:71">
      <c r="A403" s="10">
        <v>6502</v>
      </c>
      <c r="B403" s="11" t="s">
        <v>535</v>
      </c>
      <c r="C403" s="33">
        <v>1104</v>
      </c>
      <c r="D403" s="45">
        <v>223</v>
      </c>
      <c r="E403" s="68">
        <f t="shared" si="5"/>
        <v>0.20199275362318841</v>
      </c>
      <c r="F403" s="95"/>
      <c r="G403" s="109"/>
      <c r="H403" s="95"/>
      <c r="I403" s="108"/>
      <c r="J403" s="196"/>
      <c r="K403" s="109"/>
      <c r="L403" s="95"/>
      <c r="M403" s="108"/>
      <c r="N403" s="196"/>
      <c r="O403" s="109"/>
      <c r="P403" s="302"/>
      <c r="Q403" s="303"/>
      <c r="R403" s="368"/>
      <c r="S403" s="308"/>
      <c r="T403" s="302"/>
      <c r="U403" s="303"/>
      <c r="V403" s="368"/>
      <c r="W403" s="308"/>
      <c r="X403" s="302"/>
      <c r="Y403" s="303"/>
      <c r="Z403" s="368"/>
      <c r="AA403" s="308"/>
      <c r="AB403" s="302">
        <v>9</v>
      </c>
      <c r="AC403" s="303">
        <v>15</v>
      </c>
      <c r="AD403" s="368"/>
      <c r="AE403" s="308"/>
      <c r="AF403" s="302"/>
      <c r="AG403" s="303"/>
      <c r="AH403" s="368"/>
      <c r="AI403" s="308"/>
      <c r="AJ403" s="302"/>
      <c r="AK403" s="303"/>
      <c r="AL403" s="368"/>
      <c r="AM403" s="308"/>
      <c r="AN403" s="302"/>
      <c r="AO403" s="303"/>
      <c r="AP403" s="368"/>
      <c r="AQ403" s="308"/>
      <c r="AR403" s="302">
        <v>133</v>
      </c>
      <c r="AS403" s="303">
        <v>87</v>
      </c>
      <c r="AT403" s="368">
        <v>155</v>
      </c>
      <c r="AU403" s="308">
        <v>66</v>
      </c>
      <c r="AV403" s="344"/>
      <c r="AW403" s="303"/>
      <c r="AX403" s="369"/>
      <c r="AY403" s="308"/>
      <c r="AZ403" s="95"/>
      <c r="BA403" s="109"/>
      <c r="BB403" s="357"/>
      <c r="BC403" s="358"/>
      <c r="BD403" s="357"/>
      <c r="BE403" s="358"/>
      <c r="BF403" s="357"/>
      <c r="BG403" s="358"/>
      <c r="BH403" s="357"/>
      <c r="BI403" s="358"/>
      <c r="BJ403" s="357"/>
      <c r="BK403" s="358"/>
      <c r="BL403" s="357"/>
      <c r="BM403" s="358"/>
      <c r="BN403" s="357"/>
      <c r="BO403" s="358"/>
      <c r="BP403" s="357"/>
      <c r="BQ403" s="358"/>
      <c r="BR403" s="357"/>
      <c r="BS403" s="358"/>
    </row>
    <row r="404" spans="1:71">
      <c r="A404" s="10">
        <v>6503</v>
      </c>
      <c r="B404" s="11" t="s">
        <v>536</v>
      </c>
      <c r="C404" s="33">
        <v>1090</v>
      </c>
      <c r="D404" s="45">
        <v>315</v>
      </c>
      <c r="E404" s="68">
        <f t="shared" si="5"/>
        <v>0.28899082568807338</v>
      </c>
      <c r="F404" s="95"/>
      <c r="G404" s="109"/>
      <c r="H404" s="95"/>
      <c r="I404" s="108"/>
      <c r="J404" s="196"/>
      <c r="K404" s="109"/>
      <c r="L404" s="95"/>
      <c r="M404" s="108"/>
      <c r="N404" s="196"/>
      <c r="O404" s="109"/>
      <c r="P404" s="302"/>
      <c r="Q404" s="303"/>
      <c r="R404" s="368"/>
      <c r="S404" s="308"/>
      <c r="T404" s="302"/>
      <c r="U404" s="303"/>
      <c r="V404" s="368"/>
      <c r="W404" s="308"/>
      <c r="X404" s="302"/>
      <c r="Y404" s="303"/>
      <c r="Z404" s="368"/>
      <c r="AA404" s="308"/>
      <c r="AB404" s="302"/>
      <c r="AC404" s="303"/>
      <c r="AD404" s="368"/>
      <c r="AE404" s="308"/>
      <c r="AF404" s="302"/>
      <c r="AG404" s="303"/>
      <c r="AH404" s="368"/>
      <c r="AI404" s="308"/>
      <c r="AJ404" s="302"/>
      <c r="AK404" s="303"/>
      <c r="AL404" s="368"/>
      <c r="AM404" s="308"/>
      <c r="AN404" s="302"/>
      <c r="AO404" s="303"/>
      <c r="AP404" s="368"/>
      <c r="AQ404" s="308"/>
      <c r="AR404" s="302">
        <v>168</v>
      </c>
      <c r="AS404" s="303">
        <v>139</v>
      </c>
      <c r="AT404" s="368">
        <v>198</v>
      </c>
      <c r="AU404" s="308">
        <v>113</v>
      </c>
      <c r="AV404" s="344"/>
      <c r="AW404" s="303"/>
      <c r="AX404" s="369"/>
      <c r="AY404" s="308"/>
      <c r="AZ404" s="357"/>
      <c r="BA404" s="364"/>
      <c r="BB404" s="357"/>
      <c r="BC404" s="358"/>
      <c r="BD404" s="357"/>
      <c r="BE404" s="358"/>
      <c r="BF404" s="357"/>
      <c r="BG404" s="358"/>
      <c r="BH404" s="357"/>
      <c r="BI404" s="358"/>
      <c r="BJ404" s="357"/>
      <c r="BK404" s="358"/>
      <c r="BL404" s="357"/>
      <c r="BM404" s="358"/>
      <c r="BN404" s="357"/>
      <c r="BO404" s="358"/>
      <c r="BP404" s="357"/>
      <c r="BQ404" s="358"/>
      <c r="BR404" s="357"/>
      <c r="BS404" s="358"/>
    </row>
    <row r="405" spans="1:71">
      <c r="A405" s="10">
        <v>6504</v>
      </c>
      <c r="B405" s="11" t="s">
        <v>537</v>
      </c>
      <c r="C405" s="33">
        <v>899</v>
      </c>
      <c r="D405" s="45">
        <v>231</v>
      </c>
      <c r="E405" s="68">
        <f t="shared" si="5"/>
        <v>0.25695216907675195</v>
      </c>
      <c r="F405" s="95"/>
      <c r="G405" s="109"/>
      <c r="H405" s="95"/>
      <c r="I405" s="108"/>
      <c r="J405" s="196"/>
      <c r="K405" s="109"/>
      <c r="L405" s="95"/>
      <c r="M405" s="108"/>
      <c r="N405" s="196"/>
      <c r="O405" s="109"/>
      <c r="P405" s="302"/>
      <c r="Q405" s="303"/>
      <c r="R405" s="368"/>
      <c r="S405" s="308"/>
      <c r="T405" s="302"/>
      <c r="U405" s="303"/>
      <c r="V405" s="368"/>
      <c r="W405" s="308"/>
      <c r="X405" s="302"/>
      <c r="Y405" s="303"/>
      <c r="Z405" s="368"/>
      <c r="AA405" s="308"/>
      <c r="AB405" s="302"/>
      <c r="AC405" s="303"/>
      <c r="AD405" s="368"/>
      <c r="AE405" s="308"/>
      <c r="AF405" s="302"/>
      <c r="AG405" s="303"/>
      <c r="AH405" s="368"/>
      <c r="AI405" s="308"/>
      <c r="AJ405" s="302"/>
      <c r="AK405" s="303"/>
      <c r="AL405" s="368"/>
      <c r="AM405" s="308"/>
      <c r="AN405" s="302"/>
      <c r="AO405" s="303"/>
      <c r="AP405" s="368"/>
      <c r="AQ405" s="308"/>
      <c r="AR405" s="302">
        <v>138</v>
      </c>
      <c r="AS405" s="303">
        <v>91</v>
      </c>
      <c r="AT405" s="368">
        <v>150</v>
      </c>
      <c r="AU405" s="308">
        <v>79</v>
      </c>
      <c r="AV405" s="344"/>
      <c r="AW405" s="303"/>
      <c r="AX405" s="369"/>
      <c r="AY405" s="308"/>
      <c r="AZ405" s="357"/>
      <c r="BA405" s="364"/>
      <c r="BB405" s="357"/>
      <c r="BC405" s="358"/>
      <c r="BD405" s="357"/>
      <c r="BE405" s="358"/>
      <c r="BF405" s="357"/>
      <c r="BG405" s="358"/>
      <c r="BH405" s="357"/>
      <c r="BI405" s="358"/>
      <c r="BJ405" s="357"/>
      <c r="BK405" s="358"/>
      <c r="BL405" s="357"/>
      <c r="BM405" s="358"/>
      <c r="BN405" s="357"/>
      <c r="BO405" s="358"/>
      <c r="BP405" s="357"/>
      <c r="BQ405" s="358"/>
      <c r="BR405" s="357"/>
      <c r="BS405" s="358"/>
    </row>
    <row r="406" spans="1:71">
      <c r="A406" s="10">
        <v>6505</v>
      </c>
      <c r="B406" s="11" t="s">
        <v>538</v>
      </c>
      <c r="C406" s="33">
        <v>968</v>
      </c>
      <c r="D406" s="45">
        <v>308</v>
      </c>
      <c r="E406" s="68">
        <f t="shared" si="5"/>
        <v>0.31818181818181818</v>
      </c>
      <c r="F406" s="95"/>
      <c r="G406" s="109"/>
      <c r="H406" s="95"/>
      <c r="I406" s="108"/>
      <c r="J406" s="196"/>
      <c r="K406" s="109"/>
      <c r="L406" s="95"/>
      <c r="M406" s="108"/>
      <c r="N406" s="196"/>
      <c r="O406" s="109"/>
      <c r="P406" s="302"/>
      <c r="Q406" s="303"/>
      <c r="R406" s="368"/>
      <c r="S406" s="308"/>
      <c r="T406" s="302"/>
      <c r="U406" s="303"/>
      <c r="V406" s="368"/>
      <c r="W406" s="308"/>
      <c r="X406" s="302"/>
      <c r="Y406" s="303"/>
      <c r="Z406" s="368"/>
      <c r="AA406" s="308"/>
      <c r="AB406" s="302">
        <v>2</v>
      </c>
      <c r="AC406" s="303">
        <v>8</v>
      </c>
      <c r="AD406" s="368"/>
      <c r="AE406" s="308"/>
      <c r="AF406" s="302"/>
      <c r="AG406" s="303"/>
      <c r="AH406" s="368"/>
      <c r="AI406" s="308"/>
      <c r="AJ406" s="302"/>
      <c r="AK406" s="303"/>
      <c r="AL406" s="368"/>
      <c r="AM406" s="308"/>
      <c r="AN406" s="302"/>
      <c r="AO406" s="303"/>
      <c r="AP406" s="368"/>
      <c r="AQ406" s="308"/>
      <c r="AR406" s="302">
        <v>150</v>
      </c>
      <c r="AS406" s="303">
        <v>157</v>
      </c>
      <c r="AT406" s="368">
        <v>184</v>
      </c>
      <c r="AU406" s="308">
        <v>122</v>
      </c>
      <c r="AV406" s="344"/>
      <c r="AW406" s="303"/>
      <c r="AX406" s="369"/>
      <c r="AY406" s="308"/>
      <c r="AZ406" s="95"/>
      <c r="BA406" s="109"/>
      <c r="BB406" s="357"/>
      <c r="BC406" s="358"/>
      <c r="BD406" s="357"/>
      <c r="BE406" s="358"/>
      <c r="BF406" s="357"/>
      <c r="BG406" s="358"/>
      <c r="BH406" s="357"/>
      <c r="BI406" s="358"/>
      <c r="BJ406" s="357"/>
      <c r="BK406" s="358"/>
      <c r="BL406" s="357"/>
      <c r="BM406" s="358"/>
      <c r="BN406" s="357"/>
      <c r="BO406" s="358"/>
      <c r="BP406" s="357"/>
      <c r="BQ406" s="358"/>
      <c r="BR406" s="357"/>
      <c r="BS406" s="358"/>
    </row>
    <row r="407" spans="1:71">
      <c r="A407" s="10">
        <v>6506</v>
      </c>
      <c r="B407" s="11" t="s">
        <v>539</v>
      </c>
      <c r="C407" s="33">
        <v>1387</v>
      </c>
      <c r="D407" s="45">
        <v>329</v>
      </c>
      <c r="E407" s="68">
        <f t="shared" ref="E407:E470" si="6">SUM(D407/C407)</f>
        <v>0.23720259552992068</v>
      </c>
      <c r="F407" s="95"/>
      <c r="G407" s="109"/>
      <c r="H407" s="95"/>
      <c r="I407" s="108"/>
      <c r="J407" s="196"/>
      <c r="K407" s="109"/>
      <c r="L407" s="95"/>
      <c r="M407" s="108"/>
      <c r="N407" s="196"/>
      <c r="O407" s="109"/>
      <c r="P407" s="302"/>
      <c r="Q407" s="303"/>
      <c r="R407" s="368"/>
      <c r="S407" s="308"/>
      <c r="T407" s="302"/>
      <c r="U407" s="303"/>
      <c r="V407" s="368"/>
      <c r="W407" s="308"/>
      <c r="X407" s="302"/>
      <c r="Y407" s="303"/>
      <c r="Z407" s="368"/>
      <c r="AA407" s="308"/>
      <c r="AB407" s="302"/>
      <c r="AC407" s="303"/>
      <c r="AD407" s="368"/>
      <c r="AE407" s="308"/>
      <c r="AF407" s="302"/>
      <c r="AG407" s="303"/>
      <c r="AH407" s="368"/>
      <c r="AI407" s="308"/>
      <c r="AJ407" s="302"/>
      <c r="AK407" s="303"/>
      <c r="AL407" s="368"/>
      <c r="AM407" s="308"/>
      <c r="AN407" s="302"/>
      <c r="AO407" s="303"/>
      <c r="AP407" s="368"/>
      <c r="AQ407" s="308"/>
      <c r="AR407" s="302">
        <v>177</v>
      </c>
      <c r="AS407" s="303">
        <v>151</v>
      </c>
      <c r="AT407" s="368">
        <v>220</v>
      </c>
      <c r="AU407" s="308">
        <v>109</v>
      </c>
      <c r="AV407" s="344"/>
      <c r="AW407" s="303"/>
      <c r="AX407" s="369"/>
      <c r="AY407" s="308"/>
      <c r="AZ407" s="357"/>
      <c r="BA407" s="364"/>
      <c r="BB407" s="357"/>
      <c r="BC407" s="358"/>
      <c r="BD407" s="357"/>
      <c r="BE407" s="358"/>
      <c r="BF407" s="357"/>
      <c r="BG407" s="358"/>
      <c r="BH407" s="357"/>
      <c r="BI407" s="358"/>
      <c r="BJ407" s="357"/>
      <c r="BK407" s="358"/>
      <c r="BL407" s="357"/>
      <c r="BM407" s="358"/>
      <c r="BN407" s="357"/>
      <c r="BO407" s="358"/>
      <c r="BP407" s="357"/>
      <c r="BQ407" s="358"/>
      <c r="BR407" s="357"/>
      <c r="BS407" s="358"/>
    </row>
    <row r="408" spans="1:71">
      <c r="A408" s="10">
        <v>6507</v>
      </c>
      <c r="B408" s="11" t="s">
        <v>540</v>
      </c>
      <c r="C408" s="33">
        <v>1093</v>
      </c>
      <c r="D408" s="45">
        <v>325</v>
      </c>
      <c r="E408" s="68">
        <f t="shared" si="6"/>
        <v>0.29734675205855443</v>
      </c>
      <c r="F408" s="95"/>
      <c r="G408" s="109"/>
      <c r="H408" s="95"/>
      <c r="I408" s="108"/>
      <c r="J408" s="196"/>
      <c r="K408" s="109"/>
      <c r="L408" s="95"/>
      <c r="M408" s="108"/>
      <c r="N408" s="196"/>
      <c r="O408" s="109"/>
      <c r="P408" s="302"/>
      <c r="Q408" s="303"/>
      <c r="R408" s="368"/>
      <c r="S408" s="308"/>
      <c r="T408" s="302"/>
      <c r="U408" s="303"/>
      <c r="V408" s="368"/>
      <c r="W408" s="308"/>
      <c r="X408" s="302"/>
      <c r="Y408" s="303"/>
      <c r="Z408" s="368"/>
      <c r="AA408" s="308"/>
      <c r="AB408" s="302"/>
      <c r="AC408" s="303"/>
      <c r="AD408" s="368"/>
      <c r="AE408" s="308"/>
      <c r="AF408" s="302"/>
      <c r="AG408" s="303"/>
      <c r="AH408" s="368"/>
      <c r="AI408" s="308"/>
      <c r="AJ408" s="302"/>
      <c r="AK408" s="303"/>
      <c r="AL408" s="368"/>
      <c r="AM408" s="308"/>
      <c r="AN408" s="302"/>
      <c r="AO408" s="303"/>
      <c r="AP408" s="368"/>
      <c r="AQ408" s="308"/>
      <c r="AR408" s="302">
        <v>195</v>
      </c>
      <c r="AS408" s="303">
        <v>129</v>
      </c>
      <c r="AT408" s="368">
        <v>226</v>
      </c>
      <c r="AU408" s="308">
        <v>98</v>
      </c>
      <c r="AV408" s="344"/>
      <c r="AW408" s="303"/>
      <c r="AX408" s="369"/>
      <c r="AY408" s="308"/>
      <c r="AZ408" s="357"/>
      <c r="BA408" s="364"/>
      <c r="BB408" s="357"/>
      <c r="BC408" s="358"/>
      <c r="BD408" s="357"/>
      <c r="BE408" s="358"/>
      <c r="BF408" s="357"/>
      <c r="BG408" s="358"/>
      <c r="BH408" s="357"/>
      <c r="BI408" s="358"/>
      <c r="BJ408" s="357"/>
      <c r="BK408" s="358"/>
      <c r="BL408" s="357"/>
      <c r="BM408" s="358"/>
      <c r="BN408" s="357"/>
      <c r="BO408" s="358"/>
      <c r="BP408" s="357"/>
      <c r="BQ408" s="358"/>
      <c r="BR408" s="357"/>
      <c r="BS408" s="358"/>
    </row>
    <row r="409" spans="1:71">
      <c r="A409" s="10">
        <v>6508</v>
      </c>
      <c r="B409" s="11" t="s">
        <v>541</v>
      </c>
      <c r="C409" s="33">
        <v>1287</v>
      </c>
      <c r="D409" s="45">
        <v>356</v>
      </c>
      <c r="E409" s="68">
        <f t="shared" si="6"/>
        <v>0.27661227661227661</v>
      </c>
      <c r="F409" s="95"/>
      <c r="G409" s="109"/>
      <c r="H409" s="95"/>
      <c r="I409" s="108"/>
      <c r="J409" s="196"/>
      <c r="K409" s="109"/>
      <c r="L409" s="95"/>
      <c r="M409" s="108"/>
      <c r="N409" s="196"/>
      <c r="O409" s="109"/>
      <c r="P409" s="302"/>
      <c r="Q409" s="303"/>
      <c r="R409" s="368"/>
      <c r="S409" s="308"/>
      <c r="T409" s="302"/>
      <c r="U409" s="303"/>
      <c r="V409" s="368"/>
      <c r="W409" s="308"/>
      <c r="X409" s="302"/>
      <c r="Y409" s="303"/>
      <c r="Z409" s="368"/>
      <c r="AA409" s="308"/>
      <c r="AB409" s="302"/>
      <c r="AC409" s="303"/>
      <c r="AD409" s="368"/>
      <c r="AE409" s="308"/>
      <c r="AF409" s="302"/>
      <c r="AG409" s="303"/>
      <c r="AH409" s="368"/>
      <c r="AI409" s="308"/>
      <c r="AJ409" s="302"/>
      <c r="AK409" s="303"/>
      <c r="AL409" s="368"/>
      <c r="AM409" s="308"/>
      <c r="AN409" s="302"/>
      <c r="AO409" s="303"/>
      <c r="AP409" s="368"/>
      <c r="AQ409" s="308"/>
      <c r="AR409" s="302">
        <v>210</v>
      </c>
      <c r="AS409" s="303">
        <v>144</v>
      </c>
      <c r="AT409" s="368">
        <v>241</v>
      </c>
      <c r="AU409" s="308">
        <v>114</v>
      </c>
      <c r="AV409" s="344"/>
      <c r="AW409" s="303"/>
      <c r="AX409" s="369"/>
      <c r="AY409" s="308"/>
      <c r="AZ409" s="357"/>
      <c r="BA409" s="364"/>
      <c r="BB409" s="357"/>
      <c r="BC409" s="358"/>
      <c r="BD409" s="357"/>
      <c r="BE409" s="358"/>
      <c r="BF409" s="357"/>
      <c r="BG409" s="358"/>
      <c r="BH409" s="357"/>
      <c r="BI409" s="358"/>
      <c r="BJ409" s="357"/>
      <c r="BK409" s="358"/>
      <c r="BL409" s="357"/>
      <c r="BM409" s="358"/>
      <c r="BN409" s="357"/>
      <c r="BO409" s="358"/>
      <c r="BP409" s="357"/>
      <c r="BQ409" s="358"/>
      <c r="BR409" s="357"/>
      <c r="BS409" s="358"/>
    </row>
    <row r="410" spans="1:71">
      <c r="A410" s="10">
        <v>6509</v>
      </c>
      <c r="B410" s="11" t="s">
        <v>542</v>
      </c>
      <c r="C410" s="33">
        <v>598</v>
      </c>
      <c r="D410" s="45">
        <v>173</v>
      </c>
      <c r="E410" s="68">
        <f t="shared" si="6"/>
        <v>0.28929765886287623</v>
      </c>
      <c r="F410" s="95"/>
      <c r="G410" s="109"/>
      <c r="H410" s="95"/>
      <c r="I410" s="108"/>
      <c r="J410" s="196"/>
      <c r="K410" s="109"/>
      <c r="L410" s="95"/>
      <c r="M410" s="108"/>
      <c r="N410" s="196"/>
      <c r="O410" s="109"/>
      <c r="P410" s="302"/>
      <c r="Q410" s="303"/>
      <c r="R410" s="368"/>
      <c r="S410" s="308"/>
      <c r="T410" s="302"/>
      <c r="U410" s="303"/>
      <c r="V410" s="368"/>
      <c r="W410" s="308"/>
      <c r="X410" s="302"/>
      <c r="Y410" s="303"/>
      <c r="Z410" s="368"/>
      <c r="AA410" s="308"/>
      <c r="AB410" s="302"/>
      <c r="AC410" s="303"/>
      <c r="AD410" s="368"/>
      <c r="AE410" s="308"/>
      <c r="AF410" s="302"/>
      <c r="AG410" s="303"/>
      <c r="AH410" s="368"/>
      <c r="AI410" s="308"/>
      <c r="AJ410" s="302"/>
      <c r="AK410" s="303"/>
      <c r="AL410" s="368"/>
      <c r="AM410" s="308"/>
      <c r="AN410" s="302"/>
      <c r="AO410" s="303"/>
      <c r="AP410" s="368"/>
      <c r="AQ410" s="308"/>
      <c r="AR410" s="302">
        <v>86</v>
      </c>
      <c r="AS410" s="303">
        <v>84</v>
      </c>
      <c r="AT410" s="368">
        <v>107</v>
      </c>
      <c r="AU410" s="308">
        <v>62</v>
      </c>
      <c r="AV410" s="344"/>
      <c r="AW410" s="303"/>
      <c r="AX410" s="369"/>
      <c r="AY410" s="308"/>
      <c r="AZ410" s="357"/>
      <c r="BA410" s="364"/>
      <c r="BB410" s="357"/>
      <c r="BC410" s="358"/>
      <c r="BD410" s="357"/>
      <c r="BE410" s="358"/>
      <c r="BF410" s="357"/>
      <c r="BG410" s="358"/>
      <c r="BH410" s="357"/>
      <c r="BI410" s="358"/>
      <c r="BJ410" s="357"/>
      <c r="BK410" s="358"/>
      <c r="BL410" s="357"/>
      <c r="BM410" s="358"/>
      <c r="BN410" s="357"/>
      <c r="BO410" s="358"/>
      <c r="BP410" s="357"/>
      <c r="BQ410" s="358"/>
      <c r="BR410" s="357"/>
      <c r="BS410" s="358"/>
    </row>
    <row r="411" spans="1:71">
      <c r="A411" s="10">
        <v>6510</v>
      </c>
      <c r="B411" s="11" t="s">
        <v>543</v>
      </c>
      <c r="C411" s="33">
        <v>1343</v>
      </c>
      <c r="D411" s="45">
        <v>368</v>
      </c>
      <c r="E411" s="68">
        <f t="shared" si="6"/>
        <v>0.27401340282948622</v>
      </c>
      <c r="F411" s="95"/>
      <c r="G411" s="109"/>
      <c r="H411" s="95"/>
      <c r="I411" s="108"/>
      <c r="J411" s="196"/>
      <c r="K411" s="109"/>
      <c r="L411" s="95"/>
      <c r="M411" s="108"/>
      <c r="N411" s="196"/>
      <c r="O411" s="109"/>
      <c r="P411" s="302"/>
      <c r="Q411" s="303"/>
      <c r="R411" s="368"/>
      <c r="S411" s="308"/>
      <c r="T411" s="302"/>
      <c r="U411" s="303"/>
      <c r="V411" s="368"/>
      <c r="W411" s="308"/>
      <c r="X411" s="302"/>
      <c r="Y411" s="303"/>
      <c r="Z411" s="368"/>
      <c r="AA411" s="308"/>
      <c r="AB411" s="302"/>
      <c r="AC411" s="303"/>
      <c r="AD411" s="368"/>
      <c r="AE411" s="308"/>
      <c r="AF411" s="302"/>
      <c r="AG411" s="303"/>
      <c r="AH411" s="368"/>
      <c r="AI411" s="308"/>
      <c r="AJ411" s="302"/>
      <c r="AK411" s="303"/>
      <c r="AL411" s="368"/>
      <c r="AM411" s="308"/>
      <c r="AN411" s="302"/>
      <c r="AO411" s="303"/>
      <c r="AP411" s="368"/>
      <c r="AQ411" s="308"/>
      <c r="AR411" s="302">
        <v>213</v>
      </c>
      <c r="AS411" s="303">
        <v>151</v>
      </c>
      <c r="AT411" s="368">
        <v>253</v>
      </c>
      <c r="AU411" s="308">
        <v>111</v>
      </c>
      <c r="AV411" s="344"/>
      <c r="AW411" s="303"/>
      <c r="AX411" s="369"/>
      <c r="AY411" s="308"/>
      <c r="AZ411" s="357"/>
      <c r="BA411" s="364"/>
      <c r="BB411" s="357"/>
      <c r="BC411" s="358"/>
      <c r="BD411" s="357"/>
      <c r="BE411" s="358"/>
      <c r="BF411" s="357"/>
      <c r="BG411" s="358"/>
      <c r="BH411" s="357"/>
      <c r="BI411" s="358"/>
      <c r="BJ411" s="357"/>
      <c r="BK411" s="358"/>
      <c r="BL411" s="357"/>
      <c r="BM411" s="358"/>
      <c r="BN411" s="357"/>
      <c r="BO411" s="358"/>
      <c r="BP411" s="357"/>
      <c r="BQ411" s="358"/>
      <c r="BR411" s="357"/>
      <c r="BS411" s="358"/>
    </row>
    <row r="412" spans="1:71">
      <c r="A412" s="10">
        <v>6511</v>
      </c>
      <c r="B412" s="11" t="s">
        <v>544</v>
      </c>
      <c r="C412" s="33">
        <v>771</v>
      </c>
      <c r="D412" s="45">
        <v>271</v>
      </c>
      <c r="E412" s="68">
        <f t="shared" si="6"/>
        <v>0.35149156939040205</v>
      </c>
      <c r="F412" s="95"/>
      <c r="G412" s="109"/>
      <c r="H412" s="95"/>
      <c r="I412" s="108"/>
      <c r="J412" s="196"/>
      <c r="K412" s="109"/>
      <c r="L412" s="95"/>
      <c r="M412" s="108"/>
      <c r="N412" s="196"/>
      <c r="O412" s="109"/>
      <c r="P412" s="302"/>
      <c r="Q412" s="303"/>
      <c r="R412" s="368"/>
      <c r="S412" s="308"/>
      <c r="T412" s="302"/>
      <c r="U412" s="303"/>
      <c r="V412" s="368"/>
      <c r="W412" s="308"/>
      <c r="X412" s="302"/>
      <c r="Y412" s="303"/>
      <c r="Z412" s="368"/>
      <c r="AA412" s="308"/>
      <c r="AB412" s="302"/>
      <c r="AC412" s="303"/>
      <c r="AD412" s="368"/>
      <c r="AE412" s="308"/>
      <c r="AF412" s="302"/>
      <c r="AG412" s="303"/>
      <c r="AH412" s="368"/>
      <c r="AI412" s="308"/>
      <c r="AJ412" s="302"/>
      <c r="AK412" s="303"/>
      <c r="AL412" s="368"/>
      <c r="AM412" s="308"/>
      <c r="AN412" s="302"/>
      <c r="AO412" s="303"/>
      <c r="AP412" s="368"/>
      <c r="AQ412" s="308"/>
      <c r="AR412" s="302">
        <v>158</v>
      </c>
      <c r="AS412" s="303">
        <v>110</v>
      </c>
      <c r="AT412" s="368">
        <v>179</v>
      </c>
      <c r="AU412" s="308">
        <v>91</v>
      </c>
      <c r="AV412" s="344"/>
      <c r="AW412" s="303"/>
      <c r="AX412" s="369"/>
      <c r="AY412" s="308"/>
      <c r="AZ412" s="357"/>
      <c r="BA412" s="364"/>
      <c r="BB412" s="357"/>
      <c r="BC412" s="358"/>
      <c r="BD412" s="357"/>
      <c r="BE412" s="358"/>
      <c r="BF412" s="357"/>
      <c r="BG412" s="358"/>
      <c r="BH412" s="357"/>
      <c r="BI412" s="358"/>
      <c r="BJ412" s="357"/>
      <c r="BK412" s="358"/>
      <c r="BL412" s="357"/>
      <c r="BM412" s="358"/>
      <c r="BN412" s="357"/>
      <c r="BO412" s="358"/>
      <c r="BP412" s="357"/>
      <c r="BQ412" s="358"/>
      <c r="BR412" s="357"/>
      <c r="BS412" s="358"/>
    </row>
    <row r="413" spans="1:71">
      <c r="A413" s="10">
        <v>6512</v>
      </c>
      <c r="B413" s="11" t="s">
        <v>545</v>
      </c>
      <c r="C413" s="33">
        <v>771</v>
      </c>
      <c r="D413" s="45">
        <v>234</v>
      </c>
      <c r="E413" s="68">
        <f t="shared" si="6"/>
        <v>0.30350194552529181</v>
      </c>
      <c r="F413" s="95"/>
      <c r="G413" s="109"/>
      <c r="H413" s="95"/>
      <c r="I413" s="108"/>
      <c r="J413" s="196"/>
      <c r="K413" s="109"/>
      <c r="L413" s="95"/>
      <c r="M413" s="108"/>
      <c r="N413" s="196"/>
      <c r="O413" s="109"/>
      <c r="P413" s="302"/>
      <c r="Q413" s="303"/>
      <c r="R413" s="368"/>
      <c r="S413" s="308"/>
      <c r="T413" s="302"/>
      <c r="U413" s="303"/>
      <c r="V413" s="368"/>
      <c r="W413" s="308"/>
      <c r="X413" s="302"/>
      <c r="Y413" s="303"/>
      <c r="Z413" s="368"/>
      <c r="AA413" s="308"/>
      <c r="AB413" s="302"/>
      <c r="AC413" s="303"/>
      <c r="AD413" s="368"/>
      <c r="AE413" s="308"/>
      <c r="AF413" s="302"/>
      <c r="AG413" s="303"/>
      <c r="AH413" s="368"/>
      <c r="AI413" s="308"/>
      <c r="AJ413" s="302"/>
      <c r="AK413" s="303"/>
      <c r="AL413" s="368"/>
      <c r="AM413" s="308"/>
      <c r="AN413" s="302"/>
      <c r="AO413" s="303"/>
      <c r="AP413" s="368"/>
      <c r="AQ413" s="308"/>
      <c r="AR413" s="302">
        <v>128</v>
      </c>
      <c r="AS413" s="303">
        <v>105</v>
      </c>
      <c r="AT413" s="368">
        <v>151</v>
      </c>
      <c r="AU413" s="308">
        <v>80</v>
      </c>
      <c r="AV413" s="344"/>
      <c r="AW413" s="303"/>
      <c r="AX413" s="369"/>
      <c r="AY413" s="308"/>
      <c r="AZ413" s="357"/>
      <c r="BA413" s="364"/>
      <c r="BB413" s="357"/>
      <c r="BC413" s="358"/>
      <c r="BD413" s="357"/>
      <c r="BE413" s="358"/>
      <c r="BF413" s="357"/>
      <c r="BG413" s="358"/>
      <c r="BH413" s="357"/>
      <c r="BI413" s="358"/>
      <c r="BJ413" s="357"/>
      <c r="BK413" s="358"/>
      <c r="BL413" s="357"/>
      <c r="BM413" s="358"/>
      <c r="BN413" s="357"/>
      <c r="BO413" s="358"/>
      <c r="BP413" s="357"/>
      <c r="BQ413" s="358"/>
      <c r="BR413" s="357"/>
      <c r="BS413" s="358"/>
    </row>
    <row r="414" spans="1:71">
      <c r="A414" s="10">
        <v>6513</v>
      </c>
      <c r="B414" s="11" t="s">
        <v>546</v>
      </c>
      <c r="C414" s="33">
        <v>1040</v>
      </c>
      <c r="D414" s="45">
        <v>265</v>
      </c>
      <c r="E414" s="68">
        <f t="shared" si="6"/>
        <v>0.25480769230769229</v>
      </c>
      <c r="F414" s="95"/>
      <c r="G414" s="109"/>
      <c r="H414" s="95"/>
      <c r="I414" s="108"/>
      <c r="J414" s="196"/>
      <c r="K414" s="109"/>
      <c r="L414" s="95"/>
      <c r="M414" s="108"/>
      <c r="N414" s="196"/>
      <c r="O414" s="109"/>
      <c r="P414" s="302"/>
      <c r="Q414" s="303"/>
      <c r="R414" s="368"/>
      <c r="S414" s="308"/>
      <c r="T414" s="302"/>
      <c r="U414" s="303"/>
      <c r="V414" s="368"/>
      <c r="W414" s="308"/>
      <c r="X414" s="302"/>
      <c r="Y414" s="303"/>
      <c r="Z414" s="368"/>
      <c r="AA414" s="308"/>
      <c r="AB414" s="302"/>
      <c r="AC414" s="303"/>
      <c r="AD414" s="368"/>
      <c r="AE414" s="308"/>
      <c r="AF414" s="302"/>
      <c r="AG414" s="303"/>
      <c r="AH414" s="368"/>
      <c r="AI414" s="308"/>
      <c r="AJ414" s="302"/>
      <c r="AK414" s="303"/>
      <c r="AL414" s="368"/>
      <c r="AM414" s="308"/>
      <c r="AN414" s="302"/>
      <c r="AO414" s="303"/>
      <c r="AP414" s="368"/>
      <c r="AQ414" s="308"/>
      <c r="AR414" s="302">
        <v>142</v>
      </c>
      <c r="AS414" s="303">
        <v>119</v>
      </c>
      <c r="AT414" s="368">
        <v>162</v>
      </c>
      <c r="AU414" s="308">
        <v>101</v>
      </c>
      <c r="AV414" s="344"/>
      <c r="AW414" s="303"/>
      <c r="AX414" s="369"/>
      <c r="AY414" s="308"/>
      <c r="AZ414" s="357"/>
      <c r="BA414" s="364"/>
      <c r="BB414" s="357"/>
      <c r="BC414" s="358"/>
      <c r="BD414" s="357"/>
      <c r="BE414" s="358"/>
      <c r="BF414" s="357"/>
      <c r="BG414" s="358"/>
      <c r="BH414" s="357"/>
      <c r="BI414" s="358"/>
      <c r="BJ414" s="357"/>
      <c r="BK414" s="358"/>
      <c r="BL414" s="357"/>
      <c r="BM414" s="358"/>
      <c r="BN414" s="357"/>
      <c r="BO414" s="358"/>
      <c r="BP414" s="357"/>
      <c r="BQ414" s="358"/>
      <c r="BR414" s="357"/>
      <c r="BS414" s="358"/>
    </row>
    <row r="415" spans="1:71">
      <c r="A415" s="10">
        <v>6514</v>
      </c>
      <c r="B415" s="11" t="s">
        <v>547</v>
      </c>
      <c r="C415" s="33">
        <v>574</v>
      </c>
      <c r="D415" s="45">
        <v>137</v>
      </c>
      <c r="E415" s="68">
        <f t="shared" si="6"/>
        <v>0.23867595818815332</v>
      </c>
      <c r="F415" s="95"/>
      <c r="G415" s="109"/>
      <c r="H415" s="95"/>
      <c r="I415" s="108"/>
      <c r="J415" s="196"/>
      <c r="K415" s="109"/>
      <c r="L415" s="95"/>
      <c r="M415" s="108"/>
      <c r="N415" s="196"/>
      <c r="O415" s="109"/>
      <c r="P415" s="302"/>
      <c r="Q415" s="303"/>
      <c r="R415" s="368"/>
      <c r="S415" s="308"/>
      <c r="T415" s="302"/>
      <c r="U415" s="303"/>
      <c r="V415" s="368"/>
      <c r="W415" s="308"/>
      <c r="X415" s="302"/>
      <c r="Y415" s="303"/>
      <c r="Z415" s="368"/>
      <c r="AA415" s="308"/>
      <c r="AB415" s="302"/>
      <c r="AC415" s="303"/>
      <c r="AD415" s="368"/>
      <c r="AE415" s="308"/>
      <c r="AF415" s="302"/>
      <c r="AG415" s="303"/>
      <c r="AH415" s="368"/>
      <c r="AI415" s="308"/>
      <c r="AJ415" s="302"/>
      <c r="AK415" s="303"/>
      <c r="AL415" s="368"/>
      <c r="AM415" s="308"/>
      <c r="AN415" s="302"/>
      <c r="AO415" s="303"/>
      <c r="AP415" s="368"/>
      <c r="AQ415" s="308"/>
      <c r="AR415" s="302">
        <v>90</v>
      </c>
      <c r="AS415" s="303">
        <v>47</v>
      </c>
      <c r="AT415" s="368">
        <v>98</v>
      </c>
      <c r="AU415" s="308">
        <v>38</v>
      </c>
      <c r="AV415" s="344"/>
      <c r="AW415" s="303"/>
      <c r="AX415" s="369"/>
      <c r="AY415" s="308"/>
      <c r="AZ415" s="357"/>
      <c r="BA415" s="364"/>
      <c r="BB415" s="357"/>
      <c r="BC415" s="358"/>
      <c r="BD415" s="357"/>
      <c r="BE415" s="358"/>
      <c r="BF415" s="357"/>
      <c r="BG415" s="358"/>
      <c r="BH415" s="357"/>
      <c r="BI415" s="358"/>
      <c r="BJ415" s="357"/>
      <c r="BK415" s="358"/>
      <c r="BL415" s="357"/>
      <c r="BM415" s="358"/>
      <c r="BN415" s="357"/>
      <c r="BO415" s="358"/>
      <c r="BP415" s="357"/>
      <c r="BQ415" s="358"/>
      <c r="BR415" s="357"/>
      <c r="BS415" s="358"/>
    </row>
    <row r="416" spans="1:71">
      <c r="A416" s="10">
        <v>6515</v>
      </c>
      <c r="B416" s="11" t="s">
        <v>548</v>
      </c>
      <c r="C416" s="33">
        <v>1186</v>
      </c>
      <c r="D416" s="45">
        <v>335</v>
      </c>
      <c r="E416" s="68">
        <f t="shared" si="6"/>
        <v>0.28246205733558177</v>
      </c>
      <c r="F416" s="95"/>
      <c r="G416" s="109"/>
      <c r="H416" s="95"/>
      <c r="I416" s="108"/>
      <c r="J416" s="196"/>
      <c r="K416" s="109"/>
      <c r="L416" s="95"/>
      <c r="M416" s="108"/>
      <c r="N416" s="196"/>
      <c r="O416" s="109"/>
      <c r="P416" s="302"/>
      <c r="Q416" s="303"/>
      <c r="R416" s="368"/>
      <c r="S416" s="308"/>
      <c r="T416" s="302"/>
      <c r="U416" s="303"/>
      <c r="V416" s="368"/>
      <c r="W416" s="308"/>
      <c r="X416" s="302"/>
      <c r="Y416" s="303"/>
      <c r="Z416" s="368"/>
      <c r="AA416" s="308"/>
      <c r="AB416" s="302"/>
      <c r="AC416" s="303"/>
      <c r="AD416" s="368"/>
      <c r="AE416" s="308"/>
      <c r="AF416" s="302"/>
      <c r="AG416" s="303"/>
      <c r="AH416" s="368"/>
      <c r="AI416" s="308"/>
      <c r="AJ416" s="302"/>
      <c r="AK416" s="303"/>
      <c r="AL416" s="368"/>
      <c r="AM416" s="308"/>
      <c r="AN416" s="302"/>
      <c r="AO416" s="303"/>
      <c r="AP416" s="368"/>
      <c r="AQ416" s="308"/>
      <c r="AR416" s="302">
        <v>189</v>
      </c>
      <c r="AS416" s="303">
        <v>141</v>
      </c>
      <c r="AT416" s="368">
        <v>211</v>
      </c>
      <c r="AU416" s="308">
        <v>122</v>
      </c>
      <c r="AV416" s="344"/>
      <c r="AW416" s="303"/>
      <c r="AX416" s="369"/>
      <c r="AY416" s="308"/>
      <c r="AZ416" s="357"/>
      <c r="BA416" s="364"/>
      <c r="BB416" s="357"/>
      <c r="BC416" s="358"/>
      <c r="BD416" s="357"/>
      <c r="BE416" s="358"/>
      <c r="BF416" s="357"/>
      <c r="BG416" s="358"/>
      <c r="BH416" s="357"/>
      <c r="BI416" s="358"/>
      <c r="BJ416" s="357"/>
      <c r="BK416" s="358"/>
      <c r="BL416" s="357"/>
      <c r="BM416" s="358"/>
      <c r="BN416" s="357"/>
      <c r="BO416" s="358"/>
      <c r="BP416" s="357"/>
      <c r="BQ416" s="358"/>
      <c r="BR416" s="357"/>
      <c r="BS416" s="358"/>
    </row>
    <row r="417" spans="1:71">
      <c r="A417" s="10">
        <v>6516</v>
      </c>
      <c r="B417" s="11" t="s">
        <v>549</v>
      </c>
      <c r="C417" s="33">
        <v>1000</v>
      </c>
      <c r="D417" s="45">
        <v>298</v>
      </c>
      <c r="E417" s="68">
        <f t="shared" si="6"/>
        <v>0.29799999999999999</v>
      </c>
      <c r="F417" s="95"/>
      <c r="G417" s="109"/>
      <c r="H417" s="95"/>
      <c r="I417" s="108"/>
      <c r="J417" s="196"/>
      <c r="K417" s="109"/>
      <c r="L417" s="95"/>
      <c r="M417" s="108"/>
      <c r="N417" s="196"/>
      <c r="O417" s="109"/>
      <c r="P417" s="302"/>
      <c r="Q417" s="303"/>
      <c r="R417" s="368"/>
      <c r="S417" s="308"/>
      <c r="T417" s="302"/>
      <c r="U417" s="303"/>
      <c r="V417" s="368"/>
      <c r="W417" s="308"/>
      <c r="X417" s="302"/>
      <c r="Y417" s="303"/>
      <c r="Z417" s="368"/>
      <c r="AA417" s="308"/>
      <c r="AB417" s="302">
        <v>3</v>
      </c>
      <c r="AC417" s="303">
        <v>10</v>
      </c>
      <c r="AD417" s="368"/>
      <c r="AE417" s="308"/>
      <c r="AF417" s="302"/>
      <c r="AG417" s="303"/>
      <c r="AH417" s="368"/>
      <c r="AI417" s="308"/>
      <c r="AJ417" s="302"/>
      <c r="AK417" s="303"/>
      <c r="AL417" s="368"/>
      <c r="AM417" s="308"/>
      <c r="AN417" s="302"/>
      <c r="AO417" s="303"/>
      <c r="AP417" s="368"/>
      <c r="AQ417" s="308"/>
      <c r="AR417" s="302">
        <v>160</v>
      </c>
      <c r="AS417" s="303">
        <v>133</v>
      </c>
      <c r="AT417" s="368">
        <v>188</v>
      </c>
      <c r="AU417" s="308">
        <v>104</v>
      </c>
      <c r="AV417" s="344"/>
      <c r="AW417" s="303"/>
      <c r="AX417" s="369"/>
      <c r="AY417" s="308"/>
      <c r="AZ417" s="95"/>
      <c r="BA417" s="109"/>
      <c r="BB417" s="95"/>
      <c r="BC417" s="96"/>
      <c r="BD417" s="95"/>
      <c r="BE417" s="96"/>
      <c r="BF417" s="95"/>
      <c r="BG417" s="96"/>
      <c r="BH417" s="95"/>
      <c r="BI417" s="96"/>
      <c r="BJ417" s="95"/>
      <c r="BK417" s="96"/>
      <c r="BL417" s="95"/>
      <c r="BM417" s="96"/>
      <c r="BN417" s="95"/>
      <c r="BO417" s="96"/>
      <c r="BP417" s="95"/>
      <c r="BQ417" s="96"/>
      <c r="BR417" s="95"/>
      <c r="BS417" s="96"/>
    </row>
    <row r="418" spans="1:71">
      <c r="A418" s="10">
        <v>6517</v>
      </c>
      <c r="B418" s="11" t="s">
        <v>550</v>
      </c>
      <c r="C418" s="33">
        <v>1128</v>
      </c>
      <c r="D418" s="45">
        <v>353</v>
      </c>
      <c r="E418" s="68">
        <f t="shared" si="6"/>
        <v>0.31294326241134751</v>
      </c>
      <c r="F418" s="95"/>
      <c r="G418" s="109"/>
      <c r="H418" s="95"/>
      <c r="I418" s="108"/>
      <c r="J418" s="196"/>
      <c r="K418" s="109"/>
      <c r="L418" s="95"/>
      <c r="M418" s="108"/>
      <c r="N418" s="196"/>
      <c r="O418" s="109"/>
      <c r="P418" s="302"/>
      <c r="Q418" s="303"/>
      <c r="R418" s="368"/>
      <c r="S418" s="308"/>
      <c r="T418" s="302"/>
      <c r="U418" s="303"/>
      <c r="V418" s="368"/>
      <c r="W418" s="308"/>
      <c r="X418" s="302"/>
      <c r="Y418" s="303"/>
      <c r="Z418" s="368"/>
      <c r="AA418" s="308"/>
      <c r="AB418" s="302">
        <v>5</v>
      </c>
      <c r="AC418" s="303">
        <v>10</v>
      </c>
      <c r="AD418" s="368"/>
      <c r="AE418" s="308"/>
      <c r="AF418" s="302"/>
      <c r="AG418" s="303"/>
      <c r="AH418" s="368"/>
      <c r="AI418" s="308"/>
      <c r="AJ418" s="302"/>
      <c r="AK418" s="303"/>
      <c r="AL418" s="368"/>
      <c r="AM418" s="308"/>
      <c r="AN418" s="302"/>
      <c r="AO418" s="303"/>
      <c r="AP418" s="368"/>
      <c r="AQ418" s="308"/>
      <c r="AR418" s="302">
        <v>192</v>
      </c>
      <c r="AS418" s="303">
        <v>155</v>
      </c>
      <c r="AT418" s="368">
        <v>212</v>
      </c>
      <c r="AU418" s="308">
        <v>137</v>
      </c>
      <c r="AV418" s="344"/>
      <c r="AW418" s="303"/>
      <c r="AX418" s="369"/>
      <c r="AY418" s="308"/>
      <c r="AZ418" s="95"/>
      <c r="BA418" s="109"/>
      <c r="BB418" s="95"/>
      <c r="BC418" s="96"/>
      <c r="BD418" s="95"/>
      <c r="BE418" s="96"/>
      <c r="BF418" s="95"/>
      <c r="BG418" s="96"/>
      <c r="BH418" s="95"/>
      <c r="BI418" s="96"/>
      <c r="BJ418" s="95"/>
      <c r="BK418" s="96"/>
      <c r="BL418" s="95"/>
      <c r="BM418" s="96"/>
      <c r="BN418" s="95"/>
      <c r="BO418" s="96"/>
      <c r="BP418" s="95"/>
      <c r="BQ418" s="96"/>
      <c r="BR418" s="95"/>
      <c r="BS418" s="96"/>
    </row>
    <row r="419" spans="1:71">
      <c r="A419" s="10">
        <v>6518</v>
      </c>
      <c r="B419" s="11" t="s">
        <v>551</v>
      </c>
      <c r="C419" s="33">
        <v>911</v>
      </c>
      <c r="D419" s="45">
        <v>378</v>
      </c>
      <c r="E419" s="68">
        <f t="shared" si="6"/>
        <v>0.41492864983534578</v>
      </c>
      <c r="F419" s="95"/>
      <c r="G419" s="109"/>
      <c r="H419" s="95"/>
      <c r="I419" s="108"/>
      <c r="J419" s="196"/>
      <c r="K419" s="109"/>
      <c r="L419" s="95"/>
      <c r="M419" s="108"/>
      <c r="N419" s="196"/>
      <c r="O419" s="109"/>
      <c r="P419" s="302"/>
      <c r="Q419" s="303"/>
      <c r="R419" s="368"/>
      <c r="S419" s="308"/>
      <c r="T419" s="302"/>
      <c r="U419" s="303"/>
      <c r="V419" s="368"/>
      <c r="W419" s="308"/>
      <c r="X419" s="302"/>
      <c r="Y419" s="303"/>
      <c r="Z419" s="368"/>
      <c r="AA419" s="308"/>
      <c r="AB419" s="302">
        <v>3</v>
      </c>
      <c r="AC419" s="303">
        <v>0</v>
      </c>
      <c r="AD419" s="368"/>
      <c r="AE419" s="308"/>
      <c r="AF419" s="302"/>
      <c r="AG419" s="303"/>
      <c r="AH419" s="368"/>
      <c r="AI419" s="308"/>
      <c r="AJ419" s="302"/>
      <c r="AK419" s="303"/>
      <c r="AL419" s="368"/>
      <c r="AM419" s="308"/>
      <c r="AN419" s="302"/>
      <c r="AO419" s="303"/>
      <c r="AP419" s="368"/>
      <c r="AQ419" s="308"/>
      <c r="AR419" s="302">
        <v>283</v>
      </c>
      <c r="AS419" s="303">
        <v>90</v>
      </c>
      <c r="AT419" s="368">
        <v>309</v>
      </c>
      <c r="AU419" s="308">
        <v>63</v>
      </c>
      <c r="AV419" s="344"/>
      <c r="AW419" s="303"/>
      <c r="AX419" s="369"/>
      <c r="AY419" s="308"/>
      <c r="AZ419" s="95"/>
      <c r="BA419" s="109"/>
      <c r="BB419" s="95"/>
      <c r="BC419" s="96"/>
      <c r="BD419" s="95"/>
      <c r="BE419" s="96"/>
      <c r="BF419" s="95"/>
      <c r="BG419" s="96"/>
      <c r="BH419" s="95"/>
      <c r="BI419" s="96"/>
      <c r="BJ419" s="95"/>
      <c r="BK419" s="96"/>
      <c r="BL419" s="95"/>
      <c r="BM419" s="96"/>
      <c r="BN419" s="95"/>
      <c r="BO419" s="96"/>
      <c r="BP419" s="95"/>
      <c r="BQ419" s="96"/>
      <c r="BR419" s="95"/>
      <c r="BS419" s="96"/>
    </row>
    <row r="420" spans="1:71">
      <c r="A420" s="10">
        <v>6519</v>
      </c>
      <c r="B420" s="11" t="s">
        <v>552</v>
      </c>
      <c r="C420" s="33">
        <v>1117</v>
      </c>
      <c r="D420" s="45">
        <v>316</v>
      </c>
      <c r="E420" s="68">
        <f t="shared" si="6"/>
        <v>0.28290062667860338</v>
      </c>
      <c r="F420" s="95"/>
      <c r="G420" s="109"/>
      <c r="H420" s="95"/>
      <c r="I420" s="108"/>
      <c r="J420" s="196"/>
      <c r="K420" s="109"/>
      <c r="L420" s="95"/>
      <c r="M420" s="108"/>
      <c r="N420" s="196"/>
      <c r="O420" s="109"/>
      <c r="P420" s="302"/>
      <c r="Q420" s="303"/>
      <c r="R420" s="368"/>
      <c r="S420" s="308"/>
      <c r="T420" s="302"/>
      <c r="U420" s="303"/>
      <c r="V420" s="368"/>
      <c r="W420" s="308"/>
      <c r="X420" s="302"/>
      <c r="Y420" s="303"/>
      <c r="Z420" s="368"/>
      <c r="AA420" s="308"/>
      <c r="AB420" s="302"/>
      <c r="AC420" s="303"/>
      <c r="AD420" s="368"/>
      <c r="AE420" s="308"/>
      <c r="AF420" s="302"/>
      <c r="AG420" s="303"/>
      <c r="AH420" s="368"/>
      <c r="AI420" s="308"/>
      <c r="AJ420" s="302"/>
      <c r="AK420" s="303"/>
      <c r="AL420" s="368"/>
      <c r="AM420" s="308"/>
      <c r="AN420" s="302"/>
      <c r="AO420" s="303"/>
      <c r="AP420" s="368"/>
      <c r="AQ420" s="308"/>
      <c r="AR420" s="302">
        <v>183</v>
      </c>
      <c r="AS420" s="303">
        <v>128</v>
      </c>
      <c r="AT420" s="368">
        <v>211</v>
      </c>
      <c r="AU420" s="308">
        <v>100</v>
      </c>
      <c r="AV420" s="344"/>
      <c r="AW420" s="303"/>
      <c r="AX420" s="369"/>
      <c r="AY420" s="308"/>
      <c r="AZ420" s="357"/>
      <c r="BA420" s="364"/>
      <c r="BB420" s="357"/>
      <c r="BC420" s="358"/>
      <c r="BD420" s="357"/>
      <c r="BE420" s="358"/>
      <c r="BF420" s="357"/>
      <c r="BG420" s="358"/>
      <c r="BH420" s="357"/>
      <c r="BI420" s="358"/>
      <c r="BJ420" s="357"/>
      <c r="BK420" s="358"/>
      <c r="BL420" s="357"/>
      <c r="BM420" s="358"/>
      <c r="BN420" s="357"/>
      <c r="BO420" s="358"/>
      <c r="BP420" s="357"/>
      <c r="BQ420" s="358"/>
      <c r="BR420" s="357"/>
      <c r="BS420" s="358"/>
    </row>
    <row r="421" spans="1:71">
      <c r="A421" s="10">
        <v>6701</v>
      </c>
      <c r="B421" s="11" t="s">
        <v>553</v>
      </c>
      <c r="C421" s="33">
        <v>1181</v>
      </c>
      <c r="D421" s="45">
        <v>246</v>
      </c>
      <c r="E421" s="68">
        <f t="shared" si="6"/>
        <v>0.20829805249788316</v>
      </c>
      <c r="F421" s="95"/>
      <c r="G421" s="109"/>
      <c r="H421" s="95"/>
      <c r="I421" s="108"/>
      <c r="J421" s="196"/>
      <c r="K421" s="109"/>
      <c r="L421" s="95"/>
      <c r="M421" s="108"/>
      <c r="N421" s="196"/>
      <c r="O421" s="109"/>
      <c r="P421" s="302"/>
      <c r="Q421" s="303"/>
      <c r="R421" s="368"/>
      <c r="S421" s="308"/>
      <c r="T421" s="302"/>
      <c r="U421" s="303"/>
      <c r="V421" s="368"/>
      <c r="W421" s="308"/>
      <c r="X421" s="302"/>
      <c r="Y421" s="303"/>
      <c r="Z421" s="368"/>
      <c r="AA421" s="308"/>
      <c r="AB421" s="302"/>
      <c r="AC421" s="303"/>
      <c r="AD421" s="368"/>
      <c r="AE421" s="308"/>
      <c r="AF421" s="302"/>
      <c r="AG421" s="303"/>
      <c r="AH421" s="368"/>
      <c r="AI421" s="308"/>
      <c r="AJ421" s="302"/>
      <c r="AK421" s="303"/>
      <c r="AL421" s="368"/>
      <c r="AM421" s="308"/>
      <c r="AN421" s="302"/>
      <c r="AO421" s="303"/>
      <c r="AP421" s="368"/>
      <c r="AQ421" s="308"/>
      <c r="AR421" s="302">
        <v>114</v>
      </c>
      <c r="AS421" s="303">
        <v>123</v>
      </c>
      <c r="AT421" s="368">
        <v>138</v>
      </c>
      <c r="AU421" s="308">
        <v>101</v>
      </c>
      <c r="AV421" s="344"/>
      <c r="AW421" s="303"/>
      <c r="AX421" s="369"/>
      <c r="AY421" s="308"/>
      <c r="AZ421" s="357"/>
      <c r="BA421" s="364"/>
      <c r="BB421" s="357"/>
      <c r="BC421" s="358"/>
      <c r="BD421" s="357"/>
      <c r="BE421" s="358"/>
      <c r="BF421" s="357"/>
      <c r="BG421" s="358"/>
      <c r="BH421" s="357"/>
      <c r="BI421" s="358"/>
      <c r="BJ421" s="357"/>
      <c r="BK421" s="358"/>
      <c r="BL421" s="357"/>
      <c r="BM421" s="358"/>
      <c r="BN421" s="357"/>
      <c r="BO421" s="358"/>
      <c r="BP421" s="357"/>
      <c r="BQ421" s="358"/>
      <c r="BR421" s="357"/>
      <c r="BS421" s="358"/>
    </row>
    <row r="422" spans="1:71">
      <c r="A422" s="10">
        <v>6801</v>
      </c>
      <c r="B422" s="11" t="s">
        <v>554</v>
      </c>
      <c r="C422" s="33">
        <v>1104</v>
      </c>
      <c r="D422" s="45">
        <v>678</v>
      </c>
      <c r="E422" s="68">
        <f t="shared" si="6"/>
        <v>0.61413043478260865</v>
      </c>
      <c r="F422" s="95"/>
      <c r="G422" s="109"/>
      <c r="H422" s="95"/>
      <c r="I422" s="108"/>
      <c r="J422" s="196"/>
      <c r="K422" s="109"/>
      <c r="L422" s="95"/>
      <c r="M422" s="108"/>
      <c r="N422" s="196"/>
      <c r="O422" s="109"/>
      <c r="P422" s="302"/>
      <c r="Q422" s="303"/>
      <c r="R422" s="368"/>
      <c r="S422" s="308"/>
      <c r="T422" s="302"/>
      <c r="U422" s="303"/>
      <c r="V422" s="368"/>
      <c r="W422" s="308"/>
      <c r="X422" s="302"/>
      <c r="Y422" s="303"/>
      <c r="Z422" s="368"/>
      <c r="AA422" s="308"/>
      <c r="AB422" s="302"/>
      <c r="AC422" s="303"/>
      <c r="AD422" s="368"/>
      <c r="AE422" s="308"/>
      <c r="AF422" s="302"/>
      <c r="AG422" s="303"/>
      <c r="AH422" s="368"/>
      <c r="AI422" s="308"/>
      <c r="AJ422" s="302"/>
      <c r="AK422" s="303"/>
      <c r="AL422" s="368">
        <v>331</v>
      </c>
      <c r="AM422" s="308">
        <v>339</v>
      </c>
      <c r="AN422" s="302"/>
      <c r="AO422" s="303"/>
      <c r="AP422" s="368"/>
      <c r="AQ422" s="308"/>
      <c r="AR422" s="302">
        <v>473</v>
      </c>
      <c r="AS422" s="303">
        <v>197</v>
      </c>
      <c r="AT422" s="368">
        <v>508</v>
      </c>
      <c r="AU422" s="308">
        <v>162</v>
      </c>
      <c r="AV422" s="344"/>
      <c r="AW422" s="303"/>
      <c r="AX422" s="369"/>
      <c r="AY422" s="308"/>
      <c r="AZ422" s="357"/>
      <c r="BA422" s="364"/>
      <c r="BB422" s="357"/>
      <c r="BC422" s="358"/>
      <c r="BD422" s="357"/>
      <c r="BE422" s="358"/>
      <c r="BF422" s="357"/>
      <c r="BG422" s="358"/>
      <c r="BH422" s="357"/>
      <c r="BI422" s="358"/>
      <c r="BJ422" s="357"/>
      <c r="BK422" s="358"/>
      <c r="BL422" s="357"/>
      <c r="BM422" s="358"/>
      <c r="BN422" s="357"/>
      <c r="BO422" s="358"/>
      <c r="BP422" s="357"/>
      <c r="BQ422" s="358"/>
      <c r="BR422" s="357"/>
      <c r="BS422" s="358"/>
    </row>
    <row r="423" spans="1:71">
      <c r="A423" s="10">
        <v>6802</v>
      </c>
      <c r="B423" s="11" t="s">
        <v>555</v>
      </c>
      <c r="C423" s="33">
        <v>894</v>
      </c>
      <c r="D423" s="45">
        <v>499</v>
      </c>
      <c r="E423" s="68">
        <f t="shared" si="6"/>
        <v>0.55816554809843399</v>
      </c>
      <c r="F423" s="95"/>
      <c r="G423" s="109"/>
      <c r="H423" s="95"/>
      <c r="I423" s="108"/>
      <c r="J423" s="196"/>
      <c r="K423" s="109"/>
      <c r="L423" s="95"/>
      <c r="M423" s="108"/>
      <c r="N423" s="196"/>
      <c r="O423" s="109"/>
      <c r="P423" s="302"/>
      <c r="Q423" s="303"/>
      <c r="R423" s="368"/>
      <c r="S423" s="308"/>
      <c r="T423" s="302"/>
      <c r="U423" s="303"/>
      <c r="V423" s="368"/>
      <c r="W423" s="308"/>
      <c r="X423" s="302"/>
      <c r="Y423" s="303"/>
      <c r="Z423" s="368"/>
      <c r="AA423" s="308"/>
      <c r="AB423" s="302"/>
      <c r="AC423" s="303"/>
      <c r="AD423" s="368"/>
      <c r="AE423" s="308"/>
      <c r="AF423" s="302"/>
      <c r="AG423" s="303"/>
      <c r="AH423" s="368"/>
      <c r="AI423" s="308"/>
      <c r="AJ423" s="302"/>
      <c r="AK423" s="303"/>
      <c r="AL423" s="368">
        <v>201</v>
      </c>
      <c r="AM423" s="308">
        <v>294</v>
      </c>
      <c r="AN423" s="302"/>
      <c r="AO423" s="303"/>
      <c r="AP423" s="368"/>
      <c r="AQ423" s="308"/>
      <c r="AR423" s="302">
        <v>320</v>
      </c>
      <c r="AS423" s="303">
        <v>169</v>
      </c>
      <c r="AT423" s="368">
        <v>346</v>
      </c>
      <c r="AU423" s="308">
        <v>146</v>
      </c>
      <c r="AV423" s="344"/>
      <c r="AW423" s="303"/>
      <c r="AX423" s="369"/>
      <c r="AY423" s="308"/>
      <c r="AZ423" s="357"/>
      <c r="BA423" s="364"/>
      <c r="BB423" s="357"/>
      <c r="BC423" s="358"/>
      <c r="BD423" s="357"/>
      <c r="BE423" s="358"/>
      <c r="BF423" s="357"/>
      <c r="BG423" s="358"/>
      <c r="BH423" s="357"/>
      <c r="BI423" s="358"/>
      <c r="BJ423" s="357"/>
      <c r="BK423" s="358"/>
      <c r="BL423" s="357"/>
      <c r="BM423" s="358"/>
      <c r="BN423" s="357"/>
      <c r="BO423" s="358"/>
      <c r="BP423" s="357"/>
      <c r="BQ423" s="358"/>
      <c r="BR423" s="357"/>
      <c r="BS423" s="358"/>
    </row>
    <row r="424" spans="1:71">
      <c r="A424" s="10">
        <v>6803</v>
      </c>
      <c r="B424" s="11" t="s">
        <v>556</v>
      </c>
      <c r="C424" s="33">
        <v>232</v>
      </c>
      <c r="D424" s="45">
        <v>126</v>
      </c>
      <c r="E424" s="68">
        <f t="shared" si="6"/>
        <v>0.5431034482758621</v>
      </c>
      <c r="F424" s="95"/>
      <c r="G424" s="109"/>
      <c r="H424" s="95"/>
      <c r="I424" s="108"/>
      <c r="J424" s="196"/>
      <c r="K424" s="109"/>
      <c r="L424" s="95"/>
      <c r="M424" s="108"/>
      <c r="N424" s="196"/>
      <c r="O424" s="109"/>
      <c r="P424" s="302"/>
      <c r="Q424" s="303"/>
      <c r="R424" s="368"/>
      <c r="S424" s="308"/>
      <c r="T424" s="302"/>
      <c r="U424" s="303"/>
      <c r="V424" s="368"/>
      <c r="W424" s="308"/>
      <c r="X424" s="302"/>
      <c r="Y424" s="303"/>
      <c r="Z424" s="368"/>
      <c r="AA424" s="308"/>
      <c r="AB424" s="302"/>
      <c r="AC424" s="303"/>
      <c r="AD424" s="368"/>
      <c r="AE424" s="308"/>
      <c r="AF424" s="302"/>
      <c r="AG424" s="303"/>
      <c r="AH424" s="368"/>
      <c r="AI424" s="308"/>
      <c r="AJ424" s="302"/>
      <c r="AK424" s="303"/>
      <c r="AL424" s="368"/>
      <c r="AM424" s="308"/>
      <c r="AN424" s="302">
        <v>98</v>
      </c>
      <c r="AO424" s="303">
        <v>28</v>
      </c>
      <c r="AP424" s="368"/>
      <c r="AQ424" s="308"/>
      <c r="AR424" s="302">
        <v>98</v>
      </c>
      <c r="AS424" s="303">
        <v>24</v>
      </c>
      <c r="AT424" s="368">
        <v>101</v>
      </c>
      <c r="AU424" s="308">
        <v>19</v>
      </c>
      <c r="AV424" s="344"/>
      <c r="AW424" s="303"/>
      <c r="AX424" s="369"/>
      <c r="AY424" s="308"/>
      <c r="AZ424" s="357"/>
      <c r="BA424" s="364"/>
      <c r="BB424" s="357"/>
      <c r="BC424" s="358"/>
      <c r="BD424" s="357"/>
      <c r="BE424" s="358"/>
      <c r="BF424" s="357"/>
      <c r="BG424" s="358"/>
      <c r="BH424" s="357"/>
      <c r="BI424" s="358"/>
      <c r="BJ424" s="357"/>
      <c r="BK424" s="358"/>
      <c r="BL424" s="357"/>
      <c r="BM424" s="358"/>
      <c r="BN424" s="357"/>
      <c r="BO424" s="358"/>
      <c r="BP424" s="357"/>
      <c r="BQ424" s="358"/>
      <c r="BR424" s="357"/>
      <c r="BS424" s="358"/>
    </row>
    <row r="425" spans="1:71">
      <c r="A425" s="10">
        <v>6901</v>
      </c>
      <c r="B425" s="11" t="s">
        <v>557</v>
      </c>
      <c r="C425" s="33">
        <v>1241</v>
      </c>
      <c r="D425" s="45">
        <v>414</v>
      </c>
      <c r="E425" s="68">
        <f t="shared" si="6"/>
        <v>0.33360193392425463</v>
      </c>
      <c r="F425" s="95"/>
      <c r="G425" s="109"/>
      <c r="H425" s="95"/>
      <c r="I425" s="108"/>
      <c r="J425" s="196"/>
      <c r="K425" s="109"/>
      <c r="L425" s="95"/>
      <c r="M425" s="108"/>
      <c r="N425" s="196"/>
      <c r="O425" s="109"/>
      <c r="P425" s="302"/>
      <c r="Q425" s="303"/>
      <c r="R425" s="368"/>
      <c r="S425" s="308"/>
      <c r="T425" s="302"/>
      <c r="U425" s="303"/>
      <c r="V425" s="368"/>
      <c r="W425" s="308"/>
      <c r="X425" s="302"/>
      <c r="Y425" s="303"/>
      <c r="Z425" s="368"/>
      <c r="AA425" s="308"/>
      <c r="AB425" s="302">
        <v>0</v>
      </c>
      <c r="AC425" s="303">
        <v>0</v>
      </c>
      <c r="AD425" s="368"/>
      <c r="AE425" s="308"/>
      <c r="AF425" s="302"/>
      <c r="AG425" s="303"/>
      <c r="AH425" s="368"/>
      <c r="AI425" s="308"/>
      <c r="AJ425" s="302"/>
      <c r="AK425" s="303"/>
      <c r="AL425" s="368"/>
      <c r="AM425" s="308"/>
      <c r="AN425" s="302"/>
      <c r="AO425" s="303"/>
      <c r="AP425" s="368"/>
      <c r="AQ425" s="308"/>
      <c r="AR425" s="302">
        <v>260</v>
      </c>
      <c r="AS425" s="303">
        <v>138</v>
      </c>
      <c r="AT425" s="368">
        <v>309</v>
      </c>
      <c r="AU425" s="308">
        <v>100</v>
      </c>
      <c r="AV425" s="344"/>
      <c r="AW425" s="303"/>
      <c r="AX425" s="369"/>
      <c r="AY425" s="308"/>
      <c r="AZ425" s="95"/>
      <c r="BA425" s="109"/>
      <c r="BB425" s="95"/>
      <c r="BC425" s="96"/>
      <c r="BD425" s="95"/>
      <c r="BE425" s="96"/>
      <c r="BF425" s="95"/>
      <c r="BG425" s="96"/>
      <c r="BH425" s="95"/>
      <c r="BI425" s="96"/>
      <c r="BJ425" s="95"/>
      <c r="BK425" s="96"/>
      <c r="BL425" s="95"/>
      <c r="BM425" s="96"/>
      <c r="BN425" s="95"/>
      <c r="BO425" s="96"/>
      <c r="BP425" s="95"/>
      <c r="BQ425" s="96"/>
      <c r="BR425" s="95"/>
      <c r="BS425" s="96"/>
    </row>
    <row r="426" spans="1:71">
      <c r="A426" s="10">
        <v>7001</v>
      </c>
      <c r="B426" s="11" t="s">
        <v>558</v>
      </c>
      <c r="C426" s="33">
        <v>947</v>
      </c>
      <c r="D426" s="45">
        <v>440</v>
      </c>
      <c r="E426" s="68">
        <f t="shared" si="6"/>
        <v>0.46462513199577615</v>
      </c>
      <c r="F426" s="95"/>
      <c r="G426" s="109"/>
      <c r="H426" s="95"/>
      <c r="I426" s="108"/>
      <c r="J426" s="196"/>
      <c r="K426" s="109"/>
      <c r="L426" s="95"/>
      <c r="M426" s="108"/>
      <c r="N426" s="196"/>
      <c r="O426" s="109"/>
      <c r="P426" s="302"/>
      <c r="Q426" s="303"/>
      <c r="R426" s="368"/>
      <c r="S426" s="308"/>
      <c r="T426" s="302"/>
      <c r="U426" s="303"/>
      <c r="V426" s="368"/>
      <c r="W426" s="308"/>
      <c r="X426" s="302"/>
      <c r="Y426" s="303"/>
      <c r="Z426" s="368"/>
      <c r="AA426" s="308"/>
      <c r="AB426" s="302"/>
      <c r="AC426" s="303"/>
      <c r="AD426" s="368"/>
      <c r="AE426" s="308"/>
      <c r="AF426" s="302"/>
      <c r="AG426" s="303"/>
      <c r="AH426" s="368"/>
      <c r="AI426" s="308"/>
      <c r="AJ426" s="302"/>
      <c r="AK426" s="303"/>
      <c r="AL426" s="368">
        <v>228</v>
      </c>
      <c r="AM426" s="308">
        <v>207</v>
      </c>
      <c r="AN426" s="302"/>
      <c r="AO426" s="303"/>
      <c r="AP426" s="368"/>
      <c r="AQ426" s="308"/>
      <c r="AR426" s="302">
        <v>314</v>
      </c>
      <c r="AS426" s="303">
        <v>119</v>
      </c>
      <c r="AT426" s="368">
        <v>331</v>
      </c>
      <c r="AU426" s="308">
        <v>103</v>
      </c>
      <c r="AV426" s="344"/>
      <c r="AW426" s="303"/>
      <c r="AX426" s="369"/>
      <c r="AY426" s="308"/>
      <c r="AZ426" s="95"/>
      <c r="BA426" s="109"/>
      <c r="BB426" s="95"/>
      <c r="BC426" s="96"/>
      <c r="BD426" s="95"/>
      <c r="BE426" s="96"/>
      <c r="BF426" s="95"/>
      <c r="BG426" s="96"/>
      <c r="BH426" s="95"/>
      <c r="BI426" s="96"/>
      <c r="BJ426" s="95"/>
      <c r="BK426" s="96"/>
      <c r="BL426" s="95"/>
      <c r="BM426" s="96"/>
      <c r="BN426" s="95"/>
      <c r="BO426" s="96"/>
      <c r="BP426" s="95"/>
      <c r="BQ426" s="96"/>
      <c r="BR426" s="95"/>
      <c r="BS426" s="96"/>
    </row>
    <row r="427" spans="1:71">
      <c r="A427" s="10">
        <v>7002</v>
      </c>
      <c r="B427" s="11" t="s">
        <v>559</v>
      </c>
      <c r="C427" s="33">
        <v>1047</v>
      </c>
      <c r="D427" s="45">
        <v>484</v>
      </c>
      <c r="E427" s="68">
        <f t="shared" si="6"/>
        <v>0.46227316141356256</v>
      </c>
      <c r="F427" s="95"/>
      <c r="G427" s="109"/>
      <c r="H427" s="95"/>
      <c r="I427" s="108"/>
      <c r="J427" s="196"/>
      <c r="K427" s="109"/>
      <c r="L427" s="95"/>
      <c r="M427" s="108"/>
      <c r="N427" s="196"/>
      <c r="O427" s="109"/>
      <c r="P427" s="302"/>
      <c r="Q427" s="303"/>
      <c r="R427" s="368"/>
      <c r="S427" s="308"/>
      <c r="T427" s="302"/>
      <c r="U427" s="303"/>
      <c r="V427" s="368"/>
      <c r="W427" s="308"/>
      <c r="X427" s="302"/>
      <c r="Y427" s="303"/>
      <c r="Z427" s="368"/>
      <c r="AA427" s="308"/>
      <c r="AB427" s="302"/>
      <c r="AC427" s="303"/>
      <c r="AD427" s="368"/>
      <c r="AE427" s="308"/>
      <c r="AF427" s="302"/>
      <c r="AG427" s="303"/>
      <c r="AH427" s="368"/>
      <c r="AI427" s="308"/>
      <c r="AJ427" s="302"/>
      <c r="AK427" s="303"/>
      <c r="AL427" s="368">
        <v>230</v>
      </c>
      <c r="AM427" s="308">
        <v>250</v>
      </c>
      <c r="AN427" s="302"/>
      <c r="AO427" s="303"/>
      <c r="AP427" s="368"/>
      <c r="AQ427" s="308"/>
      <c r="AR427" s="302">
        <v>323</v>
      </c>
      <c r="AS427" s="303">
        <v>151</v>
      </c>
      <c r="AT427" s="368">
        <v>359</v>
      </c>
      <c r="AU427" s="308">
        <v>124</v>
      </c>
      <c r="AV427" s="344"/>
      <c r="AW427" s="303"/>
      <c r="AX427" s="369"/>
      <c r="AY427" s="308"/>
      <c r="AZ427" s="95"/>
      <c r="BA427" s="109"/>
      <c r="BB427" s="95"/>
      <c r="BC427" s="96"/>
      <c r="BD427" s="95"/>
      <c r="BE427" s="96"/>
      <c r="BF427" s="95"/>
      <c r="BG427" s="96"/>
      <c r="BH427" s="95"/>
      <c r="BI427" s="96"/>
      <c r="BJ427" s="95"/>
      <c r="BK427" s="96"/>
      <c r="BL427" s="95"/>
      <c r="BM427" s="96"/>
      <c r="BN427" s="95"/>
      <c r="BO427" s="96"/>
      <c r="BP427" s="95"/>
      <c r="BQ427" s="96"/>
      <c r="BR427" s="95"/>
      <c r="BS427" s="96"/>
    </row>
    <row r="428" spans="1:71">
      <c r="A428" s="10">
        <v>7101</v>
      </c>
      <c r="B428" s="11" t="s">
        <v>560</v>
      </c>
      <c r="C428" s="33">
        <v>1398</v>
      </c>
      <c r="D428" s="45">
        <v>342</v>
      </c>
      <c r="E428" s="68">
        <f t="shared" si="6"/>
        <v>0.24463519313304721</v>
      </c>
      <c r="F428" s="95"/>
      <c r="G428" s="109"/>
      <c r="H428" s="95"/>
      <c r="I428" s="108"/>
      <c r="J428" s="196"/>
      <c r="K428" s="109"/>
      <c r="L428" s="95">
        <v>240</v>
      </c>
      <c r="M428" s="108">
        <v>93</v>
      </c>
      <c r="N428" s="196"/>
      <c r="O428" s="109"/>
      <c r="P428" s="302"/>
      <c r="Q428" s="303"/>
      <c r="R428" s="368"/>
      <c r="S428" s="308"/>
      <c r="T428" s="302"/>
      <c r="U428" s="303"/>
      <c r="V428" s="368"/>
      <c r="W428" s="308"/>
      <c r="X428" s="302"/>
      <c r="Y428" s="303"/>
      <c r="Z428" s="368"/>
      <c r="AA428" s="308"/>
      <c r="AB428" s="95">
        <v>223</v>
      </c>
      <c r="AC428" s="108">
        <v>109</v>
      </c>
      <c r="AD428" s="368"/>
      <c r="AE428" s="308"/>
      <c r="AF428" s="302"/>
      <c r="AG428" s="303"/>
      <c r="AH428" s="368"/>
      <c r="AI428" s="308"/>
      <c r="AJ428" s="302"/>
      <c r="AK428" s="303"/>
      <c r="AL428" s="368"/>
      <c r="AM428" s="308"/>
      <c r="AN428" s="302"/>
      <c r="AO428" s="303"/>
      <c r="AP428" s="368"/>
      <c r="AQ428" s="308"/>
      <c r="AR428" s="302">
        <v>248</v>
      </c>
      <c r="AS428" s="303">
        <v>86</v>
      </c>
      <c r="AT428" s="368">
        <v>259</v>
      </c>
      <c r="AU428" s="308">
        <v>75</v>
      </c>
      <c r="AV428" s="344"/>
      <c r="AW428" s="303"/>
      <c r="AX428" s="369"/>
      <c r="AY428" s="308"/>
      <c r="AZ428" s="95"/>
      <c r="BA428" s="109"/>
      <c r="BB428" s="95"/>
      <c r="BC428" s="96"/>
      <c r="BD428" s="95"/>
      <c r="BE428" s="96"/>
      <c r="BF428" s="95"/>
      <c r="BG428" s="96"/>
      <c r="BH428" s="95"/>
      <c r="BI428" s="96"/>
      <c r="BJ428" s="95"/>
      <c r="BK428" s="96"/>
      <c r="BL428" s="95"/>
      <c r="BM428" s="96"/>
      <c r="BN428" s="95"/>
      <c r="BO428" s="96"/>
      <c r="BP428" s="95"/>
      <c r="BQ428" s="96"/>
      <c r="BR428" s="95"/>
      <c r="BS428" s="96"/>
    </row>
    <row r="429" spans="1:71">
      <c r="A429" s="10">
        <v>7102</v>
      </c>
      <c r="B429" s="11" t="s">
        <v>561</v>
      </c>
      <c r="C429" s="33">
        <v>1233</v>
      </c>
      <c r="D429" s="45">
        <v>281</v>
      </c>
      <c r="E429" s="68">
        <f t="shared" si="6"/>
        <v>0.22789943227899431</v>
      </c>
      <c r="F429" s="95"/>
      <c r="G429" s="109"/>
      <c r="H429" s="95"/>
      <c r="I429" s="108"/>
      <c r="J429" s="196"/>
      <c r="K429" s="109"/>
      <c r="L429" s="95">
        <v>198</v>
      </c>
      <c r="M429" s="108">
        <v>82</v>
      </c>
      <c r="N429" s="196"/>
      <c r="O429" s="109"/>
      <c r="P429" s="302"/>
      <c r="Q429" s="303"/>
      <c r="R429" s="368"/>
      <c r="S429" s="308"/>
      <c r="T429" s="302"/>
      <c r="U429" s="303"/>
      <c r="V429" s="368"/>
      <c r="W429" s="308"/>
      <c r="X429" s="302"/>
      <c r="Y429" s="303"/>
      <c r="Z429" s="368"/>
      <c r="AA429" s="308"/>
      <c r="AB429" s="95">
        <v>210</v>
      </c>
      <c r="AC429" s="108">
        <v>69</v>
      </c>
      <c r="AD429" s="368"/>
      <c r="AE429" s="308"/>
      <c r="AF429" s="302"/>
      <c r="AG429" s="303"/>
      <c r="AH429" s="368"/>
      <c r="AI429" s="308"/>
      <c r="AJ429" s="302"/>
      <c r="AK429" s="303"/>
      <c r="AL429" s="368"/>
      <c r="AM429" s="308"/>
      <c r="AN429" s="302"/>
      <c r="AO429" s="303"/>
      <c r="AP429" s="368"/>
      <c r="AQ429" s="308"/>
      <c r="AR429" s="302">
        <v>220</v>
      </c>
      <c r="AS429" s="303">
        <v>58</v>
      </c>
      <c r="AT429" s="368">
        <v>232</v>
      </c>
      <c r="AU429" s="308">
        <v>47</v>
      </c>
      <c r="AV429" s="344"/>
      <c r="AW429" s="303"/>
      <c r="AX429" s="369"/>
      <c r="AY429" s="308"/>
      <c r="AZ429" s="95"/>
      <c r="BA429" s="109"/>
      <c r="BB429" s="95"/>
      <c r="BC429" s="96"/>
      <c r="BD429" s="95"/>
      <c r="BE429" s="96"/>
      <c r="BF429" s="95"/>
      <c r="BG429" s="96"/>
      <c r="BH429" s="95"/>
      <c r="BI429" s="96"/>
      <c r="BJ429" s="95"/>
      <c r="BK429" s="96"/>
      <c r="BL429" s="95"/>
      <c r="BM429" s="96"/>
      <c r="BN429" s="95"/>
      <c r="BO429" s="96"/>
      <c r="BP429" s="95"/>
      <c r="BQ429" s="96"/>
      <c r="BR429" s="95"/>
      <c r="BS429" s="96"/>
    </row>
    <row r="430" spans="1:71">
      <c r="A430" s="10">
        <v>7301</v>
      </c>
      <c r="B430" s="11" t="s">
        <v>562</v>
      </c>
      <c r="C430" s="33">
        <v>1131</v>
      </c>
      <c r="D430" s="45">
        <v>306</v>
      </c>
      <c r="E430" s="68">
        <f t="shared" si="6"/>
        <v>0.27055702917771884</v>
      </c>
      <c r="F430" s="95"/>
      <c r="G430" s="109"/>
      <c r="H430" s="95"/>
      <c r="I430" s="108"/>
      <c r="J430" s="196"/>
      <c r="K430" s="109"/>
      <c r="L430" s="95"/>
      <c r="M430" s="108"/>
      <c r="N430" s="196"/>
      <c r="O430" s="109"/>
      <c r="P430" s="302"/>
      <c r="Q430" s="303"/>
      <c r="R430" s="368"/>
      <c r="S430" s="308"/>
      <c r="T430" s="302"/>
      <c r="U430" s="303"/>
      <c r="V430" s="368"/>
      <c r="W430" s="308"/>
      <c r="X430" s="302"/>
      <c r="Y430" s="303"/>
      <c r="Z430" s="368"/>
      <c r="AA430" s="308"/>
      <c r="AB430" s="302"/>
      <c r="AC430" s="303"/>
      <c r="AD430" s="368"/>
      <c r="AE430" s="308"/>
      <c r="AF430" s="302"/>
      <c r="AG430" s="303"/>
      <c r="AH430" s="368"/>
      <c r="AI430" s="308"/>
      <c r="AJ430" s="302"/>
      <c r="AK430" s="303"/>
      <c r="AL430" s="368"/>
      <c r="AM430" s="308"/>
      <c r="AN430" s="302"/>
      <c r="AO430" s="303"/>
      <c r="AP430" s="368"/>
      <c r="AQ430" s="308"/>
      <c r="AR430" s="302">
        <v>186</v>
      </c>
      <c r="AS430" s="303">
        <v>119</v>
      </c>
      <c r="AT430" s="368">
        <v>212</v>
      </c>
      <c r="AU430" s="308">
        <v>91</v>
      </c>
      <c r="AV430" s="344"/>
      <c r="AW430" s="303"/>
      <c r="AX430" s="369"/>
      <c r="AY430" s="308"/>
      <c r="AZ430" s="95"/>
      <c r="BA430" s="109"/>
      <c r="BB430" s="95"/>
      <c r="BC430" s="96"/>
      <c r="BD430" s="95"/>
      <c r="BE430" s="96"/>
      <c r="BF430" s="95"/>
      <c r="BG430" s="96"/>
      <c r="BH430" s="95"/>
      <c r="BI430" s="96"/>
      <c r="BJ430" s="95"/>
      <c r="BK430" s="96"/>
      <c r="BL430" s="95"/>
      <c r="BM430" s="96"/>
      <c r="BN430" s="95"/>
      <c r="BO430" s="96"/>
      <c r="BP430" s="95"/>
      <c r="BQ430" s="96"/>
      <c r="BR430" s="95"/>
      <c r="BS430" s="96"/>
    </row>
    <row r="431" spans="1:71">
      <c r="A431" s="10">
        <v>7302</v>
      </c>
      <c r="B431" s="11" t="s">
        <v>563</v>
      </c>
      <c r="C431" s="33">
        <v>1162</v>
      </c>
      <c r="D431" s="45">
        <v>387</v>
      </c>
      <c r="E431" s="68">
        <f t="shared" si="6"/>
        <v>0.33304647160068845</v>
      </c>
      <c r="F431" s="95"/>
      <c r="G431" s="109"/>
      <c r="H431" s="95"/>
      <c r="I431" s="108"/>
      <c r="J431" s="196"/>
      <c r="K431" s="109"/>
      <c r="L431" s="95"/>
      <c r="M431" s="108"/>
      <c r="N431" s="196"/>
      <c r="O431" s="109"/>
      <c r="P431" s="302"/>
      <c r="Q431" s="303"/>
      <c r="R431" s="368"/>
      <c r="S431" s="308"/>
      <c r="T431" s="302"/>
      <c r="U431" s="303"/>
      <c r="V431" s="368"/>
      <c r="W431" s="308"/>
      <c r="X431" s="302"/>
      <c r="Y431" s="303"/>
      <c r="Z431" s="368"/>
      <c r="AA431" s="308"/>
      <c r="AB431" s="302">
        <v>152</v>
      </c>
      <c r="AC431" s="303">
        <v>140</v>
      </c>
      <c r="AD431" s="368"/>
      <c r="AE431" s="308"/>
      <c r="AF431" s="302"/>
      <c r="AG431" s="303"/>
      <c r="AH431" s="368"/>
      <c r="AI431" s="308"/>
      <c r="AJ431" s="302">
        <v>39</v>
      </c>
      <c r="AK431" s="303">
        <v>53</v>
      </c>
      <c r="AL431" s="368"/>
      <c r="AM431" s="308"/>
      <c r="AN431" s="302"/>
      <c r="AO431" s="303"/>
      <c r="AP431" s="368"/>
      <c r="AQ431" s="308"/>
      <c r="AR431" s="302">
        <v>242</v>
      </c>
      <c r="AS431" s="303">
        <v>143</v>
      </c>
      <c r="AT431" s="368">
        <v>267</v>
      </c>
      <c r="AU431" s="308">
        <v>117</v>
      </c>
      <c r="AV431" s="344"/>
      <c r="AW431" s="303"/>
      <c r="AX431" s="369"/>
      <c r="AY431" s="308"/>
      <c r="AZ431" s="95"/>
      <c r="BA431" s="109"/>
      <c r="BB431" s="95"/>
      <c r="BC431" s="96"/>
      <c r="BD431" s="95"/>
      <c r="BE431" s="96"/>
      <c r="BF431" s="95"/>
      <c r="BG431" s="96"/>
      <c r="BH431" s="95"/>
      <c r="BI431" s="96"/>
      <c r="BJ431" s="95"/>
      <c r="BK431" s="96"/>
      <c r="BL431" s="95"/>
      <c r="BM431" s="96"/>
      <c r="BN431" s="95"/>
      <c r="BO431" s="96"/>
      <c r="BP431" s="95"/>
      <c r="BQ431" s="96"/>
      <c r="BR431" s="95"/>
      <c r="BS431" s="96"/>
    </row>
    <row r="432" spans="1:71">
      <c r="A432" s="10">
        <v>7303</v>
      </c>
      <c r="B432" s="11" t="s">
        <v>564</v>
      </c>
      <c r="C432" s="33">
        <v>926</v>
      </c>
      <c r="D432" s="45">
        <v>395</v>
      </c>
      <c r="E432" s="68">
        <f t="shared" si="6"/>
        <v>0.42656587473002161</v>
      </c>
      <c r="F432" s="95"/>
      <c r="G432" s="109"/>
      <c r="H432" s="95"/>
      <c r="I432" s="108"/>
      <c r="J432" s="196"/>
      <c r="K432" s="109"/>
      <c r="L432" s="95"/>
      <c r="M432" s="108"/>
      <c r="N432" s="196"/>
      <c r="O432" s="109"/>
      <c r="P432" s="302"/>
      <c r="Q432" s="303"/>
      <c r="R432" s="368"/>
      <c r="S432" s="308"/>
      <c r="T432" s="302"/>
      <c r="U432" s="303"/>
      <c r="V432" s="368"/>
      <c r="W432" s="308"/>
      <c r="X432" s="302"/>
      <c r="Y432" s="303"/>
      <c r="Z432" s="368"/>
      <c r="AA432" s="308"/>
      <c r="AB432" s="302">
        <v>11</v>
      </c>
      <c r="AC432" s="303">
        <v>9</v>
      </c>
      <c r="AD432" s="368"/>
      <c r="AE432" s="308"/>
      <c r="AF432" s="302"/>
      <c r="AG432" s="303"/>
      <c r="AH432" s="368"/>
      <c r="AI432" s="308"/>
      <c r="AJ432" s="302">
        <v>242</v>
      </c>
      <c r="AK432" s="303">
        <v>132</v>
      </c>
      <c r="AL432" s="368"/>
      <c r="AM432" s="308"/>
      <c r="AN432" s="302"/>
      <c r="AO432" s="303"/>
      <c r="AP432" s="368"/>
      <c r="AQ432" s="308"/>
      <c r="AR432" s="302">
        <v>257</v>
      </c>
      <c r="AS432" s="303">
        <v>133</v>
      </c>
      <c r="AT432" s="368">
        <v>267</v>
      </c>
      <c r="AU432" s="308">
        <v>116</v>
      </c>
      <c r="AV432" s="344"/>
      <c r="AW432" s="303"/>
      <c r="AX432" s="369"/>
      <c r="AY432" s="308"/>
      <c r="AZ432" s="95"/>
      <c r="BA432" s="109"/>
      <c r="BB432" s="95"/>
      <c r="BC432" s="96"/>
      <c r="BD432" s="95"/>
      <c r="BE432" s="96"/>
      <c r="BF432" s="95"/>
      <c r="BG432" s="96"/>
      <c r="BH432" s="95"/>
      <c r="BI432" s="96"/>
      <c r="BJ432" s="95"/>
      <c r="BK432" s="96"/>
      <c r="BL432" s="95"/>
      <c r="BM432" s="96"/>
      <c r="BN432" s="95"/>
      <c r="BO432" s="96"/>
      <c r="BP432" s="95"/>
      <c r="BQ432" s="96"/>
      <c r="BR432" s="95"/>
      <c r="BS432" s="96"/>
    </row>
    <row r="433" spans="1:71">
      <c r="A433" s="10">
        <v>7304</v>
      </c>
      <c r="B433" s="11" t="s">
        <v>565</v>
      </c>
      <c r="C433" s="33">
        <v>1286</v>
      </c>
      <c r="D433" s="45">
        <v>318</v>
      </c>
      <c r="E433" s="68">
        <f t="shared" si="6"/>
        <v>0.24727838258164853</v>
      </c>
      <c r="F433" s="95"/>
      <c r="G433" s="109"/>
      <c r="H433" s="95"/>
      <c r="I433" s="108"/>
      <c r="J433" s="196"/>
      <c r="K433" s="109"/>
      <c r="L433" s="95"/>
      <c r="M433" s="108"/>
      <c r="N433" s="196"/>
      <c r="O433" s="109"/>
      <c r="P433" s="302"/>
      <c r="Q433" s="303"/>
      <c r="R433" s="368"/>
      <c r="S433" s="308"/>
      <c r="T433" s="302"/>
      <c r="U433" s="303"/>
      <c r="V433" s="368"/>
      <c r="W433" s="308"/>
      <c r="X433" s="302"/>
      <c r="Y433" s="303"/>
      <c r="Z433" s="368"/>
      <c r="AA433" s="308"/>
      <c r="AB433" s="302"/>
      <c r="AC433" s="303"/>
      <c r="AD433" s="368"/>
      <c r="AE433" s="308"/>
      <c r="AF433" s="302"/>
      <c r="AG433" s="303"/>
      <c r="AH433" s="368"/>
      <c r="AI433" s="308"/>
      <c r="AJ433" s="302"/>
      <c r="AK433" s="303"/>
      <c r="AL433" s="368"/>
      <c r="AM433" s="308"/>
      <c r="AN433" s="302"/>
      <c r="AO433" s="303"/>
      <c r="AP433" s="368"/>
      <c r="AQ433" s="308"/>
      <c r="AR433" s="302">
        <v>181</v>
      </c>
      <c r="AS433" s="303">
        <v>128</v>
      </c>
      <c r="AT433" s="368">
        <v>206</v>
      </c>
      <c r="AU433" s="308">
        <v>107</v>
      </c>
      <c r="AV433" s="344"/>
      <c r="AW433" s="303"/>
      <c r="AX433" s="369"/>
      <c r="AY433" s="308"/>
      <c r="AZ433" s="95"/>
      <c r="BA433" s="109"/>
      <c r="BB433" s="95"/>
      <c r="BC433" s="96"/>
      <c r="BD433" s="95"/>
      <c r="BE433" s="96"/>
      <c r="BF433" s="95"/>
      <c r="BG433" s="96"/>
      <c r="BH433" s="95"/>
      <c r="BI433" s="96"/>
      <c r="BJ433" s="95"/>
      <c r="BK433" s="96"/>
      <c r="BL433" s="95"/>
      <c r="BM433" s="96"/>
      <c r="BN433" s="95"/>
      <c r="BO433" s="96"/>
      <c r="BP433" s="95"/>
      <c r="BQ433" s="96"/>
      <c r="BR433" s="95"/>
      <c r="BS433" s="96"/>
    </row>
    <row r="434" spans="1:71">
      <c r="A434" s="10">
        <v>7305</v>
      </c>
      <c r="B434" s="11" t="s">
        <v>566</v>
      </c>
      <c r="C434" s="33">
        <v>1251</v>
      </c>
      <c r="D434" s="45">
        <v>377</v>
      </c>
      <c r="E434" s="68">
        <f t="shared" si="6"/>
        <v>0.30135891286970423</v>
      </c>
      <c r="F434" s="95"/>
      <c r="G434" s="109"/>
      <c r="H434" s="95"/>
      <c r="I434" s="108"/>
      <c r="J434" s="196"/>
      <c r="K434" s="109"/>
      <c r="L434" s="95"/>
      <c r="M434" s="108"/>
      <c r="N434" s="196"/>
      <c r="O434" s="109"/>
      <c r="P434" s="302"/>
      <c r="Q434" s="303"/>
      <c r="R434" s="368"/>
      <c r="S434" s="308"/>
      <c r="T434" s="302"/>
      <c r="U434" s="303"/>
      <c r="V434" s="368"/>
      <c r="W434" s="308"/>
      <c r="X434" s="302"/>
      <c r="Y434" s="303"/>
      <c r="Z434" s="368"/>
      <c r="AA434" s="308"/>
      <c r="AB434" s="302">
        <v>48</v>
      </c>
      <c r="AC434" s="303">
        <v>77</v>
      </c>
      <c r="AD434" s="368"/>
      <c r="AE434" s="308"/>
      <c r="AF434" s="302"/>
      <c r="AG434" s="303"/>
      <c r="AH434" s="368"/>
      <c r="AI434" s="308"/>
      <c r="AJ434" s="302"/>
      <c r="AK434" s="303"/>
      <c r="AL434" s="368"/>
      <c r="AM434" s="308"/>
      <c r="AN434" s="302"/>
      <c r="AO434" s="303"/>
      <c r="AP434" s="368"/>
      <c r="AQ434" s="308"/>
      <c r="AR434" s="302">
        <v>219</v>
      </c>
      <c r="AS434" s="303">
        <v>146</v>
      </c>
      <c r="AT434" s="368">
        <v>251</v>
      </c>
      <c r="AU434" s="308">
        <v>119</v>
      </c>
      <c r="AV434" s="344"/>
      <c r="AW434" s="303"/>
      <c r="AX434" s="369"/>
      <c r="AY434" s="308"/>
      <c r="AZ434" s="95"/>
      <c r="BA434" s="109"/>
      <c r="BB434" s="95"/>
      <c r="BC434" s="96"/>
      <c r="BD434" s="95"/>
      <c r="BE434" s="96"/>
      <c r="BF434" s="95"/>
      <c r="BG434" s="96"/>
      <c r="BH434" s="95"/>
      <c r="BI434" s="96"/>
      <c r="BJ434" s="95"/>
      <c r="BK434" s="96"/>
      <c r="BL434" s="95"/>
      <c r="BM434" s="96"/>
      <c r="BN434" s="95"/>
      <c r="BO434" s="96"/>
      <c r="BP434" s="95"/>
      <c r="BQ434" s="96"/>
      <c r="BR434" s="95"/>
      <c r="BS434" s="96"/>
    </row>
    <row r="435" spans="1:71">
      <c r="A435" s="10">
        <v>7306</v>
      </c>
      <c r="B435" s="11" t="s">
        <v>567</v>
      </c>
      <c r="C435" s="33">
        <v>1092</v>
      </c>
      <c r="D435" s="45">
        <v>202</v>
      </c>
      <c r="E435" s="68">
        <f t="shared" si="6"/>
        <v>0.18498168498168499</v>
      </c>
      <c r="F435" s="95"/>
      <c r="G435" s="109"/>
      <c r="H435" s="95"/>
      <c r="I435" s="108"/>
      <c r="J435" s="196"/>
      <c r="K435" s="109"/>
      <c r="L435" s="95"/>
      <c r="M435" s="108"/>
      <c r="N435" s="196"/>
      <c r="O435" s="109"/>
      <c r="P435" s="302"/>
      <c r="Q435" s="303"/>
      <c r="R435" s="368"/>
      <c r="S435" s="308"/>
      <c r="T435" s="302"/>
      <c r="U435" s="303"/>
      <c r="V435" s="368"/>
      <c r="W435" s="308"/>
      <c r="X435" s="302"/>
      <c r="Y435" s="303"/>
      <c r="Z435" s="368"/>
      <c r="AA435" s="308"/>
      <c r="AB435" s="302"/>
      <c r="AC435" s="303"/>
      <c r="AD435" s="368"/>
      <c r="AE435" s="308"/>
      <c r="AF435" s="302"/>
      <c r="AG435" s="303"/>
      <c r="AH435" s="368"/>
      <c r="AI435" s="308"/>
      <c r="AJ435" s="302"/>
      <c r="AK435" s="303"/>
      <c r="AL435" s="368"/>
      <c r="AM435" s="308"/>
      <c r="AN435" s="302"/>
      <c r="AO435" s="303"/>
      <c r="AP435" s="368"/>
      <c r="AQ435" s="308"/>
      <c r="AR435" s="302">
        <v>99</v>
      </c>
      <c r="AS435" s="303">
        <v>98</v>
      </c>
      <c r="AT435" s="368">
        <v>119</v>
      </c>
      <c r="AU435" s="308">
        <v>79</v>
      </c>
      <c r="AV435" s="344"/>
      <c r="AW435" s="303"/>
      <c r="AX435" s="369"/>
      <c r="AY435" s="308"/>
      <c r="AZ435" s="95"/>
      <c r="BA435" s="109"/>
      <c r="BB435" s="95"/>
      <c r="BC435" s="96"/>
      <c r="BD435" s="95"/>
      <c r="BE435" s="96"/>
      <c r="BF435" s="95"/>
      <c r="BG435" s="96"/>
      <c r="BH435" s="95"/>
      <c r="BI435" s="96"/>
      <c r="BJ435" s="95"/>
      <c r="BK435" s="96"/>
      <c r="BL435" s="95"/>
      <c r="BM435" s="96"/>
      <c r="BN435" s="95"/>
      <c r="BO435" s="96"/>
      <c r="BP435" s="95"/>
      <c r="BQ435" s="96"/>
      <c r="BR435" s="95"/>
      <c r="BS435" s="96"/>
    </row>
    <row r="436" spans="1:71">
      <c r="A436" s="10">
        <v>7307</v>
      </c>
      <c r="B436" s="11" t="s">
        <v>568</v>
      </c>
      <c r="C436" s="33">
        <v>816</v>
      </c>
      <c r="D436" s="45">
        <v>254</v>
      </c>
      <c r="E436" s="68">
        <f t="shared" si="6"/>
        <v>0.31127450980392157</v>
      </c>
      <c r="F436" s="95"/>
      <c r="G436" s="109"/>
      <c r="H436" s="95"/>
      <c r="I436" s="108"/>
      <c r="J436" s="196"/>
      <c r="K436" s="109"/>
      <c r="L436" s="95"/>
      <c r="M436" s="108"/>
      <c r="N436" s="196"/>
      <c r="O436" s="109"/>
      <c r="P436" s="302"/>
      <c r="Q436" s="303"/>
      <c r="R436" s="368"/>
      <c r="S436" s="308"/>
      <c r="T436" s="302"/>
      <c r="U436" s="303"/>
      <c r="V436" s="368"/>
      <c r="W436" s="308"/>
      <c r="X436" s="302"/>
      <c r="Y436" s="303"/>
      <c r="Z436" s="368"/>
      <c r="AA436" s="308"/>
      <c r="AB436" s="302"/>
      <c r="AC436" s="303"/>
      <c r="AD436" s="368"/>
      <c r="AE436" s="308"/>
      <c r="AF436" s="302"/>
      <c r="AG436" s="303"/>
      <c r="AH436" s="368"/>
      <c r="AI436" s="308"/>
      <c r="AJ436" s="302"/>
      <c r="AK436" s="303"/>
      <c r="AL436" s="368"/>
      <c r="AM436" s="308"/>
      <c r="AN436" s="302"/>
      <c r="AO436" s="303"/>
      <c r="AP436" s="368"/>
      <c r="AQ436" s="308"/>
      <c r="AR436" s="302">
        <v>140</v>
      </c>
      <c r="AS436" s="303">
        <v>108</v>
      </c>
      <c r="AT436" s="368">
        <v>159</v>
      </c>
      <c r="AU436" s="308">
        <v>92</v>
      </c>
      <c r="AV436" s="344"/>
      <c r="AW436" s="303"/>
      <c r="AX436" s="369"/>
      <c r="AY436" s="308"/>
      <c r="AZ436" s="95"/>
      <c r="BA436" s="109"/>
      <c r="BB436" s="95"/>
      <c r="BC436" s="96"/>
      <c r="BD436" s="95"/>
      <c r="BE436" s="96"/>
      <c r="BF436" s="95"/>
      <c r="BG436" s="96"/>
      <c r="BH436" s="95"/>
      <c r="BI436" s="96"/>
      <c r="BJ436" s="95"/>
      <c r="BK436" s="96"/>
      <c r="BL436" s="95"/>
      <c r="BM436" s="96"/>
      <c r="BN436" s="95"/>
      <c r="BO436" s="96"/>
      <c r="BP436" s="95"/>
      <c r="BQ436" s="96"/>
      <c r="BR436" s="95"/>
      <c r="BS436" s="96"/>
    </row>
    <row r="437" spans="1:71">
      <c r="A437" s="10">
        <v>7308</v>
      </c>
      <c r="B437" s="11" t="s">
        <v>569</v>
      </c>
      <c r="C437" s="33">
        <v>805</v>
      </c>
      <c r="D437" s="45">
        <v>182</v>
      </c>
      <c r="E437" s="68">
        <f t="shared" si="6"/>
        <v>0.22608695652173913</v>
      </c>
      <c r="F437" s="95"/>
      <c r="G437" s="109"/>
      <c r="H437" s="95"/>
      <c r="I437" s="108"/>
      <c r="J437" s="196"/>
      <c r="K437" s="109"/>
      <c r="L437" s="95"/>
      <c r="M437" s="108"/>
      <c r="N437" s="196"/>
      <c r="O437" s="109"/>
      <c r="P437" s="302"/>
      <c r="Q437" s="303"/>
      <c r="R437" s="368"/>
      <c r="S437" s="308"/>
      <c r="T437" s="302"/>
      <c r="U437" s="303"/>
      <c r="V437" s="368"/>
      <c r="W437" s="308"/>
      <c r="X437" s="302"/>
      <c r="Y437" s="303"/>
      <c r="Z437" s="368"/>
      <c r="AA437" s="308"/>
      <c r="AB437" s="302">
        <v>102</v>
      </c>
      <c r="AC437" s="303">
        <v>80</v>
      </c>
      <c r="AD437" s="368"/>
      <c r="AE437" s="308"/>
      <c r="AF437" s="302"/>
      <c r="AG437" s="303"/>
      <c r="AH437" s="368"/>
      <c r="AI437" s="308"/>
      <c r="AJ437" s="302"/>
      <c r="AK437" s="303"/>
      <c r="AL437" s="368"/>
      <c r="AM437" s="308"/>
      <c r="AN437" s="302"/>
      <c r="AO437" s="303"/>
      <c r="AP437" s="368"/>
      <c r="AQ437" s="308"/>
      <c r="AR437" s="302">
        <v>119</v>
      </c>
      <c r="AS437" s="303">
        <v>60</v>
      </c>
      <c r="AT437" s="368">
        <v>134</v>
      </c>
      <c r="AU437" s="308">
        <v>46</v>
      </c>
      <c r="AV437" s="344"/>
      <c r="AW437" s="303"/>
      <c r="AX437" s="369"/>
      <c r="AY437" s="308"/>
      <c r="AZ437" s="95"/>
      <c r="BA437" s="109"/>
      <c r="BB437" s="95"/>
      <c r="BC437" s="96"/>
      <c r="BD437" s="95"/>
      <c r="BE437" s="96"/>
      <c r="BF437" s="95"/>
      <c r="BG437" s="96"/>
      <c r="BH437" s="95"/>
      <c r="BI437" s="96"/>
      <c r="BJ437" s="95"/>
      <c r="BK437" s="96"/>
      <c r="BL437" s="95"/>
      <c r="BM437" s="96"/>
      <c r="BN437" s="95"/>
      <c r="BO437" s="96"/>
      <c r="BP437" s="95"/>
      <c r="BQ437" s="96"/>
      <c r="BR437" s="95"/>
      <c r="BS437" s="96"/>
    </row>
    <row r="438" spans="1:71">
      <c r="A438" s="10">
        <v>7309</v>
      </c>
      <c r="B438" s="11" t="s">
        <v>570</v>
      </c>
      <c r="C438" s="33">
        <v>1117</v>
      </c>
      <c r="D438" s="45">
        <v>220</v>
      </c>
      <c r="E438" s="68">
        <f t="shared" si="6"/>
        <v>0.19695613249776187</v>
      </c>
      <c r="F438" s="95"/>
      <c r="G438" s="109"/>
      <c r="H438" s="95"/>
      <c r="I438" s="108"/>
      <c r="J438" s="196"/>
      <c r="K438" s="109"/>
      <c r="L438" s="95"/>
      <c r="M438" s="108"/>
      <c r="N438" s="196"/>
      <c r="O438" s="109"/>
      <c r="P438" s="302"/>
      <c r="Q438" s="303"/>
      <c r="R438" s="368"/>
      <c r="S438" s="308"/>
      <c r="T438" s="302"/>
      <c r="U438" s="303"/>
      <c r="V438" s="368"/>
      <c r="W438" s="308"/>
      <c r="X438" s="302"/>
      <c r="Y438" s="303"/>
      <c r="Z438" s="368"/>
      <c r="AA438" s="308"/>
      <c r="AB438" s="302"/>
      <c r="AC438" s="303"/>
      <c r="AD438" s="368"/>
      <c r="AE438" s="308"/>
      <c r="AF438" s="302"/>
      <c r="AG438" s="303"/>
      <c r="AH438" s="368"/>
      <c r="AI438" s="308"/>
      <c r="AJ438" s="302"/>
      <c r="AK438" s="303"/>
      <c r="AL438" s="368"/>
      <c r="AM438" s="308"/>
      <c r="AN438" s="302"/>
      <c r="AO438" s="303"/>
      <c r="AP438" s="368"/>
      <c r="AQ438" s="308"/>
      <c r="AR438" s="302">
        <v>133</v>
      </c>
      <c r="AS438" s="303">
        <v>86</v>
      </c>
      <c r="AT438" s="368">
        <v>156</v>
      </c>
      <c r="AU438" s="308">
        <v>64</v>
      </c>
      <c r="AV438" s="344"/>
      <c r="AW438" s="303"/>
      <c r="AX438" s="369"/>
      <c r="AY438" s="308"/>
      <c r="AZ438" s="95"/>
      <c r="BA438" s="109"/>
      <c r="BB438" s="95"/>
      <c r="BC438" s="96"/>
      <c r="BD438" s="95"/>
      <c r="BE438" s="96"/>
      <c r="BF438" s="95"/>
      <c r="BG438" s="96"/>
      <c r="BH438" s="95"/>
      <c r="BI438" s="96"/>
      <c r="BJ438" s="95"/>
      <c r="BK438" s="96"/>
      <c r="BL438" s="95"/>
      <c r="BM438" s="96"/>
      <c r="BN438" s="95"/>
      <c r="BO438" s="96"/>
      <c r="BP438" s="95"/>
      <c r="BQ438" s="96"/>
      <c r="BR438" s="95"/>
      <c r="BS438" s="96"/>
    </row>
    <row r="439" spans="1:71">
      <c r="A439" s="10">
        <v>7310</v>
      </c>
      <c r="B439" s="11" t="s">
        <v>571</v>
      </c>
      <c r="C439" s="33">
        <v>908</v>
      </c>
      <c r="D439" s="45">
        <v>410</v>
      </c>
      <c r="E439" s="68">
        <f t="shared" si="6"/>
        <v>0.45154185022026433</v>
      </c>
      <c r="F439" s="95"/>
      <c r="G439" s="109"/>
      <c r="H439" s="95"/>
      <c r="I439" s="108"/>
      <c r="J439" s="196"/>
      <c r="K439" s="109"/>
      <c r="L439" s="95"/>
      <c r="M439" s="108"/>
      <c r="N439" s="196"/>
      <c r="O439" s="109"/>
      <c r="P439" s="302"/>
      <c r="Q439" s="303"/>
      <c r="R439" s="368"/>
      <c r="S439" s="308"/>
      <c r="T439" s="302"/>
      <c r="U439" s="303"/>
      <c r="V439" s="368"/>
      <c r="W439" s="308"/>
      <c r="X439" s="302"/>
      <c r="Y439" s="303"/>
      <c r="Z439" s="368"/>
      <c r="AA439" s="308"/>
      <c r="AB439" s="302"/>
      <c r="AC439" s="303"/>
      <c r="AD439" s="368"/>
      <c r="AE439" s="308"/>
      <c r="AF439" s="302"/>
      <c r="AG439" s="303"/>
      <c r="AH439" s="368"/>
      <c r="AI439" s="308"/>
      <c r="AJ439" s="302">
        <v>152</v>
      </c>
      <c r="AK439" s="303">
        <v>253</v>
      </c>
      <c r="AL439" s="368"/>
      <c r="AM439" s="308"/>
      <c r="AN439" s="302"/>
      <c r="AO439" s="303"/>
      <c r="AP439" s="368"/>
      <c r="AQ439" s="308"/>
      <c r="AR439" s="302">
        <v>233</v>
      </c>
      <c r="AS439" s="303">
        <v>169</v>
      </c>
      <c r="AT439" s="368">
        <v>269</v>
      </c>
      <c r="AU439" s="308">
        <v>137</v>
      </c>
      <c r="AV439" s="344"/>
      <c r="AW439" s="303"/>
      <c r="AX439" s="369"/>
      <c r="AY439" s="308"/>
      <c r="AZ439" s="95"/>
      <c r="BA439" s="109"/>
      <c r="BB439" s="95"/>
      <c r="BC439" s="96"/>
      <c r="BD439" s="95"/>
      <c r="BE439" s="96"/>
      <c r="BF439" s="95"/>
      <c r="BG439" s="96"/>
      <c r="BH439" s="95"/>
      <c r="BI439" s="96"/>
      <c r="BJ439" s="95"/>
      <c r="BK439" s="96"/>
      <c r="BL439" s="95"/>
      <c r="BM439" s="96"/>
      <c r="BN439" s="95"/>
      <c r="BO439" s="96"/>
      <c r="BP439" s="95"/>
      <c r="BQ439" s="96"/>
      <c r="BR439" s="95"/>
      <c r="BS439" s="96"/>
    </row>
    <row r="440" spans="1:71">
      <c r="A440" s="10">
        <v>7311</v>
      </c>
      <c r="B440" s="11" t="s">
        <v>572</v>
      </c>
      <c r="C440" s="33">
        <v>1170</v>
      </c>
      <c r="D440" s="45">
        <v>544</v>
      </c>
      <c r="E440" s="68">
        <f t="shared" si="6"/>
        <v>0.46495726495726497</v>
      </c>
      <c r="F440" s="95"/>
      <c r="G440" s="109"/>
      <c r="H440" s="95"/>
      <c r="I440" s="108"/>
      <c r="J440" s="196"/>
      <c r="K440" s="109"/>
      <c r="L440" s="95"/>
      <c r="M440" s="108"/>
      <c r="N440" s="196"/>
      <c r="O440" s="109"/>
      <c r="P440" s="302"/>
      <c r="Q440" s="303"/>
      <c r="R440" s="368"/>
      <c r="S440" s="308"/>
      <c r="T440" s="302"/>
      <c r="U440" s="303"/>
      <c r="V440" s="368"/>
      <c r="W440" s="308"/>
      <c r="X440" s="302"/>
      <c r="Y440" s="303"/>
      <c r="Z440" s="368"/>
      <c r="AA440" s="308"/>
      <c r="AB440" s="302"/>
      <c r="AC440" s="303"/>
      <c r="AD440" s="368"/>
      <c r="AE440" s="308"/>
      <c r="AF440" s="302"/>
      <c r="AG440" s="303"/>
      <c r="AH440" s="368"/>
      <c r="AI440" s="308"/>
      <c r="AJ440" s="302">
        <v>227</v>
      </c>
      <c r="AK440" s="303">
        <v>310</v>
      </c>
      <c r="AL440" s="368"/>
      <c r="AM440" s="308"/>
      <c r="AN440" s="302"/>
      <c r="AO440" s="303"/>
      <c r="AP440" s="368"/>
      <c r="AQ440" s="308"/>
      <c r="AR440" s="302">
        <v>328</v>
      </c>
      <c r="AS440" s="303">
        <v>207</v>
      </c>
      <c r="AT440" s="368">
        <v>380</v>
      </c>
      <c r="AU440" s="308">
        <v>155</v>
      </c>
      <c r="AV440" s="344"/>
      <c r="AW440" s="303"/>
      <c r="AX440" s="369"/>
      <c r="AY440" s="308"/>
      <c r="AZ440" s="95"/>
      <c r="BA440" s="109"/>
      <c r="BB440" s="95"/>
      <c r="BC440" s="96"/>
      <c r="BD440" s="95"/>
      <c r="BE440" s="96"/>
      <c r="BF440" s="95"/>
      <c r="BG440" s="96"/>
      <c r="BH440" s="95"/>
      <c r="BI440" s="96"/>
      <c r="BJ440" s="95"/>
      <c r="BK440" s="96"/>
      <c r="BL440" s="95"/>
      <c r="BM440" s="96"/>
      <c r="BN440" s="95"/>
      <c r="BO440" s="96"/>
      <c r="BP440" s="95"/>
      <c r="BQ440" s="96"/>
      <c r="BR440" s="95"/>
      <c r="BS440" s="96"/>
    </row>
    <row r="441" spans="1:71">
      <c r="A441" s="10">
        <v>7312</v>
      </c>
      <c r="B441" s="11" t="s">
        <v>573</v>
      </c>
      <c r="C441" s="33">
        <v>1306</v>
      </c>
      <c r="D441" s="45">
        <v>347</v>
      </c>
      <c r="E441" s="68">
        <f t="shared" si="6"/>
        <v>0.26569678407350689</v>
      </c>
      <c r="F441" s="95"/>
      <c r="G441" s="109"/>
      <c r="H441" s="95"/>
      <c r="I441" s="108"/>
      <c r="J441" s="196"/>
      <c r="K441" s="109"/>
      <c r="L441" s="95"/>
      <c r="M441" s="108"/>
      <c r="N441" s="196"/>
      <c r="O441" s="109"/>
      <c r="P441" s="302"/>
      <c r="Q441" s="303"/>
      <c r="R441" s="368"/>
      <c r="S441" s="308"/>
      <c r="T441" s="302"/>
      <c r="U441" s="303"/>
      <c r="V441" s="368"/>
      <c r="W441" s="308"/>
      <c r="X441" s="302"/>
      <c r="Y441" s="303"/>
      <c r="Z441" s="368"/>
      <c r="AA441" s="308"/>
      <c r="AB441" s="302"/>
      <c r="AC441" s="303"/>
      <c r="AD441" s="368"/>
      <c r="AE441" s="308"/>
      <c r="AF441" s="302"/>
      <c r="AG441" s="303"/>
      <c r="AH441" s="368"/>
      <c r="AI441" s="308"/>
      <c r="AJ441" s="302"/>
      <c r="AK441" s="303"/>
      <c r="AL441" s="368"/>
      <c r="AM441" s="308"/>
      <c r="AN441" s="302"/>
      <c r="AO441" s="303"/>
      <c r="AP441" s="368"/>
      <c r="AQ441" s="308"/>
      <c r="AR441" s="302">
        <v>217</v>
      </c>
      <c r="AS441" s="303">
        <v>124</v>
      </c>
      <c r="AT441" s="368">
        <v>246</v>
      </c>
      <c r="AU441" s="308">
        <v>96</v>
      </c>
      <c r="AV441" s="344"/>
      <c r="AW441" s="303"/>
      <c r="AX441" s="369"/>
      <c r="AY441" s="308"/>
      <c r="AZ441" s="95"/>
      <c r="BA441" s="109"/>
      <c r="BB441" s="95"/>
      <c r="BC441" s="96"/>
      <c r="BD441" s="95"/>
      <c r="BE441" s="96"/>
      <c r="BF441" s="95"/>
      <c r="BG441" s="96"/>
      <c r="BH441" s="95"/>
      <c r="BI441" s="96"/>
      <c r="BJ441" s="95"/>
      <c r="BK441" s="96"/>
      <c r="BL441" s="95"/>
      <c r="BM441" s="96"/>
      <c r="BN441" s="95"/>
      <c r="BO441" s="96"/>
      <c r="BP441" s="95"/>
      <c r="BQ441" s="96"/>
      <c r="BR441" s="95"/>
      <c r="BS441" s="96"/>
    </row>
    <row r="442" spans="1:71">
      <c r="A442" s="10">
        <v>7313</v>
      </c>
      <c r="B442" s="11" t="s">
        <v>574</v>
      </c>
      <c r="C442" s="33">
        <v>726</v>
      </c>
      <c r="D442" s="45">
        <v>242</v>
      </c>
      <c r="E442" s="68">
        <f t="shared" si="6"/>
        <v>0.33333333333333331</v>
      </c>
      <c r="F442" s="95"/>
      <c r="G442" s="109"/>
      <c r="H442" s="95"/>
      <c r="I442" s="108"/>
      <c r="J442" s="196"/>
      <c r="K442" s="109"/>
      <c r="L442" s="95"/>
      <c r="M442" s="108"/>
      <c r="N442" s="196"/>
      <c r="O442" s="109"/>
      <c r="P442" s="302"/>
      <c r="Q442" s="303"/>
      <c r="R442" s="368"/>
      <c r="S442" s="308"/>
      <c r="T442" s="302"/>
      <c r="U442" s="303"/>
      <c r="V442" s="368"/>
      <c r="W442" s="308"/>
      <c r="X442" s="302"/>
      <c r="Y442" s="303"/>
      <c r="Z442" s="368"/>
      <c r="AA442" s="308"/>
      <c r="AB442" s="302"/>
      <c r="AC442" s="303"/>
      <c r="AD442" s="368"/>
      <c r="AE442" s="308"/>
      <c r="AF442" s="302"/>
      <c r="AG442" s="303"/>
      <c r="AH442" s="368"/>
      <c r="AI442" s="308"/>
      <c r="AJ442" s="302"/>
      <c r="AK442" s="303"/>
      <c r="AL442" s="368"/>
      <c r="AM442" s="308"/>
      <c r="AN442" s="302"/>
      <c r="AO442" s="303"/>
      <c r="AP442" s="368"/>
      <c r="AQ442" s="308"/>
      <c r="AR442" s="302">
        <v>145</v>
      </c>
      <c r="AS442" s="303">
        <v>94</v>
      </c>
      <c r="AT442" s="368">
        <v>161</v>
      </c>
      <c r="AU442" s="308">
        <v>80</v>
      </c>
      <c r="AV442" s="344"/>
      <c r="AW442" s="303"/>
      <c r="AX442" s="369"/>
      <c r="AY442" s="308"/>
      <c r="AZ442" s="95"/>
      <c r="BA442" s="109"/>
      <c r="BB442" s="95"/>
      <c r="BC442" s="96"/>
      <c r="BD442" s="95"/>
      <c r="BE442" s="96"/>
      <c r="BF442" s="95"/>
      <c r="BG442" s="96"/>
      <c r="BH442" s="95"/>
      <c r="BI442" s="96"/>
      <c r="BJ442" s="95"/>
      <c r="BK442" s="96"/>
      <c r="BL442" s="95"/>
      <c r="BM442" s="96"/>
      <c r="BN442" s="95"/>
      <c r="BO442" s="96"/>
      <c r="BP442" s="95"/>
      <c r="BQ442" s="96"/>
      <c r="BR442" s="95"/>
      <c r="BS442" s="96"/>
    </row>
    <row r="443" spans="1:71">
      <c r="A443" s="10">
        <v>7314</v>
      </c>
      <c r="B443" s="11" t="s">
        <v>575</v>
      </c>
      <c r="C443" s="33">
        <v>1260</v>
      </c>
      <c r="D443" s="45">
        <v>228</v>
      </c>
      <c r="E443" s="68">
        <f t="shared" si="6"/>
        <v>0.18095238095238095</v>
      </c>
      <c r="F443" s="95"/>
      <c r="G443" s="109"/>
      <c r="H443" s="95"/>
      <c r="I443" s="108"/>
      <c r="J443" s="196"/>
      <c r="K443" s="109"/>
      <c r="L443" s="95"/>
      <c r="M443" s="108"/>
      <c r="N443" s="196"/>
      <c r="O443" s="109"/>
      <c r="P443" s="302"/>
      <c r="Q443" s="303"/>
      <c r="R443" s="368"/>
      <c r="S443" s="308"/>
      <c r="T443" s="302"/>
      <c r="U443" s="303"/>
      <c r="V443" s="368"/>
      <c r="W443" s="308"/>
      <c r="X443" s="302"/>
      <c r="Y443" s="303"/>
      <c r="Z443" s="368"/>
      <c r="AA443" s="308"/>
      <c r="AB443" s="302"/>
      <c r="AC443" s="303"/>
      <c r="AD443" s="368"/>
      <c r="AE443" s="308"/>
      <c r="AF443" s="302"/>
      <c r="AG443" s="303"/>
      <c r="AH443" s="368"/>
      <c r="AI443" s="308"/>
      <c r="AJ443" s="302"/>
      <c r="AK443" s="303"/>
      <c r="AL443" s="368"/>
      <c r="AM443" s="308"/>
      <c r="AN443" s="302"/>
      <c r="AO443" s="303"/>
      <c r="AP443" s="368"/>
      <c r="AQ443" s="308"/>
      <c r="AR443" s="302">
        <v>128</v>
      </c>
      <c r="AS443" s="303">
        <v>96</v>
      </c>
      <c r="AT443" s="368">
        <v>150</v>
      </c>
      <c r="AU443" s="308">
        <v>75</v>
      </c>
      <c r="AV443" s="344"/>
      <c r="AW443" s="303"/>
      <c r="AX443" s="369"/>
      <c r="AY443" s="308"/>
      <c r="AZ443" s="95"/>
      <c r="BA443" s="109"/>
      <c r="BB443" s="95"/>
      <c r="BC443" s="96"/>
      <c r="BD443" s="95"/>
      <c r="BE443" s="96"/>
      <c r="BF443" s="95"/>
      <c r="BG443" s="96"/>
      <c r="BH443" s="95"/>
      <c r="BI443" s="96"/>
      <c r="BJ443" s="95"/>
      <c r="BK443" s="96"/>
      <c r="BL443" s="95"/>
      <c r="BM443" s="96"/>
      <c r="BN443" s="95"/>
      <c r="BO443" s="96"/>
      <c r="BP443" s="95"/>
      <c r="BQ443" s="96"/>
      <c r="BR443" s="95"/>
      <c r="BS443" s="96"/>
    </row>
    <row r="444" spans="1:71">
      <c r="A444" s="10">
        <v>7315</v>
      </c>
      <c r="B444" s="11" t="s">
        <v>576</v>
      </c>
      <c r="C444" s="33">
        <v>1229</v>
      </c>
      <c r="D444" s="45">
        <v>476</v>
      </c>
      <c r="E444" s="68">
        <f t="shared" si="6"/>
        <v>0.38730675345809601</v>
      </c>
      <c r="F444" s="95"/>
      <c r="G444" s="109"/>
      <c r="H444" s="95"/>
      <c r="I444" s="108"/>
      <c r="J444" s="196"/>
      <c r="K444" s="109"/>
      <c r="L444" s="95"/>
      <c r="M444" s="108"/>
      <c r="N444" s="196"/>
      <c r="O444" s="109"/>
      <c r="P444" s="302"/>
      <c r="Q444" s="303"/>
      <c r="R444" s="368"/>
      <c r="S444" s="308"/>
      <c r="T444" s="302"/>
      <c r="U444" s="303"/>
      <c r="V444" s="368"/>
      <c r="W444" s="308"/>
      <c r="X444" s="302"/>
      <c r="Y444" s="303"/>
      <c r="Z444" s="368"/>
      <c r="AA444" s="308"/>
      <c r="AB444" s="302"/>
      <c r="AC444" s="303"/>
      <c r="AD444" s="368"/>
      <c r="AE444" s="308"/>
      <c r="AF444" s="302"/>
      <c r="AG444" s="303"/>
      <c r="AH444" s="368"/>
      <c r="AI444" s="308"/>
      <c r="AJ444" s="302">
        <v>265</v>
      </c>
      <c r="AK444" s="303">
        <v>210</v>
      </c>
      <c r="AL444" s="368"/>
      <c r="AM444" s="308"/>
      <c r="AN444" s="302"/>
      <c r="AO444" s="303"/>
      <c r="AP444" s="368"/>
      <c r="AQ444" s="308"/>
      <c r="AR444" s="302">
        <v>297</v>
      </c>
      <c r="AS444" s="303">
        <v>167</v>
      </c>
      <c r="AT444" s="368">
        <v>338</v>
      </c>
      <c r="AU444" s="308">
        <v>128</v>
      </c>
      <c r="AV444" s="344"/>
      <c r="AW444" s="303"/>
      <c r="AX444" s="369"/>
      <c r="AY444" s="308"/>
      <c r="AZ444" s="95"/>
      <c r="BA444" s="109"/>
      <c r="BB444" s="95"/>
      <c r="BC444" s="96"/>
      <c r="BD444" s="95"/>
      <c r="BE444" s="96"/>
      <c r="BF444" s="95"/>
      <c r="BG444" s="96"/>
      <c r="BH444" s="95"/>
      <c r="BI444" s="96"/>
      <c r="BJ444" s="95"/>
      <c r="BK444" s="96"/>
      <c r="BL444" s="95"/>
      <c r="BM444" s="96"/>
      <c r="BN444" s="95"/>
      <c r="BO444" s="96"/>
      <c r="BP444" s="95"/>
      <c r="BQ444" s="96"/>
      <c r="BR444" s="95"/>
      <c r="BS444" s="96"/>
    </row>
    <row r="445" spans="1:71">
      <c r="A445" s="10">
        <v>7316</v>
      </c>
      <c r="B445" s="11" t="s">
        <v>577</v>
      </c>
      <c r="C445" s="33">
        <v>1037</v>
      </c>
      <c r="D445" s="45">
        <v>476</v>
      </c>
      <c r="E445" s="68">
        <f t="shared" si="6"/>
        <v>0.45901639344262296</v>
      </c>
      <c r="F445" s="95"/>
      <c r="G445" s="109"/>
      <c r="H445" s="95"/>
      <c r="I445" s="108"/>
      <c r="J445" s="196"/>
      <c r="K445" s="109"/>
      <c r="L445" s="95"/>
      <c r="M445" s="108"/>
      <c r="N445" s="196"/>
      <c r="O445" s="109"/>
      <c r="P445" s="302"/>
      <c r="Q445" s="303"/>
      <c r="R445" s="368"/>
      <c r="S445" s="308"/>
      <c r="T445" s="302"/>
      <c r="U445" s="303"/>
      <c r="V445" s="368"/>
      <c r="W445" s="308"/>
      <c r="X445" s="302"/>
      <c r="Y445" s="303"/>
      <c r="Z445" s="368"/>
      <c r="AA445" s="308"/>
      <c r="AB445" s="302"/>
      <c r="AC445" s="303"/>
      <c r="AD445" s="368"/>
      <c r="AE445" s="308"/>
      <c r="AF445" s="302"/>
      <c r="AG445" s="303"/>
      <c r="AH445" s="368"/>
      <c r="AI445" s="308"/>
      <c r="AJ445" s="302">
        <v>177</v>
      </c>
      <c r="AK445" s="303">
        <v>277</v>
      </c>
      <c r="AL445" s="368"/>
      <c r="AM445" s="308"/>
      <c r="AN445" s="302"/>
      <c r="AO445" s="303"/>
      <c r="AP445" s="368"/>
      <c r="AQ445" s="308"/>
      <c r="AR445" s="302">
        <v>247</v>
      </c>
      <c r="AS445" s="303">
        <v>221</v>
      </c>
      <c r="AT445" s="368">
        <v>285</v>
      </c>
      <c r="AU445" s="308">
        <v>180</v>
      </c>
      <c r="AV445" s="344"/>
      <c r="AW445" s="303"/>
      <c r="AX445" s="369"/>
      <c r="AY445" s="308"/>
      <c r="AZ445" s="95"/>
      <c r="BA445" s="109"/>
      <c r="BB445" s="95"/>
      <c r="BC445" s="96"/>
      <c r="BD445" s="95"/>
      <c r="BE445" s="96"/>
      <c r="BF445" s="95"/>
      <c r="BG445" s="96"/>
      <c r="BH445" s="95"/>
      <c r="BI445" s="96"/>
      <c r="BJ445" s="95"/>
      <c r="BK445" s="96"/>
      <c r="BL445" s="95"/>
      <c r="BM445" s="96"/>
      <c r="BN445" s="95"/>
      <c r="BO445" s="96"/>
      <c r="BP445" s="95"/>
      <c r="BQ445" s="96"/>
      <c r="BR445" s="95"/>
      <c r="BS445" s="96"/>
    </row>
    <row r="446" spans="1:71">
      <c r="A446" s="10">
        <v>7317</v>
      </c>
      <c r="B446" s="11" t="s">
        <v>578</v>
      </c>
      <c r="C446" s="33">
        <v>1133</v>
      </c>
      <c r="D446" s="45">
        <v>377</v>
      </c>
      <c r="E446" s="68">
        <f t="shared" si="6"/>
        <v>0.33274492497793468</v>
      </c>
      <c r="F446" s="95"/>
      <c r="G446" s="109"/>
      <c r="H446" s="95"/>
      <c r="I446" s="108"/>
      <c r="J446" s="196"/>
      <c r="K446" s="109"/>
      <c r="L446" s="95"/>
      <c r="M446" s="108"/>
      <c r="N446" s="196"/>
      <c r="O446" s="109"/>
      <c r="P446" s="302"/>
      <c r="Q446" s="303"/>
      <c r="R446" s="368"/>
      <c r="S446" s="308"/>
      <c r="T446" s="302"/>
      <c r="U446" s="303"/>
      <c r="V446" s="368"/>
      <c r="W446" s="308"/>
      <c r="X446" s="302"/>
      <c r="Y446" s="303"/>
      <c r="Z446" s="368"/>
      <c r="AA446" s="308"/>
      <c r="AB446" s="302"/>
      <c r="AC446" s="303"/>
      <c r="AD446" s="368"/>
      <c r="AE446" s="308"/>
      <c r="AF446" s="302"/>
      <c r="AG446" s="303"/>
      <c r="AH446" s="368"/>
      <c r="AI446" s="308"/>
      <c r="AJ446" s="302"/>
      <c r="AK446" s="303"/>
      <c r="AL446" s="368"/>
      <c r="AM446" s="308"/>
      <c r="AN446" s="302"/>
      <c r="AO446" s="303"/>
      <c r="AP446" s="368"/>
      <c r="AQ446" s="308"/>
      <c r="AR446" s="302">
        <v>199</v>
      </c>
      <c r="AS446" s="303">
        <v>173</v>
      </c>
      <c r="AT446" s="368">
        <v>234</v>
      </c>
      <c r="AU446" s="308">
        <v>139</v>
      </c>
      <c r="AV446" s="344"/>
      <c r="AW446" s="303"/>
      <c r="AX446" s="369"/>
      <c r="AY446" s="308"/>
      <c r="AZ446" s="95"/>
      <c r="BA446" s="109"/>
      <c r="BB446" s="95"/>
      <c r="BC446" s="96"/>
      <c r="BD446" s="95"/>
      <c r="BE446" s="96"/>
      <c r="BF446" s="95"/>
      <c r="BG446" s="96"/>
      <c r="BH446" s="95"/>
      <c r="BI446" s="96"/>
      <c r="BJ446" s="95"/>
      <c r="BK446" s="96"/>
      <c r="BL446" s="95"/>
      <c r="BM446" s="96"/>
      <c r="BN446" s="95"/>
      <c r="BO446" s="96"/>
      <c r="BP446" s="95"/>
      <c r="BQ446" s="96"/>
      <c r="BR446" s="95"/>
      <c r="BS446" s="96"/>
    </row>
    <row r="447" spans="1:71">
      <c r="A447" s="10">
        <v>7318</v>
      </c>
      <c r="B447" s="11" t="s">
        <v>579</v>
      </c>
      <c r="C447" s="33">
        <v>684</v>
      </c>
      <c r="D447" s="45">
        <v>227</v>
      </c>
      <c r="E447" s="68">
        <f t="shared" si="6"/>
        <v>0.33187134502923976</v>
      </c>
      <c r="F447" s="95"/>
      <c r="G447" s="109"/>
      <c r="H447" s="95"/>
      <c r="I447" s="108"/>
      <c r="J447" s="196"/>
      <c r="K447" s="109"/>
      <c r="L447" s="95"/>
      <c r="M447" s="108"/>
      <c r="N447" s="196"/>
      <c r="O447" s="109"/>
      <c r="P447" s="302"/>
      <c r="Q447" s="303"/>
      <c r="R447" s="368"/>
      <c r="S447" s="308"/>
      <c r="T447" s="302"/>
      <c r="U447" s="303"/>
      <c r="V447" s="368"/>
      <c r="W447" s="308"/>
      <c r="X447" s="302"/>
      <c r="Y447" s="303"/>
      <c r="Z447" s="368"/>
      <c r="AA447" s="308"/>
      <c r="AB447" s="302"/>
      <c r="AC447" s="303"/>
      <c r="AD447" s="368"/>
      <c r="AE447" s="308"/>
      <c r="AF447" s="302"/>
      <c r="AG447" s="303"/>
      <c r="AH447" s="368"/>
      <c r="AI447" s="308"/>
      <c r="AJ447" s="302"/>
      <c r="AK447" s="303"/>
      <c r="AL447" s="368"/>
      <c r="AM447" s="308"/>
      <c r="AN447" s="302"/>
      <c r="AO447" s="303"/>
      <c r="AP447" s="368"/>
      <c r="AQ447" s="308"/>
      <c r="AR447" s="302">
        <v>115</v>
      </c>
      <c r="AS447" s="303">
        <v>111</v>
      </c>
      <c r="AT447" s="368">
        <v>143</v>
      </c>
      <c r="AU447" s="308">
        <v>83</v>
      </c>
      <c r="AV447" s="344"/>
      <c r="AW447" s="303"/>
      <c r="AX447" s="369"/>
      <c r="AY447" s="308"/>
      <c r="AZ447" s="95"/>
      <c r="BA447" s="109"/>
      <c r="BB447" s="95"/>
      <c r="BC447" s="96"/>
      <c r="BD447" s="95"/>
      <c r="BE447" s="96"/>
      <c r="BF447" s="95"/>
      <c r="BG447" s="96"/>
      <c r="BH447" s="95"/>
      <c r="BI447" s="96"/>
      <c r="BJ447" s="95"/>
      <c r="BK447" s="96"/>
      <c r="BL447" s="95"/>
      <c r="BM447" s="96"/>
      <c r="BN447" s="95"/>
      <c r="BO447" s="96"/>
      <c r="BP447" s="95"/>
      <c r="BQ447" s="96"/>
      <c r="BR447" s="95"/>
      <c r="BS447" s="96"/>
    </row>
    <row r="448" spans="1:71">
      <c r="A448" s="10">
        <v>7319</v>
      </c>
      <c r="B448" s="11" t="s">
        <v>580</v>
      </c>
      <c r="C448" s="33">
        <v>1195</v>
      </c>
      <c r="D448" s="45">
        <v>286</v>
      </c>
      <c r="E448" s="68">
        <f t="shared" si="6"/>
        <v>0.23933054393305439</v>
      </c>
      <c r="F448" s="95"/>
      <c r="G448" s="109"/>
      <c r="H448" s="95"/>
      <c r="I448" s="108"/>
      <c r="J448" s="196"/>
      <c r="K448" s="109"/>
      <c r="L448" s="95"/>
      <c r="M448" s="108"/>
      <c r="N448" s="196"/>
      <c r="O448" s="109"/>
      <c r="P448" s="302"/>
      <c r="Q448" s="303"/>
      <c r="R448" s="368"/>
      <c r="S448" s="308"/>
      <c r="T448" s="302"/>
      <c r="U448" s="303"/>
      <c r="V448" s="368"/>
      <c r="W448" s="308"/>
      <c r="X448" s="302"/>
      <c r="Y448" s="303"/>
      <c r="Z448" s="368"/>
      <c r="AA448" s="308"/>
      <c r="AB448" s="302"/>
      <c r="AC448" s="303"/>
      <c r="AD448" s="368"/>
      <c r="AE448" s="308"/>
      <c r="AF448" s="302"/>
      <c r="AG448" s="303"/>
      <c r="AH448" s="368"/>
      <c r="AI448" s="308"/>
      <c r="AJ448" s="302"/>
      <c r="AK448" s="303"/>
      <c r="AL448" s="368"/>
      <c r="AM448" s="308"/>
      <c r="AN448" s="302"/>
      <c r="AO448" s="303"/>
      <c r="AP448" s="368"/>
      <c r="AQ448" s="308"/>
      <c r="AR448" s="302">
        <v>165</v>
      </c>
      <c r="AS448" s="303">
        <v>116</v>
      </c>
      <c r="AT448" s="368">
        <v>194</v>
      </c>
      <c r="AU448" s="308">
        <v>88</v>
      </c>
      <c r="AV448" s="344"/>
      <c r="AW448" s="303"/>
      <c r="AX448" s="369"/>
      <c r="AY448" s="308"/>
      <c r="AZ448" s="95"/>
      <c r="BA448" s="109"/>
      <c r="BB448" s="95"/>
      <c r="BC448" s="96"/>
      <c r="BD448" s="95"/>
      <c r="BE448" s="96"/>
      <c r="BF448" s="95"/>
      <c r="BG448" s="96"/>
      <c r="BH448" s="95"/>
      <c r="BI448" s="96"/>
      <c r="BJ448" s="95"/>
      <c r="BK448" s="96"/>
      <c r="BL448" s="95"/>
      <c r="BM448" s="96"/>
      <c r="BN448" s="95"/>
      <c r="BO448" s="96"/>
      <c r="BP448" s="95"/>
      <c r="BQ448" s="96"/>
      <c r="BR448" s="95"/>
      <c r="BS448" s="96"/>
    </row>
    <row r="449" spans="1:71">
      <c r="A449" s="10">
        <v>7320</v>
      </c>
      <c r="B449" s="11" t="s">
        <v>581</v>
      </c>
      <c r="C449" s="33">
        <v>526</v>
      </c>
      <c r="D449" s="45">
        <v>102</v>
      </c>
      <c r="E449" s="68">
        <f t="shared" si="6"/>
        <v>0.19391634980988592</v>
      </c>
      <c r="F449" s="95"/>
      <c r="G449" s="109"/>
      <c r="H449" s="95"/>
      <c r="I449" s="108"/>
      <c r="J449" s="196"/>
      <c r="K449" s="109"/>
      <c r="L449" s="95"/>
      <c r="M449" s="108"/>
      <c r="N449" s="196"/>
      <c r="O449" s="109"/>
      <c r="P449" s="302"/>
      <c r="Q449" s="303"/>
      <c r="R449" s="368"/>
      <c r="S449" s="308"/>
      <c r="T449" s="302"/>
      <c r="U449" s="303"/>
      <c r="V449" s="368"/>
      <c r="W449" s="308"/>
      <c r="X449" s="302"/>
      <c r="Y449" s="303"/>
      <c r="Z449" s="368"/>
      <c r="AA449" s="308"/>
      <c r="AB449" s="302"/>
      <c r="AC449" s="303"/>
      <c r="AD449" s="368"/>
      <c r="AE449" s="308"/>
      <c r="AF449" s="302"/>
      <c r="AG449" s="303"/>
      <c r="AH449" s="368"/>
      <c r="AI449" s="308"/>
      <c r="AJ449" s="302"/>
      <c r="AK449" s="303"/>
      <c r="AL449" s="368"/>
      <c r="AM449" s="308"/>
      <c r="AN449" s="302"/>
      <c r="AO449" s="303"/>
      <c r="AP449" s="368"/>
      <c r="AQ449" s="308"/>
      <c r="AR449" s="302">
        <v>59</v>
      </c>
      <c r="AS449" s="303">
        <v>42</v>
      </c>
      <c r="AT449" s="368">
        <v>74</v>
      </c>
      <c r="AU449" s="308">
        <v>27</v>
      </c>
      <c r="AV449" s="344"/>
      <c r="AW449" s="303"/>
      <c r="AX449" s="369"/>
      <c r="AY449" s="308"/>
      <c r="AZ449" s="95"/>
      <c r="BA449" s="109"/>
      <c r="BB449" s="95"/>
      <c r="BC449" s="96"/>
      <c r="BD449" s="95"/>
      <c r="BE449" s="96"/>
      <c r="BF449" s="95"/>
      <c r="BG449" s="96"/>
      <c r="BH449" s="95"/>
      <c r="BI449" s="96"/>
      <c r="BJ449" s="95"/>
      <c r="BK449" s="96"/>
      <c r="BL449" s="95"/>
      <c r="BM449" s="96"/>
      <c r="BN449" s="95"/>
      <c r="BO449" s="96"/>
      <c r="BP449" s="95"/>
      <c r="BQ449" s="96"/>
      <c r="BR449" s="95"/>
      <c r="BS449" s="96"/>
    </row>
    <row r="450" spans="1:71">
      <c r="A450" s="10">
        <v>7321</v>
      </c>
      <c r="B450" s="11" t="s">
        <v>582</v>
      </c>
      <c r="C450" s="33">
        <v>659</v>
      </c>
      <c r="D450" s="45">
        <v>178</v>
      </c>
      <c r="E450" s="68">
        <f t="shared" si="6"/>
        <v>0.27010622154779967</v>
      </c>
      <c r="F450" s="95"/>
      <c r="G450" s="109"/>
      <c r="H450" s="95"/>
      <c r="I450" s="108"/>
      <c r="J450" s="196"/>
      <c r="K450" s="109"/>
      <c r="L450" s="95"/>
      <c r="M450" s="108"/>
      <c r="N450" s="196"/>
      <c r="O450" s="109"/>
      <c r="P450" s="302"/>
      <c r="Q450" s="303"/>
      <c r="R450" s="368"/>
      <c r="S450" s="308"/>
      <c r="T450" s="302"/>
      <c r="U450" s="303"/>
      <c r="V450" s="368"/>
      <c r="W450" s="308"/>
      <c r="X450" s="302"/>
      <c r="Y450" s="303"/>
      <c r="Z450" s="368"/>
      <c r="AA450" s="308"/>
      <c r="AB450" s="302"/>
      <c r="AC450" s="303"/>
      <c r="AD450" s="368"/>
      <c r="AE450" s="308"/>
      <c r="AF450" s="302"/>
      <c r="AG450" s="303"/>
      <c r="AH450" s="368"/>
      <c r="AI450" s="308"/>
      <c r="AJ450" s="302"/>
      <c r="AK450" s="303"/>
      <c r="AL450" s="368"/>
      <c r="AM450" s="308"/>
      <c r="AN450" s="302"/>
      <c r="AO450" s="303"/>
      <c r="AP450" s="368"/>
      <c r="AQ450" s="308"/>
      <c r="AR450" s="302">
        <v>98</v>
      </c>
      <c r="AS450" s="303">
        <v>79</v>
      </c>
      <c r="AT450" s="368">
        <v>115</v>
      </c>
      <c r="AU450" s="308">
        <v>60</v>
      </c>
      <c r="AV450" s="344"/>
      <c r="AW450" s="303"/>
      <c r="AX450" s="369"/>
      <c r="AY450" s="308"/>
      <c r="AZ450" s="95"/>
      <c r="BA450" s="109"/>
      <c r="BB450" s="95"/>
      <c r="BC450" s="96"/>
      <c r="BD450" s="95"/>
      <c r="BE450" s="96"/>
      <c r="BF450" s="95"/>
      <c r="BG450" s="96"/>
      <c r="BH450" s="95"/>
      <c r="BI450" s="96"/>
      <c r="BJ450" s="95"/>
      <c r="BK450" s="96"/>
      <c r="BL450" s="95"/>
      <c r="BM450" s="96"/>
      <c r="BN450" s="95"/>
      <c r="BO450" s="96"/>
      <c r="BP450" s="95"/>
      <c r="BQ450" s="96"/>
      <c r="BR450" s="95"/>
      <c r="BS450" s="96"/>
    </row>
    <row r="451" spans="1:71">
      <c r="A451" s="10">
        <v>7322</v>
      </c>
      <c r="B451" s="11" t="s">
        <v>583</v>
      </c>
      <c r="C451" s="33">
        <v>1072</v>
      </c>
      <c r="D451" s="45">
        <v>398</v>
      </c>
      <c r="E451" s="68">
        <f t="shared" si="6"/>
        <v>0.3712686567164179</v>
      </c>
      <c r="F451" s="95"/>
      <c r="G451" s="109"/>
      <c r="H451" s="95"/>
      <c r="I451" s="108"/>
      <c r="J451" s="196"/>
      <c r="K451" s="109"/>
      <c r="L451" s="95"/>
      <c r="M451" s="108"/>
      <c r="N451" s="196"/>
      <c r="O451" s="109"/>
      <c r="P451" s="302"/>
      <c r="Q451" s="303"/>
      <c r="R451" s="368"/>
      <c r="S451" s="308"/>
      <c r="T451" s="302"/>
      <c r="U451" s="303"/>
      <c r="V451" s="368"/>
      <c r="W451" s="308"/>
      <c r="X451" s="302"/>
      <c r="Y451" s="303"/>
      <c r="Z451" s="368"/>
      <c r="AA451" s="308"/>
      <c r="AB451" s="302"/>
      <c r="AC451" s="303"/>
      <c r="AD451" s="368"/>
      <c r="AE451" s="308"/>
      <c r="AF451" s="302"/>
      <c r="AG451" s="303"/>
      <c r="AH451" s="368"/>
      <c r="AI451" s="308"/>
      <c r="AJ451" s="302">
        <v>185</v>
      </c>
      <c r="AK451" s="303">
        <v>209</v>
      </c>
      <c r="AL451" s="368"/>
      <c r="AM451" s="308"/>
      <c r="AN451" s="302"/>
      <c r="AO451" s="303"/>
      <c r="AP451" s="368"/>
      <c r="AQ451" s="308"/>
      <c r="AR451" s="302">
        <v>238</v>
      </c>
      <c r="AS451" s="303">
        <v>150</v>
      </c>
      <c r="AT451" s="368">
        <v>269</v>
      </c>
      <c r="AU451" s="308">
        <v>116</v>
      </c>
      <c r="AV451" s="344"/>
      <c r="AW451" s="303"/>
      <c r="AX451" s="369"/>
      <c r="AY451" s="308"/>
      <c r="AZ451" s="95"/>
      <c r="BA451" s="109"/>
      <c r="BB451" s="95"/>
      <c r="BC451" s="96"/>
      <c r="BD451" s="95"/>
      <c r="BE451" s="96"/>
      <c r="BF451" s="95"/>
      <c r="BG451" s="96"/>
      <c r="BH451" s="95"/>
      <c r="BI451" s="96"/>
      <c r="BJ451" s="95"/>
      <c r="BK451" s="96"/>
      <c r="BL451" s="95"/>
      <c r="BM451" s="96"/>
      <c r="BN451" s="95"/>
      <c r="BO451" s="96"/>
      <c r="BP451" s="95"/>
      <c r="BQ451" s="96"/>
      <c r="BR451" s="95"/>
      <c r="BS451" s="96"/>
    </row>
    <row r="452" spans="1:71">
      <c r="A452" s="10">
        <v>7323</v>
      </c>
      <c r="B452" s="11" t="s">
        <v>584</v>
      </c>
      <c r="C452" s="33">
        <v>1239</v>
      </c>
      <c r="D452" s="45">
        <v>446</v>
      </c>
      <c r="E452" s="68">
        <f t="shared" si="6"/>
        <v>0.35996771589991927</v>
      </c>
      <c r="F452" s="95"/>
      <c r="G452" s="109"/>
      <c r="H452" s="95"/>
      <c r="I452" s="108"/>
      <c r="J452" s="196"/>
      <c r="K452" s="109"/>
      <c r="L452" s="95"/>
      <c r="M452" s="108"/>
      <c r="N452" s="196"/>
      <c r="O452" s="109"/>
      <c r="P452" s="302"/>
      <c r="Q452" s="303"/>
      <c r="R452" s="368"/>
      <c r="S452" s="308"/>
      <c r="T452" s="302"/>
      <c r="U452" s="303"/>
      <c r="V452" s="368"/>
      <c r="W452" s="308"/>
      <c r="X452" s="302"/>
      <c r="Y452" s="303"/>
      <c r="Z452" s="368"/>
      <c r="AA452" s="308"/>
      <c r="AB452" s="302">
        <v>37</v>
      </c>
      <c r="AC452" s="303">
        <v>33</v>
      </c>
      <c r="AD452" s="368"/>
      <c r="AE452" s="308"/>
      <c r="AF452" s="302"/>
      <c r="AG452" s="303"/>
      <c r="AH452" s="368"/>
      <c r="AI452" s="308"/>
      <c r="AJ452" s="302"/>
      <c r="AK452" s="303"/>
      <c r="AL452" s="368"/>
      <c r="AM452" s="308"/>
      <c r="AN452" s="302"/>
      <c r="AO452" s="303"/>
      <c r="AP452" s="368"/>
      <c r="AQ452" s="308"/>
      <c r="AR452" s="302">
        <v>256</v>
      </c>
      <c r="AS452" s="303">
        <v>186</v>
      </c>
      <c r="AT452" s="368">
        <v>300</v>
      </c>
      <c r="AU452" s="308">
        <v>141</v>
      </c>
      <c r="AV452" s="344"/>
      <c r="AW452" s="303"/>
      <c r="AX452" s="369"/>
      <c r="AY452" s="308"/>
      <c r="AZ452" s="95"/>
      <c r="BA452" s="109"/>
      <c r="BB452" s="95"/>
      <c r="BC452" s="96"/>
      <c r="BD452" s="95"/>
      <c r="BE452" s="96"/>
      <c r="BF452" s="95"/>
      <c r="BG452" s="96"/>
      <c r="BH452" s="95"/>
      <c r="BI452" s="96"/>
      <c r="BJ452" s="95"/>
      <c r="BK452" s="96"/>
      <c r="BL452" s="95"/>
      <c r="BM452" s="96"/>
      <c r="BN452" s="95"/>
      <c r="BO452" s="96"/>
      <c r="BP452" s="95"/>
      <c r="BQ452" s="96"/>
      <c r="BR452" s="95"/>
      <c r="BS452" s="96"/>
    </row>
    <row r="453" spans="1:71">
      <c r="A453" s="10">
        <v>7324</v>
      </c>
      <c r="B453" s="11" t="s">
        <v>585</v>
      </c>
      <c r="C453" s="33">
        <v>1322</v>
      </c>
      <c r="D453" s="45">
        <v>478</v>
      </c>
      <c r="E453" s="68">
        <f t="shared" si="6"/>
        <v>0.36157337367624809</v>
      </c>
      <c r="F453" s="95"/>
      <c r="G453" s="109"/>
      <c r="H453" s="95"/>
      <c r="I453" s="108"/>
      <c r="J453" s="196"/>
      <c r="K453" s="109"/>
      <c r="L453" s="95"/>
      <c r="M453" s="108"/>
      <c r="N453" s="196"/>
      <c r="O453" s="109"/>
      <c r="P453" s="302"/>
      <c r="Q453" s="303"/>
      <c r="R453" s="368"/>
      <c r="S453" s="308"/>
      <c r="T453" s="302"/>
      <c r="U453" s="303"/>
      <c r="V453" s="368"/>
      <c r="W453" s="308"/>
      <c r="X453" s="302"/>
      <c r="Y453" s="303"/>
      <c r="Z453" s="368"/>
      <c r="AA453" s="308"/>
      <c r="AB453" s="302"/>
      <c r="AC453" s="303"/>
      <c r="AD453" s="368"/>
      <c r="AE453" s="308"/>
      <c r="AF453" s="302"/>
      <c r="AG453" s="303"/>
      <c r="AH453" s="368"/>
      <c r="AI453" s="308"/>
      <c r="AJ453" s="302">
        <v>146</v>
      </c>
      <c r="AK453" s="303">
        <v>211</v>
      </c>
      <c r="AL453" s="368"/>
      <c r="AM453" s="308"/>
      <c r="AN453" s="302"/>
      <c r="AO453" s="303"/>
      <c r="AP453" s="368"/>
      <c r="AQ453" s="308"/>
      <c r="AR453" s="302">
        <v>260</v>
      </c>
      <c r="AS453" s="303">
        <v>212</v>
      </c>
      <c r="AT453" s="368">
        <v>313</v>
      </c>
      <c r="AU453" s="308">
        <v>162</v>
      </c>
      <c r="AV453" s="344"/>
      <c r="AW453" s="303"/>
      <c r="AX453" s="369"/>
      <c r="AY453" s="308"/>
      <c r="AZ453" s="357"/>
      <c r="BA453" s="364"/>
      <c r="BB453" s="357"/>
      <c r="BC453" s="358"/>
      <c r="BD453" s="357"/>
      <c r="BE453" s="358"/>
      <c r="BF453" s="357"/>
      <c r="BG453" s="358"/>
      <c r="BH453" s="357"/>
      <c r="BI453" s="358"/>
      <c r="BJ453" s="357"/>
      <c r="BK453" s="358"/>
      <c r="BL453" s="357"/>
      <c r="BM453" s="358"/>
      <c r="BN453" s="357"/>
      <c r="BO453" s="358"/>
      <c r="BP453" s="357"/>
      <c r="BQ453" s="358"/>
      <c r="BR453" s="357"/>
      <c r="BS453" s="358"/>
    </row>
    <row r="454" spans="1:71">
      <c r="A454" s="10">
        <v>7325</v>
      </c>
      <c r="B454" s="11" t="s">
        <v>586</v>
      </c>
      <c r="C454" s="33">
        <v>894</v>
      </c>
      <c r="D454" s="45">
        <v>427</v>
      </c>
      <c r="E454" s="68">
        <f t="shared" si="6"/>
        <v>0.47762863534675615</v>
      </c>
      <c r="F454" s="95"/>
      <c r="G454" s="109"/>
      <c r="H454" s="95"/>
      <c r="I454" s="108"/>
      <c r="J454" s="196"/>
      <c r="K454" s="109"/>
      <c r="L454" s="95"/>
      <c r="M454" s="108"/>
      <c r="N454" s="196"/>
      <c r="O454" s="109"/>
      <c r="P454" s="302"/>
      <c r="Q454" s="303"/>
      <c r="R454" s="368"/>
      <c r="S454" s="308"/>
      <c r="T454" s="302"/>
      <c r="U454" s="303"/>
      <c r="V454" s="368"/>
      <c r="W454" s="308"/>
      <c r="X454" s="302"/>
      <c r="Y454" s="303"/>
      <c r="Z454" s="368"/>
      <c r="AA454" s="308"/>
      <c r="AB454" s="302"/>
      <c r="AC454" s="303"/>
      <c r="AD454" s="368"/>
      <c r="AE454" s="308"/>
      <c r="AF454" s="302"/>
      <c r="AG454" s="303"/>
      <c r="AH454" s="368"/>
      <c r="AI454" s="308"/>
      <c r="AJ454" s="302">
        <v>227</v>
      </c>
      <c r="AK454" s="303">
        <v>197</v>
      </c>
      <c r="AL454" s="368"/>
      <c r="AM454" s="308"/>
      <c r="AN454" s="302"/>
      <c r="AO454" s="303"/>
      <c r="AP454" s="368"/>
      <c r="AQ454" s="308"/>
      <c r="AR454" s="302">
        <v>247</v>
      </c>
      <c r="AS454" s="303">
        <v>169</v>
      </c>
      <c r="AT454" s="368">
        <v>292</v>
      </c>
      <c r="AU454" s="308">
        <v>118</v>
      </c>
      <c r="AV454" s="344"/>
      <c r="AW454" s="303"/>
      <c r="AX454" s="369"/>
      <c r="AY454" s="308"/>
      <c r="AZ454" s="357"/>
      <c r="BA454" s="364"/>
      <c r="BB454" s="357"/>
      <c r="BC454" s="358"/>
      <c r="BD454" s="357"/>
      <c r="BE454" s="358"/>
      <c r="BF454" s="357"/>
      <c r="BG454" s="358"/>
      <c r="BH454" s="357"/>
      <c r="BI454" s="358"/>
      <c r="BJ454" s="357"/>
      <c r="BK454" s="358"/>
      <c r="BL454" s="357"/>
      <c r="BM454" s="358"/>
      <c r="BN454" s="357"/>
      <c r="BO454" s="358"/>
      <c r="BP454" s="357"/>
      <c r="BQ454" s="358"/>
      <c r="BR454" s="357"/>
      <c r="BS454" s="358"/>
    </row>
    <row r="455" spans="1:71">
      <c r="A455" s="10">
        <v>7326</v>
      </c>
      <c r="B455" s="11" t="s">
        <v>587</v>
      </c>
      <c r="C455" s="33">
        <v>1493</v>
      </c>
      <c r="D455" s="45">
        <v>293</v>
      </c>
      <c r="E455" s="68">
        <f t="shared" si="6"/>
        <v>0.19624916275954454</v>
      </c>
      <c r="F455" s="95"/>
      <c r="G455" s="109"/>
      <c r="H455" s="95"/>
      <c r="I455" s="108"/>
      <c r="J455" s="196"/>
      <c r="K455" s="109"/>
      <c r="L455" s="95"/>
      <c r="M455" s="108"/>
      <c r="N455" s="196"/>
      <c r="O455" s="109"/>
      <c r="P455" s="302"/>
      <c r="Q455" s="303"/>
      <c r="R455" s="368"/>
      <c r="S455" s="308"/>
      <c r="T455" s="302"/>
      <c r="U455" s="303"/>
      <c r="V455" s="368"/>
      <c r="W455" s="308"/>
      <c r="X455" s="302"/>
      <c r="Y455" s="303"/>
      <c r="Z455" s="368"/>
      <c r="AA455" s="308"/>
      <c r="AB455" s="302"/>
      <c r="AC455" s="303"/>
      <c r="AD455" s="368"/>
      <c r="AE455" s="308"/>
      <c r="AF455" s="302"/>
      <c r="AG455" s="303"/>
      <c r="AH455" s="368"/>
      <c r="AI455" s="308"/>
      <c r="AJ455" s="302"/>
      <c r="AK455" s="303"/>
      <c r="AL455" s="368"/>
      <c r="AM455" s="308"/>
      <c r="AN455" s="302"/>
      <c r="AO455" s="303"/>
      <c r="AP455" s="368"/>
      <c r="AQ455" s="308"/>
      <c r="AR455" s="302">
        <v>176</v>
      </c>
      <c r="AS455" s="303">
        <v>113</v>
      </c>
      <c r="AT455" s="368">
        <v>204</v>
      </c>
      <c r="AU455" s="308">
        <v>87</v>
      </c>
      <c r="AV455" s="344"/>
      <c r="AW455" s="303"/>
      <c r="AX455" s="369"/>
      <c r="AY455" s="308"/>
      <c r="AZ455" s="357"/>
      <c r="BA455" s="364"/>
      <c r="BB455" s="357"/>
      <c r="BC455" s="358"/>
      <c r="BD455" s="357"/>
      <c r="BE455" s="358"/>
      <c r="BF455" s="357"/>
      <c r="BG455" s="358"/>
      <c r="BH455" s="357"/>
      <c r="BI455" s="358"/>
      <c r="BJ455" s="357"/>
      <c r="BK455" s="358"/>
      <c r="BL455" s="357"/>
      <c r="BM455" s="358"/>
      <c r="BN455" s="357"/>
      <c r="BO455" s="358"/>
      <c r="BP455" s="357"/>
      <c r="BQ455" s="358"/>
      <c r="BR455" s="357"/>
      <c r="BS455" s="358"/>
    </row>
    <row r="456" spans="1:71">
      <c r="A456" s="10">
        <v>7327</v>
      </c>
      <c r="B456" s="11" t="s">
        <v>588</v>
      </c>
      <c r="C456" s="33">
        <v>950</v>
      </c>
      <c r="D456" s="45">
        <v>316</v>
      </c>
      <c r="E456" s="68">
        <f t="shared" si="6"/>
        <v>0.33263157894736844</v>
      </c>
      <c r="F456" s="95"/>
      <c r="G456" s="109"/>
      <c r="H456" s="95"/>
      <c r="I456" s="108"/>
      <c r="J456" s="196"/>
      <c r="K456" s="109"/>
      <c r="L456" s="95"/>
      <c r="M456" s="108"/>
      <c r="N456" s="196"/>
      <c r="O456" s="109"/>
      <c r="P456" s="302"/>
      <c r="Q456" s="303"/>
      <c r="R456" s="368"/>
      <c r="S456" s="308"/>
      <c r="T456" s="302"/>
      <c r="U456" s="303"/>
      <c r="V456" s="368"/>
      <c r="W456" s="308"/>
      <c r="X456" s="302"/>
      <c r="Y456" s="303"/>
      <c r="Z456" s="368"/>
      <c r="AA456" s="308"/>
      <c r="AB456" s="302">
        <v>99</v>
      </c>
      <c r="AC456" s="303">
        <v>163</v>
      </c>
      <c r="AD456" s="368"/>
      <c r="AE456" s="308"/>
      <c r="AF456" s="302"/>
      <c r="AG456" s="303"/>
      <c r="AH456" s="368"/>
      <c r="AI456" s="308"/>
      <c r="AJ456" s="302"/>
      <c r="AK456" s="303"/>
      <c r="AL456" s="368"/>
      <c r="AM456" s="308"/>
      <c r="AN456" s="302"/>
      <c r="AO456" s="303"/>
      <c r="AP456" s="368"/>
      <c r="AQ456" s="308"/>
      <c r="AR456" s="302">
        <v>179</v>
      </c>
      <c r="AS456" s="303">
        <v>128</v>
      </c>
      <c r="AT456" s="368">
        <v>204</v>
      </c>
      <c r="AU456" s="308">
        <v>103</v>
      </c>
      <c r="AV456" s="344"/>
      <c r="AW456" s="303"/>
      <c r="AX456" s="369"/>
      <c r="AY456" s="308"/>
      <c r="AZ456" s="95"/>
      <c r="BA456" s="109"/>
      <c r="BB456" s="95"/>
      <c r="BC456" s="96"/>
      <c r="BD456" s="95"/>
      <c r="BE456" s="96"/>
      <c r="BF456" s="95"/>
      <c r="BG456" s="96"/>
      <c r="BH456" s="95"/>
      <c r="BI456" s="96"/>
      <c r="BJ456" s="95"/>
      <c r="BK456" s="96"/>
      <c r="BL456" s="95"/>
      <c r="BM456" s="96"/>
      <c r="BN456" s="95"/>
      <c r="BO456" s="96"/>
      <c r="BP456" s="95"/>
      <c r="BQ456" s="96"/>
      <c r="BR456" s="95"/>
      <c r="BS456" s="96"/>
    </row>
    <row r="457" spans="1:71">
      <c r="A457" s="10">
        <v>7328</v>
      </c>
      <c r="B457" s="11" t="s">
        <v>589</v>
      </c>
      <c r="C457" s="33">
        <v>1049</v>
      </c>
      <c r="D457" s="45">
        <v>272</v>
      </c>
      <c r="E457" s="68">
        <f t="shared" si="6"/>
        <v>0.25929456625357483</v>
      </c>
      <c r="F457" s="95"/>
      <c r="G457" s="109"/>
      <c r="H457" s="95"/>
      <c r="I457" s="108"/>
      <c r="J457" s="196"/>
      <c r="K457" s="109"/>
      <c r="L457" s="95"/>
      <c r="M457" s="108"/>
      <c r="N457" s="196"/>
      <c r="O457" s="109"/>
      <c r="P457" s="302"/>
      <c r="Q457" s="303"/>
      <c r="R457" s="368"/>
      <c r="S457" s="308"/>
      <c r="T457" s="302"/>
      <c r="U457" s="303"/>
      <c r="V457" s="368"/>
      <c r="W457" s="308"/>
      <c r="X457" s="302"/>
      <c r="Y457" s="303"/>
      <c r="Z457" s="368"/>
      <c r="AA457" s="308"/>
      <c r="AB457" s="302">
        <v>78</v>
      </c>
      <c r="AC457" s="303">
        <v>122</v>
      </c>
      <c r="AD457" s="368"/>
      <c r="AE457" s="308"/>
      <c r="AF457" s="302"/>
      <c r="AG457" s="303"/>
      <c r="AH457" s="368"/>
      <c r="AI457" s="308"/>
      <c r="AJ457" s="302"/>
      <c r="AK457" s="303"/>
      <c r="AL457" s="368"/>
      <c r="AM457" s="308"/>
      <c r="AN457" s="302"/>
      <c r="AO457" s="303"/>
      <c r="AP457" s="368"/>
      <c r="AQ457" s="308"/>
      <c r="AR457" s="302">
        <v>159</v>
      </c>
      <c r="AS457" s="303">
        <v>107</v>
      </c>
      <c r="AT457" s="368">
        <v>185</v>
      </c>
      <c r="AU457" s="308">
        <v>82</v>
      </c>
      <c r="AV457" s="344"/>
      <c r="AW457" s="303"/>
      <c r="AX457" s="369"/>
      <c r="AY457" s="308"/>
      <c r="AZ457" s="95"/>
      <c r="BA457" s="109"/>
      <c r="BB457" s="95"/>
      <c r="BC457" s="96"/>
      <c r="BD457" s="95"/>
      <c r="BE457" s="96"/>
      <c r="BF457" s="95"/>
      <c r="BG457" s="96"/>
      <c r="BH457" s="95"/>
      <c r="BI457" s="96"/>
      <c r="BJ457" s="95"/>
      <c r="BK457" s="96"/>
      <c r="BL457" s="95"/>
      <c r="BM457" s="96"/>
      <c r="BN457" s="95"/>
      <c r="BO457" s="96"/>
      <c r="BP457" s="95"/>
      <c r="BQ457" s="96"/>
      <c r="BR457" s="95"/>
      <c r="BS457" s="96"/>
    </row>
    <row r="458" spans="1:71">
      <c r="A458" s="10">
        <v>7329</v>
      </c>
      <c r="B458" s="11" t="s">
        <v>590</v>
      </c>
      <c r="C458" s="33">
        <v>1111</v>
      </c>
      <c r="D458" s="45">
        <v>265</v>
      </c>
      <c r="E458" s="68">
        <f t="shared" si="6"/>
        <v>0.23852385238523852</v>
      </c>
      <c r="F458" s="95"/>
      <c r="G458" s="109"/>
      <c r="H458" s="95"/>
      <c r="I458" s="108"/>
      <c r="J458" s="196"/>
      <c r="K458" s="109"/>
      <c r="L458" s="95"/>
      <c r="M458" s="108"/>
      <c r="N458" s="196"/>
      <c r="O458" s="109"/>
      <c r="P458" s="302"/>
      <c r="Q458" s="303"/>
      <c r="R458" s="368"/>
      <c r="S458" s="308"/>
      <c r="T458" s="302"/>
      <c r="U458" s="303"/>
      <c r="V458" s="368"/>
      <c r="W458" s="308"/>
      <c r="X458" s="302"/>
      <c r="Y458" s="303"/>
      <c r="Z458" s="368"/>
      <c r="AA458" s="308"/>
      <c r="AB458" s="302"/>
      <c r="AC458" s="303"/>
      <c r="AD458" s="368"/>
      <c r="AE458" s="308"/>
      <c r="AF458" s="302"/>
      <c r="AG458" s="303"/>
      <c r="AH458" s="368"/>
      <c r="AI458" s="308"/>
      <c r="AJ458" s="302"/>
      <c r="AK458" s="303"/>
      <c r="AL458" s="368"/>
      <c r="AM458" s="308"/>
      <c r="AN458" s="302"/>
      <c r="AO458" s="303"/>
      <c r="AP458" s="368"/>
      <c r="AQ458" s="308"/>
      <c r="AR458" s="302">
        <v>148</v>
      </c>
      <c r="AS458" s="303">
        <v>111</v>
      </c>
      <c r="AT458" s="368">
        <v>175</v>
      </c>
      <c r="AU458" s="308">
        <v>86</v>
      </c>
      <c r="AV458" s="344"/>
      <c r="AW458" s="303"/>
      <c r="AX458" s="369"/>
      <c r="AY458" s="308"/>
      <c r="AZ458" s="357"/>
      <c r="BA458" s="364"/>
      <c r="BB458" s="357"/>
      <c r="BC458" s="358"/>
      <c r="BD458" s="357"/>
      <c r="BE458" s="358"/>
      <c r="BF458" s="357"/>
      <c r="BG458" s="358"/>
      <c r="BH458" s="357"/>
      <c r="BI458" s="358"/>
      <c r="BJ458" s="357"/>
      <c r="BK458" s="358"/>
      <c r="BL458" s="357"/>
      <c r="BM458" s="358"/>
      <c r="BN458" s="357"/>
      <c r="BO458" s="358"/>
      <c r="BP458" s="357"/>
      <c r="BQ458" s="358"/>
      <c r="BR458" s="357"/>
      <c r="BS458" s="358"/>
    </row>
    <row r="459" spans="1:71">
      <c r="A459" s="10">
        <v>7330</v>
      </c>
      <c r="B459" s="11" t="s">
        <v>591</v>
      </c>
      <c r="C459" s="33">
        <v>881</v>
      </c>
      <c r="D459" s="45">
        <v>266</v>
      </c>
      <c r="E459" s="68">
        <f t="shared" si="6"/>
        <v>0.30192962542565266</v>
      </c>
      <c r="F459" s="95"/>
      <c r="G459" s="109"/>
      <c r="H459" s="95"/>
      <c r="I459" s="108"/>
      <c r="J459" s="196"/>
      <c r="K459" s="109"/>
      <c r="L459" s="95"/>
      <c r="M459" s="108"/>
      <c r="N459" s="196"/>
      <c r="O459" s="109"/>
      <c r="P459" s="302"/>
      <c r="Q459" s="303"/>
      <c r="R459" s="368"/>
      <c r="S459" s="308"/>
      <c r="T459" s="302"/>
      <c r="U459" s="303"/>
      <c r="V459" s="368"/>
      <c r="W459" s="308"/>
      <c r="X459" s="302"/>
      <c r="Y459" s="303"/>
      <c r="Z459" s="368"/>
      <c r="AA459" s="308"/>
      <c r="AB459" s="302"/>
      <c r="AC459" s="303"/>
      <c r="AD459" s="368"/>
      <c r="AE459" s="308"/>
      <c r="AF459" s="302"/>
      <c r="AG459" s="303"/>
      <c r="AH459" s="368"/>
      <c r="AI459" s="308"/>
      <c r="AJ459" s="302"/>
      <c r="AK459" s="303"/>
      <c r="AL459" s="368"/>
      <c r="AM459" s="308"/>
      <c r="AN459" s="302"/>
      <c r="AO459" s="303"/>
      <c r="AP459" s="368"/>
      <c r="AQ459" s="308"/>
      <c r="AR459" s="302">
        <v>174</v>
      </c>
      <c r="AS459" s="303">
        <v>88</v>
      </c>
      <c r="AT459" s="368">
        <v>190</v>
      </c>
      <c r="AU459" s="308">
        <v>74</v>
      </c>
      <c r="AV459" s="344"/>
      <c r="AW459" s="303"/>
      <c r="AX459" s="369"/>
      <c r="AY459" s="308"/>
      <c r="AZ459" s="357"/>
      <c r="BA459" s="364"/>
      <c r="BB459" s="357"/>
      <c r="BC459" s="358"/>
      <c r="BD459" s="357"/>
      <c r="BE459" s="358"/>
      <c r="BF459" s="357"/>
      <c r="BG459" s="358"/>
      <c r="BH459" s="357"/>
      <c r="BI459" s="358"/>
      <c r="BJ459" s="357"/>
      <c r="BK459" s="358"/>
      <c r="BL459" s="357"/>
      <c r="BM459" s="358"/>
      <c r="BN459" s="357"/>
      <c r="BO459" s="358"/>
      <c r="BP459" s="357"/>
      <c r="BQ459" s="358"/>
      <c r="BR459" s="357"/>
      <c r="BS459" s="358"/>
    </row>
    <row r="460" spans="1:71">
      <c r="A460" s="10">
        <v>7331</v>
      </c>
      <c r="B460" s="11" t="s">
        <v>592</v>
      </c>
      <c r="C460" s="33">
        <v>1019</v>
      </c>
      <c r="D460" s="45">
        <v>394</v>
      </c>
      <c r="E460" s="68">
        <f t="shared" si="6"/>
        <v>0.38665358194308147</v>
      </c>
      <c r="F460" s="95"/>
      <c r="G460" s="109"/>
      <c r="H460" s="95"/>
      <c r="I460" s="108"/>
      <c r="J460" s="196"/>
      <c r="K460" s="109"/>
      <c r="L460" s="95"/>
      <c r="M460" s="108"/>
      <c r="N460" s="196"/>
      <c r="O460" s="109"/>
      <c r="P460" s="302"/>
      <c r="Q460" s="303"/>
      <c r="R460" s="368"/>
      <c r="S460" s="308"/>
      <c r="T460" s="302"/>
      <c r="U460" s="303"/>
      <c r="V460" s="368"/>
      <c r="W460" s="308"/>
      <c r="X460" s="302"/>
      <c r="Y460" s="303"/>
      <c r="Z460" s="368"/>
      <c r="AA460" s="308"/>
      <c r="AB460" s="302"/>
      <c r="AC460" s="303"/>
      <c r="AD460" s="368"/>
      <c r="AE460" s="308"/>
      <c r="AF460" s="302"/>
      <c r="AG460" s="303"/>
      <c r="AH460" s="368"/>
      <c r="AI460" s="308"/>
      <c r="AJ460" s="302">
        <v>204</v>
      </c>
      <c r="AK460" s="303">
        <v>188</v>
      </c>
      <c r="AL460" s="368"/>
      <c r="AM460" s="308"/>
      <c r="AN460" s="302"/>
      <c r="AO460" s="303"/>
      <c r="AP460" s="368"/>
      <c r="AQ460" s="308"/>
      <c r="AR460" s="302">
        <v>258</v>
      </c>
      <c r="AS460" s="303">
        <v>129</v>
      </c>
      <c r="AT460" s="368">
        <v>287</v>
      </c>
      <c r="AU460" s="308">
        <v>94</v>
      </c>
      <c r="AV460" s="344"/>
      <c r="AW460" s="303"/>
      <c r="AX460" s="369"/>
      <c r="AY460" s="308"/>
      <c r="AZ460" s="357"/>
      <c r="BA460" s="364"/>
      <c r="BB460" s="357"/>
      <c r="BC460" s="358"/>
      <c r="BD460" s="357"/>
      <c r="BE460" s="358"/>
      <c r="BF460" s="357"/>
      <c r="BG460" s="358"/>
      <c r="BH460" s="357"/>
      <c r="BI460" s="358"/>
      <c r="BJ460" s="357"/>
      <c r="BK460" s="358"/>
      <c r="BL460" s="357"/>
      <c r="BM460" s="358"/>
      <c r="BN460" s="357"/>
      <c r="BO460" s="358"/>
      <c r="BP460" s="357"/>
      <c r="BQ460" s="358"/>
      <c r="BR460" s="357"/>
      <c r="BS460" s="358"/>
    </row>
    <row r="461" spans="1:71">
      <c r="A461" s="10">
        <v>7332</v>
      </c>
      <c r="B461" s="11" t="s">
        <v>593</v>
      </c>
      <c r="C461" s="33">
        <v>916</v>
      </c>
      <c r="D461" s="45">
        <v>349</v>
      </c>
      <c r="E461" s="68">
        <f t="shared" si="6"/>
        <v>0.38100436681222705</v>
      </c>
      <c r="F461" s="95"/>
      <c r="G461" s="109"/>
      <c r="H461" s="95"/>
      <c r="I461" s="108"/>
      <c r="J461" s="196"/>
      <c r="K461" s="109"/>
      <c r="L461" s="95"/>
      <c r="M461" s="108"/>
      <c r="N461" s="196"/>
      <c r="O461" s="109"/>
      <c r="P461" s="302"/>
      <c r="Q461" s="303"/>
      <c r="R461" s="368"/>
      <c r="S461" s="308"/>
      <c r="T461" s="302"/>
      <c r="U461" s="303"/>
      <c r="V461" s="368"/>
      <c r="W461" s="308"/>
      <c r="X461" s="302"/>
      <c r="Y461" s="303"/>
      <c r="Z461" s="368"/>
      <c r="AA461" s="308"/>
      <c r="AB461" s="302">
        <v>20</v>
      </c>
      <c r="AC461" s="303">
        <v>51</v>
      </c>
      <c r="AD461" s="368"/>
      <c r="AE461" s="308"/>
      <c r="AF461" s="302"/>
      <c r="AG461" s="303"/>
      <c r="AH461" s="368"/>
      <c r="AI461" s="308"/>
      <c r="AJ461" s="302">
        <v>121</v>
      </c>
      <c r="AK461" s="303">
        <v>157</v>
      </c>
      <c r="AL461" s="368"/>
      <c r="AM461" s="308"/>
      <c r="AN461" s="302"/>
      <c r="AO461" s="303"/>
      <c r="AP461" s="368"/>
      <c r="AQ461" s="308"/>
      <c r="AR461" s="302">
        <v>197</v>
      </c>
      <c r="AS461" s="303">
        <v>145</v>
      </c>
      <c r="AT461" s="368">
        <v>229</v>
      </c>
      <c r="AU461" s="308">
        <v>113</v>
      </c>
      <c r="AV461" s="344"/>
      <c r="AW461" s="303"/>
      <c r="AX461" s="369"/>
      <c r="AY461" s="308"/>
      <c r="AZ461" s="95"/>
      <c r="BA461" s="109"/>
      <c r="BB461" s="95"/>
      <c r="BC461" s="96"/>
      <c r="BD461" s="95"/>
      <c r="BE461" s="96"/>
      <c r="BF461" s="95"/>
      <c r="BG461" s="96"/>
      <c r="BH461" s="95"/>
      <c r="BI461" s="96"/>
      <c r="BJ461" s="95"/>
      <c r="BK461" s="96"/>
      <c r="BL461" s="95"/>
      <c r="BM461" s="96"/>
      <c r="BN461" s="95"/>
      <c r="BO461" s="96"/>
      <c r="BP461" s="95"/>
      <c r="BQ461" s="96"/>
      <c r="BR461" s="95"/>
      <c r="BS461" s="96"/>
    </row>
    <row r="462" spans="1:71">
      <c r="A462" s="10">
        <v>7333</v>
      </c>
      <c r="B462" s="11" t="s">
        <v>594</v>
      </c>
      <c r="C462" s="33">
        <v>1239</v>
      </c>
      <c r="D462" s="45">
        <v>342</v>
      </c>
      <c r="E462" s="68">
        <f t="shared" si="6"/>
        <v>0.27602905569007263</v>
      </c>
      <c r="F462" s="95"/>
      <c r="G462" s="109"/>
      <c r="H462" s="95"/>
      <c r="I462" s="108"/>
      <c r="J462" s="196"/>
      <c r="K462" s="109"/>
      <c r="L462" s="95"/>
      <c r="M462" s="108"/>
      <c r="N462" s="196"/>
      <c r="O462" s="109"/>
      <c r="P462" s="302"/>
      <c r="Q462" s="303"/>
      <c r="R462" s="368"/>
      <c r="S462" s="308"/>
      <c r="T462" s="302"/>
      <c r="U462" s="303"/>
      <c r="V462" s="368"/>
      <c r="W462" s="308"/>
      <c r="X462" s="302"/>
      <c r="Y462" s="303"/>
      <c r="Z462" s="368"/>
      <c r="AA462" s="308"/>
      <c r="AB462" s="302"/>
      <c r="AC462" s="303"/>
      <c r="AD462" s="368"/>
      <c r="AE462" s="308"/>
      <c r="AF462" s="302"/>
      <c r="AG462" s="303"/>
      <c r="AH462" s="368"/>
      <c r="AI462" s="308"/>
      <c r="AJ462" s="302"/>
      <c r="AK462" s="303"/>
      <c r="AL462" s="368"/>
      <c r="AM462" s="308"/>
      <c r="AN462" s="302"/>
      <c r="AO462" s="303"/>
      <c r="AP462" s="368"/>
      <c r="AQ462" s="308"/>
      <c r="AR462" s="302">
        <v>211</v>
      </c>
      <c r="AS462" s="303">
        <v>126</v>
      </c>
      <c r="AT462" s="368">
        <v>244</v>
      </c>
      <c r="AU462" s="308">
        <v>92</v>
      </c>
      <c r="AV462" s="344"/>
      <c r="AW462" s="303"/>
      <c r="AX462" s="369"/>
      <c r="AY462" s="308"/>
      <c r="AZ462" s="357"/>
      <c r="BA462" s="364"/>
      <c r="BB462" s="357"/>
      <c r="BC462" s="358"/>
      <c r="BD462" s="357"/>
      <c r="BE462" s="358"/>
      <c r="BF462" s="357"/>
      <c r="BG462" s="358"/>
      <c r="BH462" s="357"/>
      <c r="BI462" s="358"/>
      <c r="BJ462" s="357"/>
      <c r="BK462" s="358"/>
      <c r="BL462" s="357"/>
      <c r="BM462" s="358"/>
      <c r="BN462" s="357"/>
      <c r="BO462" s="358"/>
      <c r="BP462" s="357"/>
      <c r="BQ462" s="358"/>
      <c r="BR462" s="357"/>
      <c r="BS462" s="358"/>
    </row>
    <row r="463" spans="1:71">
      <c r="A463" s="10">
        <v>7334</v>
      </c>
      <c r="B463" s="11" t="s">
        <v>595</v>
      </c>
      <c r="C463" s="33">
        <v>1153</v>
      </c>
      <c r="D463" s="45">
        <v>433</v>
      </c>
      <c r="E463" s="68">
        <f t="shared" si="6"/>
        <v>0.37554206418039898</v>
      </c>
      <c r="F463" s="95"/>
      <c r="G463" s="109"/>
      <c r="H463" s="95"/>
      <c r="I463" s="108"/>
      <c r="J463" s="196"/>
      <c r="K463" s="109"/>
      <c r="L463" s="95"/>
      <c r="M463" s="108"/>
      <c r="N463" s="196"/>
      <c r="O463" s="109"/>
      <c r="P463" s="302"/>
      <c r="Q463" s="303"/>
      <c r="R463" s="368"/>
      <c r="S463" s="308"/>
      <c r="T463" s="302"/>
      <c r="U463" s="303"/>
      <c r="V463" s="368"/>
      <c r="W463" s="308"/>
      <c r="X463" s="302"/>
      <c r="Y463" s="303"/>
      <c r="Z463" s="368"/>
      <c r="AA463" s="308"/>
      <c r="AB463" s="302"/>
      <c r="AC463" s="303"/>
      <c r="AD463" s="368"/>
      <c r="AE463" s="308"/>
      <c r="AF463" s="302"/>
      <c r="AG463" s="303"/>
      <c r="AH463" s="368"/>
      <c r="AI463" s="308"/>
      <c r="AJ463" s="302">
        <v>222</v>
      </c>
      <c r="AK463" s="303">
        <v>207</v>
      </c>
      <c r="AL463" s="368"/>
      <c r="AM463" s="308"/>
      <c r="AN463" s="302"/>
      <c r="AO463" s="303"/>
      <c r="AP463" s="368"/>
      <c r="AQ463" s="308"/>
      <c r="AR463" s="302">
        <v>264</v>
      </c>
      <c r="AS463" s="303">
        <v>165</v>
      </c>
      <c r="AT463" s="368">
        <v>295</v>
      </c>
      <c r="AU463" s="308">
        <v>131</v>
      </c>
      <c r="AV463" s="344"/>
      <c r="AW463" s="303"/>
      <c r="AX463" s="369"/>
      <c r="AY463" s="308"/>
      <c r="AZ463" s="357"/>
      <c r="BA463" s="364"/>
      <c r="BB463" s="357"/>
      <c r="BC463" s="358"/>
      <c r="BD463" s="357"/>
      <c r="BE463" s="358"/>
      <c r="BF463" s="357"/>
      <c r="BG463" s="358"/>
      <c r="BH463" s="357"/>
      <c r="BI463" s="358"/>
      <c r="BJ463" s="357"/>
      <c r="BK463" s="358"/>
      <c r="BL463" s="357"/>
      <c r="BM463" s="358"/>
      <c r="BN463" s="357"/>
      <c r="BO463" s="358"/>
      <c r="BP463" s="357"/>
      <c r="BQ463" s="358"/>
      <c r="BR463" s="357"/>
      <c r="BS463" s="358"/>
    </row>
    <row r="464" spans="1:71">
      <c r="A464" s="10">
        <v>7335</v>
      </c>
      <c r="B464" s="11" t="s">
        <v>596</v>
      </c>
      <c r="C464" s="33">
        <v>689</v>
      </c>
      <c r="D464" s="45">
        <v>210</v>
      </c>
      <c r="E464" s="68">
        <f t="shared" si="6"/>
        <v>0.30478955007256892</v>
      </c>
      <c r="F464" s="95"/>
      <c r="G464" s="109"/>
      <c r="H464" s="95"/>
      <c r="I464" s="108"/>
      <c r="J464" s="196"/>
      <c r="K464" s="109"/>
      <c r="L464" s="95"/>
      <c r="M464" s="108"/>
      <c r="N464" s="196"/>
      <c r="O464" s="109"/>
      <c r="P464" s="302"/>
      <c r="Q464" s="303"/>
      <c r="R464" s="368"/>
      <c r="S464" s="308"/>
      <c r="T464" s="302"/>
      <c r="U464" s="303"/>
      <c r="V464" s="368"/>
      <c r="W464" s="308"/>
      <c r="X464" s="302"/>
      <c r="Y464" s="303"/>
      <c r="Z464" s="368"/>
      <c r="AA464" s="308"/>
      <c r="AB464" s="302"/>
      <c r="AC464" s="303"/>
      <c r="AD464" s="368"/>
      <c r="AE464" s="308"/>
      <c r="AF464" s="302"/>
      <c r="AG464" s="303"/>
      <c r="AH464" s="368"/>
      <c r="AI464" s="308"/>
      <c r="AJ464" s="302">
        <v>122</v>
      </c>
      <c r="AK464" s="303">
        <v>84</v>
      </c>
      <c r="AL464" s="368"/>
      <c r="AM464" s="308"/>
      <c r="AN464" s="302"/>
      <c r="AO464" s="303"/>
      <c r="AP464" s="368"/>
      <c r="AQ464" s="308"/>
      <c r="AR464" s="302">
        <v>154</v>
      </c>
      <c r="AS464" s="303">
        <v>51</v>
      </c>
      <c r="AT464" s="368">
        <v>158</v>
      </c>
      <c r="AU464" s="308">
        <v>48</v>
      </c>
      <c r="AV464" s="344"/>
      <c r="AW464" s="303"/>
      <c r="AX464" s="369"/>
      <c r="AY464" s="308"/>
      <c r="AZ464" s="357"/>
      <c r="BA464" s="364"/>
      <c r="BB464" s="357"/>
      <c r="BC464" s="358"/>
      <c r="BD464" s="357"/>
      <c r="BE464" s="358"/>
      <c r="BF464" s="357"/>
      <c r="BG464" s="358"/>
      <c r="BH464" s="357"/>
      <c r="BI464" s="358"/>
      <c r="BJ464" s="357"/>
      <c r="BK464" s="358"/>
      <c r="BL464" s="357"/>
      <c r="BM464" s="358"/>
      <c r="BN464" s="357"/>
      <c r="BO464" s="358"/>
      <c r="BP464" s="357"/>
      <c r="BQ464" s="358"/>
      <c r="BR464" s="357"/>
      <c r="BS464" s="358"/>
    </row>
    <row r="465" spans="1:71">
      <c r="A465" s="10">
        <v>7336</v>
      </c>
      <c r="B465" s="11" t="s">
        <v>597</v>
      </c>
      <c r="C465" s="33">
        <v>1150</v>
      </c>
      <c r="D465" s="45">
        <v>302</v>
      </c>
      <c r="E465" s="68">
        <f t="shared" si="6"/>
        <v>0.26260869565217393</v>
      </c>
      <c r="F465" s="95"/>
      <c r="G465" s="109"/>
      <c r="H465" s="95"/>
      <c r="I465" s="108"/>
      <c r="J465" s="196"/>
      <c r="K465" s="109"/>
      <c r="L465" s="95"/>
      <c r="M465" s="108"/>
      <c r="N465" s="196"/>
      <c r="O465" s="109"/>
      <c r="P465" s="302"/>
      <c r="Q465" s="303"/>
      <c r="R465" s="368"/>
      <c r="S465" s="308"/>
      <c r="T465" s="302"/>
      <c r="U465" s="303"/>
      <c r="V465" s="368"/>
      <c r="W465" s="308"/>
      <c r="X465" s="302"/>
      <c r="Y465" s="303"/>
      <c r="Z465" s="368"/>
      <c r="AA465" s="308"/>
      <c r="AB465" s="302">
        <v>130</v>
      </c>
      <c r="AC465" s="303">
        <v>168</v>
      </c>
      <c r="AD465" s="368"/>
      <c r="AE465" s="308"/>
      <c r="AF465" s="302"/>
      <c r="AG465" s="303"/>
      <c r="AH465" s="368"/>
      <c r="AI465" s="308"/>
      <c r="AJ465" s="302"/>
      <c r="AK465" s="303"/>
      <c r="AL465" s="368"/>
      <c r="AM465" s="308"/>
      <c r="AN465" s="302"/>
      <c r="AO465" s="303"/>
      <c r="AP465" s="368"/>
      <c r="AQ465" s="308"/>
      <c r="AR465" s="302">
        <v>181</v>
      </c>
      <c r="AS465" s="303">
        <v>111</v>
      </c>
      <c r="AT465" s="368">
        <v>208</v>
      </c>
      <c r="AU465" s="308">
        <v>85</v>
      </c>
      <c r="AV465" s="344"/>
      <c r="AW465" s="303"/>
      <c r="AX465" s="369"/>
      <c r="AY465" s="308"/>
      <c r="AZ465" s="95"/>
      <c r="BA465" s="109"/>
      <c r="BB465" s="95"/>
      <c r="BC465" s="96"/>
      <c r="BD465" s="95"/>
      <c r="BE465" s="96"/>
      <c r="BF465" s="95"/>
      <c r="BG465" s="96"/>
      <c r="BH465" s="95"/>
      <c r="BI465" s="96"/>
      <c r="BJ465" s="95"/>
      <c r="BK465" s="96"/>
      <c r="BL465" s="95"/>
      <c r="BM465" s="96"/>
      <c r="BN465" s="95"/>
      <c r="BO465" s="96"/>
      <c r="BP465" s="95"/>
      <c r="BQ465" s="96"/>
      <c r="BR465" s="95"/>
      <c r="BS465" s="96"/>
    </row>
    <row r="466" spans="1:71">
      <c r="A466" s="10">
        <v>7337</v>
      </c>
      <c r="B466" s="11" t="s">
        <v>598</v>
      </c>
      <c r="C466" s="33">
        <v>1028</v>
      </c>
      <c r="D466" s="45">
        <v>285</v>
      </c>
      <c r="E466" s="68">
        <f t="shared" si="6"/>
        <v>0.27723735408560313</v>
      </c>
      <c r="F466" s="95"/>
      <c r="G466" s="109"/>
      <c r="H466" s="95"/>
      <c r="I466" s="108"/>
      <c r="J466" s="196"/>
      <c r="K466" s="109"/>
      <c r="L466" s="95"/>
      <c r="M466" s="108"/>
      <c r="N466" s="196"/>
      <c r="O466" s="109"/>
      <c r="P466" s="302"/>
      <c r="Q466" s="303"/>
      <c r="R466" s="368"/>
      <c r="S466" s="308"/>
      <c r="T466" s="302"/>
      <c r="U466" s="303"/>
      <c r="V466" s="368"/>
      <c r="W466" s="308"/>
      <c r="X466" s="302"/>
      <c r="Y466" s="303"/>
      <c r="Z466" s="368"/>
      <c r="AA466" s="308"/>
      <c r="AB466" s="302"/>
      <c r="AC466" s="303"/>
      <c r="AD466" s="368"/>
      <c r="AE466" s="308"/>
      <c r="AF466" s="302"/>
      <c r="AG466" s="303"/>
      <c r="AH466" s="368"/>
      <c r="AI466" s="308"/>
      <c r="AJ466" s="302"/>
      <c r="AK466" s="303"/>
      <c r="AL466" s="368"/>
      <c r="AM466" s="308"/>
      <c r="AN466" s="302"/>
      <c r="AO466" s="303"/>
      <c r="AP466" s="368"/>
      <c r="AQ466" s="308"/>
      <c r="AR466" s="302">
        <v>135</v>
      </c>
      <c r="AS466" s="303">
        <v>147</v>
      </c>
      <c r="AT466" s="368">
        <v>169</v>
      </c>
      <c r="AU466" s="308">
        <v>116</v>
      </c>
      <c r="AV466" s="344"/>
      <c r="AW466" s="303"/>
      <c r="AX466" s="369"/>
      <c r="AY466" s="308"/>
      <c r="AZ466" s="357"/>
      <c r="BA466" s="364"/>
      <c r="BB466" s="357"/>
      <c r="BC466" s="358"/>
      <c r="BD466" s="357"/>
      <c r="BE466" s="358"/>
      <c r="BF466" s="357"/>
      <c r="BG466" s="358"/>
      <c r="BH466" s="357"/>
      <c r="BI466" s="358"/>
      <c r="BJ466" s="357"/>
      <c r="BK466" s="358"/>
      <c r="BL466" s="357"/>
      <c r="BM466" s="358"/>
      <c r="BN466" s="357"/>
      <c r="BO466" s="358"/>
      <c r="BP466" s="357"/>
      <c r="BQ466" s="358"/>
      <c r="BR466" s="357"/>
      <c r="BS466" s="358"/>
    </row>
    <row r="467" spans="1:71">
      <c r="A467" s="10">
        <v>7338</v>
      </c>
      <c r="B467" s="11" t="s">
        <v>599</v>
      </c>
      <c r="C467" s="33">
        <v>898</v>
      </c>
      <c r="D467" s="45">
        <v>351</v>
      </c>
      <c r="E467" s="68">
        <f t="shared" si="6"/>
        <v>0.39086859688195991</v>
      </c>
      <c r="F467" s="95"/>
      <c r="G467" s="109"/>
      <c r="H467" s="95"/>
      <c r="I467" s="108"/>
      <c r="J467" s="196"/>
      <c r="K467" s="109"/>
      <c r="L467" s="95"/>
      <c r="M467" s="108"/>
      <c r="N467" s="196"/>
      <c r="O467" s="109"/>
      <c r="P467" s="302"/>
      <c r="Q467" s="303"/>
      <c r="R467" s="368"/>
      <c r="S467" s="308"/>
      <c r="T467" s="302"/>
      <c r="U467" s="303"/>
      <c r="V467" s="368"/>
      <c r="W467" s="308"/>
      <c r="X467" s="302"/>
      <c r="Y467" s="303"/>
      <c r="Z467" s="368"/>
      <c r="AA467" s="308"/>
      <c r="AB467" s="302"/>
      <c r="AC467" s="303"/>
      <c r="AD467" s="368"/>
      <c r="AE467" s="308"/>
      <c r="AF467" s="302"/>
      <c r="AG467" s="303"/>
      <c r="AH467" s="368"/>
      <c r="AI467" s="308"/>
      <c r="AJ467" s="302">
        <v>90</v>
      </c>
      <c r="AK467" s="303">
        <v>167</v>
      </c>
      <c r="AL467" s="368"/>
      <c r="AM467" s="308"/>
      <c r="AN467" s="302"/>
      <c r="AO467" s="303"/>
      <c r="AP467" s="368"/>
      <c r="AQ467" s="308"/>
      <c r="AR467" s="302">
        <v>205</v>
      </c>
      <c r="AS467" s="303">
        <v>140</v>
      </c>
      <c r="AT467" s="368">
        <v>234</v>
      </c>
      <c r="AU467" s="308">
        <v>110</v>
      </c>
      <c r="AV467" s="344"/>
      <c r="AW467" s="303"/>
      <c r="AX467" s="369"/>
      <c r="AY467" s="308"/>
      <c r="AZ467" s="357"/>
      <c r="BA467" s="364"/>
      <c r="BB467" s="357"/>
      <c r="BC467" s="358"/>
      <c r="BD467" s="357"/>
      <c r="BE467" s="358"/>
      <c r="BF467" s="357"/>
      <c r="BG467" s="358"/>
      <c r="BH467" s="357"/>
      <c r="BI467" s="358"/>
      <c r="BJ467" s="357"/>
      <c r="BK467" s="358"/>
      <c r="BL467" s="357"/>
      <c r="BM467" s="358"/>
      <c r="BN467" s="357"/>
      <c r="BO467" s="358"/>
      <c r="BP467" s="357"/>
      <c r="BQ467" s="358"/>
      <c r="BR467" s="357"/>
      <c r="BS467" s="358"/>
    </row>
    <row r="468" spans="1:71">
      <c r="A468" s="10">
        <v>7339</v>
      </c>
      <c r="B468" s="11" t="s">
        <v>600</v>
      </c>
      <c r="C468" s="33">
        <v>692</v>
      </c>
      <c r="D468" s="45">
        <v>207</v>
      </c>
      <c r="E468" s="68">
        <f t="shared" si="6"/>
        <v>0.29913294797687862</v>
      </c>
      <c r="F468" s="95"/>
      <c r="G468" s="109"/>
      <c r="H468" s="95"/>
      <c r="I468" s="108"/>
      <c r="J468" s="196"/>
      <c r="K468" s="109"/>
      <c r="L468" s="95"/>
      <c r="M468" s="108"/>
      <c r="N468" s="196"/>
      <c r="O468" s="109"/>
      <c r="P468" s="302"/>
      <c r="Q468" s="303"/>
      <c r="R468" s="368"/>
      <c r="S468" s="308"/>
      <c r="T468" s="302"/>
      <c r="U468" s="303"/>
      <c r="V468" s="368"/>
      <c r="W468" s="308"/>
      <c r="X468" s="302"/>
      <c r="Y468" s="303"/>
      <c r="Z468" s="368"/>
      <c r="AA468" s="308"/>
      <c r="AB468" s="302"/>
      <c r="AC468" s="303"/>
      <c r="AD468" s="368"/>
      <c r="AE468" s="308"/>
      <c r="AF468" s="302"/>
      <c r="AG468" s="303"/>
      <c r="AH468" s="368"/>
      <c r="AI468" s="308"/>
      <c r="AJ468" s="302"/>
      <c r="AK468" s="303"/>
      <c r="AL468" s="368"/>
      <c r="AM468" s="308"/>
      <c r="AN468" s="302"/>
      <c r="AO468" s="303"/>
      <c r="AP468" s="368"/>
      <c r="AQ468" s="308"/>
      <c r="AR468" s="302">
        <v>91</v>
      </c>
      <c r="AS468" s="303">
        <v>111</v>
      </c>
      <c r="AT468" s="368">
        <v>116</v>
      </c>
      <c r="AU468" s="308">
        <v>88</v>
      </c>
      <c r="AV468" s="344"/>
      <c r="AW468" s="303"/>
      <c r="AX468" s="369"/>
      <c r="AY468" s="308"/>
      <c r="AZ468" s="357"/>
      <c r="BA468" s="364"/>
      <c r="BB468" s="357"/>
      <c r="BC468" s="358"/>
      <c r="BD468" s="357"/>
      <c r="BE468" s="358"/>
      <c r="BF468" s="357"/>
      <c r="BG468" s="358"/>
      <c r="BH468" s="357"/>
      <c r="BI468" s="358"/>
      <c r="BJ468" s="357"/>
      <c r="BK468" s="358"/>
      <c r="BL468" s="357"/>
      <c r="BM468" s="358"/>
      <c r="BN468" s="357"/>
      <c r="BO468" s="358"/>
      <c r="BP468" s="357"/>
      <c r="BQ468" s="358"/>
      <c r="BR468" s="357"/>
      <c r="BS468" s="358"/>
    </row>
    <row r="469" spans="1:71">
      <c r="A469" s="10">
        <v>7340</v>
      </c>
      <c r="B469" s="11" t="s">
        <v>601</v>
      </c>
      <c r="C469" s="33">
        <v>695</v>
      </c>
      <c r="D469" s="45">
        <v>203</v>
      </c>
      <c r="E469" s="68">
        <f t="shared" si="6"/>
        <v>0.29208633093525183</v>
      </c>
      <c r="F469" s="95"/>
      <c r="G469" s="109"/>
      <c r="H469" s="95"/>
      <c r="I469" s="108"/>
      <c r="J469" s="196"/>
      <c r="K469" s="109"/>
      <c r="L469" s="95"/>
      <c r="M469" s="108"/>
      <c r="N469" s="196"/>
      <c r="O469" s="109"/>
      <c r="P469" s="302"/>
      <c r="Q469" s="303"/>
      <c r="R469" s="368"/>
      <c r="S469" s="308"/>
      <c r="T469" s="302"/>
      <c r="U469" s="303"/>
      <c r="V469" s="368"/>
      <c r="W469" s="308"/>
      <c r="X469" s="302"/>
      <c r="Y469" s="303"/>
      <c r="Z469" s="368"/>
      <c r="AA469" s="308"/>
      <c r="AB469" s="302"/>
      <c r="AC469" s="303"/>
      <c r="AD469" s="368"/>
      <c r="AE469" s="308"/>
      <c r="AF469" s="302"/>
      <c r="AG469" s="303"/>
      <c r="AH469" s="368"/>
      <c r="AI469" s="308"/>
      <c r="AJ469" s="302"/>
      <c r="AK469" s="303"/>
      <c r="AL469" s="368"/>
      <c r="AM469" s="308"/>
      <c r="AN469" s="302"/>
      <c r="AO469" s="303"/>
      <c r="AP469" s="368"/>
      <c r="AQ469" s="308"/>
      <c r="AR469" s="302">
        <v>90</v>
      </c>
      <c r="AS469" s="303">
        <v>108</v>
      </c>
      <c r="AT469" s="368">
        <v>109</v>
      </c>
      <c r="AU469" s="308">
        <v>90</v>
      </c>
      <c r="AV469" s="344"/>
      <c r="AW469" s="303"/>
      <c r="AX469" s="369"/>
      <c r="AY469" s="308"/>
      <c r="AZ469" s="357"/>
      <c r="BA469" s="364"/>
      <c r="BB469" s="357"/>
      <c r="BC469" s="358"/>
      <c r="BD469" s="357"/>
      <c r="BE469" s="358"/>
      <c r="BF469" s="357"/>
      <c r="BG469" s="358"/>
      <c r="BH469" s="357"/>
      <c r="BI469" s="358"/>
      <c r="BJ469" s="357"/>
      <c r="BK469" s="358"/>
      <c r="BL469" s="357"/>
      <c r="BM469" s="358"/>
      <c r="BN469" s="357"/>
      <c r="BO469" s="358"/>
      <c r="BP469" s="357"/>
      <c r="BQ469" s="358"/>
      <c r="BR469" s="357"/>
      <c r="BS469" s="358"/>
    </row>
    <row r="470" spans="1:71">
      <c r="A470" s="10">
        <v>7341</v>
      </c>
      <c r="B470" s="11" t="s">
        <v>602</v>
      </c>
      <c r="C470" s="33">
        <v>608</v>
      </c>
      <c r="D470" s="45">
        <v>171</v>
      </c>
      <c r="E470" s="68">
        <f t="shared" si="6"/>
        <v>0.28125</v>
      </c>
      <c r="F470" s="95"/>
      <c r="G470" s="109"/>
      <c r="H470" s="95"/>
      <c r="I470" s="108"/>
      <c r="J470" s="196"/>
      <c r="K470" s="109"/>
      <c r="L470" s="95"/>
      <c r="M470" s="108"/>
      <c r="N470" s="196"/>
      <c r="O470" s="109"/>
      <c r="P470" s="302"/>
      <c r="Q470" s="303"/>
      <c r="R470" s="368"/>
      <c r="S470" s="308"/>
      <c r="T470" s="302"/>
      <c r="U470" s="303"/>
      <c r="V470" s="368"/>
      <c r="W470" s="308"/>
      <c r="X470" s="302"/>
      <c r="Y470" s="303"/>
      <c r="Z470" s="368"/>
      <c r="AA470" s="308"/>
      <c r="AB470" s="302"/>
      <c r="AC470" s="303"/>
      <c r="AD470" s="368"/>
      <c r="AE470" s="308"/>
      <c r="AF470" s="302"/>
      <c r="AG470" s="303"/>
      <c r="AH470" s="368"/>
      <c r="AI470" s="308"/>
      <c r="AJ470" s="302"/>
      <c r="AK470" s="303"/>
      <c r="AL470" s="368"/>
      <c r="AM470" s="308"/>
      <c r="AN470" s="302"/>
      <c r="AO470" s="303"/>
      <c r="AP470" s="368"/>
      <c r="AQ470" s="308"/>
      <c r="AR470" s="302">
        <v>110</v>
      </c>
      <c r="AS470" s="303">
        <v>58</v>
      </c>
      <c r="AT470" s="368">
        <v>120</v>
      </c>
      <c r="AU470" s="308">
        <v>47</v>
      </c>
      <c r="AV470" s="344"/>
      <c r="AW470" s="303"/>
      <c r="AX470" s="369"/>
      <c r="AY470" s="308"/>
      <c r="AZ470" s="357"/>
      <c r="BA470" s="364"/>
      <c r="BB470" s="357"/>
      <c r="BC470" s="358"/>
      <c r="BD470" s="357"/>
      <c r="BE470" s="358"/>
      <c r="BF470" s="357"/>
      <c r="BG470" s="358"/>
      <c r="BH470" s="357"/>
      <c r="BI470" s="358"/>
      <c r="BJ470" s="357"/>
      <c r="BK470" s="358"/>
      <c r="BL470" s="357"/>
      <c r="BM470" s="358"/>
      <c r="BN470" s="357"/>
      <c r="BO470" s="358"/>
      <c r="BP470" s="357"/>
      <c r="BQ470" s="358"/>
      <c r="BR470" s="357"/>
      <c r="BS470" s="358"/>
    </row>
    <row r="471" spans="1:71">
      <c r="A471" s="10">
        <v>7342</v>
      </c>
      <c r="B471" s="11" t="s">
        <v>603</v>
      </c>
      <c r="C471" s="33">
        <v>932</v>
      </c>
      <c r="D471" s="45">
        <v>287</v>
      </c>
      <c r="E471" s="68">
        <f t="shared" ref="E471:E534" si="7">SUM(D471/C471)</f>
        <v>0.30793991416309013</v>
      </c>
      <c r="F471" s="95"/>
      <c r="G471" s="109"/>
      <c r="H471" s="95"/>
      <c r="I471" s="108"/>
      <c r="J471" s="196"/>
      <c r="K471" s="109"/>
      <c r="L471" s="95"/>
      <c r="M471" s="108"/>
      <c r="N471" s="196"/>
      <c r="O471" s="109"/>
      <c r="P471" s="302"/>
      <c r="Q471" s="303"/>
      <c r="R471" s="368"/>
      <c r="S471" s="308"/>
      <c r="T471" s="302"/>
      <c r="U471" s="303"/>
      <c r="V471" s="368"/>
      <c r="W471" s="308"/>
      <c r="X471" s="302"/>
      <c r="Y471" s="303"/>
      <c r="Z471" s="368"/>
      <c r="AA471" s="308"/>
      <c r="AB471" s="302"/>
      <c r="AC471" s="303"/>
      <c r="AD471" s="368"/>
      <c r="AE471" s="308"/>
      <c r="AF471" s="302"/>
      <c r="AG471" s="303"/>
      <c r="AH471" s="368"/>
      <c r="AI471" s="308"/>
      <c r="AJ471" s="302"/>
      <c r="AK471" s="303"/>
      <c r="AL471" s="368"/>
      <c r="AM471" s="308"/>
      <c r="AN471" s="302"/>
      <c r="AO471" s="303"/>
      <c r="AP471" s="368"/>
      <c r="AQ471" s="308"/>
      <c r="AR471" s="302">
        <v>145</v>
      </c>
      <c r="AS471" s="303">
        <v>142</v>
      </c>
      <c r="AT471" s="368">
        <v>178</v>
      </c>
      <c r="AU471" s="308">
        <v>109</v>
      </c>
      <c r="AV471" s="344"/>
      <c r="AW471" s="303"/>
      <c r="AX471" s="369"/>
      <c r="AY471" s="308"/>
      <c r="AZ471" s="357"/>
      <c r="BA471" s="364"/>
      <c r="BB471" s="357"/>
      <c r="BC471" s="358"/>
      <c r="BD471" s="357"/>
      <c r="BE471" s="358"/>
      <c r="BF471" s="357"/>
      <c r="BG471" s="358"/>
      <c r="BH471" s="357"/>
      <c r="BI471" s="358"/>
      <c r="BJ471" s="357"/>
      <c r="BK471" s="358"/>
      <c r="BL471" s="357"/>
      <c r="BM471" s="358"/>
      <c r="BN471" s="357"/>
      <c r="BO471" s="358"/>
      <c r="BP471" s="357"/>
      <c r="BQ471" s="358"/>
      <c r="BR471" s="357"/>
      <c r="BS471" s="358"/>
    </row>
    <row r="472" spans="1:71">
      <c r="A472" s="10">
        <v>7343</v>
      </c>
      <c r="B472" s="11" t="s">
        <v>604</v>
      </c>
      <c r="C472" s="33">
        <v>1107</v>
      </c>
      <c r="D472" s="45">
        <v>377</v>
      </c>
      <c r="E472" s="68">
        <f t="shared" si="7"/>
        <v>0.34056007226738932</v>
      </c>
      <c r="F472" s="95"/>
      <c r="G472" s="109"/>
      <c r="H472" s="95"/>
      <c r="I472" s="108"/>
      <c r="J472" s="196"/>
      <c r="K472" s="109"/>
      <c r="L472" s="95"/>
      <c r="M472" s="108"/>
      <c r="N472" s="196"/>
      <c r="O472" s="109"/>
      <c r="P472" s="302"/>
      <c r="Q472" s="303"/>
      <c r="R472" s="368"/>
      <c r="S472" s="308"/>
      <c r="T472" s="302"/>
      <c r="U472" s="303"/>
      <c r="V472" s="368"/>
      <c r="W472" s="308"/>
      <c r="X472" s="302"/>
      <c r="Y472" s="303"/>
      <c r="Z472" s="368"/>
      <c r="AA472" s="308"/>
      <c r="AB472" s="302"/>
      <c r="AC472" s="303"/>
      <c r="AD472" s="368"/>
      <c r="AE472" s="308"/>
      <c r="AF472" s="302"/>
      <c r="AG472" s="303"/>
      <c r="AH472" s="368"/>
      <c r="AI472" s="308"/>
      <c r="AJ472" s="302"/>
      <c r="AK472" s="303"/>
      <c r="AL472" s="368"/>
      <c r="AM472" s="308"/>
      <c r="AN472" s="302"/>
      <c r="AO472" s="303"/>
      <c r="AP472" s="368"/>
      <c r="AQ472" s="308"/>
      <c r="AR472" s="302">
        <v>200</v>
      </c>
      <c r="AS472" s="303">
        <v>175</v>
      </c>
      <c r="AT472" s="368">
        <v>240</v>
      </c>
      <c r="AU472" s="308">
        <v>135</v>
      </c>
      <c r="AV472" s="344"/>
      <c r="AW472" s="303"/>
      <c r="AX472" s="369"/>
      <c r="AY472" s="308"/>
      <c r="AZ472" s="357"/>
      <c r="BA472" s="364"/>
      <c r="BB472" s="357"/>
      <c r="BC472" s="358"/>
      <c r="BD472" s="357"/>
      <c r="BE472" s="358"/>
      <c r="BF472" s="357"/>
      <c r="BG472" s="358"/>
      <c r="BH472" s="357"/>
      <c r="BI472" s="358"/>
      <c r="BJ472" s="357"/>
      <c r="BK472" s="358"/>
      <c r="BL472" s="357"/>
      <c r="BM472" s="358"/>
      <c r="BN472" s="357"/>
      <c r="BO472" s="358"/>
      <c r="BP472" s="357"/>
      <c r="BQ472" s="358"/>
      <c r="BR472" s="357"/>
      <c r="BS472" s="358"/>
    </row>
    <row r="473" spans="1:71">
      <c r="A473" s="10">
        <v>7401</v>
      </c>
      <c r="B473" s="11" t="s">
        <v>605</v>
      </c>
      <c r="C473" s="33">
        <v>528</v>
      </c>
      <c r="D473" s="45">
        <v>104</v>
      </c>
      <c r="E473" s="68">
        <f t="shared" si="7"/>
        <v>0.19696969696969696</v>
      </c>
      <c r="F473" s="95"/>
      <c r="G473" s="109"/>
      <c r="H473" s="95"/>
      <c r="I473" s="108"/>
      <c r="J473" s="196"/>
      <c r="K473" s="109"/>
      <c r="L473" s="95"/>
      <c r="M473" s="108"/>
      <c r="N473" s="196">
        <v>75</v>
      </c>
      <c r="O473" s="109">
        <v>29</v>
      </c>
      <c r="P473" s="302"/>
      <c r="Q473" s="303"/>
      <c r="R473" s="368"/>
      <c r="S473" s="308"/>
      <c r="T473" s="302"/>
      <c r="U473" s="303"/>
      <c r="V473" s="368"/>
      <c r="W473" s="308"/>
      <c r="X473" s="302"/>
      <c r="Y473" s="303"/>
      <c r="Z473" s="368"/>
      <c r="AA473" s="308"/>
      <c r="AB473" s="302"/>
      <c r="AC473" s="303"/>
      <c r="AD473" s="196"/>
      <c r="AE473" s="109"/>
      <c r="AF473" s="302"/>
      <c r="AG473" s="303"/>
      <c r="AH473" s="368"/>
      <c r="AI473" s="308"/>
      <c r="AJ473" s="302"/>
      <c r="AK473" s="303"/>
      <c r="AL473" s="368"/>
      <c r="AM473" s="308"/>
      <c r="AN473" s="302"/>
      <c r="AO473" s="303"/>
      <c r="AP473" s="368"/>
      <c r="AQ473" s="308"/>
      <c r="AR473" s="302">
        <v>69</v>
      </c>
      <c r="AS473" s="303">
        <v>35</v>
      </c>
      <c r="AT473" s="368">
        <v>79</v>
      </c>
      <c r="AU473" s="308">
        <v>24</v>
      </c>
      <c r="AV473" s="344"/>
      <c r="AW473" s="303"/>
      <c r="AX473" s="369"/>
      <c r="AY473" s="308"/>
      <c r="AZ473" s="357"/>
      <c r="BA473" s="364"/>
      <c r="BB473" s="357"/>
      <c r="BC473" s="358"/>
      <c r="BD473" s="357"/>
      <c r="BE473" s="358"/>
      <c r="BF473" s="357"/>
      <c r="BG473" s="358"/>
      <c r="BH473" s="357"/>
      <c r="BI473" s="358"/>
      <c r="BJ473" s="357"/>
      <c r="BK473" s="358"/>
      <c r="BL473" s="357"/>
      <c r="BM473" s="358"/>
      <c r="BN473" s="357"/>
      <c r="BO473" s="358"/>
      <c r="BP473" s="357"/>
      <c r="BQ473" s="358"/>
      <c r="BR473" s="357"/>
      <c r="BS473" s="358"/>
    </row>
    <row r="474" spans="1:71">
      <c r="A474" s="10">
        <v>7402</v>
      </c>
      <c r="B474" s="11" t="s">
        <v>606</v>
      </c>
      <c r="C474" s="33">
        <v>1010</v>
      </c>
      <c r="D474" s="45">
        <v>250</v>
      </c>
      <c r="E474" s="68">
        <f t="shared" si="7"/>
        <v>0.24752475247524752</v>
      </c>
      <c r="F474" s="95"/>
      <c r="G474" s="109"/>
      <c r="H474" s="95"/>
      <c r="I474" s="108"/>
      <c r="J474" s="196"/>
      <c r="K474" s="109"/>
      <c r="L474" s="95"/>
      <c r="M474" s="108"/>
      <c r="N474" s="196">
        <v>190</v>
      </c>
      <c r="O474" s="109">
        <v>59</v>
      </c>
      <c r="P474" s="302"/>
      <c r="Q474" s="303"/>
      <c r="R474" s="368"/>
      <c r="S474" s="308"/>
      <c r="T474" s="302"/>
      <c r="U474" s="303"/>
      <c r="V474" s="368"/>
      <c r="W474" s="308"/>
      <c r="X474" s="302"/>
      <c r="Y474" s="303"/>
      <c r="Z474" s="368"/>
      <c r="AA474" s="308"/>
      <c r="AB474" s="302"/>
      <c r="AC474" s="303"/>
      <c r="AD474" s="196"/>
      <c r="AE474" s="109"/>
      <c r="AF474" s="302"/>
      <c r="AG474" s="303"/>
      <c r="AH474" s="368"/>
      <c r="AI474" s="308"/>
      <c r="AJ474" s="302"/>
      <c r="AK474" s="303"/>
      <c r="AL474" s="368"/>
      <c r="AM474" s="308"/>
      <c r="AN474" s="302"/>
      <c r="AO474" s="303"/>
      <c r="AP474" s="368"/>
      <c r="AQ474" s="308"/>
      <c r="AR474" s="302">
        <v>181</v>
      </c>
      <c r="AS474" s="303">
        <v>68</v>
      </c>
      <c r="AT474" s="368">
        <v>193</v>
      </c>
      <c r="AU474" s="308">
        <v>55</v>
      </c>
      <c r="AV474" s="344"/>
      <c r="AW474" s="303"/>
      <c r="AX474" s="369"/>
      <c r="AY474" s="308"/>
      <c r="AZ474" s="357"/>
      <c r="BA474" s="364"/>
      <c r="BB474" s="357"/>
      <c r="BC474" s="358"/>
      <c r="BD474" s="357"/>
      <c r="BE474" s="358"/>
      <c r="BF474" s="357"/>
      <c r="BG474" s="358"/>
      <c r="BH474" s="357"/>
      <c r="BI474" s="358"/>
      <c r="BJ474" s="357"/>
      <c r="BK474" s="358"/>
      <c r="BL474" s="357"/>
      <c r="BM474" s="358"/>
      <c r="BN474" s="357"/>
      <c r="BO474" s="358"/>
      <c r="BP474" s="357"/>
      <c r="BQ474" s="358"/>
      <c r="BR474" s="357"/>
      <c r="BS474" s="358"/>
    </row>
    <row r="475" spans="1:71">
      <c r="A475" s="10">
        <v>7403</v>
      </c>
      <c r="B475" s="11" t="s">
        <v>607</v>
      </c>
      <c r="C475" s="33">
        <v>1008</v>
      </c>
      <c r="D475" s="45">
        <v>208</v>
      </c>
      <c r="E475" s="68">
        <f t="shared" si="7"/>
        <v>0.20634920634920634</v>
      </c>
      <c r="F475" s="95"/>
      <c r="G475" s="109"/>
      <c r="H475" s="95"/>
      <c r="I475" s="108"/>
      <c r="J475" s="196"/>
      <c r="K475" s="109"/>
      <c r="L475" s="95"/>
      <c r="M475" s="108"/>
      <c r="N475" s="196">
        <v>153</v>
      </c>
      <c r="O475" s="109">
        <v>54</v>
      </c>
      <c r="P475" s="302"/>
      <c r="Q475" s="303"/>
      <c r="R475" s="368"/>
      <c r="S475" s="308"/>
      <c r="T475" s="302"/>
      <c r="U475" s="303"/>
      <c r="V475" s="368"/>
      <c r="W475" s="308"/>
      <c r="X475" s="302"/>
      <c r="Y475" s="303"/>
      <c r="Z475" s="368"/>
      <c r="AA475" s="308"/>
      <c r="AB475" s="302"/>
      <c r="AC475" s="303"/>
      <c r="AD475" s="196"/>
      <c r="AE475" s="109"/>
      <c r="AF475" s="302"/>
      <c r="AG475" s="303"/>
      <c r="AH475" s="368"/>
      <c r="AI475" s="308"/>
      <c r="AJ475" s="302"/>
      <c r="AK475" s="303"/>
      <c r="AL475" s="368"/>
      <c r="AM475" s="308"/>
      <c r="AN475" s="302"/>
      <c r="AO475" s="303"/>
      <c r="AP475" s="368"/>
      <c r="AQ475" s="308"/>
      <c r="AR475" s="302">
        <v>138</v>
      </c>
      <c r="AS475" s="303">
        <v>68</v>
      </c>
      <c r="AT475" s="368">
        <v>165</v>
      </c>
      <c r="AU475" s="308">
        <v>43</v>
      </c>
      <c r="AV475" s="344"/>
      <c r="AW475" s="303"/>
      <c r="AX475" s="369"/>
      <c r="AY475" s="308"/>
      <c r="AZ475" s="357"/>
      <c r="BA475" s="364"/>
      <c r="BB475" s="357"/>
      <c r="BC475" s="358"/>
      <c r="BD475" s="357"/>
      <c r="BE475" s="358"/>
      <c r="BF475" s="357"/>
      <c r="BG475" s="358"/>
      <c r="BH475" s="357"/>
      <c r="BI475" s="358"/>
      <c r="BJ475" s="357"/>
      <c r="BK475" s="358"/>
      <c r="BL475" s="357"/>
      <c r="BM475" s="358"/>
      <c r="BN475" s="357"/>
      <c r="BO475" s="358"/>
      <c r="BP475" s="357"/>
      <c r="BQ475" s="358"/>
      <c r="BR475" s="357"/>
      <c r="BS475" s="358"/>
    </row>
    <row r="476" spans="1:71">
      <c r="A476" s="10">
        <v>7601</v>
      </c>
      <c r="B476" s="11" t="s">
        <v>608</v>
      </c>
      <c r="C476" s="33">
        <v>685</v>
      </c>
      <c r="D476" s="45">
        <v>258</v>
      </c>
      <c r="E476" s="68">
        <f t="shared" si="7"/>
        <v>0.37664233576642336</v>
      </c>
      <c r="F476" s="95"/>
      <c r="G476" s="109"/>
      <c r="H476" s="95"/>
      <c r="I476" s="108"/>
      <c r="J476" s="196"/>
      <c r="K476" s="109"/>
      <c r="L476" s="95"/>
      <c r="M476" s="108"/>
      <c r="N476" s="196"/>
      <c r="O476" s="109"/>
      <c r="P476" s="302"/>
      <c r="Q476" s="303"/>
      <c r="R476" s="368"/>
      <c r="S476" s="308"/>
      <c r="T476" s="302"/>
      <c r="U476" s="303"/>
      <c r="V476" s="368"/>
      <c r="W476" s="308"/>
      <c r="X476" s="302"/>
      <c r="Y476" s="303"/>
      <c r="Z476" s="368"/>
      <c r="AA476" s="308"/>
      <c r="AB476" s="302"/>
      <c r="AC476" s="303"/>
      <c r="AD476" s="368"/>
      <c r="AE476" s="308"/>
      <c r="AF476" s="302"/>
      <c r="AG476" s="303"/>
      <c r="AH476" s="368"/>
      <c r="AI476" s="308"/>
      <c r="AJ476" s="302"/>
      <c r="AK476" s="303"/>
      <c r="AL476" s="368"/>
      <c r="AM476" s="308"/>
      <c r="AN476" s="302"/>
      <c r="AO476" s="303"/>
      <c r="AP476" s="368"/>
      <c r="AQ476" s="308"/>
      <c r="AR476" s="302">
        <v>113</v>
      </c>
      <c r="AS476" s="303">
        <v>137</v>
      </c>
      <c r="AT476" s="368">
        <v>137</v>
      </c>
      <c r="AU476" s="308">
        <v>113</v>
      </c>
      <c r="AV476" s="344"/>
      <c r="AW476" s="303"/>
      <c r="AX476" s="369"/>
      <c r="AY476" s="308"/>
      <c r="AZ476" s="95"/>
      <c r="BA476" s="109"/>
      <c r="BB476" s="95"/>
      <c r="BC476" s="96"/>
      <c r="BD476" s="95"/>
      <c r="BE476" s="96"/>
      <c r="BF476" s="95"/>
      <c r="BG476" s="96"/>
      <c r="BH476" s="95"/>
      <c r="BI476" s="96"/>
      <c r="BJ476" s="95"/>
      <c r="BK476" s="96"/>
      <c r="BL476" s="95"/>
      <c r="BM476" s="96"/>
      <c r="BN476" s="95"/>
      <c r="BO476" s="96"/>
      <c r="BP476" s="95"/>
      <c r="BQ476" s="96"/>
      <c r="BR476" s="95"/>
      <c r="BS476" s="96"/>
    </row>
    <row r="477" spans="1:71">
      <c r="A477" s="10">
        <v>7602</v>
      </c>
      <c r="B477" s="11" t="s">
        <v>609</v>
      </c>
      <c r="C477" s="33">
        <v>1225</v>
      </c>
      <c r="D477" s="45">
        <v>376</v>
      </c>
      <c r="E477" s="68">
        <f t="shared" si="7"/>
        <v>0.3069387755102041</v>
      </c>
      <c r="F477" s="95"/>
      <c r="G477" s="109"/>
      <c r="H477" s="95"/>
      <c r="I477" s="108"/>
      <c r="J477" s="196"/>
      <c r="K477" s="109"/>
      <c r="L477" s="95"/>
      <c r="M477" s="108"/>
      <c r="N477" s="196"/>
      <c r="O477" s="109"/>
      <c r="P477" s="302"/>
      <c r="Q477" s="303"/>
      <c r="R477" s="368"/>
      <c r="S477" s="308"/>
      <c r="T477" s="302"/>
      <c r="U477" s="303"/>
      <c r="V477" s="368"/>
      <c r="W477" s="308"/>
      <c r="X477" s="302"/>
      <c r="Y477" s="303"/>
      <c r="Z477" s="368"/>
      <c r="AA477" s="308"/>
      <c r="AB477" s="302"/>
      <c r="AC477" s="303"/>
      <c r="AD477" s="368"/>
      <c r="AE477" s="308"/>
      <c r="AF477" s="302"/>
      <c r="AG477" s="303"/>
      <c r="AH477" s="368"/>
      <c r="AI477" s="308"/>
      <c r="AJ477" s="302"/>
      <c r="AK477" s="303"/>
      <c r="AL477" s="368"/>
      <c r="AM477" s="308"/>
      <c r="AN477" s="302"/>
      <c r="AO477" s="303"/>
      <c r="AP477" s="368"/>
      <c r="AQ477" s="308"/>
      <c r="AR477" s="302">
        <v>166</v>
      </c>
      <c r="AS477" s="303">
        <v>205</v>
      </c>
      <c r="AT477" s="368">
        <v>201</v>
      </c>
      <c r="AU477" s="308">
        <v>173</v>
      </c>
      <c r="AV477" s="344"/>
      <c r="AW477" s="303"/>
      <c r="AX477" s="369"/>
      <c r="AY477" s="308"/>
      <c r="AZ477" s="95"/>
      <c r="BA477" s="109"/>
      <c r="BB477" s="95"/>
      <c r="BC477" s="96"/>
      <c r="BD477" s="95"/>
      <c r="BE477" s="96"/>
      <c r="BF477" s="95"/>
      <c r="BG477" s="96"/>
      <c r="BH477" s="95"/>
      <c r="BI477" s="96"/>
      <c r="BJ477" s="95"/>
      <c r="BK477" s="96"/>
      <c r="BL477" s="95"/>
      <c r="BM477" s="96"/>
      <c r="BN477" s="95"/>
      <c r="BO477" s="96"/>
      <c r="BP477" s="95"/>
      <c r="BQ477" s="96"/>
      <c r="BR477" s="95"/>
      <c r="BS477" s="96"/>
    </row>
    <row r="478" spans="1:71">
      <c r="A478" s="10">
        <v>7603</v>
      </c>
      <c r="B478" s="11" t="s">
        <v>610</v>
      </c>
      <c r="C478" s="33">
        <v>834</v>
      </c>
      <c r="D478" s="45">
        <v>150</v>
      </c>
      <c r="E478" s="68">
        <f t="shared" si="7"/>
        <v>0.17985611510791366</v>
      </c>
      <c r="F478" s="95"/>
      <c r="G478" s="109"/>
      <c r="H478" s="95"/>
      <c r="I478" s="108"/>
      <c r="J478" s="196"/>
      <c r="K478" s="109"/>
      <c r="L478" s="95"/>
      <c r="M478" s="108"/>
      <c r="N478" s="196"/>
      <c r="O478" s="109"/>
      <c r="P478" s="302"/>
      <c r="Q478" s="303"/>
      <c r="R478" s="368"/>
      <c r="S478" s="308"/>
      <c r="T478" s="302"/>
      <c r="U478" s="303"/>
      <c r="V478" s="368"/>
      <c r="W478" s="308"/>
      <c r="X478" s="302"/>
      <c r="Y478" s="303"/>
      <c r="Z478" s="368"/>
      <c r="AA478" s="308"/>
      <c r="AB478" s="302"/>
      <c r="AC478" s="303"/>
      <c r="AD478" s="368"/>
      <c r="AE478" s="308"/>
      <c r="AF478" s="302"/>
      <c r="AG478" s="303"/>
      <c r="AH478" s="368"/>
      <c r="AI478" s="308"/>
      <c r="AJ478" s="302"/>
      <c r="AK478" s="303"/>
      <c r="AL478" s="368"/>
      <c r="AM478" s="308"/>
      <c r="AN478" s="302"/>
      <c r="AO478" s="303"/>
      <c r="AP478" s="368"/>
      <c r="AQ478" s="308"/>
      <c r="AR478" s="302">
        <v>73</v>
      </c>
      <c r="AS478" s="303">
        <v>76</v>
      </c>
      <c r="AT478" s="368">
        <v>92</v>
      </c>
      <c r="AU478" s="308">
        <v>57</v>
      </c>
      <c r="AV478" s="344"/>
      <c r="AW478" s="303"/>
      <c r="AX478" s="369"/>
      <c r="AY478" s="308"/>
      <c r="AZ478" s="95"/>
      <c r="BA478" s="109"/>
      <c r="BB478" s="95"/>
      <c r="BC478" s="96"/>
      <c r="BD478" s="95"/>
      <c r="BE478" s="96"/>
      <c r="BF478" s="95"/>
      <c r="BG478" s="96"/>
      <c r="BH478" s="95"/>
      <c r="BI478" s="96"/>
      <c r="BJ478" s="95"/>
      <c r="BK478" s="96"/>
      <c r="BL478" s="95"/>
      <c r="BM478" s="96"/>
      <c r="BN478" s="95"/>
      <c r="BO478" s="96"/>
      <c r="BP478" s="95"/>
      <c r="BQ478" s="96"/>
      <c r="BR478" s="95"/>
      <c r="BS478" s="96"/>
    </row>
    <row r="479" spans="1:71">
      <c r="A479" s="10">
        <v>7701</v>
      </c>
      <c r="B479" s="11" t="s">
        <v>611</v>
      </c>
      <c r="C479" s="33">
        <v>1355</v>
      </c>
      <c r="D479" s="45">
        <v>303</v>
      </c>
      <c r="E479" s="68">
        <f t="shared" si="7"/>
        <v>0.22361623616236162</v>
      </c>
      <c r="F479" s="95"/>
      <c r="G479" s="109"/>
      <c r="H479" s="95"/>
      <c r="I479" s="108"/>
      <c r="J479" s="196"/>
      <c r="K479" s="109"/>
      <c r="L479" s="95"/>
      <c r="M479" s="108"/>
      <c r="N479" s="196"/>
      <c r="O479" s="109"/>
      <c r="P479" s="302">
        <v>230</v>
      </c>
      <c r="Q479" s="303">
        <v>66</v>
      </c>
      <c r="R479" s="368"/>
      <c r="S479" s="308"/>
      <c r="T479" s="302"/>
      <c r="U479" s="303"/>
      <c r="V479" s="368"/>
      <c r="W479" s="308"/>
      <c r="X479" s="302"/>
      <c r="Y479" s="303"/>
      <c r="Z479" s="368"/>
      <c r="AA479" s="308"/>
      <c r="AB479" s="302"/>
      <c r="AC479" s="303"/>
      <c r="AD479" s="368"/>
      <c r="AE479" s="308"/>
      <c r="AF479" s="95"/>
      <c r="AG479" s="108"/>
      <c r="AH479" s="196"/>
      <c r="AI479" s="109"/>
      <c r="AJ479" s="95"/>
      <c r="AK479" s="108"/>
      <c r="AL479" s="368">
        <v>212</v>
      </c>
      <c r="AM479" s="308">
        <v>86</v>
      </c>
      <c r="AN479" s="302"/>
      <c r="AO479" s="303"/>
      <c r="AP479" s="368"/>
      <c r="AQ479" s="308"/>
      <c r="AR479" s="302">
        <v>232</v>
      </c>
      <c r="AS479" s="303">
        <v>66</v>
      </c>
      <c r="AT479" s="368">
        <v>244</v>
      </c>
      <c r="AU479" s="308">
        <v>54</v>
      </c>
      <c r="AV479" s="344"/>
      <c r="AW479" s="303"/>
      <c r="AX479" s="369"/>
      <c r="AY479" s="308"/>
      <c r="AZ479" s="95"/>
      <c r="BA479" s="109"/>
      <c r="BB479" s="357"/>
      <c r="BC479" s="358"/>
      <c r="BD479" s="357"/>
      <c r="BE479" s="358"/>
      <c r="BF479" s="357"/>
      <c r="BG479" s="358"/>
      <c r="BH479" s="357"/>
      <c r="BI479" s="358"/>
      <c r="BJ479" s="357"/>
      <c r="BK479" s="358"/>
      <c r="BL479" s="357"/>
      <c r="BM479" s="358"/>
      <c r="BN479" s="357"/>
      <c r="BO479" s="358"/>
      <c r="BP479" s="357"/>
      <c r="BQ479" s="358"/>
      <c r="BR479" s="357"/>
      <c r="BS479" s="358"/>
    </row>
    <row r="480" spans="1:71">
      <c r="A480" s="10">
        <v>7702</v>
      </c>
      <c r="B480" s="11" t="s">
        <v>612</v>
      </c>
      <c r="C480" s="33">
        <v>837</v>
      </c>
      <c r="D480" s="45">
        <v>140</v>
      </c>
      <c r="E480" s="68">
        <f t="shared" si="7"/>
        <v>0.16726403823178015</v>
      </c>
      <c r="F480" s="95"/>
      <c r="G480" s="109"/>
      <c r="H480" s="95"/>
      <c r="I480" s="108"/>
      <c r="J480" s="196"/>
      <c r="K480" s="109"/>
      <c r="L480" s="95"/>
      <c r="M480" s="108"/>
      <c r="N480" s="196"/>
      <c r="O480" s="109"/>
      <c r="P480" s="302">
        <v>108</v>
      </c>
      <c r="Q480" s="303">
        <v>31</v>
      </c>
      <c r="R480" s="368"/>
      <c r="S480" s="308"/>
      <c r="T480" s="302"/>
      <c r="U480" s="303"/>
      <c r="V480" s="368"/>
      <c r="W480" s="308"/>
      <c r="X480" s="302"/>
      <c r="Y480" s="303"/>
      <c r="Z480" s="368"/>
      <c r="AA480" s="308"/>
      <c r="AB480" s="302"/>
      <c r="AC480" s="303"/>
      <c r="AD480" s="368"/>
      <c r="AE480" s="308"/>
      <c r="AF480" s="95"/>
      <c r="AG480" s="108"/>
      <c r="AH480" s="196"/>
      <c r="AI480" s="109"/>
      <c r="AJ480" s="95"/>
      <c r="AK480" s="108"/>
      <c r="AL480" s="368">
        <v>106</v>
      </c>
      <c r="AM480" s="308">
        <v>34</v>
      </c>
      <c r="AN480" s="302"/>
      <c r="AO480" s="303"/>
      <c r="AP480" s="368"/>
      <c r="AQ480" s="308"/>
      <c r="AR480" s="302">
        <v>111</v>
      </c>
      <c r="AS480" s="303">
        <v>29</v>
      </c>
      <c r="AT480" s="368">
        <v>122</v>
      </c>
      <c r="AU480" s="308">
        <v>18</v>
      </c>
      <c r="AV480" s="344"/>
      <c r="AW480" s="303"/>
      <c r="AX480" s="369"/>
      <c r="AY480" s="308"/>
      <c r="AZ480" s="95"/>
      <c r="BA480" s="109"/>
      <c r="BB480" s="357"/>
      <c r="BC480" s="358"/>
      <c r="BD480" s="357"/>
      <c r="BE480" s="358"/>
      <c r="BF480" s="357"/>
      <c r="BG480" s="358"/>
      <c r="BH480" s="357"/>
      <c r="BI480" s="358"/>
      <c r="BJ480" s="357"/>
      <c r="BK480" s="358"/>
      <c r="BL480" s="357"/>
      <c r="BM480" s="358"/>
      <c r="BN480" s="357"/>
      <c r="BO480" s="358"/>
      <c r="BP480" s="357"/>
      <c r="BQ480" s="358"/>
      <c r="BR480" s="357"/>
      <c r="BS480" s="358"/>
    </row>
    <row r="481" spans="1:71">
      <c r="A481" s="10">
        <v>7901</v>
      </c>
      <c r="B481" s="11" t="s">
        <v>613</v>
      </c>
      <c r="C481" s="33">
        <v>883</v>
      </c>
      <c r="D481" s="45">
        <v>97</v>
      </c>
      <c r="E481" s="68">
        <f t="shared" si="7"/>
        <v>0.10985277463193659</v>
      </c>
      <c r="F481" s="95"/>
      <c r="G481" s="109"/>
      <c r="H481" s="95"/>
      <c r="I481" s="108"/>
      <c r="J481" s="196"/>
      <c r="K481" s="109"/>
      <c r="L481" s="95"/>
      <c r="M481" s="108"/>
      <c r="N481" s="196"/>
      <c r="O481" s="109"/>
      <c r="P481" s="302"/>
      <c r="Q481" s="303"/>
      <c r="R481" s="368"/>
      <c r="S481" s="308"/>
      <c r="T481" s="302"/>
      <c r="U481" s="303"/>
      <c r="V481" s="368"/>
      <c r="W481" s="308"/>
      <c r="X481" s="302"/>
      <c r="Y481" s="303"/>
      <c r="Z481" s="368"/>
      <c r="AA481" s="308"/>
      <c r="AB481" s="302"/>
      <c r="AC481" s="303"/>
      <c r="AD481" s="368"/>
      <c r="AE481" s="308"/>
      <c r="AF481" s="302"/>
      <c r="AG481" s="303"/>
      <c r="AH481" s="368"/>
      <c r="AI481" s="308"/>
      <c r="AJ481" s="302"/>
      <c r="AK481" s="303"/>
      <c r="AL481" s="368"/>
      <c r="AM481" s="308"/>
      <c r="AN481" s="302"/>
      <c r="AO481" s="303"/>
      <c r="AP481" s="368"/>
      <c r="AQ481" s="308"/>
      <c r="AR481" s="302">
        <v>57</v>
      </c>
      <c r="AS481" s="303">
        <v>39</v>
      </c>
      <c r="AT481" s="368">
        <v>71</v>
      </c>
      <c r="AU481" s="308">
        <v>24</v>
      </c>
      <c r="AV481" s="344"/>
      <c r="AW481" s="303"/>
      <c r="AX481" s="369"/>
      <c r="AY481" s="308"/>
      <c r="AZ481" s="95"/>
      <c r="BA481" s="109"/>
      <c r="BB481" s="357"/>
      <c r="BC481" s="358"/>
      <c r="BD481" s="357"/>
      <c r="BE481" s="358"/>
      <c r="BF481" s="357"/>
      <c r="BG481" s="358"/>
      <c r="BH481" s="357"/>
      <c r="BI481" s="358"/>
      <c r="BJ481" s="357"/>
      <c r="BK481" s="358"/>
      <c r="BL481" s="357"/>
      <c r="BM481" s="358"/>
      <c r="BN481" s="357"/>
      <c r="BO481" s="358"/>
      <c r="BP481" s="357"/>
      <c r="BQ481" s="358"/>
      <c r="BR481" s="357"/>
      <c r="BS481" s="358"/>
    </row>
    <row r="482" spans="1:71">
      <c r="A482" s="10">
        <v>7902</v>
      </c>
      <c r="B482" s="11" t="s">
        <v>614</v>
      </c>
      <c r="C482" s="33">
        <v>1275</v>
      </c>
      <c r="D482" s="45">
        <v>134</v>
      </c>
      <c r="E482" s="68">
        <f t="shared" si="7"/>
        <v>0.10509803921568628</v>
      </c>
      <c r="F482" s="95"/>
      <c r="G482" s="109"/>
      <c r="H482" s="95"/>
      <c r="I482" s="108"/>
      <c r="J482" s="196"/>
      <c r="K482" s="109"/>
      <c r="L482" s="95"/>
      <c r="M482" s="108"/>
      <c r="N482" s="196"/>
      <c r="O482" s="109"/>
      <c r="P482" s="302"/>
      <c r="Q482" s="303"/>
      <c r="R482" s="368"/>
      <c r="S482" s="308"/>
      <c r="T482" s="302"/>
      <c r="U482" s="303"/>
      <c r="V482" s="368"/>
      <c r="W482" s="308"/>
      <c r="X482" s="302"/>
      <c r="Y482" s="303"/>
      <c r="Z482" s="368"/>
      <c r="AA482" s="308"/>
      <c r="AB482" s="302"/>
      <c r="AC482" s="303"/>
      <c r="AD482" s="368"/>
      <c r="AE482" s="308"/>
      <c r="AF482" s="302"/>
      <c r="AG482" s="303"/>
      <c r="AH482" s="368"/>
      <c r="AI482" s="308"/>
      <c r="AJ482" s="302"/>
      <c r="AK482" s="303"/>
      <c r="AL482" s="368"/>
      <c r="AM482" s="308"/>
      <c r="AN482" s="302"/>
      <c r="AO482" s="303"/>
      <c r="AP482" s="368"/>
      <c r="AQ482" s="308"/>
      <c r="AR482" s="302">
        <v>83</v>
      </c>
      <c r="AS482" s="303">
        <v>50</v>
      </c>
      <c r="AT482" s="368">
        <v>92</v>
      </c>
      <c r="AU482" s="308">
        <v>41</v>
      </c>
      <c r="AV482" s="344"/>
      <c r="AW482" s="303"/>
      <c r="AX482" s="369"/>
      <c r="AY482" s="308"/>
      <c r="AZ482" s="95"/>
      <c r="BA482" s="109"/>
      <c r="BB482" s="95"/>
      <c r="BC482" s="96"/>
      <c r="BD482" s="95"/>
      <c r="BE482" s="96"/>
      <c r="BF482" s="95"/>
      <c r="BG482" s="96"/>
      <c r="BH482" s="95"/>
      <c r="BI482" s="96"/>
      <c r="BJ482" s="95"/>
      <c r="BK482" s="96"/>
      <c r="BL482" s="95"/>
      <c r="BM482" s="96"/>
      <c r="BN482" s="95"/>
      <c r="BO482" s="96"/>
      <c r="BP482" s="95"/>
      <c r="BQ482" s="96"/>
      <c r="BR482" s="95"/>
      <c r="BS482" s="96"/>
    </row>
    <row r="483" spans="1:71">
      <c r="A483" s="10">
        <v>8001</v>
      </c>
      <c r="B483" s="11" t="s">
        <v>615</v>
      </c>
      <c r="C483" s="33">
        <v>1228</v>
      </c>
      <c r="D483" s="45">
        <v>316</v>
      </c>
      <c r="E483" s="68">
        <f t="shared" si="7"/>
        <v>0.25732899022801303</v>
      </c>
      <c r="F483" s="95"/>
      <c r="G483" s="109"/>
      <c r="H483" s="95"/>
      <c r="I483" s="108"/>
      <c r="J483" s="196"/>
      <c r="K483" s="109"/>
      <c r="L483" s="95"/>
      <c r="M483" s="108"/>
      <c r="N483" s="196"/>
      <c r="O483" s="109"/>
      <c r="P483" s="302"/>
      <c r="Q483" s="303"/>
      <c r="R483" s="368"/>
      <c r="S483" s="308"/>
      <c r="T483" s="302"/>
      <c r="U483" s="303"/>
      <c r="V483" s="368"/>
      <c r="W483" s="308"/>
      <c r="X483" s="302"/>
      <c r="Y483" s="303"/>
      <c r="Z483" s="368"/>
      <c r="AA483" s="308"/>
      <c r="AB483" s="302"/>
      <c r="AC483" s="303"/>
      <c r="AD483" s="368"/>
      <c r="AE483" s="308"/>
      <c r="AF483" s="302"/>
      <c r="AG483" s="303"/>
      <c r="AH483" s="368"/>
      <c r="AI483" s="308"/>
      <c r="AJ483" s="302"/>
      <c r="AK483" s="303"/>
      <c r="AL483" s="196"/>
      <c r="AM483" s="109"/>
      <c r="AN483" s="302"/>
      <c r="AO483" s="303"/>
      <c r="AP483" s="368"/>
      <c r="AQ483" s="308"/>
      <c r="AR483" s="302">
        <v>227</v>
      </c>
      <c r="AS483" s="303">
        <v>82</v>
      </c>
      <c r="AT483" s="368">
        <v>244</v>
      </c>
      <c r="AU483" s="308">
        <v>66</v>
      </c>
      <c r="AV483" s="344"/>
      <c r="AW483" s="303"/>
      <c r="AX483" s="369"/>
      <c r="AY483" s="308"/>
      <c r="AZ483" s="95"/>
      <c r="BA483" s="109"/>
      <c r="BB483" s="95"/>
      <c r="BC483" s="96"/>
      <c r="BD483" s="95"/>
      <c r="BE483" s="96"/>
      <c r="BF483" s="95"/>
      <c r="BG483" s="96"/>
      <c r="BH483" s="95"/>
      <c r="BI483" s="96"/>
      <c r="BJ483" s="95"/>
      <c r="BK483" s="96"/>
      <c r="BL483" s="95"/>
      <c r="BM483" s="96"/>
      <c r="BN483" s="95"/>
      <c r="BO483" s="96"/>
      <c r="BP483" s="95"/>
      <c r="BQ483" s="96"/>
      <c r="BR483" s="95"/>
      <c r="BS483" s="96"/>
    </row>
    <row r="484" spans="1:71">
      <c r="A484" s="10">
        <v>8002</v>
      </c>
      <c r="B484" s="11" t="s">
        <v>616</v>
      </c>
      <c r="C484" s="33">
        <v>1438</v>
      </c>
      <c r="D484" s="45">
        <v>482</v>
      </c>
      <c r="E484" s="68">
        <f t="shared" si="7"/>
        <v>0.33518776077885953</v>
      </c>
      <c r="F484" s="95"/>
      <c r="G484" s="109"/>
      <c r="H484" s="95"/>
      <c r="I484" s="108"/>
      <c r="J484" s="196"/>
      <c r="K484" s="109"/>
      <c r="L484" s="95"/>
      <c r="M484" s="108"/>
      <c r="N484" s="196"/>
      <c r="O484" s="109"/>
      <c r="P484" s="302"/>
      <c r="Q484" s="303"/>
      <c r="R484" s="368"/>
      <c r="S484" s="308"/>
      <c r="T484" s="302"/>
      <c r="U484" s="303"/>
      <c r="V484" s="368"/>
      <c r="W484" s="308"/>
      <c r="X484" s="302"/>
      <c r="Y484" s="303"/>
      <c r="Z484" s="368"/>
      <c r="AA484" s="308"/>
      <c r="AB484" s="302"/>
      <c r="AC484" s="303"/>
      <c r="AD484" s="368"/>
      <c r="AE484" s="308"/>
      <c r="AF484" s="302"/>
      <c r="AG484" s="303"/>
      <c r="AH484" s="368"/>
      <c r="AI484" s="308"/>
      <c r="AJ484" s="302"/>
      <c r="AK484" s="303"/>
      <c r="AL484" s="196"/>
      <c r="AM484" s="109"/>
      <c r="AN484" s="302"/>
      <c r="AO484" s="303"/>
      <c r="AP484" s="368"/>
      <c r="AQ484" s="308"/>
      <c r="AR484" s="302">
        <v>379</v>
      </c>
      <c r="AS484" s="303">
        <v>90</v>
      </c>
      <c r="AT484" s="368">
        <v>390</v>
      </c>
      <c r="AU484" s="308">
        <v>81</v>
      </c>
      <c r="AV484" s="344"/>
      <c r="AW484" s="303"/>
      <c r="AX484" s="369"/>
      <c r="AY484" s="308"/>
      <c r="AZ484" s="95"/>
      <c r="BA484" s="109"/>
      <c r="BB484" s="95"/>
      <c r="BC484" s="96"/>
      <c r="BD484" s="95"/>
      <c r="BE484" s="96"/>
      <c r="BF484" s="95"/>
      <c r="BG484" s="96"/>
      <c r="BH484" s="95"/>
      <c r="BI484" s="96"/>
      <c r="BJ484" s="95"/>
      <c r="BK484" s="96"/>
      <c r="BL484" s="95"/>
      <c r="BM484" s="96"/>
      <c r="BN484" s="95"/>
      <c r="BO484" s="96"/>
      <c r="BP484" s="95"/>
      <c r="BQ484" s="96"/>
      <c r="BR484" s="95"/>
      <c r="BS484" s="96"/>
    </row>
    <row r="485" spans="1:71">
      <c r="A485" s="10">
        <v>8211</v>
      </c>
      <c r="B485" s="11" t="s">
        <v>617</v>
      </c>
      <c r="C485" s="33">
        <v>545</v>
      </c>
      <c r="D485" s="45">
        <v>133</v>
      </c>
      <c r="E485" s="68">
        <f t="shared" si="7"/>
        <v>0.24403669724770644</v>
      </c>
      <c r="F485" s="95">
        <v>89</v>
      </c>
      <c r="G485" s="109">
        <v>40</v>
      </c>
      <c r="H485" s="95"/>
      <c r="I485" s="108"/>
      <c r="J485" s="196"/>
      <c r="K485" s="109"/>
      <c r="L485" s="95"/>
      <c r="M485" s="108"/>
      <c r="N485" s="196"/>
      <c r="O485" s="109"/>
      <c r="P485" s="302"/>
      <c r="Q485" s="303"/>
      <c r="R485" s="368"/>
      <c r="S485" s="308"/>
      <c r="T485" s="302"/>
      <c r="U485" s="303"/>
      <c r="V485" s="368"/>
      <c r="W485" s="308"/>
      <c r="X485" s="302"/>
      <c r="Y485" s="303"/>
      <c r="Z485" s="368"/>
      <c r="AA485" s="308"/>
      <c r="AB485" s="302"/>
      <c r="AC485" s="303"/>
      <c r="AD485" s="368"/>
      <c r="AE485" s="308"/>
      <c r="AF485" s="302"/>
      <c r="AG485" s="303"/>
      <c r="AH485" s="368"/>
      <c r="AI485" s="308"/>
      <c r="AJ485" s="302"/>
      <c r="AK485" s="303"/>
      <c r="AL485" s="368"/>
      <c r="AM485" s="308"/>
      <c r="AN485" s="302"/>
      <c r="AO485" s="303"/>
      <c r="AP485" s="368"/>
      <c r="AQ485" s="308"/>
      <c r="AR485" s="302">
        <v>67</v>
      </c>
      <c r="AS485" s="303">
        <v>60</v>
      </c>
      <c r="AT485" s="368">
        <v>81</v>
      </c>
      <c r="AU485" s="308">
        <v>47</v>
      </c>
      <c r="AV485" s="344"/>
      <c r="AW485" s="303"/>
      <c r="AX485" s="369"/>
      <c r="AY485" s="308"/>
      <c r="AZ485" s="95"/>
      <c r="BA485" s="109"/>
      <c r="BB485" s="95"/>
      <c r="BC485" s="96"/>
      <c r="BD485" s="95"/>
      <c r="BE485" s="96"/>
      <c r="BF485" s="95"/>
      <c r="BG485" s="96"/>
      <c r="BH485" s="95"/>
      <c r="BI485" s="96"/>
      <c r="BJ485" s="95"/>
      <c r="BK485" s="96"/>
      <c r="BL485" s="95"/>
      <c r="BM485" s="96"/>
      <c r="BN485" s="95"/>
      <c r="BO485" s="96"/>
      <c r="BP485" s="95"/>
      <c r="BQ485" s="96"/>
      <c r="BR485" s="95"/>
      <c r="BS485" s="96"/>
    </row>
    <row r="486" spans="1:71">
      <c r="A486" s="10">
        <v>8221</v>
      </c>
      <c r="B486" s="11" t="s">
        <v>618</v>
      </c>
      <c r="C486" s="33">
        <v>813</v>
      </c>
      <c r="D486" s="45">
        <v>155</v>
      </c>
      <c r="E486" s="68">
        <f t="shared" si="7"/>
        <v>0.19065190651906519</v>
      </c>
      <c r="F486" s="95"/>
      <c r="G486" s="109"/>
      <c r="H486" s="95"/>
      <c r="I486" s="108"/>
      <c r="J486" s="196">
        <v>90</v>
      </c>
      <c r="K486" s="109">
        <v>65</v>
      </c>
      <c r="L486" s="95"/>
      <c r="M486" s="108"/>
      <c r="N486" s="196"/>
      <c r="O486" s="109"/>
      <c r="P486" s="302"/>
      <c r="Q486" s="303"/>
      <c r="R486" s="368"/>
      <c r="S486" s="308"/>
      <c r="T486" s="302"/>
      <c r="U486" s="303"/>
      <c r="V486" s="368"/>
      <c r="W486" s="308"/>
      <c r="X486" s="302"/>
      <c r="Y486" s="303"/>
      <c r="Z486" s="196"/>
      <c r="AA486" s="109"/>
      <c r="AB486" s="302"/>
      <c r="AC486" s="303"/>
      <c r="AD486" s="368"/>
      <c r="AE486" s="308"/>
      <c r="AF486" s="302"/>
      <c r="AG486" s="303"/>
      <c r="AH486" s="368"/>
      <c r="AI486" s="308"/>
      <c r="AJ486" s="302"/>
      <c r="AK486" s="303"/>
      <c r="AL486" s="368"/>
      <c r="AM486" s="308"/>
      <c r="AN486" s="302"/>
      <c r="AO486" s="303"/>
      <c r="AP486" s="368"/>
      <c r="AQ486" s="308"/>
      <c r="AR486" s="302">
        <v>90</v>
      </c>
      <c r="AS486" s="303">
        <v>63</v>
      </c>
      <c r="AT486" s="368">
        <v>105</v>
      </c>
      <c r="AU486" s="308">
        <v>48</v>
      </c>
      <c r="AV486" s="344"/>
      <c r="AW486" s="303"/>
      <c r="AX486" s="369"/>
      <c r="AY486" s="308"/>
      <c r="AZ486" s="95"/>
      <c r="BA486" s="109"/>
      <c r="BB486" s="95"/>
      <c r="BC486" s="96"/>
      <c r="BD486" s="95"/>
      <c r="BE486" s="96"/>
      <c r="BF486" s="95"/>
      <c r="BG486" s="96"/>
      <c r="BH486" s="95"/>
      <c r="BI486" s="96"/>
      <c r="BJ486" s="95"/>
      <c r="BK486" s="96"/>
      <c r="BL486" s="95"/>
      <c r="BM486" s="96"/>
      <c r="BN486" s="95"/>
      <c r="BO486" s="96"/>
      <c r="BP486" s="95"/>
      <c r="BQ486" s="96"/>
      <c r="BR486" s="95"/>
      <c r="BS486" s="96"/>
    </row>
    <row r="487" spans="1:71">
      <c r="A487" s="10">
        <v>8222</v>
      </c>
      <c r="B487" s="11" t="s">
        <v>619</v>
      </c>
      <c r="C487" s="33">
        <v>1292</v>
      </c>
      <c r="D487" s="45">
        <v>428</v>
      </c>
      <c r="E487" s="68">
        <f t="shared" si="7"/>
        <v>0.33126934984520123</v>
      </c>
      <c r="F487" s="95"/>
      <c r="G487" s="109"/>
      <c r="H487" s="95"/>
      <c r="I487" s="108"/>
      <c r="J487" s="196">
        <v>234</v>
      </c>
      <c r="K487" s="109">
        <v>188</v>
      </c>
      <c r="L487" s="95"/>
      <c r="M487" s="108"/>
      <c r="N487" s="196"/>
      <c r="O487" s="109"/>
      <c r="P487" s="302"/>
      <c r="Q487" s="303"/>
      <c r="R487" s="368"/>
      <c r="S487" s="308"/>
      <c r="T487" s="302"/>
      <c r="U487" s="303"/>
      <c r="V487" s="368"/>
      <c r="W487" s="308"/>
      <c r="X487" s="302"/>
      <c r="Y487" s="303"/>
      <c r="Z487" s="196"/>
      <c r="AA487" s="109"/>
      <c r="AB487" s="302"/>
      <c r="AC487" s="303"/>
      <c r="AD487" s="368"/>
      <c r="AE487" s="308"/>
      <c r="AF487" s="302"/>
      <c r="AG487" s="303"/>
      <c r="AH487" s="368"/>
      <c r="AI487" s="308"/>
      <c r="AJ487" s="302"/>
      <c r="AK487" s="303"/>
      <c r="AL487" s="368"/>
      <c r="AM487" s="308"/>
      <c r="AN487" s="302"/>
      <c r="AO487" s="303"/>
      <c r="AP487" s="368"/>
      <c r="AQ487" s="308"/>
      <c r="AR487" s="302">
        <v>216</v>
      </c>
      <c r="AS487" s="303">
        <v>201</v>
      </c>
      <c r="AT487" s="368">
        <v>286</v>
      </c>
      <c r="AU487" s="308">
        <v>134</v>
      </c>
      <c r="AV487" s="344"/>
      <c r="AW487" s="303"/>
      <c r="AX487" s="369"/>
      <c r="AY487" s="308"/>
      <c r="AZ487" s="95"/>
      <c r="BA487" s="109"/>
      <c r="BB487" s="95"/>
      <c r="BC487" s="96"/>
      <c r="BD487" s="95"/>
      <c r="BE487" s="96"/>
      <c r="BF487" s="95"/>
      <c r="BG487" s="96"/>
      <c r="BH487" s="95"/>
      <c r="BI487" s="96"/>
      <c r="BJ487" s="95"/>
      <c r="BK487" s="96"/>
      <c r="BL487" s="95"/>
      <c r="BM487" s="96"/>
      <c r="BN487" s="95"/>
      <c r="BO487" s="96"/>
      <c r="BP487" s="95"/>
      <c r="BQ487" s="96"/>
      <c r="BR487" s="95"/>
      <c r="BS487" s="96"/>
    </row>
    <row r="488" spans="1:71">
      <c r="A488" s="10">
        <v>8231</v>
      </c>
      <c r="B488" s="11" t="s">
        <v>620</v>
      </c>
      <c r="C488" s="33">
        <v>743</v>
      </c>
      <c r="D488" s="45">
        <v>310</v>
      </c>
      <c r="E488" s="68">
        <f t="shared" si="7"/>
        <v>0.41722745625841184</v>
      </c>
      <c r="F488" s="95"/>
      <c r="G488" s="109"/>
      <c r="H488" s="95"/>
      <c r="I488" s="108"/>
      <c r="J488" s="196"/>
      <c r="K488" s="109"/>
      <c r="L488" s="95"/>
      <c r="M488" s="108"/>
      <c r="N488" s="196"/>
      <c r="O488" s="109"/>
      <c r="P488" s="302"/>
      <c r="Q488" s="303"/>
      <c r="R488" s="368">
        <v>164</v>
      </c>
      <c r="S488" s="308">
        <v>142</v>
      </c>
      <c r="T488" s="302">
        <v>134</v>
      </c>
      <c r="U488" s="303">
        <v>168</v>
      </c>
      <c r="V488" s="368"/>
      <c r="W488" s="308"/>
      <c r="X488" s="302"/>
      <c r="Y488" s="303"/>
      <c r="Z488" s="368"/>
      <c r="AA488" s="308"/>
      <c r="AB488" s="302"/>
      <c r="AC488" s="303"/>
      <c r="AD488" s="368"/>
      <c r="AE488" s="308"/>
      <c r="AF488" s="302"/>
      <c r="AG488" s="303"/>
      <c r="AH488" s="368"/>
      <c r="AI488" s="308"/>
      <c r="AJ488" s="302"/>
      <c r="AK488" s="303"/>
      <c r="AL488" s="368"/>
      <c r="AM488" s="308"/>
      <c r="AN488" s="302"/>
      <c r="AO488" s="303"/>
      <c r="AP488" s="368"/>
      <c r="AQ488" s="308"/>
      <c r="AR488" s="302">
        <v>178</v>
      </c>
      <c r="AS488" s="303">
        <v>124</v>
      </c>
      <c r="AT488" s="368">
        <v>198</v>
      </c>
      <c r="AU488" s="308">
        <v>106</v>
      </c>
      <c r="AV488" s="344"/>
      <c r="AW488" s="303"/>
      <c r="AX488" s="369"/>
      <c r="AY488" s="308"/>
      <c r="AZ488" s="95"/>
      <c r="BA488" s="109"/>
      <c r="BB488" s="95"/>
      <c r="BC488" s="96"/>
      <c r="BD488" s="95"/>
      <c r="BE488" s="96"/>
      <c r="BF488" s="95"/>
      <c r="BG488" s="96"/>
      <c r="BH488" s="95"/>
      <c r="BI488" s="96"/>
      <c r="BJ488" s="95"/>
      <c r="BK488" s="96"/>
      <c r="BL488" s="95"/>
      <c r="BM488" s="96"/>
      <c r="BN488" s="95"/>
      <c r="BO488" s="96"/>
      <c r="BP488" s="95"/>
      <c r="BQ488" s="96"/>
      <c r="BR488" s="95"/>
      <c r="BS488" s="96"/>
    </row>
    <row r="489" spans="1:71">
      <c r="A489" s="10">
        <v>8301</v>
      </c>
      <c r="B489" s="11" t="s">
        <v>621</v>
      </c>
      <c r="C489" s="33">
        <v>1247</v>
      </c>
      <c r="D489" s="45">
        <v>471</v>
      </c>
      <c r="E489" s="68">
        <f t="shared" si="7"/>
        <v>0.3777064955894146</v>
      </c>
      <c r="F489" s="95"/>
      <c r="G489" s="109"/>
      <c r="H489" s="95"/>
      <c r="I489" s="108"/>
      <c r="J489" s="196"/>
      <c r="K489" s="109"/>
      <c r="L489" s="95"/>
      <c r="M489" s="108"/>
      <c r="N489" s="196"/>
      <c r="O489" s="109"/>
      <c r="P489" s="302"/>
      <c r="Q489" s="303"/>
      <c r="R489" s="368"/>
      <c r="S489" s="308"/>
      <c r="T489" s="302"/>
      <c r="U489" s="303"/>
      <c r="V489" s="368"/>
      <c r="W489" s="308"/>
      <c r="X489" s="302">
        <v>301</v>
      </c>
      <c r="Y489" s="303">
        <v>167</v>
      </c>
      <c r="Z489" s="368">
        <v>336</v>
      </c>
      <c r="AA489" s="308">
        <v>129</v>
      </c>
      <c r="AB489" s="302"/>
      <c r="AC489" s="303"/>
      <c r="AD489" s="368"/>
      <c r="AE489" s="308"/>
      <c r="AF489" s="302"/>
      <c r="AG489" s="303"/>
      <c r="AH489" s="368"/>
      <c r="AI489" s="308"/>
      <c r="AJ489" s="302"/>
      <c r="AK489" s="303"/>
      <c r="AL489" s="368"/>
      <c r="AM489" s="308"/>
      <c r="AN489" s="302"/>
      <c r="AO489" s="303"/>
      <c r="AP489" s="368"/>
      <c r="AQ489" s="308"/>
      <c r="AR489" s="302">
        <v>268</v>
      </c>
      <c r="AS489" s="303">
        <v>192</v>
      </c>
      <c r="AT489" s="368">
        <v>317</v>
      </c>
      <c r="AU489" s="308">
        <v>147</v>
      </c>
      <c r="AV489" s="344"/>
      <c r="AW489" s="303"/>
      <c r="AX489" s="369"/>
      <c r="AY489" s="308"/>
      <c r="AZ489" s="95"/>
      <c r="BA489" s="109"/>
      <c r="BB489" s="95"/>
      <c r="BC489" s="96"/>
      <c r="BD489" s="95"/>
      <c r="BE489" s="96"/>
      <c r="BF489" s="95"/>
      <c r="BG489" s="96"/>
      <c r="BH489" s="95"/>
      <c r="BI489" s="96"/>
      <c r="BJ489" s="95"/>
      <c r="BK489" s="96"/>
      <c r="BL489" s="95"/>
      <c r="BM489" s="96"/>
      <c r="BN489" s="95"/>
      <c r="BO489" s="96"/>
      <c r="BP489" s="95"/>
      <c r="BQ489" s="96"/>
      <c r="BR489" s="95"/>
      <c r="BS489" s="96"/>
    </row>
    <row r="490" spans="1:71">
      <c r="A490" s="10">
        <v>8302</v>
      </c>
      <c r="B490" s="11" t="s">
        <v>622</v>
      </c>
      <c r="C490" s="33">
        <v>1354</v>
      </c>
      <c r="D490" s="45">
        <v>500</v>
      </c>
      <c r="E490" s="68">
        <f t="shared" si="7"/>
        <v>0.36927621861152143</v>
      </c>
      <c r="F490" s="95"/>
      <c r="G490" s="109"/>
      <c r="H490" s="95"/>
      <c r="I490" s="108"/>
      <c r="J490" s="196"/>
      <c r="K490" s="109"/>
      <c r="L490" s="95"/>
      <c r="M490" s="108"/>
      <c r="N490" s="196"/>
      <c r="O490" s="109"/>
      <c r="P490" s="302"/>
      <c r="Q490" s="303"/>
      <c r="R490" s="368"/>
      <c r="S490" s="308"/>
      <c r="T490" s="302"/>
      <c r="U490" s="303"/>
      <c r="V490" s="368"/>
      <c r="W490" s="308"/>
      <c r="X490" s="302">
        <v>274</v>
      </c>
      <c r="Y490" s="303">
        <v>216</v>
      </c>
      <c r="Z490" s="368">
        <v>345</v>
      </c>
      <c r="AA490" s="308">
        <v>149</v>
      </c>
      <c r="AB490" s="302"/>
      <c r="AC490" s="303"/>
      <c r="AD490" s="368"/>
      <c r="AE490" s="308"/>
      <c r="AF490" s="302"/>
      <c r="AG490" s="303"/>
      <c r="AH490" s="368"/>
      <c r="AI490" s="308"/>
      <c r="AJ490" s="302"/>
      <c r="AK490" s="303"/>
      <c r="AL490" s="368"/>
      <c r="AM490" s="308"/>
      <c r="AN490" s="302"/>
      <c r="AO490" s="303"/>
      <c r="AP490" s="368"/>
      <c r="AQ490" s="308"/>
      <c r="AR490" s="302">
        <v>251</v>
      </c>
      <c r="AS490" s="303">
        <v>232</v>
      </c>
      <c r="AT490" s="368">
        <v>314</v>
      </c>
      <c r="AU490" s="308">
        <v>170</v>
      </c>
      <c r="AV490" s="344"/>
      <c r="AW490" s="303"/>
      <c r="AX490" s="369"/>
      <c r="AY490" s="308"/>
      <c r="AZ490" s="95"/>
      <c r="BA490" s="109"/>
      <c r="BB490" s="95"/>
      <c r="BC490" s="96"/>
      <c r="BD490" s="95"/>
      <c r="BE490" s="96"/>
      <c r="BF490" s="95"/>
      <c r="BG490" s="96"/>
      <c r="BH490" s="95"/>
      <c r="BI490" s="96"/>
      <c r="BJ490" s="95"/>
      <c r="BK490" s="96"/>
      <c r="BL490" s="95"/>
      <c r="BM490" s="96"/>
      <c r="BN490" s="95"/>
      <c r="BO490" s="96"/>
      <c r="BP490" s="95"/>
      <c r="BQ490" s="96"/>
      <c r="BR490" s="95"/>
      <c r="BS490" s="96"/>
    </row>
    <row r="491" spans="1:71">
      <c r="A491" s="10">
        <v>8303</v>
      </c>
      <c r="B491" s="11" t="s">
        <v>623</v>
      </c>
      <c r="C491" s="33">
        <v>1264</v>
      </c>
      <c r="D491" s="45">
        <v>362</v>
      </c>
      <c r="E491" s="68">
        <f t="shared" si="7"/>
        <v>0.28639240506329117</v>
      </c>
      <c r="F491" s="95"/>
      <c r="G491" s="109"/>
      <c r="H491" s="95"/>
      <c r="I491" s="108"/>
      <c r="J491" s="196"/>
      <c r="K491" s="109"/>
      <c r="L491" s="95"/>
      <c r="M491" s="108"/>
      <c r="N491" s="196"/>
      <c r="O491" s="109"/>
      <c r="P491" s="302"/>
      <c r="Q491" s="303"/>
      <c r="R491" s="368"/>
      <c r="S491" s="308"/>
      <c r="T491" s="302"/>
      <c r="U491" s="303"/>
      <c r="V491" s="368"/>
      <c r="W491" s="308"/>
      <c r="X491" s="302">
        <v>191</v>
      </c>
      <c r="Y491" s="303">
        <v>163</v>
      </c>
      <c r="Z491" s="368">
        <v>240</v>
      </c>
      <c r="AA491" s="308">
        <v>114</v>
      </c>
      <c r="AB491" s="302"/>
      <c r="AC491" s="303"/>
      <c r="AD491" s="368"/>
      <c r="AE491" s="308"/>
      <c r="AF491" s="302"/>
      <c r="AG491" s="303"/>
      <c r="AH491" s="368"/>
      <c r="AI491" s="308"/>
      <c r="AJ491" s="302"/>
      <c r="AK491" s="303"/>
      <c r="AL491" s="368"/>
      <c r="AM491" s="308"/>
      <c r="AN491" s="302"/>
      <c r="AO491" s="303"/>
      <c r="AP491" s="368"/>
      <c r="AQ491" s="308"/>
      <c r="AR491" s="302">
        <v>176</v>
      </c>
      <c r="AS491" s="303">
        <v>176</v>
      </c>
      <c r="AT491" s="368">
        <v>225</v>
      </c>
      <c r="AU491" s="308">
        <v>130</v>
      </c>
      <c r="AV491" s="344"/>
      <c r="AW491" s="303"/>
      <c r="AX491" s="369"/>
      <c r="AY491" s="308"/>
      <c r="AZ491" s="95"/>
      <c r="BA491" s="109"/>
      <c r="BB491" s="95"/>
      <c r="BC491" s="96"/>
      <c r="BD491" s="95"/>
      <c r="BE491" s="96"/>
      <c r="BF491" s="95"/>
      <c r="BG491" s="96"/>
      <c r="BH491" s="95"/>
      <c r="BI491" s="96"/>
      <c r="BJ491" s="95"/>
      <c r="BK491" s="96"/>
      <c r="BL491" s="95"/>
      <c r="BM491" s="96"/>
      <c r="BN491" s="95"/>
      <c r="BO491" s="96"/>
      <c r="BP491" s="95"/>
      <c r="BQ491" s="96"/>
      <c r="BR491" s="95"/>
      <c r="BS491" s="96"/>
    </row>
    <row r="492" spans="1:71">
      <c r="A492" s="10">
        <v>8304</v>
      </c>
      <c r="B492" s="11" t="s">
        <v>624</v>
      </c>
      <c r="C492" s="33">
        <v>1343</v>
      </c>
      <c r="D492" s="45">
        <v>568</v>
      </c>
      <c r="E492" s="68">
        <f t="shared" si="7"/>
        <v>0.42293373045420701</v>
      </c>
      <c r="F492" s="95"/>
      <c r="G492" s="109"/>
      <c r="H492" s="95"/>
      <c r="I492" s="108"/>
      <c r="J492" s="196"/>
      <c r="K492" s="109"/>
      <c r="L492" s="95"/>
      <c r="M492" s="108"/>
      <c r="N492" s="196"/>
      <c r="O492" s="109"/>
      <c r="P492" s="302"/>
      <c r="Q492" s="303"/>
      <c r="R492" s="368"/>
      <c r="S492" s="308"/>
      <c r="T492" s="302"/>
      <c r="U492" s="303"/>
      <c r="V492" s="368"/>
      <c r="W492" s="308"/>
      <c r="X492" s="302">
        <v>342</v>
      </c>
      <c r="Y492" s="303">
        <v>216</v>
      </c>
      <c r="Z492" s="368">
        <v>405</v>
      </c>
      <c r="AA492" s="308">
        <v>156</v>
      </c>
      <c r="AB492" s="302"/>
      <c r="AC492" s="303"/>
      <c r="AD492" s="368"/>
      <c r="AE492" s="308"/>
      <c r="AF492" s="302"/>
      <c r="AG492" s="303"/>
      <c r="AH492" s="368"/>
      <c r="AI492" s="308"/>
      <c r="AJ492" s="302"/>
      <c r="AK492" s="303"/>
      <c r="AL492" s="368"/>
      <c r="AM492" s="308"/>
      <c r="AN492" s="302"/>
      <c r="AO492" s="303"/>
      <c r="AP492" s="368"/>
      <c r="AQ492" s="308"/>
      <c r="AR492" s="302">
        <v>313</v>
      </c>
      <c r="AS492" s="303">
        <v>235</v>
      </c>
      <c r="AT492" s="368">
        <v>374</v>
      </c>
      <c r="AU492" s="308">
        <v>177</v>
      </c>
      <c r="AV492" s="344"/>
      <c r="AW492" s="303"/>
      <c r="AX492" s="369"/>
      <c r="AY492" s="308"/>
      <c r="AZ492" s="95"/>
      <c r="BA492" s="109"/>
      <c r="BB492" s="95"/>
      <c r="BC492" s="96"/>
      <c r="BD492" s="95"/>
      <c r="BE492" s="96"/>
      <c r="BF492" s="95"/>
      <c r="BG492" s="96"/>
      <c r="BH492" s="95"/>
      <c r="BI492" s="96"/>
      <c r="BJ492" s="95"/>
      <c r="BK492" s="96"/>
      <c r="BL492" s="95"/>
      <c r="BM492" s="96"/>
      <c r="BN492" s="95"/>
      <c r="BO492" s="96"/>
      <c r="BP492" s="95"/>
      <c r="BQ492" s="96"/>
      <c r="BR492" s="95"/>
      <c r="BS492" s="96"/>
    </row>
    <row r="493" spans="1:71">
      <c r="A493" s="10">
        <v>8305</v>
      </c>
      <c r="B493" s="11" t="s">
        <v>625</v>
      </c>
      <c r="C493" s="33">
        <v>831</v>
      </c>
      <c r="D493" s="45">
        <v>290</v>
      </c>
      <c r="E493" s="68">
        <f t="shared" si="7"/>
        <v>0.34897713598074609</v>
      </c>
      <c r="F493" s="95"/>
      <c r="G493" s="109"/>
      <c r="H493" s="95"/>
      <c r="I493" s="108"/>
      <c r="J493" s="196"/>
      <c r="K493" s="109"/>
      <c r="L493" s="95"/>
      <c r="M493" s="108"/>
      <c r="N493" s="196"/>
      <c r="O493" s="109"/>
      <c r="P493" s="302"/>
      <c r="Q493" s="303"/>
      <c r="R493" s="368"/>
      <c r="S493" s="308"/>
      <c r="T493" s="302"/>
      <c r="U493" s="303"/>
      <c r="V493" s="368"/>
      <c r="W493" s="308"/>
      <c r="X493" s="302">
        <v>184</v>
      </c>
      <c r="Y493" s="303">
        <v>104</v>
      </c>
      <c r="Z493" s="368">
        <v>213</v>
      </c>
      <c r="AA493" s="308">
        <v>75</v>
      </c>
      <c r="AB493" s="302"/>
      <c r="AC493" s="303"/>
      <c r="AD493" s="368"/>
      <c r="AE493" s="308"/>
      <c r="AF493" s="302"/>
      <c r="AG493" s="303"/>
      <c r="AH493" s="368"/>
      <c r="AI493" s="308"/>
      <c r="AJ493" s="302"/>
      <c r="AK493" s="303"/>
      <c r="AL493" s="368"/>
      <c r="AM493" s="308"/>
      <c r="AN493" s="302"/>
      <c r="AO493" s="303"/>
      <c r="AP493" s="368"/>
      <c r="AQ493" s="308"/>
      <c r="AR493" s="302">
        <v>155</v>
      </c>
      <c r="AS493" s="303">
        <v>121</v>
      </c>
      <c r="AT493" s="368">
        <v>192</v>
      </c>
      <c r="AU493" s="308">
        <v>83</v>
      </c>
      <c r="AV493" s="344"/>
      <c r="AW493" s="303"/>
      <c r="AX493" s="369"/>
      <c r="AY493" s="308"/>
      <c r="AZ493" s="95"/>
      <c r="BA493" s="109"/>
      <c r="BB493" s="95"/>
      <c r="BC493" s="96"/>
      <c r="BD493" s="95"/>
      <c r="BE493" s="96"/>
      <c r="BF493" s="95"/>
      <c r="BG493" s="96"/>
      <c r="BH493" s="95"/>
      <c r="BI493" s="96"/>
      <c r="BJ493" s="95"/>
      <c r="BK493" s="96"/>
      <c r="BL493" s="95"/>
      <c r="BM493" s="96"/>
      <c r="BN493" s="95"/>
      <c r="BO493" s="96"/>
      <c r="BP493" s="95"/>
      <c r="BQ493" s="96"/>
      <c r="BR493" s="95"/>
      <c r="BS493" s="96"/>
    </row>
    <row r="494" spans="1:71">
      <c r="A494" s="10">
        <v>8306</v>
      </c>
      <c r="B494" s="11" t="s">
        <v>626</v>
      </c>
      <c r="C494" s="33">
        <v>593</v>
      </c>
      <c r="D494" s="45">
        <v>227</v>
      </c>
      <c r="E494" s="68">
        <f t="shared" si="7"/>
        <v>0.38279932546374368</v>
      </c>
      <c r="F494" s="95"/>
      <c r="G494" s="109"/>
      <c r="H494" s="95"/>
      <c r="I494" s="108"/>
      <c r="J494" s="196"/>
      <c r="K494" s="109"/>
      <c r="L494" s="95"/>
      <c r="M494" s="108"/>
      <c r="N494" s="196"/>
      <c r="O494" s="109"/>
      <c r="P494" s="302"/>
      <c r="Q494" s="303"/>
      <c r="R494" s="368"/>
      <c r="S494" s="308"/>
      <c r="T494" s="302"/>
      <c r="U494" s="303"/>
      <c r="V494" s="368"/>
      <c r="W494" s="308"/>
      <c r="X494" s="302">
        <v>141</v>
      </c>
      <c r="Y494" s="303">
        <v>85</v>
      </c>
      <c r="Z494" s="368">
        <v>155</v>
      </c>
      <c r="AA494" s="308">
        <v>67</v>
      </c>
      <c r="AB494" s="302"/>
      <c r="AC494" s="303"/>
      <c r="AD494" s="368"/>
      <c r="AE494" s="308"/>
      <c r="AF494" s="302"/>
      <c r="AG494" s="303"/>
      <c r="AH494" s="368"/>
      <c r="AI494" s="308"/>
      <c r="AJ494" s="302"/>
      <c r="AK494" s="303"/>
      <c r="AL494" s="368"/>
      <c r="AM494" s="308"/>
      <c r="AN494" s="302"/>
      <c r="AO494" s="303"/>
      <c r="AP494" s="368"/>
      <c r="AQ494" s="308"/>
      <c r="AR494" s="302">
        <v>116</v>
      </c>
      <c r="AS494" s="303">
        <v>104</v>
      </c>
      <c r="AT494" s="368">
        <v>140</v>
      </c>
      <c r="AU494" s="308">
        <v>83</v>
      </c>
      <c r="AV494" s="344"/>
      <c r="AW494" s="303"/>
      <c r="AX494" s="369"/>
      <c r="AY494" s="308"/>
      <c r="AZ494" s="95"/>
      <c r="BA494" s="109"/>
      <c r="BB494" s="95"/>
      <c r="BC494" s="96"/>
      <c r="BD494" s="95"/>
      <c r="BE494" s="96"/>
      <c r="BF494" s="95"/>
      <c r="BG494" s="96"/>
      <c r="BH494" s="95"/>
      <c r="BI494" s="96"/>
      <c r="BJ494" s="95"/>
      <c r="BK494" s="96"/>
      <c r="BL494" s="95"/>
      <c r="BM494" s="96"/>
      <c r="BN494" s="95"/>
      <c r="BO494" s="96"/>
      <c r="BP494" s="95"/>
      <c r="BQ494" s="96"/>
      <c r="BR494" s="95"/>
      <c r="BS494" s="96"/>
    </row>
    <row r="495" spans="1:71">
      <c r="A495" s="10">
        <v>8307</v>
      </c>
      <c r="B495" s="11" t="s">
        <v>627</v>
      </c>
      <c r="C495" s="33">
        <v>980</v>
      </c>
      <c r="D495" s="45">
        <v>320</v>
      </c>
      <c r="E495" s="68">
        <f t="shared" si="7"/>
        <v>0.32653061224489793</v>
      </c>
      <c r="F495" s="95"/>
      <c r="G495" s="109"/>
      <c r="H495" s="95"/>
      <c r="I495" s="108"/>
      <c r="J495" s="196"/>
      <c r="K495" s="109"/>
      <c r="L495" s="95"/>
      <c r="M495" s="108"/>
      <c r="N495" s="196"/>
      <c r="O495" s="109"/>
      <c r="P495" s="302"/>
      <c r="Q495" s="303"/>
      <c r="R495" s="368"/>
      <c r="S495" s="308"/>
      <c r="T495" s="302"/>
      <c r="U495" s="303"/>
      <c r="V495" s="368"/>
      <c r="W495" s="308"/>
      <c r="X495" s="302">
        <v>202</v>
      </c>
      <c r="Y495" s="303">
        <v>113</v>
      </c>
      <c r="Z495" s="368">
        <v>223</v>
      </c>
      <c r="AA495" s="308">
        <v>91</v>
      </c>
      <c r="AB495" s="302"/>
      <c r="AC495" s="303"/>
      <c r="AD495" s="368"/>
      <c r="AE495" s="308"/>
      <c r="AF495" s="302"/>
      <c r="AG495" s="303"/>
      <c r="AH495" s="368"/>
      <c r="AI495" s="308"/>
      <c r="AJ495" s="302"/>
      <c r="AK495" s="303"/>
      <c r="AL495" s="368"/>
      <c r="AM495" s="308"/>
      <c r="AN495" s="302"/>
      <c r="AO495" s="303"/>
      <c r="AP495" s="368"/>
      <c r="AQ495" s="308"/>
      <c r="AR495" s="302">
        <v>176</v>
      </c>
      <c r="AS495" s="303">
        <v>128</v>
      </c>
      <c r="AT495" s="196">
        <v>198</v>
      </c>
      <c r="AU495" s="109">
        <v>107</v>
      </c>
      <c r="AV495" s="95"/>
      <c r="AW495" s="108"/>
      <c r="AX495" s="369"/>
      <c r="AY495" s="308"/>
      <c r="AZ495" s="95"/>
      <c r="BA495" s="109"/>
      <c r="BB495" s="95"/>
      <c r="BC495" s="96"/>
      <c r="BD495" s="95"/>
      <c r="BE495" s="96"/>
      <c r="BF495" s="95"/>
      <c r="BG495" s="96"/>
      <c r="BH495" s="95"/>
      <c r="BI495" s="96"/>
      <c r="BJ495" s="95"/>
      <c r="BK495" s="96"/>
      <c r="BL495" s="95"/>
      <c r="BM495" s="96"/>
      <c r="BN495" s="95"/>
      <c r="BO495" s="96"/>
      <c r="BP495" s="95"/>
      <c r="BQ495" s="96"/>
      <c r="BR495" s="95"/>
      <c r="BS495" s="96"/>
    </row>
    <row r="496" spans="1:71">
      <c r="A496" s="10">
        <v>8308</v>
      </c>
      <c r="B496" s="11" t="s">
        <v>628</v>
      </c>
      <c r="C496" s="33">
        <v>459</v>
      </c>
      <c r="D496" s="45">
        <v>186</v>
      </c>
      <c r="E496" s="68">
        <f t="shared" si="7"/>
        <v>0.40522875816993464</v>
      </c>
      <c r="F496" s="95"/>
      <c r="G496" s="109"/>
      <c r="H496" s="95"/>
      <c r="I496" s="108"/>
      <c r="J496" s="196"/>
      <c r="K496" s="109"/>
      <c r="L496" s="95"/>
      <c r="M496" s="108"/>
      <c r="N496" s="196"/>
      <c r="O496" s="109"/>
      <c r="P496" s="302"/>
      <c r="Q496" s="303"/>
      <c r="R496" s="368"/>
      <c r="S496" s="308"/>
      <c r="T496" s="302"/>
      <c r="U496" s="303"/>
      <c r="V496" s="368"/>
      <c r="W496" s="308"/>
      <c r="X496" s="302">
        <v>130</v>
      </c>
      <c r="Y496" s="303">
        <v>53</v>
      </c>
      <c r="Z496" s="368">
        <v>143</v>
      </c>
      <c r="AA496" s="308">
        <v>40</v>
      </c>
      <c r="AB496" s="302"/>
      <c r="AC496" s="303"/>
      <c r="AD496" s="368"/>
      <c r="AE496" s="308"/>
      <c r="AF496" s="302"/>
      <c r="AG496" s="303"/>
      <c r="AH496" s="368"/>
      <c r="AI496" s="308"/>
      <c r="AJ496" s="302"/>
      <c r="AK496" s="303"/>
      <c r="AL496" s="368"/>
      <c r="AM496" s="308"/>
      <c r="AN496" s="302"/>
      <c r="AO496" s="303"/>
      <c r="AP496" s="368"/>
      <c r="AQ496" s="308"/>
      <c r="AR496" s="302">
        <v>113</v>
      </c>
      <c r="AS496" s="303">
        <v>68</v>
      </c>
      <c r="AT496" s="368">
        <v>126</v>
      </c>
      <c r="AU496" s="308">
        <v>55</v>
      </c>
      <c r="AV496" s="344"/>
      <c r="AW496" s="303"/>
      <c r="AX496" s="369"/>
      <c r="AY496" s="308"/>
      <c r="AZ496" s="95"/>
      <c r="BA496" s="109"/>
      <c r="BB496" s="95"/>
      <c r="BC496" s="96"/>
      <c r="BD496" s="95"/>
      <c r="BE496" s="96"/>
      <c r="BF496" s="95"/>
      <c r="BG496" s="96"/>
      <c r="BH496" s="95"/>
      <c r="BI496" s="96"/>
      <c r="BJ496" s="95"/>
      <c r="BK496" s="96"/>
      <c r="BL496" s="95"/>
      <c r="BM496" s="96"/>
      <c r="BN496" s="95"/>
      <c r="BO496" s="96"/>
      <c r="BP496" s="95"/>
      <c r="BQ496" s="96"/>
      <c r="BR496" s="95"/>
      <c r="BS496" s="96"/>
    </row>
    <row r="497" spans="1:71">
      <c r="A497" s="10">
        <v>8401</v>
      </c>
      <c r="B497" s="11" t="s">
        <v>629</v>
      </c>
      <c r="C497" s="33">
        <v>828</v>
      </c>
      <c r="D497" s="45">
        <v>338</v>
      </c>
      <c r="E497" s="68">
        <f t="shared" si="7"/>
        <v>0.40821256038647341</v>
      </c>
      <c r="F497" s="95"/>
      <c r="G497" s="109"/>
      <c r="H497" s="95"/>
      <c r="I497" s="108"/>
      <c r="J497" s="196"/>
      <c r="K497" s="109"/>
      <c r="L497" s="95"/>
      <c r="M497" s="108"/>
      <c r="N497" s="196"/>
      <c r="O497" s="109"/>
      <c r="P497" s="302"/>
      <c r="Q497" s="303"/>
      <c r="R497" s="368"/>
      <c r="S497" s="308"/>
      <c r="T497" s="302"/>
      <c r="U497" s="303"/>
      <c r="V497" s="368"/>
      <c r="W497" s="308"/>
      <c r="X497" s="302"/>
      <c r="Y497" s="303"/>
      <c r="Z497" s="368"/>
      <c r="AA497" s="308"/>
      <c r="AB497" s="302"/>
      <c r="AC497" s="303"/>
      <c r="AD497" s="368"/>
      <c r="AE497" s="308"/>
      <c r="AF497" s="302">
        <v>177</v>
      </c>
      <c r="AG497" s="303">
        <v>159</v>
      </c>
      <c r="AH497" s="368"/>
      <c r="AI497" s="308"/>
      <c r="AJ497" s="302"/>
      <c r="AK497" s="303"/>
      <c r="AL497" s="368"/>
      <c r="AM497" s="308"/>
      <c r="AN497" s="302"/>
      <c r="AO497" s="303"/>
      <c r="AP497" s="368"/>
      <c r="AQ497" s="308"/>
      <c r="AR497" s="302">
        <v>218</v>
      </c>
      <c r="AS497" s="303">
        <v>114</v>
      </c>
      <c r="AT497" s="368">
        <v>231</v>
      </c>
      <c r="AU497" s="308">
        <v>97</v>
      </c>
      <c r="AV497" s="344"/>
      <c r="AW497" s="303"/>
      <c r="AX497" s="369"/>
      <c r="AY497" s="308"/>
      <c r="AZ497" s="95"/>
      <c r="BA497" s="109"/>
      <c r="BB497" s="95"/>
      <c r="BC497" s="96"/>
      <c r="BD497" s="95"/>
      <c r="BE497" s="96"/>
      <c r="BF497" s="95"/>
      <c r="BG497" s="96"/>
      <c r="BH497" s="95"/>
      <c r="BI497" s="96"/>
      <c r="BJ497" s="95"/>
      <c r="BK497" s="96"/>
      <c r="BL497" s="95"/>
      <c r="BM497" s="96"/>
      <c r="BN497" s="95"/>
      <c r="BO497" s="96"/>
      <c r="BP497" s="95"/>
      <c r="BQ497" s="96"/>
      <c r="BR497" s="95"/>
      <c r="BS497" s="96"/>
    </row>
    <row r="498" spans="1:71">
      <c r="A498" s="10">
        <v>8402</v>
      </c>
      <c r="B498" s="11" t="s">
        <v>630</v>
      </c>
      <c r="C498" s="33">
        <v>1157</v>
      </c>
      <c r="D498" s="45">
        <v>432</v>
      </c>
      <c r="E498" s="68">
        <f t="shared" si="7"/>
        <v>0.37337942955920483</v>
      </c>
      <c r="F498" s="95"/>
      <c r="G498" s="109"/>
      <c r="H498" s="95"/>
      <c r="I498" s="108"/>
      <c r="J498" s="196"/>
      <c r="K498" s="109"/>
      <c r="L498" s="95"/>
      <c r="M498" s="108"/>
      <c r="N498" s="196"/>
      <c r="O498" s="109"/>
      <c r="P498" s="302"/>
      <c r="Q498" s="303"/>
      <c r="R498" s="368"/>
      <c r="S498" s="308"/>
      <c r="T498" s="302"/>
      <c r="U498" s="303"/>
      <c r="V498" s="368"/>
      <c r="W498" s="308"/>
      <c r="X498" s="302"/>
      <c r="Y498" s="303"/>
      <c r="Z498" s="368"/>
      <c r="AA498" s="308"/>
      <c r="AB498" s="302"/>
      <c r="AC498" s="303"/>
      <c r="AD498" s="368"/>
      <c r="AE498" s="308"/>
      <c r="AF498" s="302">
        <v>238</v>
      </c>
      <c r="AG498" s="303">
        <v>192</v>
      </c>
      <c r="AH498" s="368"/>
      <c r="AI498" s="308"/>
      <c r="AJ498" s="302"/>
      <c r="AK498" s="303"/>
      <c r="AL498" s="368"/>
      <c r="AM498" s="308"/>
      <c r="AN498" s="302"/>
      <c r="AO498" s="303"/>
      <c r="AP498" s="368"/>
      <c r="AQ498" s="308"/>
      <c r="AR498" s="302">
        <v>271</v>
      </c>
      <c r="AS498" s="303">
        <v>152</v>
      </c>
      <c r="AT498" s="368">
        <v>305</v>
      </c>
      <c r="AU498" s="308">
        <v>116</v>
      </c>
      <c r="AV498" s="344"/>
      <c r="AW498" s="303"/>
      <c r="AX498" s="369"/>
      <c r="AY498" s="308"/>
      <c r="AZ498" s="95"/>
      <c r="BA498" s="109"/>
      <c r="BB498" s="95"/>
      <c r="BC498" s="96"/>
      <c r="BD498" s="95"/>
      <c r="BE498" s="96"/>
      <c r="BF498" s="95"/>
      <c r="BG498" s="96"/>
      <c r="BH498" s="95"/>
      <c r="BI498" s="96"/>
      <c r="BJ498" s="95"/>
      <c r="BK498" s="96"/>
      <c r="BL498" s="95"/>
      <c r="BM498" s="96"/>
      <c r="BN498" s="95"/>
      <c r="BO498" s="96"/>
      <c r="BP498" s="95"/>
      <c r="BQ498" s="96"/>
      <c r="BR498" s="95"/>
      <c r="BS498" s="96"/>
    </row>
    <row r="499" spans="1:71">
      <c r="A499" s="10">
        <v>8511</v>
      </c>
      <c r="B499" s="11" t="s">
        <v>631</v>
      </c>
      <c r="C499" s="33">
        <v>762</v>
      </c>
      <c r="D499" s="45">
        <v>297</v>
      </c>
      <c r="E499" s="68">
        <f t="shared" si="7"/>
        <v>0.38976377952755903</v>
      </c>
      <c r="F499" s="95"/>
      <c r="G499" s="109"/>
      <c r="H499" s="95"/>
      <c r="I499" s="108"/>
      <c r="J499" s="196"/>
      <c r="K499" s="109"/>
      <c r="L499" s="95"/>
      <c r="M499" s="108"/>
      <c r="N499" s="196"/>
      <c r="O499" s="109"/>
      <c r="P499" s="302"/>
      <c r="Q499" s="303"/>
      <c r="R499" s="368"/>
      <c r="S499" s="308"/>
      <c r="T499" s="302"/>
      <c r="U499" s="303"/>
      <c r="V499" s="368"/>
      <c r="W499" s="308"/>
      <c r="X499" s="302"/>
      <c r="Y499" s="303"/>
      <c r="Z499" s="368"/>
      <c r="AA499" s="308"/>
      <c r="AB499" s="302"/>
      <c r="AC499" s="303"/>
      <c r="AD499" s="368"/>
      <c r="AE499" s="308"/>
      <c r="AF499" s="302"/>
      <c r="AG499" s="303"/>
      <c r="AH499" s="368"/>
      <c r="AI499" s="308"/>
      <c r="AJ499" s="302"/>
      <c r="AK499" s="303"/>
      <c r="AL499" s="368"/>
      <c r="AM499" s="308"/>
      <c r="AN499" s="302"/>
      <c r="AO499" s="303"/>
      <c r="AP499" s="368"/>
      <c r="AQ499" s="308"/>
      <c r="AR499" s="302">
        <v>179</v>
      </c>
      <c r="AS499" s="303">
        <v>110</v>
      </c>
      <c r="AT499" s="368">
        <v>215</v>
      </c>
      <c r="AU499" s="308">
        <v>67</v>
      </c>
      <c r="AV499" s="344"/>
      <c r="AW499" s="303"/>
      <c r="AX499" s="369"/>
      <c r="AY499" s="308"/>
      <c r="AZ499" s="95"/>
      <c r="BA499" s="109"/>
      <c r="BB499" s="95"/>
      <c r="BC499" s="96"/>
      <c r="BD499" s="95"/>
      <c r="BE499" s="96"/>
      <c r="BF499" s="95"/>
      <c r="BG499" s="96"/>
      <c r="BH499" s="95"/>
      <c r="BI499" s="96"/>
      <c r="BJ499" s="95"/>
      <c r="BK499" s="96"/>
      <c r="BL499" s="95"/>
      <c r="BM499" s="96"/>
      <c r="BN499" s="95"/>
      <c r="BO499" s="96"/>
      <c r="BP499" s="95"/>
      <c r="BQ499" s="96"/>
      <c r="BR499" s="95"/>
      <c r="BS499" s="96"/>
    </row>
    <row r="500" spans="1:71">
      <c r="A500" s="10">
        <v>8521</v>
      </c>
      <c r="B500" s="11" t="s">
        <v>632</v>
      </c>
      <c r="C500" s="33">
        <v>759</v>
      </c>
      <c r="D500" s="45">
        <v>292</v>
      </c>
      <c r="E500" s="68">
        <f t="shared" si="7"/>
        <v>0.38471673254281952</v>
      </c>
      <c r="F500" s="95"/>
      <c r="G500" s="109"/>
      <c r="H500" s="95"/>
      <c r="I500" s="108"/>
      <c r="J500" s="196"/>
      <c r="K500" s="109"/>
      <c r="L500" s="95"/>
      <c r="M500" s="108"/>
      <c r="N500" s="196"/>
      <c r="O500" s="109"/>
      <c r="P500" s="302"/>
      <c r="Q500" s="303"/>
      <c r="R500" s="368"/>
      <c r="S500" s="308"/>
      <c r="T500" s="302"/>
      <c r="U500" s="303"/>
      <c r="V500" s="368"/>
      <c r="W500" s="308"/>
      <c r="X500" s="302"/>
      <c r="Y500" s="303"/>
      <c r="Z500" s="368"/>
      <c r="AA500" s="308"/>
      <c r="AB500" s="302"/>
      <c r="AC500" s="303"/>
      <c r="AD500" s="368"/>
      <c r="AE500" s="308"/>
      <c r="AF500" s="302"/>
      <c r="AG500" s="303"/>
      <c r="AH500" s="368"/>
      <c r="AI500" s="308"/>
      <c r="AJ500" s="302"/>
      <c r="AK500" s="303"/>
      <c r="AL500" s="368"/>
      <c r="AM500" s="308"/>
      <c r="AN500" s="302"/>
      <c r="AO500" s="303"/>
      <c r="AP500" s="368"/>
      <c r="AQ500" s="308"/>
      <c r="AR500" s="302">
        <v>164</v>
      </c>
      <c r="AS500" s="303">
        <v>121</v>
      </c>
      <c r="AT500" s="368">
        <v>200</v>
      </c>
      <c r="AU500" s="308">
        <v>83</v>
      </c>
      <c r="AV500" s="344"/>
      <c r="AW500" s="303"/>
      <c r="AX500" s="369"/>
      <c r="AY500" s="308"/>
      <c r="AZ500" s="95"/>
      <c r="BA500" s="109"/>
      <c r="BB500" s="95"/>
      <c r="BC500" s="96"/>
      <c r="BD500" s="95"/>
      <c r="BE500" s="96"/>
      <c r="BF500" s="95"/>
      <c r="BG500" s="96"/>
      <c r="BH500" s="95"/>
      <c r="BI500" s="96"/>
      <c r="BJ500" s="95"/>
      <c r="BK500" s="96"/>
      <c r="BL500" s="95"/>
      <c r="BM500" s="96"/>
      <c r="BN500" s="95"/>
      <c r="BO500" s="96"/>
      <c r="BP500" s="95"/>
      <c r="BQ500" s="96"/>
      <c r="BR500" s="95"/>
      <c r="BS500" s="96"/>
    </row>
    <row r="501" spans="1:71">
      <c r="A501" s="10">
        <v>8531</v>
      </c>
      <c r="B501" s="11" t="s">
        <v>633</v>
      </c>
      <c r="C501" s="33">
        <v>722</v>
      </c>
      <c r="D501" s="45">
        <v>293</v>
      </c>
      <c r="E501" s="68">
        <f t="shared" si="7"/>
        <v>0.40581717451523547</v>
      </c>
      <c r="F501" s="95"/>
      <c r="G501" s="109"/>
      <c r="H501" s="95"/>
      <c r="I501" s="108"/>
      <c r="J501" s="196"/>
      <c r="K501" s="109"/>
      <c r="L501" s="95"/>
      <c r="M501" s="108"/>
      <c r="N501" s="196"/>
      <c r="O501" s="109"/>
      <c r="P501" s="302"/>
      <c r="Q501" s="303"/>
      <c r="R501" s="368"/>
      <c r="S501" s="308"/>
      <c r="T501" s="302"/>
      <c r="U501" s="303"/>
      <c r="V501" s="368"/>
      <c r="W501" s="308"/>
      <c r="X501" s="302"/>
      <c r="Y501" s="303"/>
      <c r="Z501" s="368"/>
      <c r="AA501" s="308"/>
      <c r="AB501" s="302"/>
      <c r="AC501" s="303"/>
      <c r="AD501" s="368"/>
      <c r="AE501" s="308"/>
      <c r="AF501" s="302"/>
      <c r="AG501" s="303"/>
      <c r="AH501" s="368"/>
      <c r="AI501" s="308"/>
      <c r="AJ501" s="302"/>
      <c r="AK501" s="303"/>
      <c r="AL501" s="368"/>
      <c r="AM501" s="308"/>
      <c r="AN501" s="302"/>
      <c r="AO501" s="303"/>
      <c r="AP501" s="368"/>
      <c r="AQ501" s="308"/>
      <c r="AR501" s="302">
        <v>183</v>
      </c>
      <c r="AS501" s="303">
        <v>98</v>
      </c>
      <c r="AT501" s="368">
        <v>204</v>
      </c>
      <c r="AU501" s="308">
        <v>72</v>
      </c>
      <c r="AV501" s="344"/>
      <c r="AW501" s="303"/>
      <c r="AX501" s="369"/>
      <c r="AY501" s="308"/>
      <c r="AZ501" s="95"/>
      <c r="BA501" s="109"/>
      <c r="BB501" s="95"/>
      <c r="BC501" s="96"/>
      <c r="BD501" s="95"/>
      <c r="BE501" s="96"/>
      <c r="BF501" s="95"/>
      <c r="BG501" s="96"/>
      <c r="BH501" s="95"/>
      <c r="BI501" s="96"/>
      <c r="BJ501" s="95"/>
      <c r="BK501" s="96"/>
      <c r="BL501" s="95"/>
      <c r="BM501" s="96"/>
      <c r="BN501" s="95"/>
      <c r="BO501" s="96"/>
      <c r="BP501" s="95"/>
      <c r="BQ501" s="96"/>
      <c r="BR501" s="95"/>
      <c r="BS501" s="96"/>
    </row>
    <row r="502" spans="1:71">
      <c r="A502" s="10">
        <v>8541</v>
      </c>
      <c r="B502" s="11" t="s">
        <v>634</v>
      </c>
      <c r="C502" s="33">
        <v>696</v>
      </c>
      <c r="D502" s="45">
        <v>257</v>
      </c>
      <c r="E502" s="68">
        <f t="shared" si="7"/>
        <v>0.3692528735632184</v>
      </c>
      <c r="F502" s="95"/>
      <c r="G502" s="109"/>
      <c r="H502" s="95"/>
      <c r="I502" s="108"/>
      <c r="J502" s="196"/>
      <c r="K502" s="109"/>
      <c r="L502" s="95"/>
      <c r="M502" s="108"/>
      <c r="N502" s="196"/>
      <c r="O502" s="109"/>
      <c r="P502" s="302"/>
      <c r="Q502" s="303"/>
      <c r="R502" s="368"/>
      <c r="S502" s="308"/>
      <c r="T502" s="302"/>
      <c r="U502" s="303"/>
      <c r="V502" s="368"/>
      <c r="W502" s="308"/>
      <c r="X502" s="302"/>
      <c r="Y502" s="303"/>
      <c r="Z502" s="368"/>
      <c r="AA502" s="308"/>
      <c r="AB502" s="302"/>
      <c r="AC502" s="303"/>
      <c r="AD502" s="368"/>
      <c r="AE502" s="308"/>
      <c r="AF502" s="302"/>
      <c r="AG502" s="303"/>
      <c r="AH502" s="368"/>
      <c r="AI502" s="308"/>
      <c r="AJ502" s="302"/>
      <c r="AK502" s="303"/>
      <c r="AL502" s="368"/>
      <c r="AM502" s="308"/>
      <c r="AN502" s="302"/>
      <c r="AO502" s="303"/>
      <c r="AP502" s="368"/>
      <c r="AQ502" s="308"/>
      <c r="AR502" s="302">
        <v>156</v>
      </c>
      <c r="AS502" s="303">
        <v>93</v>
      </c>
      <c r="AT502" s="368">
        <v>177</v>
      </c>
      <c r="AU502" s="308">
        <v>66</v>
      </c>
      <c r="AV502" s="344"/>
      <c r="AW502" s="303"/>
      <c r="AX502" s="369"/>
      <c r="AY502" s="308"/>
      <c r="AZ502" s="357"/>
      <c r="BA502" s="364"/>
      <c r="BB502" s="357"/>
      <c r="BC502" s="358"/>
      <c r="BD502" s="357"/>
      <c r="BE502" s="358"/>
      <c r="BF502" s="357"/>
      <c r="BG502" s="358"/>
      <c r="BH502" s="357"/>
      <c r="BI502" s="358"/>
      <c r="BJ502" s="357"/>
      <c r="BK502" s="358"/>
      <c r="BL502" s="357"/>
      <c r="BM502" s="358"/>
      <c r="BN502" s="357"/>
      <c r="BO502" s="358"/>
      <c r="BP502" s="357"/>
      <c r="BQ502" s="358"/>
      <c r="BR502" s="357"/>
      <c r="BS502" s="358"/>
    </row>
    <row r="503" spans="1:71">
      <c r="A503" s="10">
        <v>8601</v>
      </c>
      <c r="B503" s="11" t="s">
        <v>635</v>
      </c>
      <c r="C503" s="33">
        <v>1119</v>
      </c>
      <c r="D503" s="45">
        <v>243</v>
      </c>
      <c r="E503" s="68">
        <f t="shared" si="7"/>
        <v>0.21715817694369974</v>
      </c>
      <c r="F503" s="95"/>
      <c r="G503" s="109"/>
      <c r="H503" s="95"/>
      <c r="I503" s="108"/>
      <c r="J503" s="196"/>
      <c r="K503" s="109"/>
      <c r="L503" s="95"/>
      <c r="M503" s="108"/>
      <c r="N503" s="196"/>
      <c r="O503" s="109"/>
      <c r="P503" s="302"/>
      <c r="Q503" s="303"/>
      <c r="R503" s="368"/>
      <c r="S503" s="308"/>
      <c r="T503" s="302"/>
      <c r="U503" s="303"/>
      <c r="V503" s="368"/>
      <c r="W503" s="308"/>
      <c r="X503" s="302"/>
      <c r="Y503" s="303"/>
      <c r="Z503" s="368"/>
      <c r="AA503" s="308"/>
      <c r="AB503" s="302">
        <v>138</v>
      </c>
      <c r="AC503" s="303">
        <v>68</v>
      </c>
      <c r="AD503" s="368"/>
      <c r="AE503" s="308"/>
      <c r="AF503" s="302"/>
      <c r="AG503" s="303"/>
      <c r="AH503" s="368"/>
      <c r="AI503" s="308"/>
      <c r="AJ503" s="302"/>
      <c r="AK503" s="303"/>
      <c r="AL503" s="368"/>
      <c r="AM503" s="308"/>
      <c r="AN503" s="302"/>
      <c r="AO503" s="303"/>
      <c r="AP503" s="368"/>
      <c r="AQ503" s="308"/>
      <c r="AR503" s="302">
        <v>185</v>
      </c>
      <c r="AS503" s="303">
        <v>57</v>
      </c>
      <c r="AT503" s="368">
        <v>198</v>
      </c>
      <c r="AU503" s="308">
        <v>45</v>
      </c>
      <c r="AV503" s="344"/>
      <c r="AW503" s="303"/>
      <c r="AX503" s="369"/>
      <c r="AY503" s="308"/>
      <c r="AZ503" s="95"/>
      <c r="BA503" s="109"/>
      <c r="BB503" s="95"/>
      <c r="BC503" s="96"/>
      <c r="BD503" s="95"/>
      <c r="BE503" s="96"/>
      <c r="BF503" s="95"/>
      <c r="BG503" s="96"/>
      <c r="BH503" s="95"/>
      <c r="BI503" s="96"/>
      <c r="BJ503" s="95"/>
      <c r="BK503" s="96"/>
      <c r="BL503" s="95"/>
      <c r="BM503" s="96"/>
      <c r="BN503" s="95"/>
      <c r="BO503" s="96"/>
      <c r="BP503" s="95"/>
      <c r="BQ503" s="96"/>
      <c r="BR503" s="95"/>
      <c r="BS503" s="96"/>
    </row>
    <row r="504" spans="1:71">
      <c r="A504" s="10">
        <v>8602</v>
      </c>
      <c r="B504" s="11" t="s">
        <v>636</v>
      </c>
      <c r="C504" s="33">
        <v>1189</v>
      </c>
      <c r="D504" s="45">
        <v>343</v>
      </c>
      <c r="E504" s="68">
        <f t="shared" si="7"/>
        <v>0.28847771236333053</v>
      </c>
      <c r="F504" s="95"/>
      <c r="G504" s="109"/>
      <c r="H504" s="95"/>
      <c r="I504" s="108"/>
      <c r="J504" s="196"/>
      <c r="K504" s="109"/>
      <c r="L504" s="95"/>
      <c r="M504" s="108"/>
      <c r="N504" s="196"/>
      <c r="O504" s="109"/>
      <c r="P504" s="302"/>
      <c r="Q504" s="303"/>
      <c r="R504" s="368"/>
      <c r="S504" s="308"/>
      <c r="T504" s="302"/>
      <c r="U504" s="303"/>
      <c r="V504" s="368"/>
      <c r="W504" s="308"/>
      <c r="X504" s="302"/>
      <c r="Y504" s="303"/>
      <c r="Z504" s="368"/>
      <c r="AA504" s="308"/>
      <c r="AB504" s="302">
        <v>236</v>
      </c>
      <c r="AC504" s="303">
        <v>105</v>
      </c>
      <c r="AD504" s="368"/>
      <c r="AE504" s="308"/>
      <c r="AF504" s="302"/>
      <c r="AG504" s="303"/>
      <c r="AH504" s="368"/>
      <c r="AI504" s="308"/>
      <c r="AJ504" s="302"/>
      <c r="AK504" s="303"/>
      <c r="AL504" s="368"/>
      <c r="AM504" s="308"/>
      <c r="AN504" s="302"/>
      <c r="AO504" s="303"/>
      <c r="AP504" s="368"/>
      <c r="AQ504" s="308"/>
      <c r="AR504" s="302">
        <v>264</v>
      </c>
      <c r="AS504" s="303">
        <v>76</v>
      </c>
      <c r="AT504" s="368">
        <v>278</v>
      </c>
      <c r="AU504" s="308">
        <v>61</v>
      </c>
      <c r="AV504" s="344"/>
      <c r="AW504" s="303"/>
      <c r="AX504" s="369"/>
      <c r="AY504" s="308"/>
      <c r="AZ504" s="95"/>
      <c r="BA504" s="109"/>
      <c r="BB504" s="95"/>
      <c r="BC504" s="96"/>
      <c r="BD504" s="95"/>
      <c r="BE504" s="96"/>
      <c r="BF504" s="95"/>
      <c r="BG504" s="96"/>
      <c r="BH504" s="95"/>
      <c r="BI504" s="96"/>
      <c r="BJ504" s="95"/>
      <c r="BK504" s="96"/>
      <c r="BL504" s="95"/>
      <c r="BM504" s="96"/>
      <c r="BN504" s="95"/>
      <c r="BO504" s="96"/>
      <c r="BP504" s="95"/>
      <c r="BQ504" s="96"/>
      <c r="BR504" s="95"/>
      <c r="BS504" s="96"/>
    </row>
    <row r="505" spans="1:71">
      <c r="A505" s="10">
        <v>8603</v>
      </c>
      <c r="B505" s="11" t="s">
        <v>637</v>
      </c>
      <c r="C505" s="33">
        <v>1281</v>
      </c>
      <c r="D505" s="45">
        <v>278</v>
      </c>
      <c r="E505" s="68">
        <f t="shared" si="7"/>
        <v>0.21701795472287275</v>
      </c>
      <c r="F505" s="95"/>
      <c r="G505" s="109"/>
      <c r="H505" s="95"/>
      <c r="I505" s="108"/>
      <c r="J505" s="196"/>
      <c r="K505" s="109"/>
      <c r="L505" s="95"/>
      <c r="M505" s="108"/>
      <c r="N505" s="196"/>
      <c r="O505" s="109"/>
      <c r="P505" s="302"/>
      <c r="Q505" s="303"/>
      <c r="R505" s="368"/>
      <c r="S505" s="308"/>
      <c r="T505" s="302"/>
      <c r="U505" s="303"/>
      <c r="V505" s="368"/>
      <c r="W505" s="308"/>
      <c r="X505" s="302"/>
      <c r="Y505" s="303"/>
      <c r="Z505" s="368"/>
      <c r="AA505" s="308"/>
      <c r="AB505" s="302">
        <v>187</v>
      </c>
      <c r="AC505" s="303">
        <v>88</v>
      </c>
      <c r="AD505" s="368"/>
      <c r="AE505" s="308"/>
      <c r="AF505" s="302"/>
      <c r="AG505" s="303"/>
      <c r="AH505" s="368"/>
      <c r="AI505" s="308"/>
      <c r="AJ505" s="302"/>
      <c r="AK505" s="303"/>
      <c r="AL505" s="368"/>
      <c r="AM505" s="308"/>
      <c r="AN505" s="302"/>
      <c r="AO505" s="303"/>
      <c r="AP505" s="368"/>
      <c r="AQ505" s="308"/>
      <c r="AR505" s="302">
        <v>204</v>
      </c>
      <c r="AS505" s="303">
        <v>72</v>
      </c>
      <c r="AT505" s="368">
        <v>218</v>
      </c>
      <c r="AU505" s="308">
        <v>58</v>
      </c>
      <c r="AV505" s="344"/>
      <c r="AW505" s="303"/>
      <c r="AX505" s="369"/>
      <c r="AY505" s="308"/>
      <c r="AZ505" s="95"/>
      <c r="BA505" s="109"/>
      <c r="BB505" s="95"/>
      <c r="BC505" s="96"/>
      <c r="BD505" s="95"/>
      <c r="BE505" s="96"/>
      <c r="BF505" s="95"/>
      <c r="BG505" s="96"/>
      <c r="BH505" s="95"/>
      <c r="BI505" s="96"/>
      <c r="BJ505" s="95"/>
      <c r="BK505" s="96"/>
      <c r="BL505" s="95"/>
      <c r="BM505" s="96"/>
      <c r="BN505" s="95"/>
      <c r="BO505" s="96"/>
      <c r="BP505" s="95"/>
      <c r="BQ505" s="96"/>
      <c r="BR505" s="95"/>
      <c r="BS505" s="96"/>
    </row>
    <row r="506" spans="1:71">
      <c r="A506" s="10">
        <v>8701</v>
      </c>
      <c r="B506" s="11" t="s">
        <v>638</v>
      </c>
      <c r="C506" s="33">
        <v>840</v>
      </c>
      <c r="D506" s="45">
        <v>115</v>
      </c>
      <c r="E506" s="68">
        <f t="shared" si="7"/>
        <v>0.13690476190476192</v>
      </c>
      <c r="F506" s="95"/>
      <c r="G506" s="109"/>
      <c r="H506" s="95"/>
      <c r="I506" s="108"/>
      <c r="J506" s="196"/>
      <c r="K506" s="109"/>
      <c r="L506" s="95"/>
      <c r="M506" s="108"/>
      <c r="N506" s="196"/>
      <c r="O506" s="109"/>
      <c r="P506" s="302"/>
      <c r="Q506" s="303"/>
      <c r="R506" s="368"/>
      <c r="S506" s="308"/>
      <c r="T506" s="302"/>
      <c r="U506" s="303"/>
      <c r="V506" s="368"/>
      <c r="W506" s="308"/>
      <c r="X506" s="302"/>
      <c r="Y506" s="303"/>
      <c r="Z506" s="368"/>
      <c r="AA506" s="308"/>
      <c r="AB506" s="302"/>
      <c r="AC506" s="303"/>
      <c r="AD506" s="368"/>
      <c r="AE506" s="308"/>
      <c r="AF506" s="302"/>
      <c r="AG506" s="303"/>
      <c r="AH506" s="368"/>
      <c r="AI506" s="308"/>
      <c r="AJ506" s="302"/>
      <c r="AK506" s="303"/>
      <c r="AL506" s="368"/>
      <c r="AM506" s="308"/>
      <c r="AN506" s="302"/>
      <c r="AO506" s="303"/>
      <c r="AP506" s="368"/>
      <c r="AQ506" s="308"/>
      <c r="AR506" s="302">
        <v>86</v>
      </c>
      <c r="AS506" s="303">
        <v>28</v>
      </c>
      <c r="AT506" s="368">
        <v>92</v>
      </c>
      <c r="AU506" s="308">
        <v>22</v>
      </c>
      <c r="AV506" s="344"/>
      <c r="AW506" s="303"/>
      <c r="AX506" s="196"/>
      <c r="AY506" s="109"/>
      <c r="AZ506" s="357"/>
      <c r="BA506" s="364"/>
      <c r="BB506" s="357"/>
      <c r="BC506" s="358"/>
      <c r="BD506" s="357"/>
      <c r="BE506" s="358"/>
      <c r="BF506" s="357"/>
      <c r="BG506" s="358"/>
      <c r="BH506" s="357"/>
      <c r="BI506" s="358"/>
      <c r="BJ506" s="357"/>
      <c r="BK506" s="358"/>
      <c r="BL506" s="357"/>
      <c r="BM506" s="358"/>
      <c r="BN506" s="357"/>
      <c r="BO506" s="358"/>
      <c r="BP506" s="357"/>
      <c r="BQ506" s="358"/>
      <c r="BR506" s="357"/>
      <c r="BS506" s="358"/>
    </row>
    <row r="507" spans="1:71">
      <c r="A507" s="10">
        <v>8702</v>
      </c>
      <c r="B507" s="11" t="s">
        <v>639</v>
      </c>
      <c r="C507" s="33">
        <v>670</v>
      </c>
      <c r="D507" s="45">
        <v>271</v>
      </c>
      <c r="E507" s="68">
        <f t="shared" si="7"/>
        <v>0.40447761194029852</v>
      </c>
      <c r="F507" s="95"/>
      <c r="G507" s="109"/>
      <c r="H507" s="95"/>
      <c r="I507" s="108"/>
      <c r="J507" s="196"/>
      <c r="K507" s="109"/>
      <c r="L507" s="95"/>
      <c r="M507" s="108"/>
      <c r="N507" s="196"/>
      <c r="O507" s="109"/>
      <c r="P507" s="302"/>
      <c r="Q507" s="303"/>
      <c r="R507" s="368"/>
      <c r="S507" s="308"/>
      <c r="T507" s="302"/>
      <c r="U507" s="303"/>
      <c r="V507" s="368"/>
      <c r="W507" s="308"/>
      <c r="X507" s="302"/>
      <c r="Y507" s="303"/>
      <c r="Z507" s="368"/>
      <c r="AA507" s="308"/>
      <c r="AB507" s="302"/>
      <c r="AC507" s="303"/>
      <c r="AD507" s="368">
        <v>203</v>
      </c>
      <c r="AE507" s="308">
        <v>68</v>
      </c>
      <c r="AF507" s="302"/>
      <c r="AG507" s="303"/>
      <c r="AH507" s="368"/>
      <c r="AI507" s="308"/>
      <c r="AJ507" s="302"/>
      <c r="AK507" s="303"/>
      <c r="AL507" s="368"/>
      <c r="AM507" s="308"/>
      <c r="AN507" s="302"/>
      <c r="AO507" s="303"/>
      <c r="AP507" s="368"/>
      <c r="AQ507" s="308"/>
      <c r="AR507" s="302">
        <v>202</v>
      </c>
      <c r="AS507" s="303">
        <v>61</v>
      </c>
      <c r="AT507" s="368">
        <v>220</v>
      </c>
      <c r="AU507" s="308">
        <v>43</v>
      </c>
      <c r="AV507" s="344"/>
      <c r="AW507" s="303"/>
      <c r="AX507" s="196"/>
      <c r="AY507" s="109"/>
      <c r="AZ507" s="357"/>
      <c r="BA507" s="364"/>
      <c r="BB507" s="357"/>
      <c r="BC507" s="358"/>
      <c r="BD507" s="357"/>
      <c r="BE507" s="358"/>
      <c r="BF507" s="357"/>
      <c r="BG507" s="358"/>
      <c r="BH507" s="357"/>
      <c r="BI507" s="358"/>
      <c r="BJ507" s="357"/>
      <c r="BK507" s="358"/>
      <c r="BL507" s="357"/>
      <c r="BM507" s="358"/>
      <c r="BN507" s="357"/>
      <c r="BO507" s="358"/>
      <c r="BP507" s="357"/>
      <c r="BQ507" s="358"/>
      <c r="BR507" s="357"/>
      <c r="BS507" s="358"/>
    </row>
    <row r="508" spans="1:71">
      <c r="A508" s="10">
        <v>8703</v>
      </c>
      <c r="B508" s="11" t="s">
        <v>640</v>
      </c>
      <c r="C508" s="33">
        <v>1202</v>
      </c>
      <c r="D508" s="45">
        <v>413</v>
      </c>
      <c r="E508" s="68">
        <f t="shared" si="7"/>
        <v>0.34359400998336104</v>
      </c>
      <c r="F508" s="95"/>
      <c r="G508" s="109"/>
      <c r="H508" s="95"/>
      <c r="I508" s="108"/>
      <c r="J508" s="196"/>
      <c r="K508" s="109"/>
      <c r="L508" s="95"/>
      <c r="M508" s="108"/>
      <c r="N508" s="196"/>
      <c r="O508" s="109"/>
      <c r="P508" s="302"/>
      <c r="Q508" s="303"/>
      <c r="R508" s="368"/>
      <c r="S508" s="308"/>
      <c r="T508" s="302"/>
      <c r="U508" s="303"/>
      <c r="V508" s="368"/>
      <c r="W508" s="308"/>
      <c r="X508" s="302"/>
      <c r="Y508" s="303"/>
      <c r="Z508" s="368"/>
      <c r="AA508" s="308"/>
      <c r="AB508" s="302"/>
      <c r="AC508" s="303"/>
      <c r="AD508" s="368">
        <v>222</v>
      </c>
      <c r="AE508" s="308">
        <v>68</v>
      </c>
      <c r="AF508" s="302"/>
      <c r="AG508" s="303"/>
      <c r="AH508" s="368"/>
      <c r="AI508" s="308"/>
      <c r="AJ508" s="302"/>
      <c r="AK508" s="303"/>
      <c r="AL508" s="368"/>
      <c r="AM508" s="308"/>
      <c r="AN508" s="302"/>
      <c r="AO508" s="303"/>
      <c r="AP508" s="368"/>
      <c r="AQ508" s="308"/>
      <c r="AR508" s="302">
        <v>298</v>
      </c>
      <c r="AS508" s="303">
        <v>110</v>
      </c>
      <c r="AT508" s="368">
        <v>322</v>
      </c>
      <c r="AU508" s="308">
        <v>88</v>
      </c>
      <c r="AV508" s="344"/>
      <c r="AW508" s="303"/>
      <c r="AX508" s="196"/>
      <c r="AY508" s="109"/>
      <c r="AZ508" s="357"/>
      <c r="BA508" s="364"/>
      <c r="BB508" s="357"/>
      <c r="BC508" s="358"/>
      <c r="BD508" s="357"/>
      <c r="BE508" s="358"/>
      <c r="BF508" s="357"/>
      <c r="BG508" s="358"/>
      <c r="BH508" s="357"/>
      <c r="BI508" s="358"/>
      <c r="BJ508" s="357"/>
      <c r="BK508" s="358"/>
      <c r="BL508" s="357"/>
      <c r="BM508" s="358"/>
      <c r="BN508" s="357"/>
      <c r="BO508" s="358"/>
      <c r="BP508" s="357"/>
      <c r="BQ508" s="358"/>
      <c r="BR508" s="357"/>
      <c r="BS508" s="358"/>
    </row>
    <row r="509" spans="1:71">
      <c r="A509" s="10">
        <v>8704</v>
      </c>
      <c r="B509" s="11" t="s">
        <v>641</v>
      </c>
      <c r="C509" s="33">
        <v>868</v>
      </c>
      <c r="D509" s="45">
        <v>338</v>
      </c>
      <c r="E509" s="68">
        <f t="shared" si="7"/>
        <v>0.38940092165898615</v>
      </c>
      <c r="F509" s="95"/>
      <c r="G509" s="109"/>
      <c r="H509" s="95"/>
      <c r="I509" s="108"/>
      <c r="J509" s="196"/>
      <c r="K509" s="109"/>
      <c r="L509" s="95"/>
      <c r="M509" s="108"/>
      <c r="N509" s="196"/>
      <c r="O509" s="109"/>
      <c r="P509" s="302"/>
      <c r="Q509" s="303"/>
      <c r="R509" s="368"/>
      <c r="S509" s="308"/>
      <c r="T509" s="302"/>
      <c r="U509" s="303"/>
      <c r="V509" s="368"/>
      <c r="W509" s="308"/>
      <c r="X509" s="302"/>
      <c r="Y509" s="303"/>
      <c r="Z509" s="368"/>
      <c r="AA509" s="308"/>
      <c r="AB509" s="302"/>
      <c r="AC509" s="303"/>
      <c r="AD509" s="368"/>
      <c r="AE509" s="308"/>
      <c r="AF509" s="302"/>
      <c r="AG509" s="303"/>
      <c r="AH509" s="368"/>
      <c r="AI509" s="308"/>
      <c r="AJ509" s="302">
        <v>205</v>
      </c>
      <c r="AK509" s="303">
        <v>128</v>
      </c>
      <c r="AL509" s="368"/>
      <c r="AM509" s="308"/>
      <c r="AN509" s="302"/>
      <c r="AO509" s="303"/>
      <c r="AP509" s="368"/>
      <c r="AQ509" s="308"/>
      <c r="AR509" s="302">
        <v>239</v>
      </c>
      <c r="AS509" s="303">
        <v>90</v>
      </c>
      <c r="AT509" s="368">
        <v>252</v>
      </c>
      <c r="AU509" s="308">
        <v>71</v>
      </c>
      <c r="AV509" s="344"/>
      <c r="AW509" s="303"/>
      <c r="AX509" s="196"/>
      <c r="AY509" s="109"/>
      <c r="AZ509" s="357"/>
      <c r="BA509" s="364"/>
      <c r="BB509" s="357"/>
      <c r="BC509" s="358"/>
      <c r="BD509" s="357"/>
      <c r="BE509" s="358"/>
      <c r="BF509" s="357"/>
      <c r="BG509" s="358"/>
      <c r="BH509" s="357"/>
      <c r="BI509" s="358"/>
      <c r="BJ509" s="357"/>
      <c r="BK509" s="358"/>
      <c r="BL509" s="357"/>
      <c r="BM509" s="358"/>
      <c r="BN509" s="357"/>
      <c r="BO509" s="358"/>
      <c r="BP509" s="357"/>
      <c r="BQ509" s="358"/>
      <c r="BR509" s="357"/>
      <c r="BS509" s="358"/>
    </row>
    <row r="510" spans="1:71">
      <c r="A510" s="10">
        <v>8705</v>
      </c>
      <c r="B510" s="11" t="s">
        <v>642</v>
      </c>
      <c r="C510" s="33">
        <v>536</v>
      </c>
      <c r="D510" s="45">
        <v>153</v>
      </c>
      <c r="E510" s="68">
        <f t="shared" si="7"/>
        <v>0.28544776119402987</v>
      </c>
      <c r="F510" s="95"/>
      <c r="G510" s="109"/>
      <c r="H510" s="95"/>
      <c r="I510" s="108"/>
      <c r="J510" s="196"/>
      <c r="K510" s="109"/>
      <c r="L510" s="95"/>
      <c r="M510" s="108"/>
      <c r="N510" s="196"/>
      <c r="O510" s="109"/>
      <c r="P510" s="302"/>
      <c r="Q510" s="303"/>
      <c r="R510" s="368"/>
      <c r="S510" s="308"/>
      <c r="T510" s="302"/>
      <c r="U510" s="303"/>
      <c r="V510" s="368"/>
      <c r="W510" s="308"/>
      <c r="X510" s="302"/>
      <c r="Y510" s="303"/>
      <c r="Z510" s="368"/>
      <c r="AA510" s="308"/>
      <c r="AB510" s="302">
        <v>90</v>
      </c>
      <c r="AC510" s="303">
        <v>56</v>
      </c>
      <c r="AD510" s="368"/>
      <c r="AE510" s="308"/>
      <c r="AF510" s="302"/>
      <c r="AG510" s="303"/>
      <c r="AH510" s="368"/>
      <c r="AI510" s="308"/>
      <c r="AJ510" s="302"/>
      <c r="AK510" s="303"/>
      <c r="AL510" s="368"/>
      <c r="AM510" s="308"/>
      <c r="AN510" s="302"/>
      <c r="AO510" s="303"/>
      <c r="AP510" s="368"/>
      <c r="AQ510" s="308"/>
      <c r="AR510" s="302">
        <v>120</v>
      </c>
      <c r="AS510" s="303">
        <v>30</v>
      </c>
      <c r="AT510" s="368">
        <v>124</v>
      </c>
      <c r="AU510" s="308">
        <v>26</v>
      </c>
      <c r="AV510" s="344"/>
      <c r="AW510" s="303"/>
      <c r="AX510" s="196"/>
      <c r="AY510" s="109"/>
      <c r="AZ510" s="95"/>
      <c r="BA510" s="109"/>
      <c r="BB510" s="95"/>
      <c r="BC510" s="96"/>
      <c r="BD510" s="95"/>
      <c r="BE510" s="96"/>
      <c r="BF510" s="95"/>
      <c r="BG510" s="96"/>
      <c r="BH510" s="95"/>
      <c r="BI510" s="96"/>
      <c r="BJ510" s="95"/>
      <c r="BK510" s="96"/>
      <c r="BL510" s="95"/>
      <c r="BM510" s="96"/>
      <c r="BN510" s="95"/>
      <c r="BO510" s="96"/>
      <c r="BP510" s="95"/>
      <c r="BQ510" s="96"/>
      <c r="BR510" s="95"/>
      <c r="BS510" s="96"/>
    </row>
    <row r="511" spans="1:71">
      <c r="A511" s="10">
        <v>8706</v>
      </c>
      <c r="B511" s="11" t="s">
        <v>643</v>
      </c>
      <c r="C511" s="33">
        <v>649</v>
      </c>
      <c r="D511" s="45">
        <v>179</v>
      </c>
      <c r="E511" s="68">
        <f t="shared" si="7"/>
        <v>0.27580893682588598</v>
      </c>
      <c r="F511" s="95"/>
      <c r="G511" s="109"/>
      <c r="H511" s="95"/>
      <c r="I511" s="108"/>
      <c r="J511" s="196"/>
      <c r="K511" s="109"/>
      <c r="L511" s="95"/>
      <c r="M511" s="108"/>
      <c r="N511" s="196"/>
      <c r="O511" s="109"/>
      <c r="P511" s="302"/>
      <c r="Q511" s="303"/>
      <c r="R511" s="368"/>
      <c r="S511" s="308"/>
      <c r="T511" s="302"/>
      <c r="U511" s="303"/>
      <c r="V511" s="368"/>
      <c r="W511" s="308"/>
      <c r="X511" s="302"/>
      <c r="Y511" s="303"/>
      <c r="Z511" s="368"/>
      <c r="AA511" s="308"/>
      <c r="AB511" s="302"/>
      <c r="AC511" s="303"/>
      <c r="AD511" s="368"/>
      <c r="AE511" s="308"/>
      <c r="AF511" s="302"/>
      <c r="AG511" s="303"/>
      <c r="AH511" s="368"/>
      <c r="AI511" s="308"/>
      <c r="AJ511" s="302"/>
      <c r="AK511" s="303"/>
      <c r="AL511" s="368"/>
      <c r="AM511" s="308"/>
      <c r="AN511" s="302"/>
      <c r="AO511" s="303"/>
      <c r="AP511" s="368"/>
      <c r="AQ511" s="308"/>
      <c r="AR511" s="302">
        <v>126</v>
      </c>
      <c r="AS511" s="303">
        <v>53</v>
      </c>
      <c r="AT511" s="368">
        <v>133</v>
      </c>
      <c r="AU511" s="308">
        <v>46</v>
      </c>
      <c r="AV511" s="344"/>
      <c r="AW511" s="303"/>
      <c r="AX511" s="196"/>
      <c r="AY511" s="109"/>
      <c r="AZ511" s="357"/>
      <c r="BA511" s="364"/>
      <c r="BB511" s="357"/>
      <c r="BC511" s="358"/>
      <c r="BD511" s="357"/>
      <c r="BE511" s="358"/>
      <c r="BF511" s="357"/>
      <c r="BG511" s="358"/>
      <c r="BH511" s="357"/>
      <c r="BI511" s="358"/>
      <c r="BJ511" s="357"/>
      <c r="BK511" s="358"/>
      <c r="BL511" s="357"/>
      <c r="BM511" s="358"/>
      <c r="BN511" s="357"/>
      <c r="BO511" s="358"/>
      <c r="BP511" s="357"/>
      <c r="BQ511" s="358"/>
      <c r="BR511" s="357"/>
      <c r="BS511" s="358"/>
    </row>
    <row r="512" spans="1:71">
      <c r="A512" s="10">
        <v>8707</v>
      </c>
      <c r="B512" s="11" t="s">
        <v>644</v>
      </c>
      <c r="C512" s="33">
        <v>1543</v>
      </c>
      <c r="D512" s="45">
        <v>423</v>
      </c>
      <c r="E512" s="68">
        <f t="shared" si="7"/>
        <v>0.2741412832145172</v>
      </c>
      <c r="F512" s="95"/>
      <c r="G512" s="109"/>
      <c r="H512" s="95"/>
      <c r="I512" s="108"/>
      <c r="J512" s="196"/>
      <c r="K512" s="109"/>
      <c r="L512" s="95"/>
      <c r="M512" s="108"/>
      <c r="N512" s="196"/>
      <c r="O512" s="109"/>
      <c r="P512" s="302"/>
      <c r="Q512" s="303"/>
      <c r="R512" s="368"/>
      <c r="S512" s="308"/>
      <c r="T512" s="302"/>
      <c r="U512" s="303"/>
      <c r="V512" s="368"/>
      <c r="W512" s="308"/>
      <c r="X512" s="302"/>
      <c r="Y512" s="303"/>
      <c r="Z512" s="368"/>
      <c r="AA512" s="308"/>
      <c r="AB512" s="302"/>
      <c r="AC512" s="303"/>
      <c r="AD512" s="368"/>
      <c r="AE512" s="308"/>
      <c r="AF512" s="302"/>
      <c r="AG512" s="303"/>
      <c r="AH512" s="368"/>
      <c r="AI512" s="308"/>
      <c r="AJ512" s="302"/>
      <c r="AK512" s="303"/>
      <c r="AL512" s="368"/>
      <c r="AM512" s="308"/>
      <c r="AN512" s="302"/>
      <c r="AO512" s="303"/>
      <c r="AP512" s="368"/>
      <c r="AQ512" s="308"/>
      <c r="AR512" s="302">
        <v>283</v>
      </c>
      <c r="AS512" s="303">
        <v>136</v>
      </c>
      <c r="AT512" s="368">
        <v>315</v>
      </c>
      <c r="AU512" s="308">
        <v>104</v>
      </c>
      <c r="AV512" s="344"/>
      <c r="AW512" s="303"/>
      <c r="AX512" s="196"/>
      <c r="AY512" s="109"/>
      <c r="AZ512" s="357"/>
      <c r="BA512" s="364"/>
      <c r="BB512" s="357"/>
      <c r="BC512" s="358"/>
      <c r="BD512" s="357"/>
      <c r="BE512" s="358"/>
      <c r="BF512" s="357"/>
      <c r="BG512" s="358"/>
      <c r="BH512" s="357"/>
      <c r="BI512" s="358"/>
      <c r="BJ512" s="357"/>
      <c r="BK512" s="358"/>
      <c r="BL512" s="357"/>
      <c r="BM512" s="358"/>
      <c r="BN512" s="357"/>
      <c r="BO512" s="358"/>
      <c r="BP512" s="357"/>
      <c r="BQ512" s="358"/>
      <c r="BR512" s="357"/>
      <c r="BS512" s="358"/>
    </row>
    <row r="513" spans="1:71">
      <c r="A513" s="10">
        <v>8708</v>
      </c>
      <c r="B513" s="11" t="s">
        <v>645</v>
      </c>
      <c r="C513" s="33">
        <v>1034</v>
      </c>
      <c r="D513" s="45">
        <v>356</v>
      </c>
      <c r="E513" s="68">
        <f t="shared" si="7"/>
        <v>0.34429400386847198</v>
      </c>
      <c r="F513" s="95"/>
      <c r="G513" s="109"/>
      <c r="H513" s="95"/>
      <c r="I513" s="108"/>
      <c r="J513" s="196"/>
      <c r="K513" s="109"/>
      <c r="L513" s="95"/>
      <c r="M513" s="108"/>
      <c r="N513" s="196"/>
      <c r="O513" s="109"/>
      <c r="P513" s="302"/>
      <c r="Q513" s="303"/>
      <c r="R513" s="368"/>
      <c r="S513" s="308"/>
      <c r="T513" s="302"/>
      <c r="U513" s="303"/>
      <c r="V513" s="368"/>
      <c r="W513" s="308"/>
      <c r="X513" s="302"/>
      <c r="Y513" s="303"/>
      <c r="Z513" s="368"/>
      <c r="AA513" s="308"/>
      <c r="AB513" s="302"/>
      <c r="AC513" s="303"/>
      <c r="AD513" s="368"/>
      <c r="AE513" s="308"/>
      <c r="AF513" s="302"/>
      <c r="AG513" s="303"/>
      <c r="AH513" s="368"/>
      <c r="AI513" s="308"/>
      <c r="AJ513" s="302"/>
      <c r="AK513" s="303"/>
      <c r="AL513" s="368"/>
      <c r="AM513" s="308"/>
      <c r="AN513" s="302"/>
      <c r="AO513" s="303"/>
      <c r="AP513" s="368"/>
      <c r="AQ513" s="308"/>
      <c r="AR513" s="302">
        <v>245</v>
      </c>
      <c r="AS513" s="303">
        <v>109</v>
      </c>
      <c r="AT513" s="368">
        <v>263</v>
      </c>
      <c r="AU513" s="308">
        <v>89</v>
      </c>
      <c r="AV513" s="344"/>
      <c r="AW513" s="303"/>
      <c r="AX513" s="196"/>
      <c r="AY513" s="109"/>
      <c r="AZ513" s="357"/>
      <c r="BA513" s="364"/>
      <c r="BB513" s="357"/>
      <c r="BC513" s="358"/>
      <c r="BD513" s="357"/>
      <c r="BE513" s="358"/>
      <c r="BF513" s="357"/>
      <c r="BG513" s="358"/>
      <c r="BH513" s="357"/>
      <c r="BI513" s="358"/>
      <c r="BJ513" s="357"/>
      <c r="BK513" s="358"/>
      <c r="BL513" s="357"/>
      <c r="BM513" s="358"/>
      <c r="BN513" s="357"/>
      <c r="BO513" s="358"/>
      <c r="BP513" s="357"/>
      <c r="BQ513" s="358"/>
      <c r="BR513" s="357"/>
      <c r="BS513" s="358"/>
    </row>
    <row r="514" spans="1:71">
      <c r="A514" s="10">
        <v>8709</v>
      </c>
      <c r="B514" s="11" t="s">
        <v>646</v>
      </c>
      <c r="C514" s="33">
        <v>470</v>
      </c>
      <c r="D514" s="45">
        <v>105</v>
      </c>
      <c r="E514" s="68">
        <f t="shared" si="7"/>
        <v>0.22340425531914893</v>
      </c>
      <c r="F514" s="95"/>
      <c r="G514" s="109"/>
      <c r="H514" s="95"/>
      <c r="I514" s="108"/>
      <c r="J514" s="196"/>
      <c r="K514" s="109"/>
      <c r="L514" s="95"/>
      <c r="M514" s="108"/>
      <c r="N514" s="196"/>
      <c r="O514" s="109"/>
      <c r="P514" s="302"/>
      <c r="Q514" s="303"/>
      <c r="R514" s="368"/>
      <c r="S514" s="308"/>
      <c r="T514" s="302"/>
      <c r="U514" s="303"/>
      <c r="V514" s="368"/>
      <c r="W514" s="308"/>
      <c r="X514" s="302"/>
      <c r="Y514" s="303"/>
      <c r="Z514" s="368"/>
      <c r="AA514" s="308"/>
      <c r="AB514" s="302">
        <v>54</v>
      </c>
      <c r="AC514" s="303">
        <v>51</v>
      </c>
      <c r="AD514" s="368"/>
      <c r="AE514" s="308"/>
      <c r="AF514" s="302"/>
      <c r="AG514" s="303"/>
      <c r="AH514" s="368"/>
      <c r="AI514" s="308"/>
      <c r="AJ514" s="302"/>
      <c r="AK514" s="303"/>
      <c r="AL514" s="368"/>
      <c r="AM514" s="308"/>
      <c r="AN514" s="302"/>
      <c r="AO514" s="303"/>
      <c r="AP514" s="368"/>
      <c r="AQ514" s="308"/>
      <c r="AR514" s="302">
        <v>64</v>
      </c>
      <c r="AS514" s="303">
        <v>41</v>
      </c>
      <c r="AT514" s="368">
        <v>69</v>
      </c>
      <c r="AU514" s="308">
        <v>36</v>
      </c>
      <c r="AV514" s="344"/>
      <c r="AW514" s="303"/>
      <c r="AX514" s="196"/>
      <c r="AY514" s="109"/>
      <c r="AZ514" s="95"/>
      <c r="BA514" s="109"/>
      <c r="BB514" s="95"/>
      <c r="BC514" s="96"/>
      <c r="BD514" s="95"/>
      <c r="BE514" s="96"/>
      <c r="BF514" s="95"/>
      <c r="BG514" s="96"/>
      <c r="BH514" s="95"/>
      <c r="BI514" s="96"/>
      <c r="BJ514" s="95"/>
      <c r="BK514" s="96"/>
      <c r="BL514" s="95"/>
      <c r="BM514" s="96"/>
      <c r="BN514" s="95"/>
      <c r="BO514" s="96"/>
      <c r="BP514" s="95"/>
      <c r="BQ514" s="96"/>
      <c r="BR514" s="95"/>
      <c r="BS514" s="96"/>
    </row>
    <row r="515" spans="1:71">
      <c r="A515" s="10">
        <v>8710</v>
      </c>
      <c r="B515" s="11" t="s">
        <v>647</v>
      </c>
      <c r="C515" s="33">
        <v>887</v>
      </c>
      <c r="D515" s="45">
        <v>254</v>
      </c>
      <c r="E515" s="68">
        <f t="shared" si="7"/>
        <v>0.28635851183765504</v>
      </c>
      <c r="F515" s="95"/>
      <c r="G515" s="109"/>
      <c r="H515" s="95"/>
      <c r="I515" s="108"/>
      <c r="J515" s="196"/>
      <c r="K515" s="109"/>
      <c r="L515" s="95"/>
      <c r="M515" s="108"/>
      <c r="N515" s="196"/>
      <c r="O515" s="109"/>
      <c r="P515" s="302"/>
      <c r="Q515" s="303"/>
      <c r="R515" s="368"/>
      <c r="S515" s="308"/>
      <c r="T515" s="302"/>
      <c r="U515" s="303"/>
      <c r="V515" s="368"/>
      <c r="W515" s="308"/>
      <c r="X515" s="302"/>
      <c r="Y515" s="303"/>
      <c r="Z515" s="368"/>
      <c r="AA515" s="308"/>
      <c r="AB515" s="302"/>
      <c r="AC515" s="303"/>
      <c r="AD515" s="368"/>
      <c r="AE515" s="308"/>
      <c r="AF515" s="302"/>
      <c r="AG515" s="303"/>
      <c r="AH515" s="368"/>
      <c r="AI515" s="308"/>
      <c r="AJ515" s="302"/>
      <c r="AK515" s="303"/>
      <c r="AL515" s="368"/>
      <c r="AM515" s="308"/>
      <c r="AN515" s="302"/>
      <c r="AO515" s="303"/>
      <c r="AP515" s="368"/>
      <c r="AQ515" s="308"/>
      <c r="AR515" s="302">
        <v>168</v>
      </c>
      <c r="AS515" s="303">
        <v>82</v>
      </c>
      <c r="AT515" s="368">
        <v>196</v>
      </c>
      <c r="AU515" s="308">
        <v>56</v>
      </c>
      <c r="AV515" s="344"/>
      <c r="AW515" s="303"/>
      <c r="AX515" s="196"/>
      <c r="AY515" s="109"/>
      <c r="AZ515" s="357"/>
      <c r="BA515" s="364"/>
      <c r="BB515" s="357"/>
      <c r="BC515" s="358"/>
      <c r="BD515" s="357"/>
      <c r="BE515" s="358"/>
      <c r="BF515" s="357"/>
      <c r="BG515" s="358"/>
      <c r="BH515" s="357"/>
      <c r="BI515" s="358"/>
      <c r="BJ515" s="357"/>
      <c r="BK515" s="358"/>
      <c r="BL515" s="357"/>
      <c r="BM515" s="358"/>
      <c r="BN515" s="357"/>
      <c r="BO515" s="358"/>
      <c r="BP515" s="357"/>
      <c r="BQ515" s="358"/>
      <c r="BR515" s="357"/>
      <c r="BS515" s="358"/>
    </row>
    <row r="516" spans="1:71">
      <c r="A516" s="10">
        <v>8711</v>
      </c>
      <c r="B516" s="11" t="s">
        <v>648</v>
      </c>
      <c r="C516" s="33">
        <v>820</v>
      </c>
      <c r="D516" s="45">
        <v>161</v>
      </c>
      <c r="E516" s="68">
        <f t="shared" si="7"/>
        <v>0.19634146341463415</v>
      </c>
      <c r="F516" s="95"/>
      <c r="G516" s="109"/>
      <c r="H516" s="95"/>
      <c r="I516" s="108"/>
      <c r="J516" s="196"/>
      <c r="K516" s="109"/>
      <c r="L516" s="95"/>
      <c r="M516" s="108"/>
      <c r="N516" s="196"/>
      <c r="O516" s="109"/>
      <c r="P516" s="302"/>
      <c r="Q516" s="303"/>
      <c r="R516" s="368"/>
      <c r="S516" s="308"/>
      <c r="T516" s="302"/>
      <c r="U516" s="303"/>
      <c r="V516" s="368"/>
      <c r="W516" s="308"/>
      <c r="X516" s="302"/>
      <c r="Y516" s="303"/>
      <c r="Z516" s="368"/>
      <c r="AA516" s="308"/>
      <c r="AB516" s="302"/>
      <c r="AC516" s="303"/>
      <c r="AD516" s="368"/>
      <c r="AE516" s="308"/>
      <c r="AF516" s="302"/>
      <c r="AG516" s="303"/>
      <c r="AH516" s="368"/>
      <c r="AI516" s="308"/>
      <c r="AJ516" s="302"/>
      <c r="AK516" s="303"/>
      <c r="AL516" s="368"/>
      <c r="AM516" s="308"/>
      <c r="AN516" s="302"/>
      <c r="AO516" s="303"/>
      <c r="AP516" s="368"/>
      <c r="AQ516" s="308"/>
      <c r="AR516" s="302">
        <v>114</v>
      </c>
      <c r="AS516" s="303">
        <v>43</v>
      </c>
      <c r="AT516" s="368">
        <v>122</v>
      </c>
      <c r="AU516" s="308">
        <v>36</v>
      </c>
      <c r="AV516" s="344"/>
      <c r="AW516" s="303"/>
      <c r="AX516" s="196"/>
      <c r="AY516" s="109"/>
      <c r="AZ516" s="357"/>
      <c r="BA516" s="364"/>
      <c r="BB516" s="357"/>
      <c r="BC516" s="358"/>
      <c r="BD516" s="357"/>
      <c r="BE516" s="358"/>
      <c r="BF516" s="357"/>
      <c r="BG516" s="358"/>
      <c r="BH516" s="357"/>
      <c r="BI516" s="358"/>
      <c r="BJ516" s="357"/>
      <c r="BK516" s="358"/>
      <c r="BL516" s="357"/>
      <c r="BM516" s="358"/>
      <c r="BN516" s="357"/>
      <c r="BO516" s="358"/>
      <c r="BP516" s="357"/>
      <c r="BQ516" s="358"/>
      <c r="BR516" s="357"/>
      <c r="BS516" s="358"/>
    </row>
    <row r="517" spans="1:71">
      <c r="A517" s="10">
        <v>8712</v>
      </c>
      <c r="B517" s="11" t="s">
        <v>649</v>
      </c>
      <c r="C517" s="33">
        <v>292</v>
      </c>
      <c r="D517" s="45">
        <v>62</v>
      </c>
      <c r="E517" s="68">
        <f t="shared" si="7"/>
        <v>0.21232876712328766</v>
      </c>
      <c r="F517" s="95"/>
      <c r="G517" s="109"/>
      <c r="H517" s="95"/>
      <c r="I517" s="108"/>
      <c r="J517" s="196"/>
      <c r="K517" s="109"/>
      <c r="L517" s="95"/>
      <c r="M517" s="108"/>
      <c r="N517" s="196"/>
      <c r="O517" s="109"/>
      <c r="P517" s="302"/>
      <c r="Q517" s="303"/>
      <c r="R517" s="368"/>
      <c r="S517" s="308"/>
      <c r="T517" s="302"/>
      <c r="U517" s="303"/>
      <c r="V517" s="368"/>
      <c r="W517" s="308"/>
      <c r="X517" s="302"/>
      <c r="Y517" s="303"/>
      <c r="Z517" s="368"/>
      <c r="AA517" s="308"/>
      <c r="AB517" s="302">
        <v>41</v>
      </c>
      <c r="AC517" s="303">
        <v>21</v>
      </c>
      <c r="AD517" s="368"/>
      <c r="AE517" s="308"/>
      <c r="AF517" s="302"/>
      <c r="AG517" s="303"/>
      <c r="AH517" s="368"/>
      <c r="AI517" s="308"/>
      <c r="AJ517" s="302"/>
      <c r="AK517" s="303"/>
      <c r="AL517" s="368"/>
      <c r="AM517" s="308"/>
      <c r="AN517" s="302"/>
      <c r="AO517" s="303"/>
      <c r="AP517" s="368"/>
      <c r="AQ517" s="308"/>
      <c r="AR517" s="302">
        <v>41</v>
      </c>
      <c r="AS517" s="303">
        <v>19</v>
      </c>
      <c r="AT517" s="368">
        <v>46</v>
      </c>
      <c r="AU517" s="308">
        <v>15</v>
      </c>
      <c r="AV517" s="344"/>
      <c r="AW517" s="303"/>
      <c r="AX517" s="196"/>
      <c r="AY517" s="109"/>
      <c r="AZ517" s="95"/>
      <c r="BA517" s="109"/>
      <c r="BB517" s="95"/>
      <c r="BC517" s="96"/>
      <c r="BD517" s="95"/>
      <c r="BE517" s="96"/>
      <c r="BF517" s="95"/>
      <c r="BG517" s="96"/>
      <c r="BH517" s="95"/>
      <c r="BI517" s="96"/>
      <c r="BJ517" s="95"/>
      <c r="BK517" s="96"/>
      <c r="BL517" s="95"/>
      <c r="BM517" s="96"/>
      <c r="BN517" s="95"/>
      <c r="BO517" s="96"/>
      <c r="BP517" s="95"/>
      <c r="BQ517" s="96"/>
      <c r="BR517" s="95"/>
      <c r="BS517" s="96"/>
    </row>
    <row r="518" spans="1:71">
      <c r="A518" s="10">
        <v>8713</v>
      </c>
      <c r="B518" s="11" t="s">
        <v>650</v>
      </c>
      <c r="C518" s="33">
        <v>1155</v>
      </c>
      <c r="D518" s="45">
        <v>307</v>
      </c>
      <c r="E518" s="68">
        <f t="shared" si="7"/>
        <v>0.26580086580086582</v>
      </c>
      <c r="F518" s="95"/>
      <c r="G518" s="109"/>
      <c r="H518" s="95"/>
      <c r="I518" s="108"/>
      <c r="J518" s="196"/>
      <c r="K518" s="109"/>
      <c r="L518" s="95"/>
      <c r="M518" s="108"/>
      <c r="N518" s="196"/>
      <c r="O518" s="109"/>
      <c r="P518" s="302"/>
      <c r="Q518" s="303"/>
      <c r="R518" s="368"/>
      <c r="S518" s="308"/>
      <c r="T518" s="302"/>
      <c r="U518" s="303"/>
      <c r="V518" s="368"/>
      <c r="W518" s="308"/>
      <c r="X518" s="302"/>
      <c r="Y518" s="303"/>
      <c r="Z518" s="368"/>
      <c r="AA518" s="308"/>
      <c r="AB518" s="302"/>
      <c r="AC518" s="303"/>
      <c r="AD518" s="368"/>
      <c r="AE518" s="308"/>
      <c r="AF518" s="302"/>
      <c r="AG518" s="303"/>
      <c r="AH518" s="368"/>
      <c r="AI518" s="308"/>
      <c r="AJ518" s="302"/>
      <c r="AK518" s="303"/>
      <c r="AL518" s="368"/>
      <c r="AM518" s="308"/>
      <c r="AN518" s="302"/>
      <c r="AO518" s="303"/>
      <c r="AP518" s="368"/>
      <c r="AQ518" s="308"/>
      <c r="AR518" s="302">
        <v>188</v>
      </c>
      <c r="AS518" s="303">
        <v>112</v>
      </c>
      <c r="AT518" s="368">
        <v>200</v>
      </c>
      <c r="AU518" s="308">
        <v>101</v>
      </c>
      <c r="AV518" s="344"/>
      <c r="AW518" s="303"/>
      <c r="AX518" s="196"/>
      <c r="AY518" s="109"/>
      <c r="AZ518" s="357"/>
      <c r="BA518" s="364"/>
      <c r="BB518" s="357"/>
      <c r="BC518" s="358"/>
      <c r="BD518" s="357"/>
      <c r="BE518" s="358"/>
      <c r="BF518" s="357"/>
      <c r="BG518" s="358"/>
      <c r="BH518" s="357"/>
      <c r="BI518" s="358"/>
      <c r="BJ518" s="357"/>
      <c r="BK518" s="358"/>
      <c r="BL518" s="357"/>
      <c r="BM518" s="358"/>
      <c r="BN518" s="357"/>
      <c r="BO518" s="358"/>
      <c r="BP518" s="357"/>
      <c r="BQ518" s="358"/>
      <c r="BR518" s="357"/>
      <c r="BS518" s="358"/>
    </row>
    <row r="519" spans="1:71">
      <c r="A519" s="10">
        <v>8714</v>
      </c>
      <c r="B519" s="11" t="s">
        <v>651</v>
      </c>
      <c r="C519" s="33">
        <v>1078</v>
      </c>
      <c r="D519" s="45">
        <v>498</v>
      </c>
      <c r="E519" s="68">
        <f t="shared" si="7"/>
        <v>0.46196660482374768</v>
      </c>
      <c r="F519" s="95"/>
      <c r="G519" s="109"/>
      <c r="H519" s="95"/>
      <c r="I519" s="108"/>
      <c r="J519" s="196"/>
      <c r="K519" s="109"/>
      <c r="L519" s="95"/>
      <c r="M519" s="108"/>
      <c r="N519" s="196"/>
      <c r="O519" s="109"/>
      <c r="P519" s="302"/>
      <c r="Q519" s="303"/>
      <c r="R519" s="368"/>
      <c r="S519" s="308"/>
      <c r="T519" s="302"/>
      <c r="U519" s="303"/>
      <c r="V519" s="368"/>
      <c r="W519" s="308"/>
      <c r="X519" s="302"/>
      <c r="Y519" s="303"/>
      <c r="Z519" s="368"/>
      <c r="AA519" s="308"/>
      <c r="AB519" s="302">
        <v>0</v>
      </c>
      <c r="AC519" s="303">
        <v>0</v>
      </c>
      <c r="AD519" s="368">
        <v>341</v>
      </c>
      <c r="AE519" s="308">
        <v>157</v>
      </c>
      <c r="AF519" s="302"/>
      <c r="AG519" s="303"/>
      <c r="AH519" s="368"/>
      <c r="AI519" s="308"/>
      <c r="AJ519" s="302"/>
      <c r="AK519" s="303"/>
      <c r="AL519" s="368"/>
      <c r="AM519" s="308"/>
      <c r="AN519" s="302"/>
      <c r="AO519" s="303"/>
      <c r="AP519" s="368"/>
      <c r="AQ519" s="308"/>
      <c r="AR519" s="302">
        <v>345</v>
      </c>
      <c r="AS519" s="303">
        <v>137</v>
      </c>
      <c r="AT519" s="368">
        <v>373</v>
      </c>
      <c r="AU519" s="308">
        <v>112</v>
      </c>
      <c r="AV519" s="344"/>
      <c r="AW519" s="303"/>
      <c r="AX519" s="196"/>
      <c r="AY519" s="109"/>
      <c r="AZ519" s="95"/>
      <c r="BA519" s="109"/>
      <c r="BB519" s="95"/>
      <c r="BC519" s="96"/>
      <c r="BD519" s="95"/>
      <c r="BE519" s="96"/>
      <c r="BF519" s="95"/>
      <c r="BG519" s="96"/>
      <c r="BH519" s="95"/>
      <c r="BI519" s="96"/>
      <c r="BJ519" s="95"/>
      <c r="BK519" s="96"/>
      <c r="BL519" s="95"/>
      <c r="BM519" s="96"/>
      <c r="BN519" s="95"/>
      <c r="BO519" s="96"/>
      <c r="BP519" s="95"/>
      <c r="BQ519" s="96"/>
      <c r="BR519" s="95"/>
      <c r="BS519" s="96"/>
    </row>
    <row r="520" spans="1:71">
      <c r="A520" s="10">
        <v>8715</v>
      </c>
      <c r="B520" s="11" t="s">
        <v>652</v>
      </c>
      <c r="C520" s="33">
        <v>687</v>
      </c>
      <c r="D520" s="45">
        <v>151</v>
      </c>
      <c r="E520" s="68">
        <f t="shared" si="7"/>
        <v>0.2197962154294032</v>
      </c>
      <c r="F520" s="95"/>
      <c r="G520" s="109"/>
      <c r="H520" s="95"/>
      <c r="I520" s="108"/>
      <c r="J520" s="196"/>
      <c r="K520" s="109"/>
      <c r="L520" s="95"/>
      <c r="M520" s="108"/>
      <c r="N520" s="196"/>
      <c r="O520" s="109"/>
      <c r="P520" s="302"/>
      <c r="Q520" s="303"/>
      <c r="R520" s="368"/>
      <c r="S520" s="308"/>
      <c r="T520" s="302"/>
      <c r="U520" s="303"/>
      <c r="V520" s="368"/>
      <c r="W520" s="308"/>
      <c r="X520" s="302"/>
      <c r="Y520" s="303"/>
      <c r="Z520" s="368"/>
      <c r="AA520" s="308"/>
      <c r="AB520" s="302"/>
      <c r="AC520" s="303"/>
      <c r="AD520" s="368"/>
      <c r="AE520" s="308"/>
      <c r="AF520" s="302"/>
      <c r="AG520" s="303"/>
      <c r="AH520" s="368"/>
      <c r="AI520" s="308"/>
      <c r="AJ520" s="302"/>
      <c r="AK520" s="303"/>
      <c r="AL520" s="368"/>
      <c r="AM520" s="308"/>
      <c r="AN520" s="302"/>
      <c r="AO520" s="303"/>
      <c r="AP520" s="368"/>
      <c r="AQ520" s="308"/>
      <c r="AR520" s="302">
        <v>115</v>
      </c>
      <c r="AS520" s="303">
        <v>32</v>
      </c>
      <c r="AT520" s="368">
        <v>119</v>
      </c>
      <c r="AU520" s="308">
        <v>30</v>
      </c>
      <c r="AV520" s="344"/>
      <c r="AW520" s="303"/>
      <c r="AX520" s="196"/>
      <c r="AY520" s="109"/>
      <c r="AZ520" s="357"/>
      <c r="BA520" s="364"/>
      <c r="BB520" s="357"/>
      <c r="BC520" s="358"/>
      <c r="BD520" s="357"/>
      <c r="BE520" s="358"/>
      <c r="BF520" s="357"/>
      <c r="BG520" s="358"/>
      <c r="BH520" s="357"/>
      <c r="BI520" s="358"/>
      <c r="BJ520" s="357"/>
      <c r="BK520" s="358"/>
      <c r="BL520" s="357"/>
      <c r="BM520" s="358"/>
      <c r="BN520" s="357"/>
      <c r="BO520" s="358"/>
      <c r="BP520" s="357"/>
      <c r="BQ520" s="358"/>
      <c r="BR520" s="357"/>
      <c r="BS520" s="358"/>
    </row>
    <row r="521" spans="1:71">
      <c r="A521" s="10">
        <v>8716</v>
      </c>
      <c r="B521" s="11" t="s">
        <v>653</v>
      </c>
      <c r="C521" s="33">
        <v>841</v>
      </c>
      <c r="D521" s="45">
        <v>218</v>
      </c>
      <c r="E521" s="68">
        <f t="shared" si="7"/>
        <v>0.25921521997621877</v>
      </c>
      <c r="F521" s="95"/>
      <c r="G521" s="109"/>
      <c r="H521" s="95"/>
      <c r="I521" s="108"/>
      <c r="J521" s="196"/>
      <c r="K521" s="109"/>
      <c r="L521" s="95"/>
      <c r="M521" s="108"/>
      <c r="N521" s="196"/>
      <c r="O521" s="109"/>
      <c r="P521" s="302"/>
      <c r="Q521" s="303"/>
      <c r="R521" s="368"/>
      <c r="S521" s="308"/>
      <c r="T521" s="302"/>
      <c r="U521" s="303"/>
      <c r="V521" s="368"/>
      <c r="W521" s="308"/>
      <c r="X521" s="302"/>
      <c r="Y521" s="303"/>
      <c r="Z521" s="368"/>
      <c r="AA521" s="308"/>
      <c r="AB521" s="302"/>
      <c r="AC521" s="303"/>
      <c r="AD521" s="368"/>
      <c r="AE521" s="308"/>
      <c r="AF521" s="302"/>
      <c r="AG521" s="303"/>
      <c r="AH521" s="368"/>
      <c r="AI521" s="308"/>
      <c r="AJ521" s="302"/>
      <c r="AK521" s="303"/>
      <c r="AL521" s="368"/>
      <c r="AM521" s="308"/>
      <c r="AN521" s="302"/>
      <c r="AO521" s="303"/>
      <c r="AP521" s="368"/>
      <c r="AQ521" s="308"/>
      <c r="AR521" s="302">
        <v>144</v>
      </c>
      <c r="AS521" s="303">
        <v>71</v>
      </c>
      <c r="AT521" s="368">
        <v>156</v>
      </c>
      <c r="AU521" s="308">
        <v>58</v>
      </c>
      <c r="AV521" s="344"/>
      <c r="AW521" s="303"/>
      <c r="AX521" s="196"/>
      <c r="AY521" s="109"/>
      <c r="AZ521" s="357"/>
      <c r="BA521" s="364"/>
      <c r="BB521" s="357"/>
      <c r="BC521" s="358"/>
      <c r="BD521" s="357"/>
      <c r="BE521" s="358"/>
      <c r="BF521" s="357"/>
      <c r="BG521" s="358"/>
      <c r="BH521" s="357"/>
      <c r="BI521" s="358"/>
      <c r="BJ521" s="357"/>
      <c r="BK521" s="358"/>
      <c r="BL521" s="357"/>
      <c r="BM521" s="358"/>
      <c r="BN521" s="357"/>
      <c r="BO521" s="358"/>
      <c r="BP521" s="357"/>
      <c r="BQ521" s="358"/>
      <c r="BR521" s="357"/>
      <c r="BS521" s="358"/>
    </row>
    <row r="522" spans="1:71">
      <c r="A522" s="10">
        <v>8717</v>
      </c>
      <c r="B522" s="11" t="s">
        <v>654</v>
      </c>
      <c r="C522" s="33">
        <v>1302</v>
      </c>
      <c r="D522" s="45">
        <v>236</v>
      </c>
      <c r="E522" s="68">
        <f t="shared" si="7"/>
        <v>0.18125960061443933</v>
      </c>
      <c r="F522" s="95"/>
      <c r="G522" s="109"/>
      <c r="H522" s="95"/>
      <c r="I522" s="108"/>
      <c r="J522" s="196"/>
      <c r="K522" s="109"/>
      <c r="L522" s="95"/>
      <c r="M522" s="108"/>
      <c r="N522" s="196"/>
      <c r="O522" s="109"/>
      <c r="P522" s="302"/>
      <c r="Q522" s="303"/>
      <c r="R522" s="368"/>
      <c r="S522" s="308"/>
      <c r="T522" s="302"/>
      <c r="U522" s="303"/>
      <c r="V522" s="368"/>
      <c r="W522" s="308"/>
      <c r="X522" s="302"/>
      <c r="Y522" s="303"/>
      <c r="Z522" s="368"/>
      <c r="AA522" s="308"/>
      <c r="AB522" s="302"/>
      <c r="AC522" s="303"/>
      <c r="AD522" s="368"/>
      <c r="AE522" s="308"/>
      <c r="AF522" s="302"/>
      <c r="AG522" s="303"/>
      <c r="AH522" s="368"/>
      <c r="AI522" s="308"/>
      <c r="AJ522" s="302"/>
      <c r="AK522" s="303"/>
      <c r="AL522" s="368"/>
      <c r="AM522" s="308"/>
      <c r="AN522" s="302"/>
      <c r="AO522" s="303"/>
      <c r="AP522" s="368"/>
      <c r="AQ522" s="308"/>
      <c r="AR522" s="302">
        <v>145</v>
      </c>
      <c r="AS522" s="303">
        <v>89</v>
      </c>
      <c r="AT522" s="368">
        <v>173</v>
      </c>
      <c r="AU522" s="308">
        <v>62</v>
      </c>
      <c r="AV522" s="344"/>
      <c r="AW522" s="303"/>
      <c r="AX522" s="196"/>
      <c r="AY522" s="109"/>
      <c r="AZ522" s="357"/>
      <c r="BA522" s="364"/>
      <c r="BB522" s="357"/>
      <c r="BC522" s="358"/>
      <c r="BD522" s="357"/>
      <c r="BE522" s="358"/>
      <c r="BF522" s="357"/>
      <c r="BG522" s="358"/>
      <c r="BH522" s="357"/>
      <c r="BI522" s="358"/>
      <c r="BJ522" s="357"/>
      <c r="BK522" s="358"/>
      <c r="BL522" s="357"/>
      <c r="BM522" s="358"/>
      <c r="BN522" s="357"/>
      <c r="BO522" s="358"/>
      <c r="BP522" s="357"/>
      <c r="BQ522" s="358"/>
      <c r="BR522" s="357"/>
      <c r="BS522" s="358"/>
    </row>
    <row r="523" spans="1:71">
      <c r="A523" s="10">
        <v>8718</v>
      </c>
      <c r="B523" s="11" t="s">
        <v>655</v>
      </c>
      <c r="C523" s="33">
        <v>1182</v>
      </c>
      <c r="D523" s="45">
        <v>407</v>
      </c>
      <c r="E523" s="68">
        <f t="shared" si="7"/>
        <v>0.344331641285956</v>
      </c>
      <c r="F523" s="95"/>
      <c r="G523" s="109"/>
      <c r="H523" s="95"/>
      <c r="I523" s="108"/>
      <c r="J523" s="196"/>
      <c r="K523" s="109"/>
      <c r="L523" s="95"/>
      <c r="M523" s="108"/>
      <c r="N523" s="196"/>
      <c r="O523" s="109"/>
      <c r="P523" s="302"/>
      <c r="Q523" s="303"/>
      <c r="R523" s="368"/>
      <c r="S523" s="308"/>
      <c r="T523" s="302"/>
      <c r="U523" s="303"/>
      <c r="V523" s="368"/>
      <c r="W523" s="308"/>
      <c r="X523" s="302"/>
      <c r="Y523" s="303"/>
      <c r="Z523" s="368"/>
      <c r="AA523" s="308"/>
      <c r="AB523" s="302"/>
      <c r="AC523" s="303"/>
      <c r="AD523" s="368">
        <v>223</v>
      </c>
      <c r="AE523" s="308">
        <v>182</v>
      </c>
      <c r="AF523" s="302"/>
      <c r="AG523" s="303"/>
      <c r="AH523" s="368"/>
      <c r="AI523" s="308"/>
      <c r="AJ523" s="302"/>
      <c r="AK523" s="303"/>
      <c r="AL523" s="368"/>
      <c r="AM523" s="308"/>
      <c r="AN523" s="302"/>
      <c r="AO523" s="303"/>
      <c r="AP523" s="368"/>
      <c r="AQ523" s="308"/>
      <c r="AR523" s="302">
        <v>276</v>
      </c>
      <c r="AS523" s="303">
        <v>127</v>
      </c>
      <c r="AT523" s="368">
        <v>301</v>
      </c>
      <c r="AU523" s="308">
        <v>100</v>
      </c>
      <c r="AV523" s="344"/>
      <c r="AW523" s="303"/>
      <c r="AX523" s="196"/>
      <c r="AY523" s="109"/>
      <c r="AZ523" s="357"/>
      <c r="BA523" s="364"/>
      <c r="BB523" s="357"/>
      <c r="BC523" s="358"/>
      <c r="BD523" s="357"/>
      <c r="BE523" s="358"/>
      <c r="BF523" s="357"/>
      <c r="BG523" s="358"/>
      <c r="BH523" s="357"/>
      <c r="BI523" s="358"/>
      <c r="BJ523" s="357"/>
      <c r="BK523" s="358"/>
      <c r="BL523" s="357"/>
      <c r="BM523" s="358"/>
      <c r="BN523" s="357"/>
      <c r="BO523" s="358"/>
      <c r="BP523" s="357"/>
      <c r="BQ523" s="358"/>
      <c r="BR523" s="357"/>
      <c r="BS523" s="358"/>
    </row>
    <row r="524" spans="1:71">
      <c r="A524" s="10">
        <v>8719</v>
      </c>
      <c r="B524" s="11" t="s">
        <v>656</v>
      </c>
      <c r="C524" s="33">
        <v>1150</v>
      </c>
      <c r="D524" s="45">
        <v>520</v>
      </c>
      <c r="E524" s="68">
        <f t="shared" si="7"/>
        <v>0.45217391304347826</v>
      </c>
      <c r="F524" s="95"/>
      <c r="G524" s="109"/>
      <c r="H524" s="95"/>
      <c r="I524" s="108"/>
      <c r="J524" s="196"/>
      <c r="K524" s="109"/>
      <c r="L524" s="95"/>
      <c r="M524" s="108"/>
      <c r="N524" s="196"/>
      <c r="O524" s="109"/>
      <c r="P524" s="302"/>
      <c r="Q524" s="303"/>
      <c r="R524" s="368"/>
      <c r="S524" s="308"/>
      <c r="T524" s="302"/>
      <c r="U524" s="303"/>
      <c r="V524" s="368"/>
      <c r="W524" s="308"/>
      <c r="X524" s="302"/>
      <c r="Y524" s="303"/>
      <c r="Z524" s="368"/>
      <c r="AA524" s="308"/>
      <c r="AB524" s="302"/>
      <c r="AC524" s="303"/>
      <c r="AD524" s="368">
        <v>340</v>
      </c>
      <c r="AE524" s="308">
        <v>173</v>
      </c>
      <c r="AF524" s="302"/>
      <c r="AG524" s="303"/>
      <c r="AH524" s="368"/>
      <c r="AI524" s="308"/>
      <c r="AJ524" s="302"/>
      <c r="AK524" s="303"/>
      <c r="AL524" s="368"/>
      <c r="AM524" s="308"/>
      <c r="AN524" s="302"/>
      <c r="AO524" s="303"/>
      <c r="AP524" s="368"/>
      <c r="AQ524" s="308"/>
      <c r="AR524" s="302">
        <v>378</v>
      </c>
      <c r="AS524" s="303">
        <v>134</v>
      </c>
      <c r="AT524" s="368">
        <v>410</v>
      </c>
      <c r="AU524" s="308">
        <v>108</v>
      </c>
      <c r="AV524" s="344"/>
      <c r="AW524" s="303"/>
      <c r="AX524" s="196"/>
      <c r="AY524" s="109"/>
      <c r="AZ524" s="357"/>
      <c r="BA524" s="364"/>
      <c r="BB524" s="357"/>
      <c r="BC524" s="358"/>
      <c r="BD524" s="357"/>
      <c r="BE524" s="358"/>
      <c r="BF524" s="357"/>
      <c r="BG524" s="358"/>
      <c r="BH524" s="357"/>
      <c r="BI524" s="358"/>
      <c r="BJ524" s="357"/>
      <c r="BK524" s="358"/>
      <c r="BL524" s="357"/>
      <c r="BM524" s="358"/>
      <c r="BN524" s="357"/>
      <c r="BO524" s="358"/>
      <c r="BP524" s="357"/>
      <c r="BQ524" s="358"/>
      <c r="BR524" s="357"/>
      <c r="BS524" s="358"/>
    </row>
    <row r="525" spans="1:71">
      <c r="A525" s="10">
        <v>8720</v>
      </c>
      <c r="B525" s="11" t="s">
        <v>657</v>
      </c>
      <c r="C525" s="33">
        <v>1384</v>
      </c>
      <c r="D525" s="45">
        <v>501</v>
      </c>
      <c r="E525" s="68">
        <f t="shared" si="7"/>
        <v>0.36199421965317918</v>
      </c>
      <c r="F525" s="95"/>
      <c r="G525" s="109"/>
      <c r="H525" s="95"/>
      <c r="I525" s="108"/>
      <c r="J525" s="196"/>
      <c r="K525" s="109"/>
      <c r="L525" s="95"/>
      <c r="M525" s="108"/>
      <c r="N525" s="196"/>
      <c r="O525" s="109"/>
      <c r="P525" s="302"/>
      <c r="Q525" s="303"/>
      <c r="R525" s="368"/>
      <c r="S525" s="308"/>
      <c r="T525" s="302"/>
      <c r="U525" s="303"/>
      <c r="V525" s="368"/>
      <c r="W525" s="308"/>
      <c r="X525" s="302"/>
      <c r="Y525" s="303"/>
      <c r="Z525" s="368"/>
      <c r="AA525" s="308"/>
      <c r="AB525" s="302"/>
      <c r="AC525" s="303"/>
      <c r="AD525" s="368"/>
      <c r="AE525" s="308"/>
      <c r="AF525" s="302"/>
      <c r="AG525" s="303"/>
      <c r="AH525" s="368"/>
      <c r="AI525" s="308"/>
      <c r="AJ525" s="302">
        <v>319</v>
      </c>
      <c r="AK525" s="303">
        <v>172</v>
      </c>
      <c r="AL525" s="368"/>
      <c r="AM525" s="308"/>
      <c r="AN525" s="302"/>
      <c r="AO525" s="303"/>
      <c r="AP525" s="368"/>
      <c r="AQ525" s="308"/>
      <c r="AR525" s="302">
        <v>360</v>
      </c>
      <c r="AS525" s="303">
        <v>136</v>
      </c>
      <c r="AT525" s="368">
        <v>381</v>
      </c>
      <c r="AU525" s="308">
        <v>108</v>
      </c>
      <c r="AV525" s="344"/>
      <c r="AW525" s="303"/>
      <c r="AX525" s="196"/>
      <c r="AY525" s="109"/>
      <c r="AZ525" s="357"/>
      <c r="BA525" s="364"/>
      <c r="BB525" s="357"/>
      <c r="BC525" s="358"/>
      <c r="BD525" s="357"/>
      <c r="BE525" s="358"/>
      <c r="BF525" s="357"/>
      <c r="BG525" s="358"/>
      <c r="BH525" s="357"/>
      <c r="BI525" s="358"/>
      <c r="BJ525" s="357"/>
      <c r="BK525" s="358"/>
      <c r="BL525" s="357"/>
      <c r="BM525" s="358"/>
      <c r="BN525" s="357"/>
      <c r="BO525" s="358"/>
      <c r="BP525" s="357"/>
      <c r="BQ525" s="358"/>
      <c r="BR525" s="357"/>
      <c r="BS525" s="358"/>
    </row>
    <row r="526" spans="1:71">
      <c r="A526" s="10">
        <v>8721</v>
      </c>
      <c r="B526" s="11" t="s">
        <v>658</v>
      </c>
      <c r="C526" s="33">
        <v>1232</v>
      </c>
      <c r="D526" s="45">
        <v>638</v>
      </c>
      <c r="E526" s="68">
        <f t="shared" si="7"/>
        <v>0.5178571428571429</v>
      </c>
      <c r="F526" s="95"/>
      <c r="G526" s="109"/>
      <c r="H526" s="95"/>
      <c r="I526" s="108"/>
      <c r="J526" s="196"/>
      <c r="K526" s="109"/>
      <c r="L526" s="95"/>
      <c r="M526" s="108"/>
      <c r="N526" s="196"/>
      <c r="O526" s="109"/>
      <c r="P526" s="302"/>
      <c r="Q526" s="303"/>
      <c r="R526" s="368"/>
      <c r="S526" s="308"/>
      <c r="T526" s="302"/>
      <c r="U526" s="303"/>
      <c r="V526" s="368"/>
      <c r="W526" s="308"/>
      <c r="X526" s="302"/>
      <c r="Y526" s="303"/>
      <c r="Z526" s="368"/>
      <c r="AA526" s="308"/>
      <c r="AB526" s="302"/>
      <c r="AC526" s="303"/>
      <c r="AD526" s="368">
        <v>484</v>
      </c>
      <c r="AE526" s="308">
        <v>149</v>
      </c>
      <c r="AF526" s="302"/>
      <c r="AG526" s="303"/>
      <c r="AH526" s="368"/>
      <c r="AI526" s="308"/>
      <c r="AJ526" s="302"/>
      <c r="AK526" s="303"/>
      <c r="AL526" s="368"/>
      <c r="AM526" s="308"/>
      <c r="AN526" s="302"/>
      <c r="AO526" s="303"/>
      <c r="AP526" s="368"/>
      <c r="AQ526" s="308"/>
      <c r="AR526" s="302">
        <v>464</v>
      </c>
      <c r="AS526" s="303">
        <v>149</v>
      </c>
      <c r="AT526" s="368">
        <v>502</v>
      </c>
      <c r="AU526" s="308">
        <v>115</v>
      </c>
      <c r="AV526" s="344"/>
      <c r="AW526" s="303"/>
      <c r="AX526" s="196"/>
      <c r="AY526" s="109"/>
      <c r="AZ526" s="357"/>
      <c r="BA526" s="364"/>
      <c r="BB526" s="357"/>
      <c r="BC526" s="358"/>
      <c r="BD526" s="357"/>
      <c r="BE526" s="358"/>
      <c r="BF526" s="357"/>
      <c r="BG526" s="358"/>
      <c r="BH526" s="357"/>
      <c r="BI526" s="358"/>
      <c r="BJ526" s="357"/>
      <c r="BK526" s="358"/>
      <c r="BL526" s="357"/>
      <c r="BM526" s="358"/>
      <c r="BN526" s="357"/>
      <c r="BO526" s="358"/>
      <c r="BP526" s="357"/>
      <c r="BQ526" s="358"/>
      <c r="BR526" s="357"/>
      <c r="BS526" s="358"/>
    </row>
    <row r="527" spans="1:71">
      <c r="A527" s="10">
        <v>8722</v>
      </c>
      <c r="B527" s="11" t="s">
        <v>659</v>
      </c>
      <c r="C527" s="33">
        <v>1053</v>
      </c>
      <c r="D527" s="45">
        <v>368</v>
      </c>
      <c r="E527" s="68">
        <f t="shared" si="7"/>
        <v>0.34947768281101615</v>
      </c>
      <c r="F527" s="95"/>
      <c r="G527" s="109"/>
      <c r="H527" s="95"/>
      <c r="I527" s="108"/>
      <c r="J527" s="196"/>
      <c r="K527" s="109"/>
      <c r="L527" s="95"/>
      <c r="M527" s="108"/>
      <c r="N527" s="196"/>
      <c r="O527" s="109"/>
      <c r="P527" s="302"/>
      <c r="Q527" s="303"/>
      <c r="R527" s="368"/>
      <c r="S527" s="308"/>
      <c r="T527" s="302"/>
      <c r="U527" s="303"/>
      <c r="V527" s="368"/>
      <c r="W527" s="308"/>
      <c r="X527" s="302"/>
      <c r="Y527" s="303"/>
      <c r="Z527" s="368"/>
      <c r="AA527" s="308"/>
      <c r="AB527" s="302"/>
      <c r="AC527" s="303"/>
      <c r="AD527" s="368">
        <v>22</v>
      </c>
      <c r="AE527" s="308">
        <v>23</v>
      </c>
      <c r="AF527" s="302"/>
      <c r="AG527" s="303"/>
      <c r="AH527" s="368"/>
      <c r="AI527" s="308"/>
      <c r="AJ527" s="302"/>
      <c r="AK527" s="303"/>
      <c r="AL527" s="368"/>
      <c r="AM527" s="308"/>
      <c r="AN527" s="302"/>
      <c r="AO527" s="303"/>
      <c r="AP527" s="368"/>
      <c r="AQ527" s="308"/>
      <c r="AR527" s="302">
        <v>246</v>
      </c>
      <c r="AS527" s="303">
        <v>118</v>
      </c>
      <c r="AT527" s="368">
        <v>265</v>
      </c>
      <c r="AU527" s="308">
        <v>98</v>
      </c>
      <c r="AV527" s="344"/>
      <c r="AW527" s="303"/>
      <c r="AX527" s="196"/>
      <c r="AY527" s="109"/>
      <c r="AZ527" s="357"/>
      <c r="BA527" s="364"/>
      <c r="BB527" s="357"/>
      <c r="BC527" s="358"/>
      <c r="BD527" s="357"/>
      <c r="BE527" s="358"/>
      <c r="BF527" s="357"/>
      <c r="BG527" s="358"/>
      <c r="BH527" s="357"/>
      <c r="BI527" s="358"/>
      <c r="BJ527" s="357"/>
      <c r="BK527" s="358"/>
      <c r="BL527" s="357"/>
      <c r="BM527" s="358"/>
      <c r="BN527" s="357"/>
      <c r="BO527" s="358"/>
      <c r="BP527" s="357"/>
      <c r="BQ527" s="358"/>
      <c r="BR527" s="357"/>
      <c r="BS527" s="358"/>
    </row>
    <row r="528" spans="1:71">
      <c r="A528" s="10">
        <v>8723</v>
      </c>
      <c r="B528" s="11" t="s">
        <v>660</v>
      </c>
      <c r="C528" s="33">
        <v>1302</v>
      </c>
      <c r="D528" s="45">
        <v>567</v>
      </c>
      <c r="E528" s="68">
        <f t="shared" si="7"/>
        <v>0.43548387096774194</v>
      </c>
      <c r="F528" s="95"/>
      <c r="G528" s="109"/>
      <c r="H528" s="95"/>
      <c r="I528" s="108"/>
      <c r="J528" s="196"/>
      <c r="K528" s="109"/>
      <c r="L528" s="95"/>
      <c r="M528" s="108"/>
      <c r="N528" s="196"/>
      <c r="O528" s="109"/>
      <c r="P528" s="302"/>
      <c r="Q528" s="303"/>
      <c r="R528" s="368"/>
      <c r="S528" s="308"/>
      <c r="T528" s="302"/>
      <c r="U528" s="303"/>
      <c r="V528" s="368"/>
      <c r="W528" s="308"/>
      <c r="X528" s="302"/>
      <c r="Y528" s="303"/>
      <c r="Z528" s="368"/>
      <c r="AA528" s="308"/>
      <c r="AB528" s="302"/>
      <c r="AC528" s="303"/>
      <c r="AD528" s="368">
        <v>393</v>
      </c>
      <c r="AE528" s="308">
        <v>170</v>
      </c>
      <c r="AF528" s="302"/>
      <c r="AG528" s="303"/>
      <c r="AH528" s="368"/>
      <c r="AI528" s="308"/>
      <c r="AJ528" s="302"/>
      <c r="AK528" s="303"/>
      <c r="AL528" s="368"/>
      <c r="AM528" s="308"/>
      <c r="AN528" s="302"/>
      <c r="AO528" s="303"/>
      <c r="AP528" s="368"/>
      <c r="AQ528" s="308"/>
      <c r="AR528" s="302">
        <v>415</v>
      </c>
      <c r="AS528" s="303">
        <v>145</v>
      </c>
      <c r="AT528" s="368">
        <v>436</v>
      </c>
      <c r="AU528" s="308">
        <v>126</v>
      </c>
      <c r="AV528" s="344"/>
      <c r="AW528" s="303"/>
      <c r="AX528" s="196"/>
      <c r="AY528" s="109"/>
      <c r="AZ528" s="357"/>
      <c r="BA528" s="364"/>
      <c r="BB528" s="357"/>
      <c r="BC528" s="358"/>
      <c r="BD528" s="357"/>
      <c r="BE528" s="358"/>
      <c r="BF528" s="357"/>
      <c r="BG528" s="358"/>
      <c r="BH528" s="357"/>
      <c r="BI528" s="358"/>
      <c r="BJ528" s="357"/>
      <c r="BK528" s="358"/>
      <c r="BL528" s="357"/>
      <c r="BM528" s="358"/>
      <c r="BN528" s="357"/>
      <c r="BO528" s="358"/>
      <c r="BP528" s="357"/>
      <c r="BQ528" s="358"/>
      <c r="BR528" s="357"/>
      <c r="BS528" s="358"/>
    </row>
    <row r="529" spans="1:71">
      <c r="A529" s="10">
        <v>8724</v>
      </c>
      <c r="B529" s="11" t="s">
        <v>661</v>
      </c>
      <c r="C529" s="33">
        <v>706</v>
      </c>
      <c r="D529" s="45">
        <v>218</v>
      </c>
      <c r="E529" s="68">
        <f t="shared" si="7"/>
        <v>0.30878186968838528</v>
      </c>
      <c r="F529" s="95"/>
      <c r="G529" s="109"/>
      <c r="H529" s="95"/>
      <c r="I529" s="108"/>
      <c r="J529" s="196"/>
      <c r="K529" s="109"/>
      <c r="L529" s="95"/>
      <c r="M529" s="108"/>
      <c r="N529" s="196"/>
      <c r="O529" s="109"/>
      <c r="P529" s="302"/>
      <c r="Q529" s="303"/>
      <c r="R529" s="368"/>
      <c r="S529" s="308"/>
      <c r="T529" s="302"/>
      <c r="U529" s="303"/>
      <c r="V529" s="368"/>
      <c r="W529" s="308"/>
      <c r="X529" s="302"/>
      <c r="Y529" s="303"/>
      <c r="Z529" s="368"/>
      <c r="AA529" s="308"/>
      <c r="AB529" s="302"/>
      <c r="AC529" s="303"/>
      <c r="AD529" s="368"/>
      <c r="AE529" s="308"/>
      <c r="AF529" s="302"/>
      <c r="AG529" s="303"/>
      <c r="AH529" s="368"/>
      <c r="AI529" s="308"/>
      <c r="AJ529" s="302"/>
      <c r="AK529" s="303"/>
      <c r="AL529" s="368">
        <v>85</v>
      </c>
      <c r="AM529" s="308">
        <v>34</v>
      </c>
      <c r="AN529" s="302"/>
      <c r="AO529" s="303"/>
      <c r="AP529" s="368"/>
      <c r="AQ529" s="308"/>
      <c r="AR529" s="302">
        <v>157</v>
      </c>
      <c r="AS529" s="303">
        <v>59</v>
      </c>
      <c r="AT529" s="368">
        <v>164</v>
      </c>
      <c r="AU529" s="308">
        <v>53</v>
      </c>
      <c r="AV529" s="344"/>
      <c r="AW529" s="303"/>
      <c r="AX529" s="196"/>
      <c r="AY529" s="109"/>
      <c r="AZ529" s="357"/>
      <c r="BA529" s="364"/>
      <c r="BB529" s="357"/>
      <c r="BC529" s="358"/>
      <c r="BD529" s="357"/>
      <c r="BE529" s="358"/>
      <c r="BF529" s="357"/>
      <c r="BG529" s="358"/>
      <c r="BH529" s="357"/>
      <c r="BI529" s="358"/>
      <c r="BJ529" s="357"/>
      <c r="BK529" s="358"/>
      <c r="BL529" s="357"/>
      <c r="BM529" s="358"/>
      <c r="BN529" s="357"/>
      <c r="BO529" s="358"/>
      <c r="BP529" s="357"/>
      <c r="BQ529" s="358"/>
      <c r="BR529" s="357"/>
      <c r="BS529" s="358"/>
    </row>
    <row r="530" spans="1:71">
      <c r="A530" s="10">
        <v>8725</v>
      </c>
      <c r="B530" s="11" t="s">
        <v>662</v>
      </c>
      <c r="C530" s="33">
        <v>925</v>
      </c>
      <c r="D530" s="45">
        <v>215</v>
      </c>
      <c r="E530" s="68">
        <f t="shared" si="7"/>
        <v>0.23243243243243245</v>
      </c>
      <c r="F530" s="95"/>
      <c r="G530" s="109"/>
      <c r="H530" s="95"/>
      <c r="I530" s="108"/>
      <c r="J530" s="196"/>
      <c r="K530" s="109"/>
      <c r="L530" s="95"/>
      <c r="M530" s="108"/>
      <c r="N530" s="196"/>
      <c r="O530" s="109"/>
      <c r="P530" s="302"/>
      <c r="Q530" s="303"/>
      <c r="R530" s="368"/>
      <c r="S530" s="308"/>
      <c r="T530" s="302"/>
      <c r="U530" s="303"/>
      <c r="V530" s="368"/>
      <c r="W530" s="308"/>
      <c r="X530" s="302"/>
      <c r="Y530" s="303"/>
      <c r="Z530" s="368"/>
      <c r="AA530" s="308"/>
      <c r="AB530" s="302"/>
      <c r="AC530" s="303"/>
      <c r="AD530" s="368"/>
      <c r="AE530" s="308"/>
      <c r="AF530" s="302"/>
      <c r="AG530" s="303"/>
      <c r="AH530" s="368"/>
      <c r="AI530" s="308"/>
      <c r="AJ530" s="302"/>
      <c r="AK530" s="303"/>
      <c r="AL530" s="368"/>
      <c r="AM530" s="308"/>
      <c r="AN530" s="302"/>
      <c r="AO530" s="303"/>
      <c r="AP530" s="368"/>
      <c r="AQ530" s="308"/>
      <c r="AR530" s="302">
        <v>138</v>
      </c>
      <c r="AS530" s="303">
        <v>75</v>
      </c>
      <c r="AT530" s="368">
        <v>160</v>
      </c>
      <c r="AU530" s="308">
        <v>54</v>
      </c>
      <c r="AV530" s="344"/>
      <c r="AW530" s="303"/>
      <c r="AX530" s="196"/>
      <c r="AY530" s="109"/>
      <c r="AZ530" s="357"/>
      <c r="BA530" s="364"/>
      <c r="BB530" s="357"/>
      <c r="BC530" s="358"/>
      <c r="BD530" s="357"/>
      <c r="BE530" s="358"/>
      <c r="BF530" s="357"/>
      <c r="BG530" s="358"/>
      <c r="BH530" s="357"/>
      <c r="BI530" s="358"/>
      <c r="BJ530" s="357"/>
      <c r="BK530" s="358"/>
      <c r="BL530" s="357"/>
      <c r="BM530" s="358"/>
      <c r="BN530" s="357"/>
      <c r="BO530" s="358"/>
      <c r="BP530" s="357"/>
      <c r="BQ530" s="358"/>
      <c r="BR530" s="357"/>
      <c r="BS530" s="358"/>
    </row>
    <row r="531" spans="1:71">
      <c r="A531" s="10">
        <v>8726</v>
      </c>
      <c r="B531" s="11" t="s">
        <v>663</v>
      </c>
      <c r="C531" s="33">
        <v>581</v>
      </c>
      <c r="D531" s="45">
        <v>284</v>
      </c>
      <c r="E531" s="68">
        <f t="shared" si="7"/>
        <v>0.48881239242685026</v>
      </c>
      <c r="F531" s="95"/>
      <c r="G531" s="109"/>
      <c r="H531" s="95"/>
      <c r="I531" s="108"/>
      <c r="J531" s="196"/>
      <c r="K531" s="109"/>
      <c r="L531" s="95"/>
      <c r="M531" s="108"/>
      <c r="N531" s="196"/>
      <c r="O531" s="109"/>
      <c r="P531" s="302"/>
      <c r="Q531" s="303"/>
      <c r="R531" s="368"/>
      <c r="S531" s="308"/>
      <c r="T531" s="302"/>
      <c r="U531" s="303"/>
      <c r="V531" s="368"/>
      <c r="W531" s="308"/>
      <c r="X531" s="302"/>
      <c r="Y531" s="303"/>
      <c r="Z531" s="368"/>
      <c r="AA531" s="308"/>
      <c r="AB531" s="302"/>
      <c r="AC531" s="303"/>
      <c r="AD531" s="368">
        <v>214</v>
      </c>
      <c r="AE531" s="308">
        <v>68</v>
      </c>
      <c r="AF531" s="302"/>
      <c r="AG531" s="303"/>
      <c r="AH531" s="368"/>
      <c r="AI531" s="308"/>
      <c r="AJ531" s="302"/>
      <c r="AK531" s="303"/>
      <c r="AL531" s="368"/>
      <c r="AM531" s="308"/>
      <c r="AN531" s="302"/>
      <c r="AO531" s="303"/>
      <c r="AP531" s="368"/>
      <c r="AQ531" s="308"/>
      <c r="AR531" s="302">
        <v>199</v>
      </c>
      <c r="AS531" s="303">
        <v>78</v>
      </c>
      <c r="AT531" s="368">
        <v>217</v>
      </c>
      <c r="AU531" s="308">
        <v>60</v>
      </c>
      <c r="AV531" s="344"/>
      <c r="AW531" s="303"/>
      <c r="AX531" s="196"/>
      <c r="AY531" s="109"/>
      <c r="AZ531" s="357"/>
      <c r="BA531" s="364"/>
      <c r="BB531" s="357"/>
      <c r="BC531" s="358"/>
      <c r="BD531" s="357"/>
      <c r="BE531" s="358"/>
      <c r="BF531" s="357"/>
      <c r="BG531" s="358"/>
      <c r="BH531" s="357"/>
      <c r="BI531" s="358"/>
      <c r="BJ531" s="357"/>
      <c r="BK531" s="358"/>
      <c r="BL531" s="357"/>
      <c r="BM531" s="358"/>
      <c r="BN531" s="357"/>
      <c r="BO531" s="358"/>
      <c r="BP531" s="357"/>
      <c r="BQ531" s="358"/>
      <c r="BR531" s="357"/>
      <c r="BS531" s="358"/>
    </row>
    <row r="532" spans="1:71">
      <c r="A532" s="10">
        <v>8727</v>
      </c>
      <c r="B532" s="11" t="s">
        <v>664</v>
      </c>
      <c r="C532" s="33">
        <v>1096</v>
      </c>
      <c r="D532" s="45">
        <v>370</v>
      </c>
      <c r="E532" s="68">
        <f t="shared" si="7"/>
        <v>0.33759124087591241</v>
      </c>
      <c r="F532" s="95"/>
      <c r="G532" s="109"/>
      <c r="H532" s="95"/>
      <c r="I532" s="108"/>
      <c r="J532" s="196"/>
      <c r="K532" s="109"/>
      <c r="L532" s="95"/>
      <c r="M532" s="108"/>
      <c r="N532" s="196"/>
      <c r="O532" s="109"/>
      <c r="P532" s="302"/>
      <c r="Q532" s="303"/>
      <c r="R532" s="368"/>
      <c r="S532" s="308"/>
      <c r="T532" s="302"/>
      <c r="U532" s="303"/>
      <c r="V532" s="368"/>
      <c r="W532" s="308"/>
      <c r="X532" s="302"/>
      <c r="Y532" s="303"/>
      <c r="Z532" s="368"/>
      <c r="AA532" s="308"/>
      <c r="AB532" s="302"/>
      <c r="AC532" s="303"/>
      <c r="AD532" s="368"/>
      <c r="AE532" s="308"/>
      <c r="AF532" s="302"/>
      <c r="AG532" s="303"/>
      <c r="AH532" s="368"/>
      <c r="AI532" s="308"/>
      <c r="AJ532" s="302">
        <v>245</v>
      </c>
      <c r="AK532" s="303">
        <v>120</v>
      </c>
      <c r="AL532" s="368"/>
      <c r="AM532" s="308"/>
      <c r="AN532" s="302"/>
      <c r="AO532" s="303"/>
      <c r="AP532" s="368"/>
      <c r="AQ532" s="308"/>
      <c r="AR532" s="302">
        <v>276</v>
      </c>
      <c r="AS532" s="303">
        <v>86</v>
      </c>
      <c r="AT532" s="368">
        <v>301</v>
      </c>
      <c r="AU532" s="308">
        <v>61</v>
      </c>
      <c r="AV532" s="344"/>
      <c r="AW532" s="303"/>
      <c r="AX532" s="196"/>
      <c r="AY532" s="109"/>
      <c r="AZ532" s="357"/>
      <c r="BA532" s="364"/>
      <c r="BB532" s="357"/>
      <c r="BC532" s="358"/>
      <c r="BD532" s="357"/>
      <c r="BE532" s="358"/>
      <c r="BF532" s="357"/>
      <c r="BG532" s="358"/>
      <c r="BH532" s="357"/>
      <c r="BI532" s="358"/>
      <c r="BJ532" s="357"/>
      <c r="BK532" s="358"/>
      <c r="BL532" s="357"/>
      <c r="BM532" s="358"/>
      <c r="BN532" s="357"/>
      <c r="BO532" s="358"/>
      <c r="BP532" s="357"/>
      <c r="BQ532" s="358"/>
      <c r="BR532" s="357"/>
      <c r="BS532" s="358"/>
    </row>
    <row r="533" spans="1:71">
      <c r="A533" s="10">
        <v>8728</v>
      </c>
      <c r="B533" s="11" t="s">
        <v>665</v>
      </c>
      <c r="C533" s="33">
        <v>659</v>
      </c>
      <c r="D533" s="45">
        <v>229</v>
      </c>
      <c r="E533" s="68">
        <f t="shared" si="7"/>
        <v>0.34749620637329287</v>
      </c>
      <c r="F533" s="95"/>
      <c r="G533" s="109"/>
      <c r="H533" s="95"/>
      <c r="I533" s="108"/>
      <c r="J533" s="196"/>
      <c r="K533" s="109"/>
      <c r="L533" s="95"/>
      <c r="M533" s="108"/>
      <c r="N533" s="196"/>
      <c r="O533" s="109"/>
      <c r="P533" s="302"/>
      <c r="Q533" s="303"/>
      <c r="R533" s="368"/>
      <c r="S533" s="308"/>
      <c r="T533" s="302"/>
      <c r="U533" s="303"/>
      <c r="V533" s="368"/>
      <c r="W533" s="308"/>
      <c r="X533" s="302"/>
      <c r="Y533" s="303"/>
      <c r="Z533" s="368"/>
      <c r="AA533" s="308"/>
      <c r="AB533" s="302"/>
      <c r="AC533" s="303"/>
      <c r="AD533" s="368"/>
      <c r="AE533" s="308"/>
      <c r="AF533" s="302"/>
      <c r="AG533" s="303"/>
      <c r="AH533" s="368"/>
      <c r="AI533" s="308"/>
      <c r="AJ533" s="302"/>
      <c r="AK533" s="303"/>
      <c r="AL533" s="368"/>
      <c r="AM533" s="308"/>
      <c r="AN533" s="302"/>
      <c r="AO533" s="303"/>
      <c r="AP533" s="368"/>
      <c r="AQ533" s="308"/>
      <c r="AR533" s="302">
        <v>139</v>
      </c>
      <c r="AS533" s="303">
        <v>88</v>
      </c>
      <c r="AT533" s="368">
        <v>158</v>
      </c>
      <c r="AU533" s="308">
        <v>70</v>
      </c>
      <c r="AV533" s="344"/>
      <c r="AW533" s="303"/>
      <c r="AX533" s="196"/>
      <c r="AY533" s="109"/>
      <c r="AZ533" s="357"/>
      <c r="BA533" s="364"/>
      <c r="BB533" s="357"/>
      <c r="BC533" s="358"/>
      <c r="BD533" s="357"/>
      <c r="BE533" s="358"/>
      <c r="BF533" s="357"/>
      <c r="BG533" s="358"/>
      <c r="BH533" s="357"/>
      <c r="BI533" s="358"/>
      <c r="BJ533" s="357"/>
      <c r="BK533" s="358"/>
      <c r="BL533" s="357"/>
      <c r="BM533" s="358"/>
      <c r="BN533" s="357"/>
      <c r="BO533" s="358"/>
      <c r="BP533" s="357"/>
      <c r="BQ533" s="358"/>
      <c r="BR533" s="357"/>
      <c r="BS533" s="358"/>
    </row>
    <row r="534" spans="1:71">
      <c r="A534" s="10">
        <v>8901</v>
      </c>
      <c r="B534" s="11" t="s">
        <v>666</v>
      </c>
      <c r="C534" s="33">
        <v>117</v>
      </c>
      <c r="D534" s="45">
        <v>33</v>
      </c>
      <c r="E534" s="68">
        <f t="shared" si="7"/>
        <v>0.28205128205128205</v>
      </c>
      <c r="F534" s="95"/>
      <c r="G534" s="109"/>
      <c r="H534" s="95"/>
      <c r="I534" s="108"/>
      <c r="J534" s="196"/>
      <c r="K534" s="109"/>
      <c r="L534" s="95"/>
      <c r="M534" s="108"/>
      <c r="N534" s="196"/>
      <c r="O534" s="109"/>
      <c r="P534" s="302"/>
      <c r="Q534" s="303"/>
      <c r="R534" s="368"/>
      <c r="S534" s="308"/>
      <c r="T534" s="302"/>
      <c r="U534" s="303"/>
      <c r="V534" s="368"/>
      <c r="W534" s="308"/>
      <c r="X534" s="302"/>
      <c r="Y534" s="303"/>
      <c r="Z534" s="368"/>
      <c r="AA534" s="308"/>
      <c r="AB534" s="302"/>
      <c r="AC534" s="303"/>
      <c r="AD534" s="368"/>
      <c r="AE534" s="308"/>
      <c r="AF534" s="302"/>
      <c r="AG534" s="303"/>
      <c r="AH534" s="368"/>
      <c r="AI534" s="308"/>
      <c r="AJ534" s="302"/>
      <c r="AK534" s="303"/>
      <c r="AL534" s="368"/>
      <c r="AM534" s="308"/>
      <c r="AN534" s="302"/>
      <c r="AO534" s="303"/>
      <c r="AP534" s="368"/>
      <c r="AQ534" s="308"/>
      <c r="AR534" s="302">
        <v>27</v>
      </c>
      <c r="AS534" s="303">
        <v>6</v>
      </c>
      <c r="AT534" s="368">
        <v>26</v>
      </c>
      <c r="AU534" s="308">
        <v>7</v>
      </c>
      <c r="AV534" s="344"/>
      <c r="AW534" s="303"/>
      <c r="AX534" s="369"/>
      <c r="AY534" s="308"/>
      <c r="AZ534" s="357"/>
      <c r="BA534" s="364"/>
      <c r="BB534" s="357"/>
      <c r="BC534" s="358"/>
      <c r="BD534" s="357"/>
      <c r="BE534" s="358"/>
      <c r="BF534" s="357"/>
      <c r="BG534" s="358"/>
      <c r="BH534" s="357"/>
      <c r="BI534" s="358"/>
      <c r="BJ534" s="357"/>
      <c r="BK534" s="358"/>
      <c r="BL534" s="357"/>
      <c r="BM534" s="358"/>
      <c r="BN534" s="357"/>
      <c r="BO534" s="358"/>
      <c r="BP534" s="357"/>
      <c r="BQ534" s="358"/>
      <c r="BR534" s="357"/>
      <c r="BS534" s="358"/>
    </row>
    <row r="535" spans="1:71">
      <c r="A535" s="10">
        <v>8902</v>
      </c>
      <c r="B535" s="11" t="s">
        <v>667</v>
      </c>
      <c r="C535" s="33">
        <v>1271</v>
      </c>
      <c r="D535" s="45">
        <v>390</v>
      </c>
      <c r="E535" s="68">
        <f t="shared" ref="E535:E566" si="8">SUM(D535/C535)</f>
        <v>0.30684500393391029</v>
      </c>
      <c r="F535" s="95"/>
      <c r="G535" s="109"/>
      <c r="H535" s="95"/>
      <c r="I535" s="108"/>
      <c r="J535" s="196"/>
      <c r="K535" s="109"/>
      <c r="L535" s="95"/>
      <c r="M535" s="108"/>
      <c r="N535" s="196"/>
      <c r="O535" s="109"/>
      <c r="P535" s="302"/>
      <c r="Q535" s="303"/>
      <c r="R535" s="368"/>
      <c r="S535" s="308"/>
      <c r="T535" s="302"/>
      <c r="U535" s="303"/>
      <c r="V535" s="368"/>
      <c r="W535" s="308"/>
      <c r="X535" s="302"/>
      <c r="Y535" s="303"/>
      <c r="Z535" s="368"/>
      <c r="AA535" s="308"/>
      <c r="AB535" s="302"/>
      <c r="AC535" s="303"/>
      <c r="AD535" s="368"/>
      <c r="AE535" s="308"/>
      <c r="AF535" s="302"/>
      <c r="AG535" s="303"/>
      <c r="AH535" s="368"/>
      <c r="AI535" s="308"/>
      <c r="AJ535" s="302"/>
      <c r="AK535" s="303"/>
      <c r="AL535" s="368">
        <v>166</v>
      </c>
      <c r="AM535" s="308">
        <v>217</v>
      </c>
      <c r="AN535" s="302"/>
      <c r="AO535" s="303"/>
      <c r="AP535" s="368"/>
      <c r="AQ535" s="308"/>
      <c r="AR535" s="302">
        <v>229</v>
      </c>
      <c r="AS535" s="303">
        <v>156</v>
      </c>
      <c r="AT535" s="368">
        <v>268</v>
      </c>
      <c r="AU535" s="308">
        <v>119</v>
      </c>
      <c r="AV535" s="344"/>
      <c r="AW535" s="303"/>
      <c r="AX535" s="369"/>
      <c r="AY535" s="308"/>
      <c r="AZ535" s="357"/>
      <c r="BA535" s="364"/>
      <c r="BB535" s="357"/>
      <c r="BC535" s="358"/>
      <c r="BD535" s="357"/>
      <c r="BE535" s="358"/>
      <c r="BF535" s="357"/>
      <c r="BG535" s="358"/>
      <c r="BH535" s="357"/>
      <c r="BI535" s="358"/>
      <c r="BJ535" s="357"/>
      <c r="BK535" s="358"/>
      <c r="BL535" s="357"/>
      <c r="BM535" s="358"/>
      <c r="BN535" s="357"/>
      <c r="BO535" s="358"/>
      <c r="BP535" s="357"/>
      <c r="BQ535" s="358"/>
      <c r="BR535" s="357"/>
      <c r="BS535" s="358"/>
    </row>
    <row r="536" spans="1:71">
      <c r="A536" s="10">
        <v>8903</v>
      </c>
      <c r="B536" s="11" t="s">
        <v>668</v>
      </c>
      <c r="C536" s="33">
        <v>1423</v>
      </c>
      <c r="D536" s="45">
        <v>325</v>
      </c>
      <c r="E536" s="68">
        <f t="shared" si="8"/>
        <v>0.22839072382290934</v>
      </c>
      <c r="F536" s="95"/>
      <c r="G536" s="109"/>
      <c r="H536" s="95"/>
      <c r="I536" s="108"/>
      <c r="J536" s="196"/>
      <c r="K536" s="109"/>
      <c r="L536" s="95"/>
      <c r="M536" s="108"/>
      <c r="N536" s="196"/>
      <c r="O536" s="109"/>
      <c r="P536" s="302"/>
      <c r="Q536" s="303"/>
      <c r="R536" s="368"/>
      <c r="S536" s="308"/>
      <c r="T536" s="302"/>
      <c r="U536" s="303"/>
      <c r="V536" s="368"/>
      <c r="W536" s="308"/>
      <c r="X536" s="302"/>
      <c r="Y536" s="303"/>
      <c r="Z536" s="368"/>
      <c r="AA536" s="308"/>
      <c r="AB536" s="302"/>
      <c r="AC536" s="303"/>
      <c r="AD536" s="368"/>
      <c r="AE536" s="308"/>
      <c r="AF536" s="302"/>
      <c r="AG536" s="303"/>
      <c r="AH536" s="368"/>
      <c r="AI536" s="308"/>
      <c r="AJ536" s="302"/>
      <c r="AK536" s="303"/>
      <c r="AL536" s="368"/>
      <c r="AM536" s="308"/>
      <c r="AN536" s="302"/>
      <c r="AO536" s="303"/>
      <c r="AP536" s="368"/>
      <c r="AQ536" s="308"/>
      <c r="AR536" s="302">
        <v>213</v>
      </c>
      <c r="AS536" s="303">
        <v>108</v>
      </c>
      <c r="AT536" s="368">
        <v>229</v>
      </c>
      <c r="AU536" s="308">
        <v>93</v>
      </c>
      <c r="AV536" s="344"/>
      <c r="AW536" s="303"/>
      <c r="AX536" s="369"/>
      <c r="AY536" s="308"/>
      <c r="AZ536" s="357"/>
      <c r="BA536" s="364"/>
      <c r="BB536" s="357"/>
      <c r="BC536" s="358"/>
      <c r="BD536" s="357"/>
      <c r="BE536" s="358"/>
      <c r="BF536" s="357"/>
      <c r="BG536" s="358"/>
      <c r="BH536" s="357"/>
      <c r="BI536" s="358"/>
      <c r="BJ536" s="357"/>
      <c r="BK536" s="358"/>
      <c r="BL536" s="357"/>
      <c r="BM536" s="358"/>
      <c r="BN536" s="357"/>
      <c r="BO536" s="358"/>
      <c r="BP536" s="357"/>
      <c r="BQ536" s="358"/>
      <c r="BR536" s="357"/>
      <c r="BS536" s="358"/>
    </row>
    <row r="537" spans="1:71">
      <c r="A537" s="10">
        <v>8904</v>
      </c>
      <c r="B537" s="11" t="s">
        <v>669</v>
      </c>
      <c r="C537" s="33">
        <v>730</v>
      </c>
      <c r="D537" s="45">
        <v>348</v>
      </c>
      <c r="E537" s="68">
        <f t="shared" si="8"/>
        <v>0.47671232876712327</v>
      </c>
      <c r="F537" s="95"/>
      <c r="G537" s="109"/>
      <c r="H537" s="95"/>
      <c r="I537" s="108"/>
      <c r="J537" s="196"/>
      <c r="K537" s="109"/>
      <c r="L537" s="95"/>
      <c r="M537" s="108"/>
      <c r="N537" s="196"/>
      <c r="O537" s="109"/>
      <c r="P537" s="302"/>
      <c r="Q537" s="303"/>
      <c r="R537" s="368"/>
      <c r="S537" s="308"/>
      <c r="T537" s="302"/>
      <c r="U537" s="303"/>
      <c r="V537" s="368"/>
      <c r="W537" s="308"/>
      <c r="X537" s="302"/>
      <c r="Y537" s="303"/>
      <c r="Z537" s="368"/>
      <c r="AA537" s="308"/>
      <c r="AB537" s="302"/>
      <c r="AC537" s="303"/>
      <c r="AD537" s="368"/>
      <c r="AE537" s="308"/>
      <c r="AF537" s="302"/>
      <c r="AG537" s="303"/>
      <c r="AH537" s="368"/>
      <c r="AI537" s="308"/>
      <c r="AJ537" s="302"/>
      <c r="AK537" s="303"/>
      <c r="AL537" s="368">
        <v>59</v>
      </c>
      <c r="AM537" s="308">
        <v>99</v>
      </c>
      <c r="AN537" s="302">
        <v>127</v>
      </c>
      <c r="AO537" s="303">
        <v>60</v>
      </c>
      <c r="AP537" s="368"/>
      <c r="AQ537" s="308"/>
      <c r="AR537" s="302">
        <v>230</v>
      </c>
      <c r="AS537" s="303">
        <v>108</v>
      </c>
      <c r="AT537" s="368">
        <v>249</v>
      </c>
      <c r="AU537" s="308">
        <v>93</v>
      </c>
      <c r="AV537" s="344"/>
      <c r="AW537" s="303"/>
      <c r="AX537" s="369"/>
      <c r="AY537" s="308"/>
      <c r="AZ537" s="357"/>
      <c r="BA537" s="364"/>
      <c r="BB537" s="357"/>
      <c r="BC537" s="358"/>
      <c r="BD537" s="357"/>
      <c r="BE537" s="358"/>
      <c r="BF537" s="357"/>
      <c r="BG537" s="358"/>
      <c r="BH537" s="357"/>
      <c r="BI537" s="358"/>
      <c r="BJ537" s="357"/>
      <c r="BK537" s="358"/>
      <c r="BL537" s="357"/>
      <c r="BM537" s="358"/>
      <c r="BN537" s="357"/>
      <c r="BO537" s="358"/>
      <c r="BP537" s="357"/>
      <c r="BQ537" s="358"/>
      <c r="BR537" s="357"/>
      <c r="BS537" s="358"/>
    </row>
    <row r="538" spans="1:71">
      <c r="A538" s="10">
        <v>8905</v>
      </c>
      <c r="B538" s="11" t="s">
        <v>670</v>
      </c>
      <c r="C538" s="33">
        <v>1282</v>
      </c>
      <c r="D538" s="45">
        <v>564</v>
      </c>
      <c r="E538" s="68">
        <f t="shared" si="8"/>
        <v>0.43993759750390016</v>
      </c>
      <c r="F538" s="95"/>
      <c r="G538" s="109"/>
      <c r="H538" s="95"/>
      <c r="I538" s="108"/>
      <c r="J538" s="196"/>
      <c r="K538" s="109"/>
      <c r="L538" s="95"/>
      <c r="M538" s="108"/>
      <c r="N538" s="196"/>
      <c r="O538" s="109"/>
      <c r="P538" s="302"/>
      <c r="Q538" s="303"/>
      <c r="R538" s="368"/>
      <c r="S538" s="308"/>
      <c r="T538" s="302"/>
      <c r="U538" s="303"/>
      <c r="V538" s="368"/>
      <c r="W538" s="308"/>
      <c r="X538" s="302"/>
      <c r="Y538" s="303"/>
      <c r="Z538" s="368"/>
      <c r="AA538" s="308"/>
      <c r="AB538" s="302"/>
      <c r="AC538" s="303"/>
      <c r="AD538" s="368"/>
      <c r="AE538" s="308"/>
      <c r="AF538" s="302"/>
      <c r="AG538" s="303"/>
      <c r="AH538" s="368"/>
      <c r="AI538" s="308"/>
      <c r="AJ538" s="302"/>
      <c r="AK538" s="303"/>
      <c r="AL538" s="368"/>
      <c r="AM538" s="308"/>
      <c r="AN538" s="302">
        <v>53</v>
      </c>
      <c r="AO538" s="303">
        <v>45</v>
      </c>
      <c r="AP538" s="368"/>
      <c r="AQ538" s="308"/>
      <c r="AR538" s="302">
        <v>416</v>
      </c>
      <c r="AS538" s="303">
        <v>131</v>
      </c>
      <c r="AT538" s="368">
        <v>459</v>
      </c>
      <c r="AU538" s="308">
        <v>94</v>
      </c>
      <c r="AV538" s="344"/>
      <c r="AW538" s="303"/>
      <c r="AX538" s="369"/>
      <c r="AY538" s="308"/>
      <c r="AZ538" s="357"/>
      <c r="BA538" s="364"/>
      <c r="BB538" s="357"/>
      <c r="BC538" s="358"/>
      <c r="BD538" s="357"/>
      <c r="BE538" s="358"/>
      <c r="BF538" s="357"/>
      <c r="BG538" s="358"/>
      <c r="BH538" s="357"/>
      <c r="BI538" s="358"/>
      <c r="BJ538" s="357"/>
      <c r="BK538" s="358"/>
      <c r="BL538" s="357"/>
      <c r="BM538" s="358"/>
      <c r="BN538" s="357"/>
      <c r="BO538" s="358"/>
      <c r="BP538" s="357"/>
      <c r="BQ538" s="358"/>
      <c r="BR538" s="357"/>
      <c r="BS538" s="358"/>
    </row>
    <row r="539" spans="1:71">
      <c r="A539" s="10">
        <v>8906</v>
      </c>
      <c r="B539" s="11" t="s">
        <v>671</v>
      </c>
      <c r="C539" s="33">
        <v>858</v>
      </c>
      <c r="D539" s="45">
        <v>341</v>
      </c>
      <c r="E539" s="68">
        <f t="shared" si="8"/>
        <v>0.39743589743589741</v>
      </c>
      <c r="F539" s="95"/>
      <c r="G539" s="109"/>
      <c r="H539" s="95"/>
      <c r="I539" s="108"/>
      <c r="J539" s="196"/>
      <c r="K539" s="109"/>
      <c r="L539" s="95"/>
      <c r="M539" s="108"/>
      <c r="N539" s="196"/>
      <c r="O539" s="109"/>
      <c r="P539" s="302"/>
      <c r="Q539" s="303"/>
      <c r="R539" s="368"/>
      <c r="S539" s="308"/>
      <c r="T539" s="302"/>
      <c r="U539" s="303"/>
      <c r="V539" s="368"/>
      <c r="W539" s="308"/>
      <c r="X539" s="302"/>
      <c r="Y539" s="303"/>
      <c r="Z539" s="368"/>
      <c r="AA539" s="308"/>
      <c r="AB539" s="302"/>
      <c r="AC539" s="303"/>
      <c r="AD539" s="368"/>
      <c r="AE539" s="308"/>
      <c r="AF539" s="302"/>
      <c r="AG539" s="303"/>
      <c r="AH539" s="368"/>
      <c r="AI539" s="308"/>
      <c r="AJ539" s="302"/>
      <c r="AK539" s="303"/>
      <c r="AL539" s="368"/>
      <c r="AM539" s="308"/>
      <c r="AN539" s="302"/>
      <c r="AO539" s="303"/>
      <c r="AP539" s="368"/>
      <c r="AQ539" s="308"/>
      <c r="AR539" s="302">
        <v>252</v>
      </c>
      <c r="AS539" s="303">
        <v>83</v>
      </c>
      <c r="AT539" s="368">
        <v>270</v>
      </c>
      <c r="AU539" s="308">
        <v>67</v>
      </c>
      <c r="AV539" s="344"/>
      <c r="AW539" s="303"/>
      <c r="AX539" s="369"/>
      <c r="AY539" s="308"/>
      <c r="AZ539" s="357"/>
      <c r="BA539" s="364"/>
      <c r="BB539" s="357"/>
      <c r="BC539" s="358"/>
      <c r="BD539" s="357"/>
      <c r="BE539" s="358"/>
      <c r="BF539" s="357"/>
      <c r="BG539" s="358"/>
      <c r="BH539" s="357"/>
      <c r="BI539" s="358"/>
      <c r="BJ539" s="357"/>
      <c r="BK539" s="358"/>
      <c r="BL539" s="357"/>
      <c r="BM539" s="358"/>
      <c r="BN539" s="357"/>
      <c r="BO539" s="358"/>
      <c r="BP539" s="357"/>
      <c r="BQ539" s="358"/>
      <c r="BR539" s="357"/>
      <c r="BS539" s="358"/>
    </row>
    <row r="540" spans="1:71">
      <c r="A540" s="10">
        <v>8907</v>
      </c>
      <c r="B540" s="11" t="s">
        <v>672</v>
      </c>
      <c r="C540" s="33">
        <v>1089</v>
      </c>
      <c r="D540" s="45">
        <v>489</v>
      </c>
      <c r="E540" s="68">
        <f t="shared" si="8"/>
        <v>0.44903581267217629</v>
      </c>
      <c r="F540" s="95"/>
      <c r="G540" s="109"/>
      <c r="H540" s="95"/>
      <c r="I540" s="108"/>
      <c r="J540" s="196"/>
      <c r="K540" s="109"/>
      <c r="L540" s="95"/>
      <c r="M540" s="108"/>
      <c r="N540" s="196"/>
      <c r="O540" s="109"/>
      <c r="P540" s="302"/>
      <c r="Q540" s="303"/>
      <c r="R540" s="368"/>
      <c r="S540" s="308"/>
      <c r="T540" s="302"/>
      <c r="U540" s="303"/>
      <c r="V540" s="368"/>
      <c r="W540" s="308"/>
      <c r="X540" s="302"/>
      <c r="Y540" s="303"/>
      <c r="Z540" s="368"/>
      <c r="AA540" s="308"/>
      <c r="AB540" s="302"/>
      <c r="AC540" s="303"/>
      <c r="AD540" s="368"/>
      <c r="AE540" s="308"/>
      <c r="AF540" s="302"/>
      <c r="AG540" s="303"/>
      <c r="AH540" s="368"/>
      <c r="AI540" s="308"/>
      <c r="AJ540" s="302"/>
      <c r="AK540" s="303"/>
      <c r="AL540" s="368"/>
      <c r="AM540" s="308"/>
      <c r="AN540" s="302"/>
      <c r="AO540" s="303"/>
      <c r="AP540" s="368"/>
      <c r="AQ540" s="308"/>
      <c r="AR540" s="302">
        <v>351</v>
      </c>
      <c r="AS540" s="303">
        <v>127</v>
      </c>
      <c r="AT540" s="368">
        <v>375</v>
      </c>
      <c r="AU540" s="308">
        <v>107</v>
      </c>
      <c r="AV540" s="344"/>
      <c r="AW540" s="303"/>
      <c r="AX540" s="369"/>
      <c r="AY540" s="308"/>
      <c r="AZ540" s="357"/>
      <c r="BA540" s="364"/>
      <c r="BB540" s="357"/>
      <c r="BC540" s="358"/>
      <c r="BD540" s="357"/>
      <c r="BE540" s="358"/>
      <c r="BF540" s="357"/>
      <c r="BG540" s="358"/>
      <c r="BH540" s="357"/>
      <c r="BI540" s="358"/>
      <c r="BJ540" s="357"/>
      <c r="BK540" s="358"/>
      <c r="BL540" s="357"/>
      <c r="BM540" s="358"/>
      <c r="BN540" s="357"/>
      <c r="BO540" s="358"/>
      <c r="BP540" s="357"/>
      <c r="BQ540" s="358"/>
      <c r="BR540" s="357"/>
      <c r="BS540" s="358"/>
    </row>
    <row r="541" spans="1:71">
      <c r="A541" s="10">
        <v>8908</v>
      </c>
      <c r="B541" s="11" t="s">
        <v>673</v>
      </c>
      <c r="C541" s="33">
        <v>889</v>
      </c>
      <c r="D541" s="45">
        <v>281</v>
      </c>
      <c r="E541" s="68">
        <f t="shared" si="8"/>
        <v>0.31608548931383579</v>
      </c>
      <c r="F541" s="95"/>
      <c r="G541" s="109"/>
      <c r="H541" s="95"/>
      <c r="I541" s="108"/>
      <c r="J541" s="196"/>
      <c r="K541" s="109"/>
      <c r="L541" s="95"/>
      <c r="M541" s="108"/>
      <c r="N541" s="196"/>
      <c r="O541" s="109"/>
      <c r="P541" s="302"/>
      <c r="Q541" s="303"/>
      <c r="R541" s="368"/>
      <c r="S541" s="308"/>
      <c r="T541" s="302"/>
      <c r="U541" s="303"/>
      <c r="V541" s="368"/>
      <c r="W541" s="308"/>
      <c r="X541" s="302"/>
      <c r="Y541" s="303"/>
      <c r="Z541" s="368"/>
      <c r="AA541" s="308"/>
      <c r="AB541" s="302">
        <v>75</v>
      </c>
      <c r="AC541" s="303">
        <v>64</v>
      </c>
      <c r="AD541" s="368"/>
      <c r="AE541" s="308"/>
      <c r="AF541" s="302"/>
      <c r="AG541" s="303"/>
      <c r="AH541" s="368"/>
      <c r="AI541" s="308"/>
      <c r="AJ541" s="302"/>
      <c r="AK541" s="303"/>
      <c r="AL541" s="368"/>
      <c r="AM541" s="308"/>
      <c r="AN541" s="302"/>
      <c r="AO541" s="303"/>
      <c r="AP541" s="368"/>
      <c r="AQ541" s="308"/>
      <c r="AR541" s="302">
        <v>210</v>
      </c>
      <c r="AS541" s="303">
        <v>64</v>
      </c>
      <c r="AT541" s="368">
        <v>226</v>
      </c>
      <c r="AU541" s="308">
        <v>50</v>
      </c>
      <c r="AV541" s="344"/>
      <c r="AW541" s="303"/>
      <c r="AX541" s="369"/>
      <c r="AY541" s="308"/>
      <c r="AZ541" s="95"/>
      <c r="BA541" s="109"/>
      <c r="BB541" s="95"/>
      <c r="BC541" s="96"/>
      <c r="BD541" s="95"/>
      <c r="BE541" s="96"/>
      <c r="BF541" s="95"/>
      <c r="BG541" s="96"/>
      <c r="BH541" s="95"/>
      <c r="BI541" s="96"/>
      <c r="BJ541" s="95"/>
      <c r="BK541" s="96"/>
      <c r="BL541" s="95"/>
      <c r="BM541" s="96"/>
      <c r="BN541" s="95"/>
      <c r="BO541" s="96"/>
      <c r="BP541" s="95"/>
      <c r="BQ541" s="96"/>
      <c r="BR541" s="95"/>
      <c r="BS541" s="96"/>
    </row>
    <row r="542" spans="1:71">
      <c r="A542" s="10">
        <v>8909</v>
      </c>
      <c r="B542" s="11" t="s">
        <v>674</v>
      </c>
      <c r="C542" s="33">
        <v>1189</v>
      </c>
      <c r="D542" s="45">
        <v>395</v>
      </c>
      <c r="E542" s="68">
        <f t="shared" si="8"/>
        <v>0.33221194280908328</v>
      </c>
      <c r="F542" s="95"/>
      <c r="G542" s="109"/>
      <c r="H542" s="95"/>
      <c r="I542" s="108"/>
      <c r="J542" s="196"/>
      <c r="K542" s="109"/>
      <c r="L542" s="95"/>
      <c r="M542" s="108"/>
      <c r="N542" s="196"/>
      <c r="O542" s="109"/>
      <c r="P542" s="302"/>
      <c r="Q542" s="303"/>
      <c r="R542" s="368"/>
      <c r="S542" s="308"/>
      <c r="T542" s="302"/>
      <c r="U542" s="303"/>
      <c r="V542" s="368"/>
      <c r="W542" s="308"/>
      <c r="X542" s="302"/>
      <c r="Y542" s="303"/>
      <c r="Z542" s="368"/>
      <c r="AA542" s="308"/>
      <c r="AB542" s="302"/>
      <c r="AC542" s="303"/>
      <c r="AD542" s="368"/>
      <c r="AE542" s="308"/>
      <c r="AF542" s="302"/>
      <c r="AG542" s="303"/>
      <c r="AH542" s="368"/>
      <c r="AI542" s="308"/>
      <c r="AJ542" s="302"/>
      <c r="AK542" s="303"/>
      <c r="AL542" s="368">
        <v>152</v>
      </c>
      <c r="AM542" s="308">
        <v>238</v>
      </c>
      <c r="AN542" s="302"/>
      <c r="AO542" s="303"/>
      <c r="AP542" s="368"/>
      <c r="AQ542" s="308"/>
      <c r="AR542" s="302">
        <v>249</v>
      </c>
      <c r="AS542" s="303">
        <v>144</v>
      </c>
      <c r="AT542" s="368">
        <v>269</v>
      </c>
      <c r="AU542" s="308">
        <v>125</v>
      </c>
      <c r="AV542" s="344"/>
      <c r="AW542" s="303"/>
      <c r="AX542" s="369"/>
      <c r="AY542" s="308"/>
      <c r="AZ542" s="344"/>
      <c r="BA542" s="308"/>
      <c r="BB542" s="357"/>
      <c r="BC542" s="358"/>
      <c r="BD542" s="357"/>
      <c r="BE542" s="358"/>
      <c r="BF542" s="357"/>
      <c r="BG542" s="358"/>
      <c r="BH542" s="357"/>
      <c r="BI542" s="358"/>
      <c r="BJ542" s="357"/>
      <c r="BK542" s="358"/>
      <c r="BL542" s="357"/>
      <c r="BM542" s="358"/>
      <c r="BN542" s="357"/>
      <c r="BO542" s="358"/>
      <c r="BP542" s="357"/>
      <c r="BQ542" s="358"/>
      <c r="BR542" s="357"/>
      <c r="BS542" s="358"/>
    </row>
    <row r="543" spans="1:71">
      <c r="A543" s="10">
        <v>8910</v>
      </c>
      <c r="B543" s="11" t="s">
        <v>675</v>
      </c>
      <c r="C543" s="33">
        <v>838</v>
      </c>
      <c r="D543" s="45">
        <v>205</v>
      </c>
      <c r="E543" s="68">
        <f t="shared" si="8"/>
        <v>0.24463007159904535</v>
      </c>
      <c r="F543" s="95"/>
      <c r="G543" s="109"/>
      <c r="H543" s="95"/>
      <c r="I543" s="108"/>
      <c r="J543" s="196"/>
      <c r="K543" s="109"/>
      <c r="L543" s="95"/>
      <c r="M543" s="108"/>
      <c r="N543" s="196"/>
      <c r="O543" s="109"/>
      <c r="P543" s="302"/>
      <c r="Q543" s="303"/>
      <c r="R543" s="368"/>
      <c r="S543" s="308"/>
      <c r="T543" s="302"/>
      <c r="U543" s="303"/>
      <c r="V543" s="368"/>
      <c r="W543" s="308"/>
      <c r="X543" s="302"/>
      <c r="Y543" s="303"/>
      <c r="Z543" s="368"/>
      <c r="AA543" s="308"/>
      <c r="AB543" s="302"/>
      <c r="AC543" s="303"/>
      <c r="AD543" s="368"/>
      <c r="AE543" s="308"/>
      <c r="AF543" s="302"/>
      <c r="AG543" s="303"/>
      <c r="AH543" s="368"/>
      <c r="AI543" s="308"/>
      <c r="AJ543" s="302"/>
      <c r="AK543" s="303"/>
      <c r="AL543" s="368"/>
      <c r="AM543" s="308"/>
      <c r="AN543" s="302">
        <v>127</v>
      </c>
      <c r="AO543" s="303">
        <v>75</v>
      </c>
      <c r="AP543" s="368"/>
      <c r="AQ543" s="308"/>
      <c r="AR543" s="302">
        <v>160</v>
      </c>
      <c r="AS543" s="303">
        <v>38</v>
      </c>
      <c r="AT543" s="368">
        <v>166</v>
      </c>
      <c r="AU543" s="308">
        <v>34</v>
      </c>
      <c r="AV543" s="344"/>
      <c r="AW543" s="303"/>
      <c r="AX543" s="369"/>
      <c r="AY543" s="308"/>
      <c r="AZ543" s="344"/>
      <c r="BA543" s="308"/>
      <c r="BB543" s="357"/>
      <c r="BC543" s="358"/>
      <c r="BD543" s="357"/>
      <c r="BE543" s="358"/>
      <c r="BF543" s="357"/>
      <c r="BG543" s="358"/>
      <c r="BH543" s="357"/>
      <c r="BI543" s="358"/>
      <c r="BJ543" s="357"/>
      <c r="BK543" s="358"/>
      <c r="BL543" s="357"/>
      <c r="BM543" s="358"/>
      <c r="BN543" s="357"/>
      <c r="BO543" s="358"/>
      <c r="BP543" s="357"/>
      <c r="BQ543" s="358"/>
      <c r="BR543" s="357"/>
      <c r="BS543" s="358"/>
    </row>
    <row r="544" spans="1:71">
      <c r="A544" s="10">
        <v>8911</v>
      </c>
      <c r="B544" s="11" t="s">
        <v>676</v>
      </c>
      <c r="C544" s="33">
        <v>1100</v>
      </c>
      <c r="D544" s="45">
        <v>332</v>
      </c>
      <c r="E544" s="68">
        <f t="shared" si="8"/>
        <v>0.30181818181818182</v>
      </c>
      <c r="F544" s="95"/>
      <c r="G544" s="109"/>
      <c r="H544" s="95"/>
      <c r="I544" s="108"/>
      <c r="J544" s="196"/>
      <c r="K544" s="109"/>
      <c r="L544" s="95"/>
      <c r="M544" s="108"/>
      <c r="N544" s="196"/>
      <c r="O544" s="109"/>
      <c r="P544" s="302"/>
      <c r="Q544" s="303"/>
      <c r="R544" s="368"/>
      <c r="S544" s="308"/>
      <c r="T544" s="302"/>
      <c r="U544" s="303"/>
      <c r="V544" s="368"/>
      <c r="W544" s="308"/>
      <c r="X544" s="302"/>
      <c r="Y544" s="303"/>
      <c r="Z544" s="368"/>
      <c r="AA544" s="308"/>
      <c r="AB544" s="302"/>
      <c r="AC544" s="303"/>
      <c r="AD544" s="368"/>
      <c r="AE544" s="308"/>
      <c r="AF544" s="302"/>
      <c r="AG544" s="303"/>
      <c r="AH544" s="368"/>
      <c r="AI544" s="308"/>
      <c r="AJ544" s="302"/>
      <c r="AK544" s="303"/>
      <c r="AL544" s="368"/>
      <c r="AM544" s="308"/>
      <c r="AN544" s="302"/>
      <c r="AO544" s="303"/>
      <c r="AP544" s="368"/>
      <c r="AQ544" s="308"/>
      <c r="AR544" s="302">
        <v>251</v>
      </c>
      <c r="AS544" s="303">
        <v>75</v>
      </c>
      <c r="AT544" s="368">
        <v>258</v>
      </c>
      <c r="AU544" s="308">
        <v>69</v>
      </c>
      <c r="AV544" s="344"/>
      <c r="AW544" s="303"/>
      <c r="AX544" s="369"/>
      <c r="AY544" s="308"/>
      <c r="AZ544" s="344"/>
      <c r="BA544" s="308"/>
      <c r="BB544" s="357"/>
      <c r="BC544" s="358"/>
      <c r="BD544" s="357"/>
      <c r="BE544" s="358"/>
      <c r="BF544" s="357"/>
      <c r="BG544" s="358"/>
      <c r="BH544" s="357"/>
      <c r="BI544" s="358"/>
      <c r="BJ544" s="357"/>
      <c r="BK544" s="358"/>
      <c r="BL544" s="357"/>
      <c r="BM544" s="358"/>
      <c r="BN544" s="357"/>
      <c r="BO544" s="358"/>
      <c r="BP544" s="357"/>
      <c r="BQ544" s="358"/>
      <c r="BR544" s="357"/>
      <c r="BS544" s="358"/>
    </row>
    <row r="545" spans="1:71">
      <c r="A545" s="10">
        <v>8912</v>
      </c>
      <c r="B545" s="11" t="s">
        <v>677</v>
      </c>
      <c r="C545" s="33">
        <v>1206</v>
      </c>
      <c r="D545" s="45">
        <v>311</v>
      </c>
      <c r="E545" s="68">
        <f t="shared" si="8"/>
        <v>0.25787728026533996</v>
      </c>
      <c r="F545" s="95"/>
      <c r="G545" s="109"/>
      <c r="H545" s="95"/>
      <c r="I545" s="108"/>
      <c r="J545" s="196"/>
      <c r="K545" s="109"/>
      <c r="L545" s="95"/>
      <c r="M545" s="108"/>
      <c r="N545" s="196"/>
      <c r="O545" s="109"/>
      <c r="P545" s="302"/>
      <c r="Q545" s="303"/>
      <c r="R545" s="368"/>
      <c r="S545" s="308"/>
      <c r="T545" s="302"/>
      <c r="U545" s="303"/>
      <c r="V545" s="368"/>
      <c r="W545" s="308"/>
      <c r="X545" s="302"/>
      <c r="Y545" s="303"/>
      <c r="Z545" s="368"/>
      <c r="AA545" s="308"/>
      <c r="AB545" s="302"/>
      <c r="AC545" s="303"/>
      <c r="AD545" s="368"/>
      <c r="AE545" s="308"/>
      <c r="AF545" s="302"/>
      <c r="AG545" s="303"/>
      <c r="AH545" s="368"/>
      <c r="AI545" s="308"/>
      <c r="AJ545" s="302"/>
      <c r="AK545" s="303"/>
      <c r="AL545" s="368"/>
      <c r="AM545" s="308"/>
      <c r="AN545" s="302"/>
      <c r="AO545" s="303"/>
      <c r="AP545" s="368"/>
      <c r="AQ545" s="308"/>
      <c r="AR545" s="302">
        <v>213</v>
      </c>
      <c r="AS545" s="303">
        <v>96</v>
      </c>
      <c r="AT545" s="368">
        <v>232</v>
      </c>
      <c r="AU545" s="308">
        <v>79</v>
      </c>
      <c r="AV545" s="344"/>
      <c r="AW545" s="303"/>
      <c r="AX545" s="369"/>
      <c r="AY545" s="308"/>
      <c r="AZ545" s="344"/>
      <c r="BA545" s="308"/>
      <c r="BB545" s="357"/>
      <c r="BC545" s="358"/>
      <c r="BD545" s="357"/>
      <c r="BE545" s="358"/>
      <c r="BF545" s="357"/>
      <c r="BG545" s="358"/>
      <c r="BH545" s="357"/>
      <c r="BI545" s="358"/>
      <c r="BJ545" s="357"/>
      <c r="BK545" s="358"/>
      <c r="BL545" s="357"/>
      <c r="BM545" s="358"/>
      <c r="BN545" s="357"/>
      <c r="BO545" s="358"/>
      <c r="BP545" s="357"/>
      <c r="BQ545" s="358"/>
      <c r="BR545" s="357"/>
      <c r="BS545" s="358"/>
    </row>
    <row r="546" spans="1:71">
      <c r="A546" s="10">
        <v>8913</v>
      </c>
      <c r="B546" s="11" t="s">
        <v>678</v>
      </c>
      <c r="C546" s="33">
        <v>676</v>
      </c>
      <c r="D546" s="45">
        <v>241</v>
      </c>
      <c r="E546" s="68">
        <f t="shared" si="8"/>
        <v>0.35650887573964496</v>
      </c>
      <c r="F546" s="95"/>
      <c r="G546" s="109"/>
      <c r="H546" s="95"/>
      <c r="I546" s="108"/>
      <c r="J546" s="196"/>
      <c r="K546" s="109"/>
      <c r="L546" s="95"/>
      <c r="M546" s="108"/>
      <c r="N546" s="196"/>
      <c r="O546" s="109"/>
      <c r="P546" s="302"/>
      <c r="Q546" s="303"/>
      <c r="R546" s="368"/>
      <c r="S546" s="308"/>
      <c r="T546" s="302"/>
      <c r="U546" s="303"/>
      <c r="V546" s="368"/>
      <c r="W546" s="308"/>
      <c r="X546" s="302"/>
      <c r="Y546" s="303"/>
      <c r="Z546" s="368"/>
      <c r="AA546" s="308"/>
      <c r="AB546" s="302"/>
      <c r="AC546" s="303"/>
      <c r="AD546" s="368"/>
      <c r="AE546" s="308"/>
      <c r="AF546" s="302"/>
      <c r="AG546" s="303"/>
      <c r="AH546" s="368"/>
      <c r="AI546" s="308"/>
      <c r="AJ546" s="302"/>
      <c r="AK546" s="303"/>
      <c r="AL546" s="368"/>
      <c r="AM546" s="308"/>
      <c r="AN546" s="302">
        <v>0</v>
      </c>
      <c r="AO546" s="303">
        <v>0</v>
      </c>
      <c r="AP546" s="368"/>
      <c r="AQ546" s="308"/>
      <c r="AR546" s="302">
        <v>181</v>
      </c>
      <c r="AS546" s="303">
        <v>51</v>
      </c>
      <c r="AT546" s="368">
        <v>197</v>
      </c>
      <c r="AU546" s="308">
        <v>38</v>
      </c>
      <c r="AV546" s="344"/>
      <c r="AW546" s="303"/>
      <c r="AX546" s="369"/>
      <c r="AY546" s="308"/>
      <c r="AZ546" s="344"/>
      <c r="BA546" s="308"/>
      <c r="BB546" s="357"/>
      <c r="BC546" s="358"/>
      <c r="BD546" s="357"/>
      <c r="BE546" s="358"/>
      <c r="BF546" s="357"/>
      <c r="BG546" s="358"/>
      <c r="BH546" s="357"/>
      <c r="BI546" s="358"/>
      <c r="BJ546" s="357"/>
      <c r="BK546" s="358"/>
      <c r="BL546" s="357"/>
      <c r="BM546" s="358"/>
      <c r="BN546" s="357"/>
      <c r="BO546" s="358"/>
      <c r="BP546" s="357"/>
      <c r="BQ546" s="358"/>
      <c r="BR546" s="357"/>
      <c r="BS546" s="358"/>
    </row>
    <row r="547" spans="1:71">
      <c r="A547" s="10">
        <v>8914</v>
      </c>
      <c r="B547" s="11" t="s">
        <v>679</v>
      </c>
      <c r="C547" s="33">
        <v>1223</v>
      </c>
      <c r="D547" s="45">
        <v>390</v>
      </c>
      <c r="E547" s="68">
        <f t="shared" si="8"/>
        <v>0.31888798037612426</v>
      </c>
      <c r="F547" s="95"/>
      <c r="G547" s="109"/>
      <c r="H547" s="95"/>
      <c r="I547" s="108"/>
      <c r="J547" s="196"/>
      <c r="K547" s="109"/>
      <c r="L547" s="95"/>
      <c r="M547" s="108"/>
      <c r="N547" s="196"/>
      <c r="O547" s="109"/>
      <c r="P547" s="302"/>
      <c r="Q547" s="303"/>
      <c r="R547" s="368"/>
      <c r="S547" s="308"/>
      <c r="T547" s="302"/>
      <c r="U547" s="303"/>
      <c r="V547" s="368"/>
      <c r="W547" s="308"/>
      <c r="X547" s="302"/>
      <c r="Y547" s="303"/>
      <c r="Z547" s="368"/>
      <c r="AA547" s="308"/>
      <c r="AB547" s="302"/>
      <c r="AC547" s="303"/>
      <c r="AD547" s="368"/>
      <c r="AE547" s="308"/>
      <c r="AF547" s="302"/>
      <c r="AG547" s="303"/>
      <c r="AH547" s="368"/>
      <c r="AI547" s="308"/>
      <c r="AJ547" s="302"/>
      <c r="AK547" s="303"/>
      <c r="AL547" s="368"/>
      <c r="AM547" s="308"/>
      <c r="AN547" s="302"/>
      <c r="AO547" s="303"/>
      <c r="AP547" s="368"/>
      <c r="AQ547" s="308"/>
      <c r="AR547" s="302">
        <v>255</v>
      </c>
      <c r="AS547" s="303">
        <v>128</v>
      </c>
      <c r="AT547" s="368">
        <v>271</v>
      </c>
      <c r="AU547" s="308">
        <v>114</v>
      </c>
      <c r="AV547" s="344"/>
      <c r="AW547" s="303"/>
      <c r="AX547" s="369"/>
      <c r="AY547" s="308"/>
      <c r="AZ547" s="344"/>
      <c r="BA547" s="308"/>
      <c r="BB547" s="357"/>
      <c r="BC547" s="358"/>
      <c r="BD547" s="357"/>
      <c r="BE547" s="358"/>
      <c r="BF547" s="357"/>
      <c r="BG547" s="358"/>
      <c r="BH547" s="357"/>
      <c r="BI547" s="358"/>
      <c r="BJ547" s="357"/>
      <c r="BK547" s="358"/>
      <c r="BL547" s="357"/>
      <c r="BM547" s="358"/>
      <c r="BN547" s="357"/>
      <c r="BO547" s="358"/>
      <c r="BP547" s="357"/>
      <c r="BQ547" s="358"/>
      <c r="BR547" s="357"/>
      <c r="BS547" s="358"/>
    </row>
    <row r="548" spans="1:71">
      <c r="A548" s="10">
        <v>9101</v>
      </c>
      <c r="B548" s="11" t="s">
        <v>680</v>
      </c>
      <c r="C548" s="33">
        <v>295</v>
      </c>
      <c r="D548" s="45">
        <v>102</v>
      </c>
      <c r="E548" s="68">
        <f t="shared" si="8"/>
        <v>0.34576271186440677</v>
      </c>
      <c r="F548" s="95"/>
      <c r="G548" s="109"/>
      <c r="H548" s="95"/>
      <c r="I548" s="108"/>
      <c r="J548" s="196"/>
      <c r="K548" s="109"/>
      <c r="L548" s="95"/>
      <c r="M548" s="108"/>
      <c r="N548" s="196"/>
      <c r="O548" s="109"/>
      <c r="P548" s="302"/>
      <c r="Q548" s="303"/>
      <c r="R548" s="368"/>
      <c r="S548" s="308"/>
      <c r="T548" s="302"/>
      <c r="U548" s="303"/>
      <c r="V548" s="368"/>
      <c r="W548" s="308"/>
      <c r="X548" s="302"/>
      <c r="Y548" s="303"/>
      <c r="Z548" s="368"/>
      <c r="AA548" s="308"/>
      <c r="AB548" s="302"/>
      <c r="AC548" s="303"/>
      <c r="AD548" s="368"/>
      <c r="AE548" s="308"/>
      <c r="AF548" s="302"/>
      <c r="AG548" s="303"/>
      <c r="AH548" s="368"/>
      <c r="AI548" s="308"/>
      <c r="AJ548" s="302"/>
      <c r="AK548" s="303"/>
      <c r="AL548" s="368"/>
      <c r="AM548" s="308"/>
      <c r="AN548" s="302"/>
      <c r="AO548" s="303"/>
      <c r="AP548" s="368"/>
      <c r="AQ548" s="308"/>
      <c r="AR548" s="302">
        <v>62</v>
      </c>
      <c r="AS548" s="303">
        <v>38</v>
      </c>
      <c r="AT548" s="368">
        <v>69</v>
      </c>
      <c r="AU548" s="308">
        <v>32</v>
      </c>
      <c r="AV548" s="344"/>
      <c r="AW548" s="303"/>
      <c r="AX548" s="369"/>
      <c r="AY548" s="308"/>
      <c r="AZ548" s="344"/>
      <c r="BA548" s="308"/>
      <c r="BB548" s="357"/>
      <c r="BC548" s="358"/>
      <c r="BD548" s="357"/>
      <c r="BE548" s="358"/>
      <c r="BF548" s="357"/>
      <c r="BG548" s="358"/>
      <c r="BH548" s="357"/>
      <c r="BI548" s="358"/>
      <c r="BJ548" s="357"/>
      <c r="BK548" s="358"/>
      <c r="BL548" s="357"/>
      <c r="BM548" s="358"/>
      <c r="BN548" s="357"/>
      <c r="BO548" s="358"/>
      <c r="BP548" s="357"/>
      <c r="BQ548" s="358"/>
      <c r="BR548" s="357"/>
      <c r="BS548" s="358"/>
    </row>
    <row r="549" spans="1:71">
      <c r="A549" s="10">
        <v>9102</v>
      </c>
      <c r="B549" s="11" t="s">
        <v>681</v>
      </c>
      <c r="C549" s="33">
        <v>1054</v>
      </c>
      <c r="D549" s="45">
        <v>428</v>
      </c>
      <c r="E549" s="68">
        <f t="shared" si="8"/>
        <v>0.40607210626185958</v>
      </c>
      <c r="F549" s="95"/>
      <c r="G549" s="109"/>
      <c r="H549" s="95"/>
      <c r="I549" s="108"/>
      <c r="J549" s="196"/>
      <c r="K549" s="109"/>
      <c r="L549" s="95"/>
      <c r="M549" s="108"/>
      <c r="N549" s="196"/>
      <c r="O549" s="109"/>
      <c r="P549" s="302"/>
      <c r="Q549" s="303"/>
      <c r="R549" s="368"/>
      <c r="S549" s="308"/>
      <c r="T549" s="302"/>
      <c r="U549" s="303"/>
      <c r="V549" s="368"/>
      <c r="W549" s="308"/>
      <c r="X549" s="302"/>
      <c r="Y549" s="303"/>
      <c r="Z549" s="368"/>
      <c r="AA549" s="308"/>
      <c r="AB549" s="302"/>
      <c r="AC549" s="303"/>
      <c r="AD549" s="368"/>
      <c r="AE549" s="308"/>
      <c r="AF549" s="302"/>
      <c r="AG549" s="303"/>
      <c r="AH549" s="368"/>
      <c r="AI549" s="308"/>
      <c r="AJ549" s="302"/>
      <c r="AK549" s="303"/>
      <c r="AL549" s="368"/>
      <c r="AM549" s="308"/>
      <c r="AN549" s="302">
        <v>145</v>
      </c>
      <c r="AO549" s="303">
        <v>80</v>
      </c>
      <c r="AP549" s="368"/>
      <c r="AQ549" s="308"/>
      <c r="AR549" s="302">
        <v>300</v>
      </c>
      <c r="AS549" s="303">
        <v>118</v>
      </c>
      <c r="AT549" s="368">
        <v>322</v>
      </c>
      <c r="AU549" s="308">
        <v>99</v>
      </c>
      <c r="AV549" s="344"/>
      <c r="AW549" s="303"/>
      <c r="AX549" s="369"/>
      <c r="AY549" s="308"/>
      <c r="AZ549" s="344"/>
      <c r="BA549" s="308"/>
      <c r="BB549" s="357"/>
      <c r="BC549" s="358"/>
      <c r="BD549" s="357"/>
      <c r="BE549" s="358"/>
      <c r="BF549" s="357"/>
      <c r="BG549" s="358"/>
      <c r="BH549" s="357"/>
      <c r="BI549" s="358"/>
      <c r="BJ549" s="357"/>
      <c r="BK549" s="358"/>
      <c r="BL549" s="357"/>
      <c r="BM549" s="358"/>
      <c r="BN549" s="357"/>
      <c r="BO549" s="358"/>
      <c r="BP549" s="357"/>
      <c r="BQ549" s="358"/>
      <c r="BR549" s="357"/>
      <c r="BS549" s="358"/>
    </row>
    <row r="550" spans="1:71">
      <c r="A550" s="10">
        <v>9103</v>
      </c>
      <c r="B550" s="11" t="s">
        <v>682</v>
      </c>
      <c r="C550" s="33">
        <v>1293</v>
      </c>
      <c r="D550" s="45">
        <v>826</v>
      </c>
      <c r="E550" s="68">
        <f t="shared" si="8"/>
        <v>0.63882443928847643</v>
      </c>
      <c r="F550" s="95"/>
      <c r="G550" s="109"/>
      <c r="H550" s="95"/>
      <c r="I550" s="108"/>
      <c r="J550" s="196"/>
      <c r="K550" s="109"/>
      <c r="L550" s="95"/>
      <c r="M550" s="108"/>
      <c r="N550" s="196"/>
      <c r="O550" s="109"/>
      <c r="P550" s="302"/>
      <c r="Q550" s="303"/>
      <c r="R550" s="368"/>
      <c r="S550" s="308"/>
      <c r="T550" s="302"/>
      <c r="U550" s="303"/>
      <c r="V550" s="368"/>
      <c r="W550" s="308"/>
      <c r="X550" s="302"/>
      <c r="Y550" s="303"/>
      <c r="Z550" s="368"/>
      <c r="AA550" s="308"/>
      <c r="AB550" s="302"/>
      <c r="AC550" s="303"/>
      <c r="AD550" s="368"/>
      <c r="AE550" s="308"/>
      <c r="AF550" s="302"/>
      <c r="AG550" s="303"/>
      <c r="AH550" s="368">
        <v>256</v>
      </c>
      <c r="AI550" s="308">
        <v>569</v>
      </c>
      <c r="AJ550" s="302"/>
      <c r="AK550" s="303"/>
      <c r="AL550" s="368"/>
      <c r="AM550" s="308"/>
      <c r="AN550" s="302"/>
      <c r="AO550" s="303"/>
      <c r="AP550" s="368"/>
      <c r="AQ550" s="308"/>
      <c r="AR550" s="302">
        <v>512</v>
      </c>
      <c r="AS550" s="303">
        <v>291</v>
      </c>
      <c r="AT550" s="368">
        <v>563</v>
      </c>
      <c r="AU550" s="308">
        <v>243</v>
      </c>
      <c r="AV550" s="344"/>
      <c r="AW550" s="303"/>
      <c r="AX550" s="369"/>
      <c r="AY550" s="308"/>
      <c r="AZ550" s="344"/>
      <c r="BA550" s="308"/>
      <c r="BB550" s="357"/>
      <c r="BC550" s="358"/>
      <c r="BD550" s="357"/>
      <c r="BE550" s="358"/>
      <c r="BF550" s="357"/>
      <c r="BG550" s="358"/>
      <c r="BH550" s="357"/>
      <c r="BI550" s="358"/>
      <c r="BJ550" s="357"/>
      <c r="BK550" s="358"/>
      <c r="BL550" s="357"/>
      <c r="BM550" s="358"/>
      <c r="BN550" s="357"/>
      <c r="BO550" s="358"/>
      <c r="BP550" s="357"/>
      <c r="BQ550" s="358"/>
      <c r="BR550" s="357"/>
      <c r="BS550" s="358"/>
    </row>
    <row r="551" spans="1:71">
      <c r="A551" s="10">
        <v>9104</v>
      </c>
      <c r="B551" s="11" t="s">
        <v>683</v>
      </c>
      <c r="C551" s="33">
        <v>1022</v>
      </c>
      <c r="D551" s="45">
        <v>374</v>
      </c>
      <c r="E551" s="68">
        <f t="shared" si="8"/>
        <v>0.36594911937377689</v>
      </c>
      <c r="F551" s="95"/>
      <c r="G551" s="109"/>
      <c r="H551" s="95"/>
      <c r="I551" s="108"/>
      <c r="J551" s="196"/>
      <c r="K551" s="109"/>
      <c r="L551" s="95"/>
      <c r="M551" s="108"/>
      <c r="N551" s="196"/>
      <c r="O551" s="109"/>
      <c r="P551" s="302"/>
      <c r="Q551" s="303"/>
      <c r="R551" s="368"/>
      <c r="S551" s="308"/>
      <c r="T551" s="302"/>
      <c r="U551" s="303"/>
      <c r="V551" s="368"/>
      <c r="W551" s="308"/>
      <c r="X551" s="302"/>
      <c r="Y551" s="303"/>
      <c r="Z551" s="368"/>
      <c r="AA551" s="308"/>
      <c r="AB551" s="302"/>
      <c r="AC551" s="303"/>
      <c r="AD551" s="368"/>
      <c r="AE551" s="308"/>
      <c r="AF551" s="302"/>
      <c r="AG551" s="303"/>
      <c r="AH551" s="368"/>
      <c r="AI551" s="308"/>
      <c r="AJ551" s="302"/>
      <c r="AK551" s="303"/>
      <c r="AL551" s="368"/>
      <c r="AM551" s="308"/>
      <c r="AN551" s="302">
        <v>248</v>
      </c>
      <c r="AO551" s="303">
        <v>126</v>
      </c>
      <c r="AP551" s="368"/>
      <c r="AQ551" s="308"/>
      <c r="AR551" s="302">
        <v>271</v>
      </c>
      <c r="AS551" s="303">
        <v>99</v>
      </c>
      <c r="AT551" s="368">
        <v>286</v>
      </c>
      <c r="AU551" s="308">
        <v>83</v>
      </c>
      <c r="AV551" s="344"/>
      <c r="AW551" s="303"/>
      <c r="AX551" s="369"/>
      <c r="AY551" s="308"/>
      <c r="AZ551" s="344"/>
      <c r="BA551" s="308"/>
      <c r="BB551" s="357"/>
      <c r="BC551" s="358"/>
      <c r="BD551" s="357"/>
      <c r="BE551" s="358"/>
      <c r="BF551" s="357"/>
      <c r="BG551" s="358"/>
      <c r="BH551" s="357"/>
      <c r="BI551" s="358"/>
      <c r="BJ551" s="357"/>
      <c r="BK551" s="358"/>
      <c r="BL551" s="357"/>
      <c r="BM551" s="358"/>
      <c r="BN551" s="357"/>
      <c r="BO551" s="358"/>
      <c r="BP551" s="357"/>
      <c r="BQ551" s="358"/>
      <c r="BR551" s="357"/>
      <c r="BS551" s="358"/>
    </row>
    <row r="552" spans="1:71">
      <c r="A552" s="10">
        <v>9105</v>
      </c>
      <c r="B552" s="11" t="s">
        <v>684</v>
      </c>
      <c r="C552" s="33">
        <v>1066</v>
      </c>
      <c r="D552" s="45">
        <v>559</v>
      </c>
      <c r="E552" s="68">
        <f t="shared" si="8"/>
        <v>0.52439024390243905</v>
      </c>
      <c r="F552" s="95"/>
      <c r="G552" s="109"/>
      <c r="H552" s="95"/>
      <c r="I552" s="108"/>
      <c r="J552" s="196"/>
      <c r="K552" s="109"/>
      <c r="L552" s="95"/>
      <c r="M552" s="108"/>
      <c r="N552" s="196"/>
      <c r="O552" s="109"/>
      <c r="P552" s="302"/>
      <c r="Q552" s="303"/>
      <c r="R552" s="368"/>
      <c r="S552" s="308"/>
      <c r="T552" s="302"/>
      <c r="U552" s="303"/>
      <c r="V552" s="368"/>
      <c r="W552" s="308"/>
      <c r="X552" s="302"/>
      <c r="Y552" s="303"/>
      <c r="Z552" s="368"/>
      <c r="AA552" s="308"/>
      <c r="AB552" s="302"/>
      <c r="AC552" s="303"/>
      <c r="AD552" s="368"/>
      <c r="AE552" s="308"/>
      <c r="AF552" s="302"/>
      <c r="AG552" s="303"/>
      <c r="AH552" s="368">
        <v>67</v>
      </c>
      <c r="AI552" s="308">
        <v>202</v>
      </c>
      <c r="AJ552" s="302"/>
      <c r="AK552" s="303"/>
      <c r="AL552" s="368"/>
      <c r="AM552" s="308"/>
      <c r="AN552" s="302">
        <v>204</v>
      </c>
      <c r="AO552" s="303">
        <v>81</v>
      </c>
      <c r="AP552" s="368"/>
      <c r="AQ552" s="308"/>
      <c r="AR552" s="302">
        <v>380</v>
      </c>
      <c r="AS552" s="303">
        <v>172</v>
      </c>
      <c r="AT552" s="368">
        <v>407</v>
      </c>
      <c r="AU552" s="308">
        <v>144</v>
      </c>
      <c r="AV552" s="302"/>
      <c r="AW552" s="303"/>
      <c r="AX552" s="368"/>
      <c r="AY552" s="308"/>
      <c r="AZ552" s="302"/>
      <c r="BA552" s="308"/>
      <c r="BB552" s="357"/>
      <c r="BC552" s="358"/>
      <c r="BD552" s="357"/>
      <c r="BE552" s="358"/>
      <c r="BF552" s="357"/>
      <c r="BG552" s="358"/>
      <c r="BH552" s="357"/>
      <c r="BI552" s="358"/>
      <c r="BJ552" s="357"/>
      <c r="BK552" s="358"/>
      <c r="BL552" s="357"/>
      <c r="BM552" s="358"/>
      <c r="BN552" s="357"/>
      <c r="BO552" s="358"/>
      <c r="BP552" s="357"/>
      <c r="BQ552" s="358"/>
      <c r="BR552" s="357"/>
      <c r="BS552" s="358"/>
    </row>
    <row r="553" spans="1:71" s="4" customFormat="1">
      <c r="A553" s="10">
        <v>9106</v>
      </c>
      <c r="B553" s="11" t="s">
        <v>685</v>
      </c>
      <c r="C553" s="33">
        <v>1329</v>
      </c>
      <c r="D553" s="45">
        <v>383</v>
      </c>
      <c r="E553" s="68">
        <f t="shared" si="8"/>
        <v>0.28818660647103084</v>
      </c>
      <c r="F553" s="95"/>
      <c r="G553" s="109"/>
      <c r="H553" s="95"/>
      <c r="I553" s="108"/>
      <c r="J553" s="196"/>
      <c r="K553" s="109"/>
      <c r="L553" s="95"/>
      <c r="M553" s="108"/>
      <c r="N553" s="196"/>
      <c r="O553" s="109"/>
      <c r="P553" s="370"/>
      <c r="Q553" s="371"/>
      <c r="R553" s="372"/>
      <c r="S553" s="373"/>
      <c r="T553" s="370"/>
      <c r="U553" s="371"/>
      <c r="V553" s="372"/>
      <c r="W553" s="373"/>
      <c r="X553" s="370"/>
      <c r="Y553" s="371"/>
      <c r="Z553" s="372"/>
      <c r="AA553" s="373"/>
      <c r="AB553" s="370"/>
      <c r="AC553" s="371"/>
      <c r="AD553" s="372"/>
      <c r="AE553" s="373"/>
      <c r="AF553" s="370"/>
      <c r="AG553" s="371"/>
      <c r="AH553" s="372"/>
      <c r="AI553" s="373"/>
      <c r="AJ553" s="370"/>
      <c r="AK553" s="371"/>
      <c r="AL553" s="372"/>
      <c r="AM553" s="373"/>
      <c r="AN553" s="285">
        <v>265</v>
      </c>
      <c r="AO553" s="290">
        <v>116</v>
      </c>
      <c r="AP553" s="372"/>
      <c r="AQ553" s="373"/>
      <c r="AR553" s="285">
        <v>274</v>
      </c>
      <c r="AS553" s="290">
        <v>104</v>
      </c>
      <c r="AT553" s="393">
        <v>297</v>
      </c>
      <c r="AU553" s="287">
        <v>80</v>
      </c>
      <c r="AV553" s="370"/>
      <c r="AW553" s="371"/>
      <c r="AX553" s="372"/>
      <c r="AY553" s="373"/>
      <c r="AZ553" s="370"/>
      <c r="BA553" s="373"/>
      <c r="BB553" s="357"/>
      <c r="BC553" s="358"/>
      <c r="BD553" s="357"/>
      <c r="BE553" s="358"/>
      <c r="BF553" s="357"/>
      <c r="BG553" s="358"/>
      <c r="BH553" s="357"/>
      <c r="BI553" s="358"/>
      <c r="BJ553" s="357"/>
      <c r="BK553" s="358"/>
      <c r="BL553" s="357"/>
      <c r="BM553" s="358"/>
      <c r="BN553" s="357"/>
      <c r="BO553" s="358"/>
      <c r="BP553" s="357"/>
      <c r="BQ553" s="358"/>
      <c r="BR553" s="357"/>
      <c r="BS553" s="358"/>
    </row>
    <row r="554" spans="1:71" s="4" customFormat="1">
      <c r="A554" s="10">
        <v>9107</v>
      </c>
      <c r="B554" s="11" t="s">
        <v>686</v>
      </c>
      <c r="C554" s="33">
        <v>646</v>
      </c>
      <c r="D554" s="45">
        <v>286</v>
      </c>
      <c r="E554" s="68">
        <f t="shared" si="8"/>
        <v>0.44272445820433437</v>
      </c>
      <c r="F554" s="95"/>
      <c r="G554" s="109"/>
      <c r="H554" s="95"/>
      <c r="I554" s="108"/>
      <c r="J554" s="196"/>
      <c r="K554" s="109"/>
      <c r="L554" s="95"/>
      <c r="M554" s="108"/>
      <c r="N554" s="196"/>
      <c r="O554" s="109"/>
      <c r="P554" s="370"/>
      <c r="Q554" s="371"/>
      <c r="R554" s="372"/>
      <c r="S554" s="373"/>
      <c r="T554" s="370"/>
      <c r="U554" s="371"/>
      <c r="V554" s="372"/>
      <c r="W554" s="373"/>
      <c r="X554" s="370"/>
      <c r="Y554" s="371"/>
      <c r="Z554" s="372"/>
      <c r="AA554" s="373"/>
      <c r="AB554" s="370"/>
      <c r="AC554" s="371"/>
      <c r="AD554" s="372"/>
      <c r="AE554" s="373"/>
      <c r="AF554" s="370"/>
      <c r="AG554" s="371"/>
      <c r="AH554" s="372"/>
      <c r="AI554" s="373"/>
      <c r="AJ554" s="370"/>
      <c r="AK554" s="371"/>
      <c r="AL554" s="372"/>
      <c r="AM554" s="373"/>
      <c r="AN554" s="285">
        <v>192</v>
      </c>
      <c r="AO554" s="290">
        <v>93</v>
      </c>
      <c r="AP554" s="372"/>
      <c r="AQ554" s="373"/>
      <c r="AR554" s="285">
        <v>185</v>
      </c>
      <c r="AS554" s="290">
        <v>93</v>
      </c>
      <c r="AT554" s="393">
        <v>201</v>
      </c>
      <c r="AU554" s="287">
        <v>76</v>
      </c>
      <c r="AV554" s="374"/>
      <c r="AW554" s="371"/>
      <c r="AX554" s="375"/>
      <c r="AY554" s="373"/>
      <c r="AZ554" s="374"/>
      <c r="BA554" s="373"/>
      <c r="BB554" s="357"/>
      <c r="BC554" s="358"/>
      <c r="BD554" s="357"/>
      <c r="BE554" s="358"/>
      <c r="BF554" s="357"/>
      <c r="BG554" s="358"/>
      <c r="BH554" s="357"/>
      <c r="BI554" s="358"/>
      <c r="BJ554" s="357"/>
      <c r="BK554" s="358"/>
      <c r="BL554" s="357"/>
      <c r="BM554" s="358"/>
      <c r="BN554" s="357"/>
      <c r="BO554" s="358"/>
      <c r="BP554" s="357"/>
      <c r="BQ554" s="358"/>
      <c r="BR554" s="357"/>
      <c r="BS554" s="358"/>
    </row>
    <row r="555" spans="1:71" s="4" customFormat="1">
      <c r="A555" s="10">
        <v>9108</v>
      </c>
      <c r="B555" s="11" t="s">
        <v>687</v>
      </c>
      <c r="C555" s="33">
        <v>477</v>
      </c>
      <c r="D555" s="45">
        <v>298</v>
      </c>
      <c r="E555" s="68">
        <f t="shared" si="8"/>
        <v>0.62473794549266248</v>
      </c>
      <c r="F555" s="95"/>
      <c r="G555" s="109"/>
      <c r="H555" s="95"/>
      <c r="I555" s="108"/>
      <c r="J555" s="196"/>
      <c r="K555" s="109"/>
      <c r="L555" s="95"/>
      <c r="M555" s="108"/>
      <c r="N555" s="196"/>
      <c r="O555" s="109"/>
      <c r="P555" s="370"/>
      <c r="Q555" s="371"/>
      <c r="R555" s="372"/>
      <c r="S555" s="373"/>
      <c r="T555" s="370"/>
      <c r="U555" s="371"/>
      <c r="V555" s="372"/>
      <c r="W555" s="373"/>
      <c r="X555" s="370"/>
      <c r="Y555" s="371"/>
      <c r="Z555" s="372"/>
      <c r="AA555" s="373"/>
      <c r="AB555" s="370"/>
      <c r="AC555" s="371"/>
      <c r="AD555" s="372"/>
      <c r="AE555" s="373"/>
      <c r="AF555" s="370"/>
      <c r="AG555" s="371"/>
      <c r="AH555" s="393">
        <v>57</v>
      </c>
      <c r="AI555" s="287">
        <v>232</v>
      </c>
      <c r="AJ555" s="370"/>
      <c r="AK555" s="371"/>
      <c r="AL555" s="372"/>
      <c r="AM555" s="373"/>
      <c r="AN555" s="285">
        <v>6</v>
      </c>
      <c r="AO555" s="290">
        <v>3</v>
      </c>
      <c r="AP555" s="372"/>
      <c r="AQ555" s="373"/>
      <c r="AR555" s="285">
        <v>157</v>
      </c>
      <c r="AS555" s="290">
        <v>133</v>
      </c>
      <c r="AT555" s="393">
        <v>173</v>
      </c>
      <c r="AU555" s="287">
        <v>117</v>
      </c>
      <c r="AV555" s="374"/>
      <c r="AW555" s="371"/>
      <c r="AX555" s="375"/>
      <c r="AY555" s="373"/>
      <c r="AZ555" s="374"/>
      <c r="BA555" s="373"/>
      <c r="BB555" s="357"/>
      <c r="BC555" s="358"/>
      <c r="BD555" s="357"/>
      <c r="BE555" s="358"/>
      <c r="BF555" s="357"/>
      <c r="BG555" s="358"/>
      <c r="BH555" s="357"/>
      <c r="BI555" s="358"/>
      <c r="BJ555" s="357"/>
      <c r="BK555" s="358"/>
      <c r="BL555" s="357"/>
      <c r="BM555" s="358"/>
      <c r="BN555" s="357"/>
      <c r="BO555" s="358"/>
      <c r="BP555" s="357"/>
      <c r="BQ555" s="358"/>
      <c r="BR555" s="357"/>
      <c r="BS555" s="358"/>
    </row>
    <row r="556" spans="1:71">
      <c r="A556" s="10">
        <v>9109</v>
      </c>
      <c r="B556" s="11" t="s">
        <v>688</v>
      </c>
      <c r="C556" s="33">
        <v>926</v>
      </c>
      <c r="D556" s="45">
        <v>239</v>
      </c>
      <c r="E556" s="68">
        <f t="shared" si="8"/>
        <v>0.25809935205183587</v>
      </c>
      <c r="F556" s="95"/>
      <c r="G556" s="109"/>
      <c r="H556" s="95"/>
      <c r="I556" s="108"/>
      <c r="J556" s="196"/>
      <c r="K556" s="109"/>
      <c r="L556" s="95"/>
      <c r="M556" s="108"/>
      <c r="N556" s="196"/>
      <c r="O556" s="109"/>
      <c r="P556" s="370"/>
      <c r="Q556" s="371"/>
      <c r="R556" s="372"/>
      <c r="S556" s="373"/>
      <c r="T556" s="370"/>
      <c r="U556" s="371"/>
      <c r="V556" s="372"/>
      <c r="W556" s="373"/>
      <c r="X556" s="370"/>
      <c r="Y556" s="371"/>
      <c r="Z556" s="372"/>
      <c r="AA556" s="373"/>
      <c r="AB556" s="370"/>
      <c r="AC556" s="371"/>
      <c r="AD556" s="372"/>
      <c r="AE556" s="373"/>
      <c r="AF556" s="370"/>
      <c r="AG556" s="371"/>
      <c r="AH556" s="393"/>
      <c r="AI556" s="287"/>
      <c r="AJ556" s="370"/>
      <c r="AK556" s="371"/>
      <c r="AL556" s="372"/>
      <c r="AM556" s="373"/>
      <c r="AN556" s="285">
        <v>170</v>
      </c>
      <c r="AO556" s="290">
        <v>68</v>
      </c>
      <c r="AP556" s="372"/>
      <c r="AQ556" s="373"/>
      <c r="AR556" s="285">
        <v>173</v>
      </c>
      <c r="AS556" s="290">
        <v>61</v>
      </c>
      <c r="AT556" s="393">
        <v>182</v>
      </c>
      <c r="AU556" s="287">
        <v>55</v>
      </c>
      <c r="AV556" s="374"/>
      <c r="AW556" s="371"/>
      <c r="AX556" s="375"/>
      <c r="AY556" s="373"/>
      <c r="AZ556" s="374"/>
      <c r="BA556" s="373"/>
      <c r="BB556" s="357"/>
      <c r="BC556" s="358"/>
      <c r="BD556" s="357"/>
      <c r="BE556" s="358"/>
      <c r="BF556" s="357"/>
      <c r="BG556" s="358"/>
      <c r="BH556" s="357"/>
      <c r="BI556" s="358"/>
      <c r="BJ556" s="357"/>
      <c r="BK556" s="358"/>
      <c r="BL556" s="357"/>
      <c r="BM556" s="358"/>
      <c r="BN556" s="357"/>
      <c r="BO556" s="358"/>
      <c r="BP556" s="357"/>
      <c r="BQ556" s="358"/>
      <c r="BR556" s="357"/>
      <c r="BS556" s="358"/>
    </row>
    <row r="557" spans="1:71">
      <c r="A557" s="10">
        <v>9110</v>
      </c>
      <c r="B557" s="11" t="s">
        <v>689</v>
      </c>
      <c r="C557" s="33">
        <v>1236</v>
      </c>
      <c r="D557" s="45">
        <v>512</v>
      </c>
      <c r="E557" s="68">
        <f t="shared" si="8"/>
        <v>0.41423948220064727</v>
      </c>
      <c r="F557" s="95"/>
      <c r="G557" s="109"/>
      <c r="H557" s="95"/>
      <c r="I557" s="108"/>
      <c r="J557" s="196"/>
      <c r="K557" s="109"/>
      <c r="L557" s="95"/>
      <c r="M557" s="108"/>
      <c r="N557" s="196"/>
      <c r="O557" s="109"/>
      <c r="P557" s="376"/>
      <c r="Q557" s="377"/>
      <c r="R557" s="378"/>
      <c r="S557" s="379"/>
      <c r="T557" s="376"/>
      <c r="U557" s="377"/>
      <c r="V557" s="378"/>
      <c r="W557" s="379"/>
      <c r="X557" s="376"/>
      <c r="Y557" s="377"/>
      <c r="Z557" s="378"/>
      <c r="AA557" s="379"/>
      <c r="AB557" s="376"/>
      <c r="AC557" s="377"/>
      <c r="AD557" s="378"/>
      <c r="AE557" s="379"/>
      <c r="AF557" s="376"/>
      <c r="AG557" s="377"/>
      <c r="AH557" s="394">
        <v>101</v>
      </c>
      <c r="AI557" s="331">
        <v>367</v>
      </c>
      <c r="AJ557" s="376"/>
      <c r="AK557" s="377"/>
      <c r="AL557" s="378"/>
      <c r="AM557" s="379"/>
      <c r="AN557" s="324">
        <v>23</v>
      </c>
      <c r="AO557" s="330">
        <v>19</v>
      </c>
      <c r="AP557" s="378"/>
      <c r="AQ557" s="379"/>
      <c r="AR557" s="324">
        <v>301</v>
      </c>
      <c r="AS557" s="330">
        <v>203</v>
      </c>
      <c r="AT557" s="394">
        <v>313</v>
      </c>
      <c r="AU557" s="326">
        <v>191</v>
      </c>
      <c r="AV557" s="376"/>
      <c r="AW557" s="381"/>
      <c r="AX557" s="378"/>
      <c r="AY557" s="380"/>
      <c r="AZ557" s="376"/>
      <c r="BA557" s="380"/>
      <c r="BB557" s="95"/>
      <c r="BC557" s="96"/>
      <c r="BD557" s="95"/>
      <c r="BE557" s="96"/>
      <c r="BF557" s="95"/>
      <c r="BG557" s="96"/>
      <c r="BH557" s="95"/>
      <c r="BI557" s="96"/>
      <c r="BJ557" s="95"/>
      <c r="BK557" s="96"/>
      <c r="BL557" s="95"/>
      <c r="BM557" s="96"/>
      <c r="BN557" s="95"/>
      <c r="BO557" s="96"/>
      <c r="BP557" s="95"/>
      <c r="BQ557" s="96"/>
      <c r="BR557" s="95"/>
      <c r="BS557" s="96"/>
    </row>
    <row r="558" spans="1:71">
      <c r="A558" s="10">
        <v>9111</v>
      </c>
      <c r="B558" s="11" t="s">
        <v>690</v>
      </c>
      <c r="C558" s="33">
        <v>411</v>
      </c>
      <c r="D558" s="45">
        <v>250</v>
      </c>
      <c r="E558" s="68">
        <f t="shared" si="8"/>
        <v>0.6082725060827251</v>
      </c>
      <c r="F558" s="95"/>
      <c r="G558" s="109"/>
      <c r="H558" s="95"/>
      <c r="I558" s="108"/>
      <c r="J558" s="196"/>
      <c r="K558" s="109"/>
      <c r="L558" s="95"/>
      <c r="M558" s="108"/>
      <c r="N558" s="196"/>
      <c r="O558" s="109"/>
      <c r="P558" s="376"/>
      <c r="Q558" s="377"/>
      <c r="R558" s="378"/>
      <c r="S558" s="379"/>
      <c r="T558" s="376"/>
      <c r="U558" s="377"/>
      <c r="V558" s="378"/>
      <c r="W558" s="379"/>
      <c r="X558" s="376"/>
      <c r="Y558" s="377"/>
      <c r="Z558" s="378"/>
      <c r="AA558" s="379"/>
      <c r="AB558" s="376"/>
      <c r="AC558" s="377"/>
      <c r="AD558" s="378"/>
      <c r="AE558" s="379"/>
      <c r="AF558" s="376"/>
      <c r="AG558" s="377"/>
      <c r="AH558" s="394">
        <v>36</v>
      </c>
      <c r="AI558" s="331">
        <v>213</v>
      </c>
      <c r="AJ558" s="376"/>
      <c r="AK558" s="377"/>
      <c r="AL558" s="378"/>
      <c r="AM558" s="379"/>
      <c r="AN558" s="324"/>
      <c r="AO558" s="330"/>
      <c r="AP558" s="378"/>
      <c r="AQ558" s="379"/>
      <c r="AR558" s="324">
        <v>128</v>
      </c>
      <c r="AS558" s="330">
        <v>118</v>
      </c>
      <c r="AT558" s="394">
        <v>137</v>
      </c>
      <c r="AU558" s="326">
        <v>107</v>
      </c>
      <c r="AV558" s="376"/>
      <c r="AW558" s="381"/>
      <c r="AX558" s="378"/>
      <c r="AY558" s="380"/>
      <c r="AZ558" s="376"/>
      <c r="BA558" s="380"/>
      <c r="BB558" s="95"/>
      <c r="BC558" s="96"/>
      <c r="BD558" s="95"/>
      <c r="BE558" s="96"/>
      <c r="BF558" s="95"/>
      <c r="BG558" s="96"/>
      <c r="BH558" s="95"/>
      <c r="BI558" s="96"/>
      <c r="BJ558" s="95"/>
      <c r="BK558" s="96"/>
      <c r="BL558" s="95"/>
      <c r="BM558" s="96"/>
      <c r="BN558" s="95"/>
      <c r="BO558" s="96"/>
      <c r="BP558" s="95"/>
      <c r="BQ558" s="96"/>
      <c r="BR558" s="95"/>
      <c r="BS558" s="96"/>
    </row>
    <row r="559" spans="1:71">
      <c r="A559" s="10">
        <v>9112</v>
      </c>
      <c r="B559" s="11" t="s">
        <v>691</v>
      </c>
      <c r="C559" s="33">
        <v>1010</v>
      </c>
      <c r="D559" s="45">
        <v>565</v>
      </c>
      <c r="E559" s="68">
        <f t="shared" si="8"/>
        <v>0.55940594059405946</v>
      </c>
      <c r="F559" s="95"/>
      <c r="G559" s="109"/>
      <c r="H559" s="95"/>
      <c r="I559" s="108"/>
      <c r="J559" s="196"/>
      <c r="K559" s="109"/>
      <c r="L559" s="95"/>
      <c r="M559" s="108"/>
      <c r="N559" s="196"/>
      <c r="O559" s="109"/>
      <c r="P559" s="376"/>
      <c r="Q559" s="377"/>
      <c r="R559" s="378"/>
      <c r="S559" s="379"/>
      <c r="T559" s="376"/>
      <c r="U559" s="377"/>
      <c r="V559" s="378"/>
      <c r="W559" s="379"/>
      <c r="X559" s="376"/>
      <c r="Y559" s="377"/>
      <c r="Z559" s="378"/>
      <c r="AA559" s="379"/>
      <c r="AB559" s="376"/>
      <c r="AC559" s="377"/>
      <c r="AD559" s="378"/>
      <c r="AE559" s="379"/>
      <c r="AF559" s="376"/>
      <c r="AG559" s="377"/>
      <c r="AH559" s="394">
        <v>78</v>
      </c>
      <c r="AI559" s="331">
        <v>358</v>
      </c>
      <c r="AJ559" s="376"/>
      <c r="AK559" s="377"/>
      <c r="AL559" s="378"/>
      <c r="AM559" s="379"/>
      <c r="AN559" s="324">
        <v>88</v>
      </c>
      <c r="AO559" s="330">
        <v>40</v>
      </c>
      <c r="AP559" s="378"/>
      <c r="AQ559" s="379"/>
      <c r="AR559" s="324">
        <v>337</v>
      </c>
      <c r="AS559" s="330">
        <v>216</v>
      </c>
      <c r="AT559" s="394">
        <v>382</v>
      </c>
      <c r="AU559" s="326">
        <v>173</v>
      </c>
      <c r="AV559" s="376"/>
      <c r="AW559" s="381"/>
      <c r="AX559" s="378"/>
      <c r="AY559" s="380"/>
      <c r="AZ559" s="376"/>
      <c r="BA559" s="380"/>
      <c r="BB559" s="95"/>
      <c r="BC559" s="96"/>
      <c r="BD559" s="95"/>
      <c r="BE559" s="96"/>
      <c r="BF559" s="95"/>
      <c r="BG559" s="96"/>
      <c r="BH559" s="95"/>
      <c r="BI559" s="96"/>
      <c r="BJ559" s="95"/>
      <c r="BK559" s="96"/>
      <c r="BL559" s="95"/>
      <c r="BM559" s="96"/>
      <c r="BN559" s="95"/>
      <c r="BO559" s="96"/>
      <c r="BP559" s="95"/>
      <c r="BQ559" s="96"/>
      <c r="BR559" s="95"/>
      <c r="BS559" s="96"/>
    </row>
    <row r="560" spans="1:71">
      <c r="A560" s="10">
        <v>9301</v>
      </c>
      <c r="B560" s="11" t="s">
        <v>692</v>
      </c>
      <c r="C560" s="33">
        <v>1173</v>
      </c>
      <c r="D560" s="45">
        <v>290</v>
      </c>
      <c r="E560" s="68">
        <f t="shared" si="8"/>
        <v>0.24722932651321397</v>
      </c>
      <c r="F560" s="95"/>
      <c r="G560" s="109"/>
      <c r="H560" s="95"/>
      <c r="I560" s="108"/>
      <c r="J560" s="196"/>
      <c r="K560" s="109"/>
      <c r="L560" s="95"/>
      <c r="M560" s="108"/>
      <c r="N560" s="196"/>
      <c r="O560" s="109"/>
      <c r="P560" s="376"/>
      <c r="Q560" s="377"/>
      <c r="R560" s="378"/>
      <c r="S560" s="379"/>
      <c r="T560" s="376"/>
      <c r="U560" s="377"/>
      <c r="V560" s="378"/>
      <c r="W560" s="379"/>
      <c r="X560" s="376"/>
      <c r="Y560" s="377"/>
      <c r="Z560" s="378"/>
      <c r="AA560" s="379"/>
      <c r="AB560" s="376"/>
      <c r="AC560" s="377"/>
      <c r="AD560" s="378"/>
      <c r="AE560" s="379"/>
      <c r="AF560" s="376"/>
      <c r="AG560" s="377"/>
      <c r="AH560" s="394"/>
      <c r="AI560" s="331"/>
      <c r="AJ560" s="376"/>
      <c r="AK560" s="377"/>
      <c r="AL560" s="378"/>
      <c r="AM560" s="379"/>
      <c r="AN560" s="95"/>
      <c r="AO560" s="108"/>
      <c r="AP560" s="378"/>
      <c r="AQ560" s="379"/>
      <c r="AR560" s="324">
        <v>220</v>
      </c>
      <c r="AS560" s="330">
        <v>68</v>
      </c>
      <c r="AT560" s="394">
        <v>232</v>
      </c>
      <c r="AU560" s="326">
        <v>57</v>
      </c>
      <c r="AV560" s="376"/>
      <c r="AW560" s="381"/>
      <c r="AX560" s="378"/>
      <c r="AY560" s="380"/>
      <c r="AZ560" s="376"/>
      <c r="BA560" s="380"/>
      <c r="BB560" s="95"/>
      <c r="BC560" s="96"/>
      <c r="BD560" s="95"/>
      <c r="BE560" s="96"/>
      <c r="BF560" s="95"/>
      <c r="BG560" s="96"/>
      <c r="BH560" s="95"/>
      <c r="BI560" s="96"/>
      <c r="BJ560" s="95"/>
      <c r="BK560" s="96"/>
      <c r="BL560" s="95"/>
      <c r="BM560" s="96"/>
      <c r="BN560" s="95"/>
      <c r="BO560" s="96"/>
      <c r="BP560" s="95"/>
      <c r="BQ560" s="96"/>
      <c r="BR560" s="95"/>
      <c r="BS560" s="96"/>
    </row>
    <row r="561" spans="1:71">
      <c r="A561" s="10">
        <v>9302</v>
      </c>
      <c r="B561" s="11" t="s">
        <v>693</v>
      </c>
      <c r="C561" s="33">
        <v>663</v>
      </c>
      <c r="D561" s="45">
        <v>144</v>
      </c>
      <c r="E561" s="68">
        <f t="shared" si="8"/>
        <v>0.21719457013574661</v>
      </c>
      <c r="F561" s="95"/>
      <c r="G561" s="109"/>
      <c r="H561" s="95"/>
      <c r="I561" s="108"/>
      <c r="J561" s="196"/>
      <c r="K561" s="109"/>
      <c r="L561" s="95"/>
      <c r="M561" s="108"/>
      <c r="N561" s="196"/>
      <c r="O561" s="109"/>
      <c r="P561" s="376"/>
      <c r="Q561" s="377"/>
      <c r="R561" s="378"/>
      <c r="S561" s="379"/>
      <c r="T561" s="376"/>
      <c r="U561" s="377"/>
      <c r="V561" s="378"/>
      <c r="W561" s="379"/>
      <c r="X561" s="376"/>
      <c r="Y561" s="377"/>
      <c r="Z561" s="378"/>
      <c r="AA561" s="379"/>
      <c r="AB561" s="376"/>
      <c r="AC561" s="377"/>
      <c r="AD561" s="378"/>
      <c r="AE561" s="379"/>
      <c r="AF561" s="376"/>
      <c r="AG561" s="377"/>
      <c r="AH561" s="394"/>
      <c r="AI561" s="331"/>
      <c r="AJ561" s="376"/>
      <c r="AK561" s="377"/>
      <c r="AL561" s="378"/>
      <c r="AM561" s="379"/>
      <c r="AN561" s="376"/>
      <c r="AO561" s="377"/>
      <c r="AP561" s="378"/>
      <c r="AQ561" s="379"/>
      <c r="AR561" s="324">
        <v>117</v>
      </c>
      <c r="AS561" s="330">
        <v>25</v>
      </c>
      <c r="AT561" s="394">
        <v>123</v>
      </c>
      <c r="AU561" s="326">
        <v>20</v>
      </c>
      <c r="AV561" s="376"/>
      <c r="AW561" s="381"/>
      <c r="AX561" s="378"/>
      <c r="AY561" s="380"/>
      <c r="AZ561" s="376"/>
      <c r="BA561" s="380"/>
      <c r="BB561" s="95"/>
      <c r="BC561" s="96"/>
      <c r="BD561" s="95"/>
      <c r="BE561" s="96"/>
      <c r="BF561" s="95"/>
      <c r="BG561" s="96"/>
      <c r="BH561" s="95"/>
      <c r="BI561" s="96"/>
      <c r="BJ561" s="95"/>
      <c r="BK561" s="96"/>
      <c r="BL561" s="95"/>
      <c r="BM561" s="96"/>
      <c r="BN561" s="95"/>
      <c r="BO561" s="96"/>
      <c r="BP561" s="95"/>
      <c r="BQ561" s="96"/>
      <c r="BR561" s="95"/>
      <c r="BS561" s="96"/>
    </row>
    <row r="562" spans="1:71">
      <c r="A562" s="10">
        <v>9501</v>
      </c>
      <c r="B562" s="11" t="s">
        <v>694</v>
      </c>
      <c r="C562" s="33">
        <v>1287</v>
      </c>
      <c r="D562" s="45">
        <v>268</v>
      </c>
      <c r="E562" s="68">
        <f t="shared" si="8"/>
        <v>0.20823620823620823</v>
      </c>
      <c r="F562" s="95"/>
      <c r="G562" s="109"/>
      <c r="H562" s="95"/>
      <c r="I562" s="108"/>
      <c r="J562" s="196"/>
      <c r="K562" s="109"/>
      <c r="L562" s="95"/>
      <c r="M562" s="108"/>
      <c r="N562" s="196"/>
      <c r="O562" s="109"/>
      <c r="P562" s="376"/>
      <c r="Q562" s="377"/>
      <c r="R562" s="378"/>
      <c r="S562" s="379"/>
      <c r="T562" s="376"/>
      <c r="U562" s="377"/>
      <c r="V562" s="378"/>
      <c r="W562" s="379"/>
      <c r="X562" s="376"/>
      <c r="Y562" s="377"/>
      <c r="Z562" s="378"/>
      <c r="AA562" s="379"/>
      <c r="AB562" s="376"/>
      <c r="AC562" s="377"/>
      <c r="AD562" s="378"/>
      <c r="AE562" s="379"/>
      <c r="AF562" s="376"/>
      <c r="AG562" s="377"/>
      <c r="AH562" s="394"/>
      <c r="AI562" s="331"/>
      <c r="AJ562" s="376"/>
      <c r="AK562" s="377"/>
      <c r="AL562" s="378"/>
      <c r="AM562" s="379"/>
      <c r="AN562" s="376"/>
      <c r="AO562" s="377"/>
      <c r="AP562" s="378"/>
      <c r="AQ562" s="379"/>
      <c r="AR562" s="324">
        <v>119</v>
      </c>
      <c r="AS562" s="330">
        <v>144</v>
      </c>
      <c r="AT562" s="394">
        <v>142</v>
      </c>
      <c r="AU562" s="326">
        <v>122</v>
      </c>
      <c r="AV562" s="376"/>
      <c r="AW562" s="381"/>
      <c r="AX562" s="378"/>
      <c r="AY562" s="380"/>
      <c r="AZ562" s="376"/>
      <c r="BA562" s="380"/>
      <c r="BB562" s="95"/>
      <c r="BC562" s="96"/>
      <c r="BD562" s="95"/>
      <c r="BE562" s="96"/>
      <c r="BF562" s="95"/>
      <c r="BG562" s="96"/>
      <c r="BH562" s="95"/>
      <c r="BI562" s="96"/>
      <c r="BJ562" s="95"/>
      <c r="BK562" s="96"/>
      <c r="BL562" s="95"/>
      <c r="BM562" s="96"/>
      <c r="BN562" s="95"/>
      <c r="BO562" s="96"/>
      <c r="BP562" s="95"/>
      <c r="BQ562" s="96"/>
      <c r="BR562" s="95"/>
      <c r="BS562" s="96"/>
    </row>
    <row r="563" spans="1:71">
      <c r="A563" s="10">
        <v>9502</v>
      </c>
      <c r="B563" s="11" t="s">
        <v>695</v>
      </c>
      <c r="C563" s="33">
        <v>1348</v>
      </c>
      <c r="D563" s="45">
        <v>296</v>
      </c>
      <c r="E563" s="68">
        <f t="shared" si="8"/>
        <v>0.21958456973293769</v>
      </c>
      <c r="F563" s="95"/>
      <c r="G563" s="109"/>
      <c r="H563" s="95"/>
      <c r="I563" s="108"/>
      <c r="J563" s="196"/>
      <c r="K563" s="109"/>
      <c r="L563" s="95"/>
      <c r="M563" s="108"/>
      <c r="N563" s="196"/>
      <c r="O563" s="109"/>
      <c r="P563" s="376"/>
      <c r="Q563" s="377"/>
      <c r="R563" s="378"/>
      <c r="S563" s="379"/>
      <c r="T563" s="376"/>
      <c r="U563" s="377"/>
      <c r="V563" s="378"/>
      <c r="W563" s="379"/>
      <c r="X563" s="376"/>
      <c r="Y563" s="377"/>
      <c r="Z563" s="378"/>
      <c r="AA563" s="379"/>
      <c r="AB563" s="376"/>
      <c r="AC563" s="377"/>
      <c r="AD563" s="378"/>
      <c r="AE563" s="379"/>
      <c r="AF563" s="376"/>
      <c r="AG563" s="377"/>
      <c r="AH563" s="394"/>
      <c r="AI563" s="331"/>
      <c r="AJ563" s="376"/>
      <c r="AK563" s="377"/>
      <c r="AL563" s="378"/>
      <c r="AM563" s="379"/>
      <c r="AN563" s="376"/>
      <c r="AO563" s="377"/>
      <c r="AP563" s="378"/>
      <c r="AQ563" s="379"/>
      <c r="AR563" s="324">
        <v>149</v>
      </c>
      <c r="AS563" s="330">
        <v>144</v>
      </c>
      <c r="AT563" s="394">
        <v>175</v>
      </c>
      <c r="AU563" s="326">
        <v>117</v>
      </c>
      <c r="AV563" s="376"/>
      <c r="AW563" s="381"/>
      <c r="AX563" s="378"/>
      <c r="AY563" s="380"/>
      <c r="AZ563" s="376"/>
      <c r="BA563" s="380"/>
      <c r="BB563" s="95"/>
      <c r="BC563" s="96"/>
      <c r="BD563" s="95"/>
      <c r="BE563" s="96"/>
      <c r="BF563" s="95"/>
      <c r="BG563" s="96"/>
      <c r="BH563" s="95"/>
      <c r="BI563" s="96"/>
      <c r="BJ563" s="95"/>
      <c r="BK563" s="96"/>
      <c r="BL563" s="95"/>
      <c r="BM563" s="96"/>
      <c r="BN563" s="95"/>
      <c r="BO563" s="96"/>
      <c r="BP563" s="95"/>
      <c r="BQ563" s="96"/>
      <c r="BR563" s="95"/>
      <c r="BS563" s="96"/>
    </row>
    <row r="564" spans="1:71">
      <c r="A564" s="10">
        <v>9503</v>
      </c>
      <c r="B564" s="11" t="s">
        <v>696</v>
      </c>
      <c r="C564" s="33">
        <v>1039</v>
      </c>
      <c r="D564" s="45">
        <v>142</v>
      </c>
      <c r="E564" s="68">
        <f t="shared" si="8"/>
        <v>0.13666987487969201</v>
      </c>
      <c r="F564" s="95"/>
      <c r="G564" s="109"/>
      <c r="H564" s="95"/>
      <c r="I564" s="108"/>
      <c r="J564" s="196"/>
      <c r="K564" s="109"/>
      <c r="L564" s="95"/>
      <c r="M564" s="108"/>
      <c r="N564" s="196"/>
      <c r="O564" s="109"/>
      <c r="P564" s="376"/>
      <c r="Q564" s="377"/>
      <c r="R564" s="378"/>
      <c r="S564" s="379"/>
      <c r="T564" s="376"/>
      <c r="U564" s="377"/>
      <c r="V564" s="378"/>
      <c r="W564" s="379"/>
      <c r="X564" s="376"/>
      <c r="Y564" s="377"/>
      <c r="Z564" s="378"/>
      <c r="AA564" s="379"/>
      <c r="AB564" s="376"/>
      <c r="AC564" s="377"/>
      <c r="AD564" s="378"/>
      <c r="AE564" s="379"/>
      <c r="AF564" s="376"/>
      <c r="AG564" s="377"/>
      <c r="AH564" s="394"/>
      <c r="AI564" s="331"/>
      <c r="AJ564" s="376"/>
      <c r="AK564" s="377"/>
      <c r="AL564" s="378"/>
      <c r="AM564" s="379"/>
      <c r="AN564" s="376"/>
      <c r="AO564" s="377"/>
      <c r="AP564" s="378"/>
      <c r="AQ564" s="379"/>
      <c r="AR564" s="324">
        <v>47</v>
      </c>
      <c r="AS564" s="330">
        <v>94</v>
      </c>
      <c r="AT564" s="394">
        <v>75</v>
      </c>
      <c r="AU564" s="326">
        <v>66</v>
      </c>
      <c r="AV564" s="376"/>
      <c r="AW564" s="381"/>
      <c r="AX564" s="378"/>
      <c r="AY564" s="380"/>
      <c r="AZ564" s="376"/>
      <c r="BA564" s="380"/>
      <c r="BB564" s="95"/>
      <c r="BC564" s="96"/>
      <c r="BD564" s="95"/>
      <c r="BE564" s="96"/>
      <c r="BF564" s="95"/>
      <c r="BG564" s="96"/>
      <c r="BH564" s="95"/>
      <c r="BI564" s="96"/>
      <c r="BJ564" s="95"/>
      <c r="BK564" s="96"/>
      <c r="BL564" s="95"/>
      <c r="BM564" s="96"/>
      <c r="BN564" s="95"/>
      <c r="BO564" s="96"/>
      <c r="BP564" s="95"/>
      <c r="BQ564" s="96"/>
      <c r="BR564" s="95"/>
      <c r="BS564" s="96"/>
    </row>
    <row r="565" spans="1:71">
      <c r="A565" s="10">
        <v>9701</v>
      </c>
      <c r="B565" s="11" t="s">
        <v>697</v>
      </c>
      <c r="C565" s="33">
        <v>1058</v>
      </c>
      <c r="D565" s="45">
        <v>378</v>
      </c>
      <c r="E565" s="68">
        <f t="shared" si="8"/>
        <v>0.35727788279773159</v>
      </c>
      <c r="F565" s="95"/>
      <c r="G565" s="109"/>
      <c r="H565" s="95"/>
      <c r="I565" s="108"/>
      <c r="J565" s="196"/>
      <c r="K565" s="109"/>
      <c r="L565" s="95"/>
      <c r="M565" s="108"/>
      <c r="N565" s="196"/>
      <c r="O565" s="109"/>
      <c r="P565" s="376"/>
      <c r="Q565" s="377"/>
      <c r="R565" s="378"/>
      <c r="S565" s="379"/>
      <c r="T565" s="376"/>
      <c r="U565" s="377"/>
      <c r="V565" s="378">
        <v>295</v>
      </c>
      <c r="W565" s="379">
        <v>79</v>
      </c>
      <c r="X565" s="376"/>
      <c r="Y565" s="377"/>
      <c r="Z565" s="378"/>
      <c r="AA565" s="379"/>
      <c r="AB565" s="376"/>
      <c r="AC565" s="377"/>
      <c r="AD565" s="378"/>
      <c r="AE565" s="379"/>
      <c r="AF565" s="376"/>
      <c r="AG565" s="377"/>
      <c r="AH565" s="378"/>
      <c r="AI565" s="379"/>
      <c r="AJ565" s="376"/>
      <c r="AK565" s="377"/>
      <c r="AL565" s="378">
        <v>252</v>
      </c>
      <c r="AM565" s="379">
        <v>120</v>
      </c>
      <c r="AN565" s="376"/>
      <c r="AO565" s="377"/>
      <c r="AP565" s="196"/>
      <c r="AQ565" s="109"/>
      <c r="AR565" s="324">
        <v>271</v>
      </c>
      <c r="AS565" s="330">
        <v>98</v>
      </c>
      <c r="AT565" s="394">
        <v>296</v>
      </c>
      <c r="AU565" s="326">
        <v>74</v>
      </c>
      <c r="AV565" s="376"/>
      <c r="AW565" s="381"/>
      <c r="AX565" s="378"/>
      <c r="AY565" s="380"/>
      <c r="AZ565" s="376"/>
      <c r="BA565" s="380"/>
      <c r="BB565" s="376"/>
      <c r="BC565" s="382"/>
      <c r="BD565" s="376"/>
      <c r="BE565" s="382"/>
      <c r="BF565" s="376"/>
      <c r="BG565" s="382"/>
      <c r="BH565" s="376"/>
      <c r="BI565" s="382"/>
      <c r="BJ565" s="376"/>
      <c r="BK565" s="382"/>
      <c r="BL565" s="376"/>
      <c r="BM565" s="382"/>
      <c r="BN565" s="376"/>
      <c r="BO565" s="382"/>
      <c r="BP565" s="376"/>
      <c r="BQ565" s="382"/>
      <c r="BR565" s="376"/>
      <c r="BS565" s="382"/>
    </row>
    <row r="566" spans="1:71">
      <c r="A566" s="10">
        <v>9702</v>
      </c>
      <c r="B566" s="11" t="s">
        <v>698</v>
      </c>
      <c r="C566" s="33">
        <v>1534</v>
      </c>
      <c r="D566" s="45">
        <v>338</v>
      </c>
      <c r="E566" s="68">
        <f t="shared" si="8"/>
        <v>0.22033898305084745</v>
      </c>
      <c r="F566" s="95"/>
      <c r="G566" s="109"/>
      <c r="H566" s="95"/>
      <c r="I566" s="108"/>
      <c r="J566" s="196"/>
      <c r="K566" s="109"/>
      <c r="L566" s="95"/>
      <c r="M566" s="108"/>
      <c r="N566" s="196"/>
      <c r="O566" s="109"/>
      <c r="P566" s="376"/>
      <c r="Q566" s="377"/>
      <c r="R566" s="378"/>
      <c r="S566" s="379"/>
      <c r="T566" s="376"/>
      <c r="U566" s="377"/>
      <c r="V566" s="378">
        <v>291</v>
      </c>
      <c r="W566" s="379">
        <v>45</v>
      </c>
      <c r="X566" s="376"/>
      <c r="Y566" s="377"/>
      <c r="Z566" s="378"/>
      <c r="AA566" s="379"/>
      <c r="AB566" s="376"/>
      <c r="AC566" s="377"/>
      <c r="AD566" s="378"/>
      <c r="AE566" s="379"/>
      <c r="AF566" s="376"/>
      <c r="AG566" s="377"/>
      <c r="AH566" s="378"/>
      <c r="AI566" s="379"/>
      <c r="AJ566" s="376"/>
      <c r="AK566" s="377"/>
      <c r="AL566" s="378">
        <v>260</v>
      </c>
      <c r="AM566" s="379">
        <v>69</v>
      </c>
      <c r="AN566" s="376"/>
      <c r="AO566" s="377"/>
      <c r="AP566" s="196"/>
      <c r="AQ566" s="109"/>
      <c r="AR566" s="324">
        <v>273</v>
      </c>
      <c r="AS566" s="330">
        <v>57</v>
      </c>
      <c r="AT566" s="394">
        <v>287</v>
      </c>
      <c r="AU566" s="326">
        <v>43</v>
      </c>
      <c r="AV566" s="376"/>
      <c r="AW566" s="381"/>
      <c r="AX566" s="378"/>
      <c r="AY566" s="380"/>
      <c r="AZ566" s="376"/>
      <c r="BA566" s="380"/>
      <c r="BB566" s="376"/>
      <c r="BC566" s="382"/>
      <c r="BD566" s="376"/>
      <c r="BE566" s="382"/>
      <c r="BF566" s="376"/>
      <c r="BG566" s="382"/>
      <c r="BH566" s="376"/>
      <c r="BI566" s="382"/>
      <c r="BJ566" s="376"/>
      <c r="BK566" s="382"/>
      <c r="BL566" s="376"/>
      <c r="BM566" s="382"/>
      <c r="BN566" s="376"/>
      <c r="BO566" s="382"/>
      <c r="BP566" s="376"/>
      <c r="BQ566" s="382"/>
      <c r="BR566" s="376"/>
      <c r="BS566" s="382"/>
    </row>
    <row r="567" spans="1:71">
      <c r="A567" s="14"/>
      <c r="B567" s="14" t="s">
        <v>4</v>
      </c>
      <c r="C567" s="15">
        <f>SUM(C4:C566)</f>
        <v>576110</v>
      </c>
      <c r="D567" s="15">
        <f>SUM(D4:D566)</f>
        <v>168849</v>
      </c>
      <c r="E567" s="69">
        <f>SUM(D567/C567)</f>
        <v>0.29308465397233169</v>
      </c>
      <c r="F567" s="420">
        <f t="shared" ref="F567:BC567" si="9">SUM(F4:F566)</f>
        <v>89</v>
      </c>
      <c r="G567" s="520">
        <f t="shared" si="9"/>
        <v>40</v>
      </c>
      <c r="H567" s="420">
        <f t="shared" si="9"/>
        <v>75</v>
      </c>
      <c r="I567" s="424">
        <f t="shared" si="9"/>
        <v>40</v>
      </c>
      <c r="J567" s="422">
        <f t="shared" si="9"/>
        <v>324</v>
      </c>
      <c r="K567" s="423">
        <f t="shared" si="9"/>
        <v>253</v>
      </c>
      <c r="L567" s="420">
        <f t="shared" si="9"/>
        <v>438</v>
      </c>
      <c r="M567" s="424">
        <f t="shared" si="9"/>
        <v>175</v>
      </c>
      <c r="N567" s="422">
        <f t="shared" si="9"/>
        <v>418</v>
      </c>
      <c r="O567" s="423">
        <f t="shared" si="9"/>
        <v>142</v>
      </c>
      <c r="P567" s="420">
        <f t="shared" si="9"/>
        <v>338</v>
      </c>
      <c r="Q567" s="424">
        <f t="shared" si="9"/>
        <v>97</v>
      </c>
      <c r="R567" s="422">
        <f t="shared" si="9"/>
        <v>164</v>
      </c>
      <c r="S567" s="423">
        <f t="shared" si="9"/>
        <v>142</v>
      </c>
      <c r="T567" s="420">
        <f t="shared" si="9"/>
        <v>134</v>
      </c>
      <c r="U567" s="424">
        <f t="shared" si="9"/>
        <v>168</v>
      </c>
      <c r="V567" s="422">
        <f t="shared" si="9"/>
        <v>586</v>
      </c>
      <c r="W567" s="423">
        <f t="shared" si="9"/>
        <v>124</v>
      </c>
      <c r="X567" s="420">
        <f t="shared" si="9"/>
        <v>1765</v>
      </c>
      <c r="Y567" s="424">
        <f t="shared" si="9"/>
        <v>1117</v>
      </c>
      <c r="Z567" s="422">
        <f t="shared" si="9"/>
        <v>2060</v>
      </c>
      <c r="AA567" s="423">
        <f t="shared" si="9"/>
        <v>821</v>
      </c>
      <c r="AB567" s="420">
        <f t="shared" si="9"/>
        <v>38038</v>
      </c>
      <c r="AC567" s="424">
        <f t="shared" si="9"/>
        <v>14927</v>
      </c>
      <c r="AD567" s="422">
        <f t="shared" si="9"/>
        <v>2443</v>
      </c>
      <c r="AE567" s="423">
        <f t="shared" si="9"/>
        <v>1058</v>
      </c>
      <c r="AF567" s="420">
        <f t="shared" si="9"/>
        <v>9058</v>
      </c>
      <c r="AG567" s="424">
        <f t="shared" si="9"/>
        <v>6638</v>
      </c>
      <c r="AH567" s="422">
        <f t="shared" si="9"/>
        <v>1217</v>
      </c>
      <c r="AI567" s="423">
        <f t="shared" si="9"/>
        <v>4472</v>
      </c>
      <c r="AJ567" s="420">
        <f t="shared" si="9"/>
        <v>10161</v>
      </c>
      <c r="AK567" s="424">
        <f t="shared" si="9"/>
        <v>9474</v>
      </c>
      <c r="AL567" s="422">
        <f t="shared" si="9"/>
        <v>4863</v>
      </c>
      <c r="AM567" s="423">
        <f t="shared" si="9"/>
        <v>4127</v>
      </c>
      <c r="AN567" s="420">
        <f t="shared" si="9"/>
        <v>6576</v>
      </c>
      <c r="AO567" s="424">
        <f t="shared" si="9"/>
        <v>4091</v>
      </c>
      <c r="AP567" s="422">
        <f t="shared" si="9"/>
        <v>799</v>
      </c>
      <c r="AQ567" s="423">
        <f t="shared" si="9"/>
        <v>1731</v>
      </c>
      <c r="AR567" s="420">
        <f t="shared" si="9"/>
        <v>115273</v>
      </c>
      <c r="AS567" s="424">
        <f t="shared" si="9"/>
        <v>50366</v>
      </c>
      <c r="AT567" s="422">
        <f t="shared" si="9"/>
        <v>125674</v>
      </c>
      <c r="AU567" s="423">
        <f t="shared" si="9"/>
        <v>39975</v>
      </c>
      <c r="AV567" s="420">
        <f t="shared" si="9"/>
        <v>34608</v>
      </c>
      <c r="AW567" s="424">
        <f t="shared" si="9"/>
        <v>10970</v>
      </c>
      <c r="AX567" s="422">
        <f t="shared" si="9"/>
        <v>55</v>
      </c>
      <c r="AY567" s="423">
        <f t="shared" si="9"/>
        <v>304</v>
      </c>
      <c r="AZ567" s="420">
        <f t="shared" si="9"/>
        <v>873</v>
      </c>
      <c r="BA567" s="423">
        <f t="shared" si="9"/>
        <v>387</v>
      </c>
      <c r="BB567" s="420">
        <f t="shared" si="9"/>
        <v>624</v>
      </c>
      <c r="BC567" s="421">
        <f t="shared" si="9"/>
        <v>384</v>
      </c>
      <c r="BD567" s="420">
        <f t="shared" ref="BD567:BO567" si="10">SUM(BD4:BD566)</f>
        <v>1336</v>
      </c>
      <c r="BE567" s="421">
        <f t="shared" si="10"/>
        <v>1140</v>
      </c>
      <c r="BF567" s="420">
        <f t="shared" si="10"/>
        <v>1317</v>
      </c>
      <c r="BG567" s="421">
        <f t="shared" si="10"/>
        <v>1090</v>
      </c>
      <c r="BH567" s="420">
        <f t="shared" si="10"/>
        <v>1674</v>
      </c>
      <c r="BI567" s="421">
        <f t="shared" si="10"/>
        <v>501</v>
      </c>
      <c r="BJ567" s="420">
        <f t="shared" si="10"/>
        <v>1964</v>
      </c>
      <c r="BK567" s="421">
        <f t="shared" si="10"/>
        <v>1068</v>
      </c>
      <c r="BL567" s="420">
        <f t="shared" si="10"/>
        <v>2</v>
      </c>
      <c r="BM567" s="421">
        <f t="shared" si="10"/>
        <v>3</v>
      </c>
      <c r="BN567" s="420">
        <f t="shared" si="10"/>
        <v>1166</v>
      </c>
      <c r="BO567" s="421">
        <f t="shared" si="10"/>
        <v>427</v>
      </c>
      <c r="BP567" s="420">
        <f>SUM(BP4:BP566)</f>
        <v>1150</v>
      </c>
      <c r="BQ567" s="421">
        <f>SUM(BQ4:BQ566)</f>
        <v>373</v>
      </c>
      <c r="BR567" s="420">
        <f>SUM(BR4:BR566)</f>
        <v>2087</v>
      </c>
      <c r="BS567" s="421">
        <f>SUM(BS4:BS566)</f>
        <v>424</v>
      </c>
    </row>
    <row r="568" spans="1:71">
      <c r="A568" s="14"/>
      <c r="B568" s="17" t="s">
        <v>5</v>
      </c>
      <c r="C568" s="15"/>
      <c r="D568" s="47">
        <v>146191</v>
      </c>
      <c r="E568" s="69">
        <f>SUM(D568/C567)</f>
        <v>0.25375535921959347</v>
      </c>
      <c r="F568" s="420">
        <f>SUM(F567-F569)</f>
        <v>84</v>
      </c>
      <c r="G568" s="520">
        <f t="shared" ref="G568:BC568" si="11">SUM(G567-G569)</f>
        <v>40</v>
      </c>
      <c r="H568" s="420">
        <f t="shared" si="11"/>
        <v>61</v>
      </c>
      <c r="I568" s="424">
        <f t="shared" si="11"/>
        <v>35</v>
      </c>
      <c r="J568" s="422">
        <f t="shared" si="11"/>
        <v>298</v>
      </c>
      <c r="K568" s="423">
        <f t="shared" si="11"/>
        <v>230</v>
      </c>
      <c r="L568" s="420">
        <f t="shared" si="11"/>
        <v>366</v>
      </c>
      <c r="M568" s="424">
        <f t="shared" si="11"/>
        <v>146</v>
      </c>
      <c r="N568" s="422">
        <f t="shared" si="11"/>
        <v>371</v>
      </c>
      <c r="O568" s="423">
        <f t="shared" si="11"/>
        <v>129</v>
      </c>
      <c r="P568" s="420">
        <f t="shared" si="11"/>
        <v>288</v>
      </c>
      <c r="Q568" s="424">
        <f t="shared" si="11"/>
        <v>72</v>
      </c>
      <c r="R568" s="422">
        <f t="shared" si="11"/>
        <v>137</v>
      </c>
      <c r="S568" s="423">
        <f t="shared" si="11"/>
        <v>132</v>
      </c>
      <c r="T568" s="420">
        <f t="shared" si="11"/>
        <v>114</v>
      </c>
      <c r="U568" s="424">
        <f t="shared" si="11"/>
        <v>151</v>
      </c>
      <c r="V568" s="422">
        <f t="shared" si="11"/>
        <v>506</v>
      </c>
      <c r="W568" s="423">
        <f t="shared" si="11"/>
        <v>114</v>
      </c>
      <c r="X568" s="420">
        <f t="shared" si="11"/>
        <v>1538</v>
      </c>
      <c r="Y568" s="424">
        <f t="shared" si="11"/>
        <v>984</v>
      </c>
      <c r="Z568" s="422">
        <f t="shared" si="11"/>
        <v>1791</v>
      </c>
      <c r="AA568" s="423">
        <f t="shared" si="11"/>
        <v>729</v>
      </c>
      <c r="AB568" s="420">
        <f t="shared" si="11"/>
        <v>32215</v>
      </c>
      <c r="AC568" s="424">
        <f t="shared" si="11"/>
        <v>12314</v>
      </c>
      <c r="AD568" s="422">
        <f t="shared" si="11"/>
        <v>2181</v>
      </c>
      <c r="AE568" s="423">
        <f t="shared" si="11"/>
        <v>908</v>
      </c>
      <c r="AF568" s="420">
        <f t="shared" si="11"/>
        <v>8075</v>
      </c>
      <c r="AG568" s="424">
        <f t="shared" si="11"/>
        <v>5768</v>
      </c>
      <c r="AH568" s="422">
        <f t="shared" si="11"/>
        <v>1030</v>
      </c>
      <c r="AI568" s="423">
        <f t="shared" si="11"/>
        <v>3922</v>
      </c>
      <c r="AJ568" s="420">
        <f t="shared" si="11"/>
        <v>9294</v>
      </c>
      <c r="AK568" s="424">
        <f t="shared" si="11"/>
        <v>8379</v>
      </c>
      <c r="AL568" s="422">
        <f t="shared" si="11"/>
        <v>4254</v>
      </c>
      <c r="AM568" s="423">
        <f t="shared" si="11"/>
        <v>3500</v>
      </c>
      <c r="AN568" s="420">
        <f t="shared" si="11"/>
        <v>5592</v>
      </c>
      <c r="AO568" s="424">
        <f t="shared" si="11"/>
        <v>3561</v>
      </c>
      <c r="AP568" s="422">
        <f t="shared" si="11"/>
        <v>673</v>
      </c>
      <c r="AQ568" s="423">
        <f t="shared" si="11"/>
        <v>1564</v>
      </c>
      <c r="AR568" s="420">
        <f t="shared" si="11"/>
        <v>99116</v>
      </c>
      <c r="AS568" s="424">
        <f t="shared" si="11"/>
        <v>44257</v>
      </c>
      <c r="AT568" s="422">
        <f t="shared" si="11"/>
        <v>108647</v>
      </c>
      <c r="AU568" s="423">
        <f t="shared" si="11"/>
        <v>34763</v>
      </c>
      <c r="AV568" s="420">
        <f t="shared" si="11"/>
        <v>29155</v>
      </c>
      <c r="AW568" s="424">
        <f t="shared" si="11"/>
        <v>9035</v>
      </c>
      <c r="AX568" s="422">
        <f t="shared" si="11"/>
        <v>42</v>
      </c>
      <c r="AY568" s="423">
        <f t="shared" si="11"/>
        <v>251</v>
      </c>
      <c r="AZ568" s="420">
        <f t="shared" si="11"/>
        <v>775</v>
      </c>
      <c r="BA568" s="423">
        <f t="shared" si="11"/>
        <v>347</v>
      </c>
      <c r="BB568" s="420">
        <f t="shared" si="11"/>
        <v>555</v>
      </c>
      <c r="BC568" s="421">
        <f t="shared" si="11"/>
        <v>345</v>
      </c>
      <c r="BD568" s="420">
        <f t="shared" ref="BD568:BO568" si="12">SUM(BD567-BD569)</f>
        <v>1159</v>
      </c>
      <c r="BE568" s="421">
        <f t="shared" si="12"/>
        <v>1032</v>
      </c>
      <c r="BF568" s="420">
        <f t="shared" si="12"/>
        <v>1139</v>
      </c>
      <c r="BG568" s="421">
        <f t="shared" si="12"/>
        <v>989</v>
      </c>
      <c r="BH568" s="420">
        <f t="shared" si="12"/>
        <v>1538</v>
      </c>
      <c r="BI568" s="421">
        <f t="shared" si="12"/>
        <v>462</v>
      </c>
      <c r="BJ568" s="420">
        <f t="shared" si="12"/>
        <v>1712</v>
      </c>
      <c r="BK568" s="421">
        <f t="shared" si="12"/>
        <v>960</v>
      </c>
      <c r="BL568" s="420">
        <f t="shared" si="12"/>
        <v>2</v>
      </c>
      <c r="BM568" s="421">
        <f t="shared" si="12"/>
        <v>3</v>
      </c>
      <c r="BN568" s="420">
        <f t="shared" si="12"/>
        <v>1009</v>
      </c>
      <c r="BO568" s="421">
        <f t="shared" si="12"/>
        <v>382</v>
      </c>
      <c r="BP568" s="420">
        <f>SUM(BP567-BP569)</f>
        <v>999</v>
      </c>
      <c r="BQ568" s="421">
        <f>SUM(BQ567-BQ569)</f>
        <v>333</v>
      </c>
      <c r="BR568" s="420">
        <f>SUM(BR567-BR569)</f>
        <v>1854</v>
      </c>
      <c r="BS568" s="421">
        <f>SUM(BS567-BS569)</f>
        <v>389</v>
      </c>
    </row>
    <row r="569" spans="1:71">
      <c r="A569" s="14"/>
      <c r="B569" s="17" t="s">
        <v>6</v>
      </c>
      <c r="C569" s="15"/>
      <c r="D569" s="18">
        <v>22658</v>
      </c>
      <c r="E569" s="69">
        <f>SUM(D569/C567)</f>
        <v>3.9329294752738192E-2</v>
      </c>
      <c r="F569" s="420">
        <v>5</v>
      </c>
      <c r="G569" s="520">
        <v>0</v>
      </c>
      <c r="H569" s="420">
        <v>14</v>
      </c>
      <c r="I569" s="424">
        <v>5</v>
      </c>
      <c r="J569" s="422">
        <v>26</v>
      </c>
      <c r="K569" s="423">
        <v>23</v>
      </c>
      <c r="L569" s="420">
        <v>72</v>
      </c>
      <c r="M569" s="424">
        <v>29</v>
      </c>
      <c r="N569" s="422">
        <v>47</v>
      </c>
      <c r="O569" s="423">
        <v>13</v>
      </c>
      <c r="P569" s="420">
        <v>50</v>
      </c>
      <c r="Q569" s="424">
        <v>25</v>
      </c>
      <c r="R569" s="422">
        <v>27</v>
      </c>
      <c r="S569" s="423">
        <v>10</v>
      </c>
      <c r="T569" s="420">
        <v>20</v>
      </c>
      <c r="U569" s="424">
        <v>17</v>
      </c>
      <c r="V569" s="422">
        <v>80</v>
      </c>
      <c r="W569" s="423">
        <v>10</v>
      </c>
      <c r="X569" s="420">
        <v>227</v>
      </c>
      <c r="Y569" s="424">
        <v>133</v>
      </c>
      <c r="Z569" s="422">
        <v>269</v>
      </c>
      <c r="AA569" s="423">
        <v>92</v>
      </c>
      <c r="AB569" s="420">
        <v>5823</v>
      </c>
      <c r="AC569" s="424">
        <v>2613</v>
      </c>
      <c r="AD569" s="422">
        <v>262</v>
      </c>
      <c r="AE569" s="423">
        <v>150</v>
      </c>
      <c r="AF569" s="420">
        <v>983</v>
      </c>
      <c r="AG569" s="424">
        <v>870</v>
      </c>
      <c r="AH569" s="422">
        <v>187</v>
      </c>
      <c r="AI569" s="423">
        <v>550</v>
      </c>
      <c r="AJ569" s="420">
        <v>867</v>
      </c>
      <c r="AK569" s="424">
        <v>1095</v>
      </c>
      <c r="AL569" s="422">
        <v>609</v>
      </c>
      <c r="AM569" s="423">
        <v>627</v>
      </c>
      <c r="AN569" s="420">
        <v>984</v>
      </c>
      <c r="AO569" s="424">
        <v>530</v>
      </c>
      <c r="AP569" s="422">
        <v>126</v>
      </c>
      <c r="AQ569" s="423">
        <v>167</v>
      </c>
      <c r="AR569" s="420">
        <v>16157</v>
      </c>
      <c r="AS569" s="424">
        <v>6109</v>
      </c>
      <c r="AT569" s="422">
        <v>17027</v>
      </c>
      <c r="AU569" s="423">
        <v>5212</v>
      </c>
      <c r="AV569" s="420">
        <v>5453</v>
      </c>
      <c r="AW569" s="424">
        <v>1935</v>
      </c>
      <c r="AX569" s="422">
        <v>13</v>
      </c>
      <c r="AY569" s="423">
        <v>53</v>
      </c>
      <c r="AZ569" s="420">
        <v>98</v>
      </c>
      <c r="BA569" s="423">
        <v>40</v>
      </c>
      <c r="BB569" s="420">
        <v>69</v>
      </c>
      <c r="BC569" s="421">
        <v>39</v>
      </c>
      <c r="BD569" s="420">
        <v>177</v>
      </c>
      <c r="BE569" s="421">
        <v>108</v>
      </c>
      <c r="BF569" s="420">
        <v>178</v>
      </c>
      <c r="BG569" s="421">
        <v>101</v>
      </c>
      <c r="BH569" s="420">
        <v>136</v>
      </c>
      <c r="BI569" s="421">
        <v>39</v>
      </c>
      <c r="BJ569" s="420">
        <v>252</v>
      </c>
      <c r="BK569" s="421">
        <v>108</v>
      </c>
      <c r="BL569" s="420">
        <v>0</v>
      </c>
      <c r="BM569" s="421">
        <v>0</v>
      </c>
      <c r="BN569" s="420">
        <v>157</v>
      </c>
      <c r="BO569" s="421">
        <v>45</v>
      </c>
      <c r="BP569" s="420">
        <v>151</v>
      </c>
      <c r="BQ569" s="421">
        <v>40</v>
      </c>
      <c r="BR569" s="420">
        <v>233</v>
      </c>
      <c r="BS569" s="421">
        <v>35</v>
      </c>
    </row>
    <row r="570" spans="1:71">
      <c r="A570" s="40"/>
      <c r="B570" s="19"/>
      <c r="C570" s="20"/>
      <c r="D570" s="20"/>
      <c r="E570" s="68"/>
      <c r="F570" s="425"/>
      <c r="G570" s="444"/>
      <c r="H570" s="432"/>
      <c r="I570" s="433"/>
      <c r="J570" s="443"/>
      <c r="K570" s="444"/>
      <c r="L570" s="432"/>
      <c r="M570" s="433"/>
      <c r="N570" s="443"/>
      <c r="O570" s="444"/>
      <c r="P570" s="432"/>
      <c r="Q570" s="433"/>
      <c r="R570" s="443"/>
      <c r="S570" s="444"/>
      <c r="T570" s="432"/>
      <c r="U570" s="433"/>
      <c r="V570" s="443"/>
      <c r="W570" s="444"/>
      <c r="X570" s="432"/>
      <c r="Y570" s="433"/>
      <c r="Z570" s="443"/>
      <c r="AA570" s="444"/>
      <c r="AB570" s="432"/>
      <c r="AC570" s="433"/>
      <c r="AD570" s="443"/>
      <c r="AE570" s="444"/>
      <c r="AF570" s="432"/>
      <c r="AG570" s="433"/>
      <c r="AH570" s="443"/>
      <c r="AI570" s="444"/>
      <c r="AJ570" s="432"/>
      <c r="AK570" s="433"/>
      <c r="AL570" s="443"/>
      <c r="AM570" s="444"/>
      <c r="AN570" s="432"/>
      <c r="AO570" s="433"/>
      <c r="AP570" s="443"/>
      <c r="AQ570" s="444"/>
      <c r="AR570" s="432"/>
      <c r="AS570" s="433"/>
      <c r="AT570" s="443"/>
      <c r="AU570" s="444"/>
      <c r="AV570" s="432"/>
      <c r="AW570" s="433"/>
      <c r="AX570" s="443"/>
      <c r="AY570" s="444"/>
      <c r="AZ570" s="432"/>
      <c r="BA570" s="444"/>
      <c r="BB570" s="432"/>
      <c r="BC570" s="521"/>
      <c r="BD570" s="432"/>
      <c r="BE570" s="521"/>
      <c r="BF570" s="432"/>
      <c r="BG570" s="521"/>
      <c r="BH570" s="432"/>
      <c r="BI570" s="521"/>
      <c r="BJ570" s="432"/>
      <c r="BK570" s="521"/>
      <c r="BL570" s="432"/>
      <c r="BM570" s="521"/>
      <c r="BN570" s="432"/>
      <c r="BO570" s="521"/>
      <c r="BP570" s="432"/>
      <c r="BQ570" s="521"/>
      <c r="BR570" s="432"/>
      <c r="BS570" s="521"/>
    </row>
    <row r="571" spans="1:71">
      <c r="A571" s="40"/>
      <c r="B571" s="7" t="s">
        <v>798</v>
      </c>
      <c r="C571" s="26">
        <f>SUM(C4:C193)</f>
        <v>213353</v>
      </c>
      <c r="D571" s="26">
        <f>SUM(D4:D193)</f>
        <v>46796</v>
      </c>
      <c r="E571" s="68">
        <f t="shared" ref="E571:E634" si="13">SUM(D571/C571)</f>
        <v>0.21933602995973808</v>
      </c>
      <c r="F571" s="425">
        <f t="shared" ref="F571:BC571" si="14">SUM(F4:F193)</f>
        <v>0</v>
      </c>
      <c r="G571" s="522">
        <f t="shared" si="14"/>
        <v>0</v>
      </c>
      <c r="H571" s="425">
        <f t="shared" si="14"/>
        <v>0</v>
      </c>
      <c r="I571" s="426">
        <f t="shared" si="14"/>
        <v>0</v>
      </c>
      <c r="J571" s="436">
        <f t="shared" si="14"/>
        <v>0</v>
      </c>
      <c r="K571" s="437">
        <f t="shared" si="14"/>
        <v>0</v>
      </c>
      <c r="L571" s="425">
        <f t="shared" si="14"/>
        <v>0</v>
      </c>
      <c r="M571" s="426">
        <f t="shared" si="14"/>
        <v>0</v>
      </c>
      <c r="N571" s="436">
        <f t="shared" si="14"/>
        <v>0</v>
      </c>
      <c r="O571" s="437">
        <f t="shared" si="14"/>
        <v>0</v>
      </c>
      <c r="P571" s="425">
        <f t="shared" si="14"/>
        <v>0</v>
      </c>
      <c r="Q571" s="426">
        <f t="shared" si="14"/>
        <v>0</v>
      </c>
      <c r="R571" s="436">
        <f t="shared" si="14"/>
        <v>0</v>
      </c>
      <c r="S571" s="437">
        <f t="shared" si="14"/>
        <v>0</v>
      </c>
      <c r="T571" s="425">
        <f t="shared" si="14"/>
        <v>0</v>
      </c>
      <c r="U571" s="426">
        <f t="shared" si="14"/>
        <v>0</v>
      </c>
      <c r="V571" s="436">
        <f t="shared" si="14"/>
        <v>0</v>
      </c>
      <c r="W571" s="437">
        <f t="shared" si="14"/>
        <v>0</v>
      </c>
      <c r="X571" s="425">
        <f t="shared" si="14"/>
        <v>0</v>
      </c>
      <c r="Y571" s="426">
        <f t="shared" si="14"/>
        <v>0</v>
      </c>
      <c r="Z571" s="436">
        <f t="shared" si="14"/>
        <v>0</v>
      </c>
      <c r="AA571" s="437">
        <f t="shared" si="14"/>
        <v>0</v>
      </c>
      <c r="AB571" s="425">
        <f t="shared" si="14"/>
        <v>34092</v>
      </c>
      <c r="AC571" s="426">
        <f t="shared" si="14"/>
        <v>12086</v>
      </c>
      <c r="AD571" s="436">
        <f t="shared" si="14"/>
        <v>1</v>
      </c>
      <c r="AE571" s="437">
        <f t="shared" si="14"/>
        <v>0</v>
      </c>
      <c r="AF571" s="425">
        <f t="shared" si="14"/>
        <v>0</v>
      </c>
      <c r="AG571" s="426">
        <f t="shared" si="14"/>
        <v>0</v>
      </c>
      <c r="AH571" s="436">
        <f t="shared" si="14"/>
        <v>0</v>
      </c>
      <c r="AI571" s="437">
        <f t="shared" si="14"/>
        <v>0</v>
      </c>
      <c r="AJ571" s="425">
        <f t="shared" si="14"/>
        <v>0</v>
      </c>
      <c r="AK571" s="426">
        <f t="shared" si="14"/>
        <v>0</v>
      </c>
      <c r="AL571" s="436">
        <f t="shared" si="14"/>
        <v>0</v>
      </c>
      <c r="AM571" s="437">
        <f t="shared" si="14"/>
        <v>0</v>
      </c>
      <c r="AN571" s="425">
        <f t="shared" si="14"/>
        <v>0</v>
      </c>
      <c r="AO571" s="426">
        <f t="shared" si="14"/>
        <v>0</v>
      </c>
      <c r="AP571" s="436">
        <f t="shared" si="14"/>
        <v>0</v>
      </c>
      <c r="AQ571" s="437">
        <f t="shared" si="14"/>
        <v>0</v>
      </c>
      <c r="AR571" s="425">
        <f t="shared" si="14"/>
        <v>36988</v>
      </c>
      <c r="AS571" s="426">
        <f t="shared" si="14"/>
        <v>9129</v>
      </c>
      <c r="AT571" s="436">
        <f t="shared" si="14"/>
        <v>38885</v>
      </c>
      <c r="AU571" s="437">
        <f t="shared" si="14"/>
        <v>7269</v>
      </c>
      <c r="AV571" s="425">
        <f t="shared" si="14"/>
        <v>34608</v>
      </c>
      <c r="AW571" s="426">
        <f t="shared" si="14"/>
        <v>10970</v>
      </c>
      <c r="AX571" s="436">
        <f t="shared" si="14"/>
        <v>55</v>
      </c>
      <c r="AY571" s="437">
        <f t="shared" si="14"/>
        <v>304</v>
      </c>
      <c r="AZ571" s="425">
        <f t="shared" si="14"/>
        <v>0</v>
      </c>
      <c r="BA571" s="437">
        <f t="shared" si="14"/>
        <v>0</v>
      </c>
      <c r="BB571" s="425">
        <f t="shared" si="14"/>
        <v>0</v>
      </c>
      <c r="BC571" s="523">
        <f t="shared" si="14"/>
        <v>0</v>
      </c>
      <c r="BD571" s="425">
        <f t="shared" ref="BD571:BO571" si="15">SUM(BD4:BD193)</f>
        <v>0</v>
      </c>
      <c r="BE571" s="523">
        <f t="shared" si="15"/>
        <v>0</v>
      </c>
      <c r="BF571" s="425">
        <f t="shared" si="15"/>
        <v>0</v>
      </c>
      <c r="BG571" s="523">
        <f t="shared" si="15"/>
        <v>0</v>
      </c>
      <c r="BH571" s="425">
        <f t="shared" si="15"/>
        <v>0</v>
      </c>
      <c r="BI571" s="523">
        <f t="shared" si="15"/>
        <v>0</v>
      </c>
      <c r="BJ571" s="425">
        <f t="shared" si="15"/>
        <v>0</v>
      </c>
      <c r="BK571" s="523">
        <f t="shared" si="15"/>
        <v>0</v>
      </c>
      <c r="BL571" s="425">
        <f t="shared" si="15"/>
        <v>0</v>
      </c>
      <c r="BM571" s="523">
        <f t="shared" si="15"/>
        <v>0</v>
      </c>
      <c r="BN571" s="425">
        <f t="shared" si="15"/>
        <v>0</v>
      </c>
      <c r="BO571" s="523">
        <f t="shared" si="15"/>
        <v>0</v>
      </c>
      <c r="BP571" s="425">
        <f>SUM(BP4:BP193)</f>
        <v>0</v>
      </c>
      <c r="BQ571" s="523">
        <f>SUM(BQ4:BQ193)</f>
        <v>0</v>
      </c>
      <c r="BR571" s="425">
        <f>SUM(BR4:BR193)</f>
        <v>0</v>
      </c>
      <c r="BS571" s="523">
        <f>SUM(BS4:BS193)</f>
        <v>0</v>
      </c>
    </row>
    <row r="572" spans="1:71">
      <c r="A572" s="40"/>
      <c r="B572" s="7" t="s">
        <v>699</v>
      </c>
      <c r="C572" s="22">
        <f>SUM(C4:C16)</f>
        <v>12316</v>
      </c>
      <c r="D572" s="22">
        <f>SUM(D4:D16)</f>
        <v>3512</v>
      </c>
      <c r="E572" s="68">
        <f t="shared" si="13"/>
        <v>0.28515751867489447</v>
      </c>
      <c r="F572" s="425">
        <f t="shared" ref="F572:BC572" si="16">SUM(F4:F16)</f>
        <v>0</v>
      </c>
      <c r="G572" s="522">
        <f t="shared" si="16"/>
        <v>0</v>
      </c>
      <c r="H572" s="425">
        <f t="shared" si="16"/>
        <v>0</v>
      </c>
      <c r="I572" s="426">
        <f t="shared" si="16"/>
        <v>0</v>
      </c>
      <c r="J572" s="436">
        <f t="shared" si="16"/>
        <v>0</v>
      </c>
      <c r="K572" s="437">
        <f t="shared" si="16"/>
        <v>0</v>
      </c>
      <c r="L572" s="425">
        <f t="shared" si="16"/>
        <v>0</v>
      </c>
      <c r="M572" s="426">
        <f t="shared" si="16"/>
        <v>0</v>
      </c>
      <c r="N572" s="436">
        <f t="shared" si="16"/>
        <v>0</v>
      </c>
      <c r="O572" s="437">
        <f t="shared" si="16"/>
        <v>0</v>
      </c>
      <c r="P572" s="425">
        <f t="shared" si="16"/>
        <v>0</v>
      </c>
      <c r="Q572" s="426">
        <f t="shared" si="16"/>
        <v>0</v>
      </c>
      <c r="R572" s="436">
        <f t="shared" si="16"/>
        <v>0</v>
      </c>
      <c r="S572" s="437">
        <f t="shared" si="16"/>
        <v>0</v>
      </c>
      <c r="T572" s="425">
        <f t="shared" si="16"/>
        <v>0</v>
      </c>
      <c r="U572" s="426">
        <f t="shared" si="16"/>
        <v>0</v>
      </c>
      <c r="V572" s="436">
        <f t="shared" si="16"/>
        <v>0</v>
      </c>
      <c r="W572" s="437">
        <f t="shared" si="16"/>
        <v>0</v>
      </c>
      <c r="X572" s="425">
        <f t="shared" si="16"/>
        <v>0</v>
      </c>
      <c r="Y572" s="426">
        <f t="shared" si="16"/>
        <v>0</v>
      </c>
      <c r="Z572" s="436">
        <f t="shared" si="16"/>
        <v>0</v>
      </c>
      <c r="AA572" s="437">
        <f t="shared" si="16"/>
        <v>0</v>
      </c>
      <c r="AB572" s="425">
        <f t="shared" si="16"/>
        <v>2254</v>
      </c>
      <c r="AC572" s="426">
        <f t="shared" si="16"/>
        <v>1211</v>
      </c>
      <c r="AD572" s="436">
        <f t="shared" si="16"/>
        <v>0</v>
      </c>
      <c r="AE572" s="437">
        <f t="shared" si="16"/>
        <v>0</v>
      </c>
      <c r="AF572" s="425">
        <f t="shared" si="16"/>
        <v>0</v>
      </c>
      <c r="AG572" s="426">
        <f t="shared" si="16"/>
        <v>0</v>
      </c>
      <c r="AH572" s="436">
        <f t="shared" si="16"/>
        <v>0</v>
      </c>
      <c r="AI572" s="437">
        <f t="shared" si="16"/>
        <v>0</v>
      </c>
      <c r="AJ572" s="425">
        <f t="shared" si="16"/>
        <v>0</v>
      </c>
      <c r="AK572" s="426">
        <f t="shared" si="16"/>
        <v>0</v>
      </c>
      <c r="AL572" s="436">
        <f t="shared" si="16"/>
        <v>0</v>
      </c>
      <c r="AM572" s="437">
        <f t="shared" si="16"/>
        <v>0</v>
      </c>
      <c r="AN572" s="425">
        <f t="shared" si="16"/>
        <v>0</v>
      </c>
      <c r="AO572" s="426">
        <f t="shared" si="16"/>
        <v>0</v>
      </c>
      <c r="AP572" s="436">
        <f t="shared" si="16"/>
        <v>0</v>
      </c>
      <c r="AQ572" s="437">
        <f t="shared" si="16"/>
        <v>0</v>
      </c>
      <c r="AR572" s="425">
        <f t="shared" si="16"/>
        <v>2555</v>
      </c>
      <c r="AS572" s="426">
        <f t="shared" si="16"/>
        <v>919</v>
      </c>
      <c r="AT572" s="436">
        <f t="shared" si="16"/>
        <v>2713</v>
      </c>
      <c r="AU572" s="437">
        <f t="shared" si="16"/>
        <v>761</v>
      </c>
      <c r="AV572" s="425">
        <f t="shared" si="16"/>
        <v>2546</v>
      </c>
      <c r="AW572" s="426">
        <f t="shared" si="16"/>
        <v>888</v>
      </c>
      <c r="AX572" s="436">
        <f t="shared" si="16"/>
        <v>0</v>
      </c>
      <c r="AY572" s="437">
        <f t="shared" si="16"/>
        <v>0</v>
      </c>
      <c r="AZ572" s="425">
        <f t="shared" si="16"/>
        <v>0</v>
      </c>
      <c r="BA572" s="437">
        <f t="shared" si="16"/>
        <v>0</v>
      </c>
      <c r="BB572" s="425">
        <f t="shared" si="16"/>
        <v>0</v>
      </c>
      <c r="BC572" s="523">
        <f t="shared" si="16"/>
        <v>0</v>
      </c>
      <c r="BD572" s="425">
        <f t="shared" ref="BD572:BO572" si="17">SUM(BD4:BD16)</f>
        <v>0</v>
      </c>
      <c r="BE572" s="523">
        <f t="shared" si="17"/>
        <v>0</v>
      </c>
      <c r="BF572" s="425">
        <f t="shared" si="17"/>
        <v>0</v>
      </c>
      <c r="BG572" s="523">
        <f t="shared" si="17"/>
        <v>0</v>
      </c>
      <c r="BH572" s="425">
        <f t="shared" si="17"/>
        <v>0</v>
      </c>
      <c r="BI572" s="523">
        <f t="shared" si="17"/>
        <v>0</v>
      </c>
      <c r="BJ572" s="425">
        <f t="shared" si="17"/>
        <v>0</v>
      </c>
      <c r="BK572" s="523">
        <f t="shared" si="17"/>
        <v>0</v>
      </c>
      <c r="BL572" s="425">
        <f t="shared" si="17"/>
        <v>0</v>
      </c>
      <c r="BM572" s="523">
        <f t="shared" si="17"/>
        <v>0</v>
      </c>
      <c r="BN572" s="425">
        <f t="shared" si="17"/>
        <v>0</v>
      </c>
      <c r="BO572" s="523">
        <f t="shared" si="17"/>
        <v>0</v>
      </c>
      <c r="BP572" s="425">
        <f>SUM(BP4:BP16)</f>
        <v>0</v>
      </c>
      <c r="BQ572" s="523">
        <f>SUM(BQ4:BQ16)</f>
        <v>0</v>
      </c>
      <c r="BR572" s="425">
        <f>SUM(BR4:BR16)</f>
        <v>0</v>
      </c>
      <c r="BS572" s="523">
        <f>SUM(BS4:BS16)</f>
        <v>0</v>
      </c>
    </row>
    <row r="573" spans="1:71">
      <c r="A573" s="40"/>
      <c r="B573" s="7" t="s">
        <v>700</v>
      </c>
      <c r="C573" s="22">
        <f>SUM(C17:C27)</f>
        <v>13796</v>
      </c>
      <c r="D573" s="22">
        <f>SUM(D17:D27)</f>
        <v>3356</v>
      </c>
      <c r="E573" s="68">
        <f t="shared" si="13"/>
        <v>0.24325891562771818</v>
      </c>
      <c r="F573" s="425">
        <f t="shared" ref="F573:BC573" si="18">SUM(F17:F27)</f>
        <v>0</v>
      </c>
      <c r="G573" s="522">
        <f t="shared" si="18"/>
        <v>0</v>
      </c>
      <c r="H573" s="425">
        <f t="shared" si="18"/>
        <v>0</v>
      </c>
      <c r="I573" s="426">
        <f t="shared" si="18"/>
        <v>0</v>
      </c>
      <c r="J573" s="436">
        <f t="shared" si="18"/>
        <v>0</v>
      </c>
      <c r="K573" s="437">
        <f t="shared" si="18"/>
        <v>0</v>
      </c>
      <c r="L573" s="425">
        <f t="shared" si="18"/>
        <v>0</v>
      </c>
      <c r="M573" s="426">
        <f t="shared" si="18"/>
        <v>0</v>
      </c>
      <c r="N573" s="436">
        <f t="shared" si="18"/>
        <v>0</v>
      </c>
      <c r="O573" s="437">
        <f t="shared" si="18"/>
        <v>0</v>
      </c>
      <c r="P573" s="425">
        <f t="shared" si="18"/>
        <v>0</v>
      </c>
      <c r="Q573" s="426">
        <f t="shared" si="18"/>
        <v>0</v>
      </c>
      <c r="R573" s="436">
        <f t="shared" si="18"/>
        <v>0</v>
      </c>
      <c r="S573" s="437">
        <f t="shared" si="18"/>
        <v>0</v>
      </c>
      <c r="T573" s="425">
        <f t="shared" si="18"/>
        <v>0</v>
      </c>
      <c r="U573" s="426">
        <f t="shared" si="18"/>
        <v>0</v>
      </c>
      <c r="V573" s="436">
        <f t="shared" si="18"/>
        <v>0</v>
      </c>
      <c r="W573" s="437">
        <f t="shared" si="18"/>
        <v>0</v>
      </c>
      <c r="X573" s="425">
        <f t="shared" si="18"/>
        <v>0</v>
      </c>
      <c r="Y573" s="426">
        <f t="shared" si="18"/>
        <v>0</v>
      </c>
      <c r="Z573" s="436">
        <f t="shared" si="18"/>
        <v>0</v>
      </c>
      <c r="AA573" s="437">
        <f t="shared" si="18"/>
        <v>0</v>
      </c>
      <c r="AB573" s="425">
        <f t="shared" si="18"/>
        <v>2446</v>
      </c>
      <c r="AC573" s="426">
        <f t="shared" si="18"/>
        <v>868</v>
      </c>
      <c r="AD573" s="436">
        <f t="shared" si="18"/>
        <v>0</v>
      </c>
      <c r="AE573" s="437">
        <f t="shared" si="18"/>
        <v>0</v>
      </c>
      <c r="AF573" s="425">
        <f t="shared" si="18"/>
        <v>0</v>
      </c>
      <c r="AG573" s="426">
        <f t="shared" si="18"/>
        <v>0</v>
      </c>
      <c r="AH573" s="436">
        <f t="shared" si="18"/>
        <v>0</v>
      </c>
      <c r="AI573" s="437">
        <f t="shared" si="18"/>
        <v>0</v>
      </c>
      <c r="AJ573" s="425">
        <f t="shared" si="18"/>
        <v>0</v>
      </c>
      <c r="AK573" s="426">
        <f t="shared" si="18"/>
        <v>0</v>
      </c>
      <c r="AL573" s="436">
        <f t="shared" si="18"/>
        <v>0</v>
      </c>
      <c r="AM573" s="437">
        <f t="shared" si="18"/>
        <v>0</v>
      </c>
      <c r="AN573" s="425">
        <f t="shared" si="18"/>
        <v>0</v>
      </c>
      <c r="AO573" s="426">
        <f t="shared" si="18"/>
        <v>0</v>
      </c>
      <c r="AP573" s="436">
        <f t="shared" si="18"/>
        <v>0</v>
      </c>
      <c r="AQ573" s="437">
        <f t="shared" si="18"/>
        <v>0</v>
      </c>
      <c r="AR573" s="425">
        <f t="shared" si="18"/>
        <v>2640</v>
      </c>
      <c r="AS573" s="426">
        <f t="shared" si="18"/>
        <v>649</v>
      </c>
      <c r="AT573" s="436">
        <f t="shared" si="18"/>
        <v>2780</v>
      </c>
      <c r="AU573" s="437">
        <f t="shared" si="18"/>
        <v>522</v>
      </c>
      <c r="AV573" s="425">
        <f t="shared" si="18"/>
        <v>2457</v>
      </c>
      <c r="AW573" s="426">
        <f t="shared" si="18"/>
        <v>795</v>
      </c>
      <c r="AX573" s="436">
        <f t="shared" si="18"/>
        <v>0</v>
      </c>
      <c r="AY573" s="437">
        <f t="shared" si="18"/>
        <v>0</v>
      </c>
      <c r="AZ573" s="425">
        <f t="shared" si="18"/>
        <v>0</v>
      </c>
      <c r="BA573" s="437">
        <f t="shared" si="18"/>
        <v>0</v>
      </c>
      <c r="BB573" s="425">
        <f t="shared" si="18"/>
        <v>0</v>
      </c>
      <c r="BC573" s="523">
        <f t="shared" si="18"/>
        <v>0</v>
      </c>
      <c r="BD573" s="425">
        <f t="shared" ref="BD573:BO573" si="19">SUM(BD17:BD27)</f>
        <v>0</v>
      </c>
      <c r="BE573" s="523">
        <f t="shared" si="19"/>
        <v>0</v>
      </c>
      <c r="BF573" s="425">
        <f t="shared" si="19"/>
        <v>0</v>
      </c>
      <c r="BG573" s="523">
        <f t="shared" si="19"/>
        <v>0</v>
      </c>
      <c r="BH573" s="425">
        <f t="shared" si="19"/>
        <v>0</v>
      </c>
      <c r="BI573" s="523">
        <f t="shared" si="19"/>
        <v>0</v>
      </c>
      <c r="BJ573" s="425">
        <f t="shared" si="19"/>
        <v>0</v>
      </c>
      <c r="BK573" s="523">
        <f t="shared" si="19"/>
        <v>0</v>
      </c>
      <c r="BL573" s="425">
        <f t="shared" si="19"/>
        <v>0</v>
      </c>
      <c r="BM573" s="523">
        <f t="shared" si="19"/>
        <v>0</v>
      </c>
      <c r="BN573" s="425">
        <f t="shared" si="19"/>
        <v>0</v>
      </c>
      <c r="BO573" s="523">
        <f t="shared" si="19"/>
        <v>0</v>
      </c>
      <c r="BP573" s="425">
        <f>SUM(BP17:BP27)</f>
        <v>0</v>
      </c>
      <c r="BQ573" s="523">
        <f>SUM(BQ17:BQ27)</f>
        <v>0</v>
      </c>
      <c r="BR573" s="425">
        <f>SUM(BR17:BR27)</f>
        <v>0</v>
      </c>
      <c r="BS573" s="523">
        <f>SUM(BS17:BS27)</f>
        <v>0</v>
      </c>
    </row>
    <row r="574" spans="1:71">
      <c r="A574" s="40"/>
      <c r="B574" s="7" t="s">
        <v>701</v>
      </c>
      <c r="C574" s="22">
        <f>SUM(C28:C32)</f>
        <v>6170</v>
      </c>
      <c r="D574" s="22">
        <f>SUM(D28:D32)</f>
        <v>1503</v>
      </c>
      <c r="E574" s="68">
        <f t="shared" si="13"/>
        <v>0.24359805510534846</v>
      </c>
      <c r="F574" s="425">
        <f t="shared" ref="F574:BC574" si="20">SUM(F28:F32)</f>
        <v>0</v>
      </c>
      <c r="G574" s="522">
        <f t="shared" si="20"/>
        <v>0</v>
      </c>
      <c r="H574" s="425">
        <f t="shared" si="20"/>
        <v>0</v>
      </c>
      <c r="I574" s="426">
        <f t="shared" si="20"/>
        <v>0</v>
      </c>
      <c r="J574" s="436">
        <f t="shared" si="20"/>
        <v>0</v>
      </c>
      <c r="K574" s="437">
        <f t="shared" si="20"/>
        <v>0</v>
      </c>
      <c r="L574" s="425">
        <f t="shared" si="20"/>
        <v>0</v>
      </c>
      <c r="M574" s="426">
        <f t="shared" si="20"/>
        <v>0</v>
      </c>
      <c r="N574" s="436">
        <f t="shared" si="20"/>
        <v>0</v>
      </c>
      <c r="O574" s="437">
        <f t="shared" si="20"/>
        <v>0</v>
      </c>
      <c r="P574" s="425">
        <f t="shared" si="20"/>
        <v>0</v>
      </c>
      <c r="Q574" s="426">
        <f t="shared" si="20"/>
        <v>0</v>
      </c>
      <c r="R574" s="436">
        <f t="shared" si="20"/>
        <v>0</v>
      </c>
      <c r="S574" s="437">
        <f t="shared" si="20"/>
        <v>0</v>
      </c>
      <c r="T574" s="425">
        <f t="shared" si="20"/>
        <v>0</v>
      </c>
      <c r="U574" s="426">
        <f t="shared" si="20"/>
        <v>0</v>
      </c>
      <c r="V574" s="436">
        <f t="shared" si="20"/>
        <v>0</v>
      </c>
      <c r="W574" s="437">
        <f t="shared" si="20"/>
        <v>0</v>
      </c>
      <c r="X574" s="425">
        <f t="shared" si="20"/>
        <v>0</v>
      </c>
      <c r="Y574" s="426">
        <f t="shared" si="20"/>
        <v>0</v>
      </c>
      <c r="Z574" s="436">
        <f t="shared" si="20"/>
        <v>0</v>
      </c>
      <c r="AA574" s="437">
        <f t="shared" si="20"/>
        <v>0</v>
      </c>
      <c r="AB574" s="425">
        <f t="shared" si="20"/>
        <v>1143</v>
      </c>
      <c r="AC574" s="426">
        <f t="shared" si="20"/>
        <v>336</v>
      </c>
      <c r="AD574" s="436">
        <f t="shared" si="20"/>
        <v>0</v>
      </c>
      <c r="AE574" s="437">
        <f t="shared" si="20"/>
        <v>0</v>
      </c>
      <c r="AF574" s="425">
        <f t="shared" si="20"/>
        <v>0</v>
      </c>
      <c r="AG574" s="426">
        <f t="shared" si="20"/>
        <v>0</v>
      </c>
      <c r="AH574" s="436">
        <f t="shared" si="20"/>
        <v>0</v>
      </c>
      <c r="AI574" s="437">
        <f t="shared" si="20"/>
        <v>0</v>
      </c>
      <c r="AJ574" s="425">
        <f t="shared" si="20"/>
        <v>0</v>
      </c>
      <c r="AK574" s="426">
        <f t="shared" si="20"/>
        <v>0</v>
      </c>
      <c r="AL574" s="436">
        <f t="shared" si="20"/>
        <v>0</v>
      </c>
      <c r="AM574" s="437">
        <f t="shared" si="20"/>
        <v>0</v>
      </c>
      <c r="AN574" s="425">
        <f t="shared" si="20"/>
        <v>0</v>
      </c>
      <c r="AO574" s="426">
        <f t="shared" si="20"/>
        <v>0</v>
      </c>
      <c r="AP574" s="436">
        <f t="shared" si="20"/>
        <v>0</v>
      </c>
      <c r="AQ574" s="437">
        <f t="shared" si="20"/>
        <v>0</v>
      </c>
      <c r="AR574" s="425">
        <f t="shared" si="20"/>
        <v>1209</v>
      </c>
      <c r="AS574" s="426">
        <f t="shared" si="20"/>
        <v>274</v>
      </c>
      <c r="AT574" s="436">
        <f t="shared" si="20"/>
        <v>1276</v>
      </c>
      <c r="AU574" s="437">
        <f t="shared" si="20"/>
        <v>201</v>
      </c>
      <c r="AV574" s="425">
        <f t="shared" si="20"/>
        <v>1086</v>
      </c>
      <c r="AW574" s="426">
        <f t="shared" si="20"/>
        <v>368</v>
      </c>
      <c r="AX574" s="436">
        <f t="shared" si="20"/>
        <v>0</v>
      </c>
      <c r="AY574" s="437">
        <f t="shared" si="20"/>
        <v>0</v>
      </c>
      <c r="AZ574" s="425">
        <f t="shared" si="20"/>
        <v>0</v>
      </c>
      <c r="BA574" s="437">
        <f t="shared" si="20"/>
        <v>0</v>
      </c>
      <c r="BB574" s="425">
        <f t="shared" si="20"/>
        <v>0</v>
      </c>
      <c r="BC574" s="523">
        <f t="shared" si="20"/>
        <v>0</v>
      </c>
      <c r="BD574" s="425">
        <f t="shared" ref="BD574:BO574" si="21">SUM(BD28:BD32)</f>
        <v>0</v>
      </c>
      <c r="BE574" s="523">
        <f t="shared" si="21"/>
        <v>0</v>
      </c>
      <c r="BF574" s="425">
        <f t="shared" si="21"/>
        <v>0</v>
      </c>
      <c r="BG574" s="523">
        <f t="shared" si="21"/>
        <v>0</v>
      </c>
      <c r="BH574" s="425">
        <f t="shared" si="21"/>
        <v>0</v>
      </c>
      <c r="BI574" s="523">
        <f t="shared" si="21"/>
        <v>0</v>
      </c>
      <c r="BJ574" s="425">
        <f t="shared" si="21"/>
        <v>0</v>
      </c>
      <c r="BK574" s="523">
        <f t="shared" si="21"/>
        <v>0</v>
      </c>
      <c r="BL574" s="425">
        <f t="shared" si="21"/>
        <v>0</v>
      </c>
      <c r="BM574" s="523">
        <f t="shared" si="21"/>
        <v>0</v>
      </c>
      <c r="BN574" s="425">
        <f t="shared" si="21"/>
        <v>0</v>
      </c>
      <c r="BO574" s="523">
        <f t="shared" si="21"/>
        <v>0</v>
      </c>
      <c r="BP574" s="425">
        <f>SUM(BP28:BP32)</f>
        <v>0</v>
      </c>
      <c r="BQ574" s="523">
        <f>SUM(BQ28:BQ32)</f>
        <v>0</v>
      </c>
      <c r="BR574" s="425">
        <f>SUM(BR28:BR32)</f>
        <v>0</v>
      </c>
      <c r="BS574" s="523">
        <f>SUM(BS28:BS32)</f>
        <v>0</v>
      </c>
    </row>
    <row r="575" spans="1:71">
      <c r="A575" s="40"/>
      <c r="B575" s="7" t="s">
        <v>702</v>
      </c>
      <c r="C575" s="22">
        <f>SUM(C33:C40)</f>
        <v>8588</v>
      </c>
      <c r="D575" s="22">
        <f>SUM(D33:D40)</f>
        <v>2692</v>
      </c>
      <c r="E575" s="68">
        <f t="shared" si="13"/>
        <v>0.31346064275733582</v>
      </c>
      <c r="F575" s="425">
        <f t="shared" ref="F575:BC575" si="22">SUM(F33:F40)</f>
        <v>0</v>
      </c>
      <c r="G575" s="522">
        <f t="shared" si="22"/>
        <v>0</v>
      </c>
      <c r="H575" s="425">
        <f t="shared" si="22"/>
        <v>0</v>
      </c>
      <c r="I575" s="426">
        <f t="shared" si="22"/>
        <v>0</v>
      </c>
      <c r="J575" s="436">
        <f t="shared" si="22"/>
        <v>0</v>
      </c>
      <c r="K575" s="437">
        <f t="shared" si="22"/>
        <v>0</v>
      </c>
      <c r="L575" s="425">
        <f t="shared" si="22"/>
        <v>0</v>
      </c>
      <c r="M575" s="426">
        <f t="shared" si="22"/>
        <v>0</v>
      </c>
      <c r="N575" s="436">
        <f t="shared" si="22"/>
        <v>0</v>
      </c>
      <c r="O575" s="437">
        <f t="shared" si="22"/>
        <v>0</v>
      </c>
      <c r="P575" s="425">
        <f t="shared" si="22"/>
        <v>0</v>
      </c>
      <c r="Q575" s="426">
        <f t="shared" si="22"/>
        <v>0</v>
      </c>
      <c r="R575" s="436">
        <f t="shared" si="22"/>
        <v>0</v>
      </c>
      <c r="S575" s="437">
        <f t="shared" si="22"/>
        <v>0</v>
      </c>
      <c r="T575" s="425">
        <f t="shared" si="22"/>
        <v>0</v>
      </c>
      <c r="U575" s="426">
        <f t="shared" si="22"/>
        <v>0</v>
      </c>
      <c r="V575" s="436">
        <f t="shared" si="22"/>
        <v>0</v>
      </c>
      <c r="W575" s="437">
        <f t="shared" si="22"/>
        <v>0</v>
      </c>
      <c r="X575" s="425">
        <f t="shared" si="22"/>
        <v>0</v>
      </c>
      <c r="Y575" s="426">
        <f t="shared" si="22"/>
        <v>0</v>
      </c>
      <c r="Z575" s="436">
        <f t="shared" si="22"/>
        <v>0</v>
      </c>
      <c r="AA575" s="437">
        <f t="shared" si="22"/>
        <v>0</v>
      </c>
      <c r="AB575" s="425">
        <f t="shared" si="22"/>
        <v>1893</v>
      </c>
      <c r="AC575" s="426">
        <f t="shared" si="22"/>
        <v>761</v>
      </c>
      <c r="AD575" s="436">
        <f t="shared" si="22"/>
        <v>0</v>
      </c>
      <c r="AE575" s="437">
        <f t="shared" si="22"/>
        <v>0</v>
      </c>
      <c r="AF575" s="425">
        <f t="shared" si="22"/>
        <v>0</v>
      </c>
      <c r="AG575" s="426">
        <f t="shared" si="22"/>
        <v>0</v>
      </c>
      <c r="AH575" s="436">
        <f t="shared" si="22"/>
        <v>0</v>
      </c>
      <c r="AI575" s="437">
        <f t="shared" si="22"/>
        <v>0</v>
      </c>
      <c r="AJ575" s="425">
        <f t="shared" si="22"/>
        <v>0</v>
      </c>
      <c r="AK575" s="426">
        <f t="shared" si="22"/>
        <v>0</v>
      </c>
      <c r="AL575" s="436">
        <f t="shared" si="22"/>
        <v>0</v>
      </c>
      <c r="AM575" s="437">
        <f t="shared" si="22"/>
        <v>0</v>
      </c>
      <c r="AN575" s="425">
        <f t="shared" si="22"/>
        <v>0</v>
      </c>
      <c r="AO575" s="426">
        <f t="shared" si="22"/>
        <v>0</v>
      </c>
      <c r="AP575" s="436">
        <f t="shared" si="22"/>
        <v>0</v>
      </c>
      <c r="AQ575" s="437">
        <f t="shared" si="22"/>
        <v>0</v>
      </c>
      <c r="AR575" s="425">
        <f t="shared" si="22"/>
        <v>2103</v>
      </c>
      <c r="AS575" s="426">
        <f t="shared" si="22"/>
        <v>537</v>
      </c>
      <c r="AT575" s="436">
        <f t="shared" si="22"/>
        <v>2179</v>
      </c>
      <c r="AU575" s="437">
        <f t="shared" si="22"/>
        <v>467</v>
      </c>
      <c r="AV575" s="425">
        <f t="shared" si="22"/>
        <v>2057</v>
      </c>
      <c r="AW575" s="426">
        <f t="shared" si="22"/>
        <v>533</v>
      </c>
      <c r="AX575" s="436">
        <f t="shared" si="22"/>
        <v>0</v>
      </c>
      <c r="AY575" s="437">
        <f t="shared" si="22"/>
        <v>0</v>
      </c>
      <c r="AZ575" s="425">
        <f t="shared" si="22"/>
        <v>0</v>
      </c>
      <c r="BA575" s="437">
        <f t="shared" si="22"/>
        <v>0</v>
      </c>
      <c r="BB575" s="425">
        <f t="shared" si="22"/>
        <v>0</v>
      </c>
      <c r="BC575" s="523">
        <f t="shared" si="22"/>
        <v>0</v>
      </c>
      <c r="BD575" s="425">
        <f t="shared" ref="BD575:BO575" si="23">SUM(BD33:BD40)</f>
        <v>0</v>
      </c>
      <c r="BE575" s="523">
        <f t="shared" si="23"/>
        <v>0</v>
      </c>
      <c r="BF575" s="425">
        <f t="shared" si="23"/>
        <v>0</v>
      </c>
      <c r="BG575" s="523">
        <f t="shared" si="23"/>
        <v>0</v>
      </c>
      <c r="BH575" s="425">
        <f t="shared" si="23"/>
        <v>0</v>
      </c>
      <c r="BI575" s="523">
        <f t="shared" si="23"/>
        <v>0</v>
      </c>
      <c r="BJ575" s="425">
        <f t="shared" si="23"/>
        <v>0</v>
      </c>
      <c r="BK575" s="523">
        <f t="shared" si="23"/>
        <v>0</v>
      </c>
      <c r="BL575" s="425">
        <f t="shared" si="23"/>
        <v>0</v>
      </c>
      <c r="BM575" s="523">
        <f t="shared" si="23"/>
        <v>0</v>
      </c>
      <c r="BN575" s="425">
        <f t="shared" si="23"/>
        <v>0</v>
      </c>
      <c r="BO575" s="523">
        <f t="shared" si="23"/>
        <v>0</v>
      </c>
      <c r="BP575" s="425">
        <f>SUM(BP33:BP40)</f>
        <v>0</v>
      </c>
      <c r="BQ575" s="523">
        <f>SUM(BQ33:BQ40)</f>
        <v>0</v>
      </c>
      <c r="BR575" s="425">
        <f>SUM(BR33:BR40)</f>
        <v>0</v>
      </c>
      <c r="BS575" s="523">
        <f>SUM(BS33:BS40)</f>
        <v>0</v>
      </c>
    </row>
    <row r="576" spans="1:71">
      <c r="A576" s="40"/>
      <c r="B576" s="7" t="s">
        <v>703</v>
      </c>
      <c r="C576" s="22">
        <f>SUM(C41:C49)</f>
        <v>10031</v>
      </c>
      <c r="D576" s="22">
        <f>SUM(D41:D49)</f>
        <v>3120</v>
      </c>
      <c r="E576" s="68">
        <f t="shared" si="13"/>
        <v>0.31103578905393281</v>
      </c>
      <c r="F576" s="425">
        <f t="shared" ref="F576:BC576" si="24">SUM(F41:F49)</f>
        <v>0</v>
      </c>
      <c r="G576" s="522">
        <f t="shared" si="24"/>
        <v>0</v>
      </c>
      <c r="H576" s="425">
        <f t="shared" si="24"/>
        <v>0</v>
      </c>
      <c r="I576" s="426">
        <f t="shared" si="24"/>
        <v>0</v>
      </c>
      <c r="J576" s="436">
        <f t="shared" si="24"/>
        <v>0</v>
      </c>
      <c r="K576" s="437">
        <f t="shared" si="24"/>
        <v>0</v>
      </c>
      <c r="L576" s="425">
        <f t="shared" si="24"/>
        <v>0</v>
      </c>
      <c r="M576" s="426">
        <f t="shared" si="24"/>
        <v>0</v>
      </c>
      <c r="N576" s="436">
        <f t="shared" si="24"/>
        <v>0</v>
      </c>
      <c r="O576" s="437">
        <f t="shared" si="24"/>
        <v>0</v>
      </c>
      <c r="P576" s="425">
        <f t="shared" si="24"/>
        <v>0</v>
      </c>
      <c r="Q576" s="426">
        <f t="shared" si="24"/>
        <v>0</v>
      </c>
      <c r="R576" s="436">
        <f t="shared" si="24"/>
        <v>0</v>
      </c>
      <c r="S576" s="437">
        <f t="shared" si="24"/>
        <v>0</v>
      </c>
      <c r="T576" s="425">
        <f t="shared" si="24"/>
        <v>0</v>
      </c>
      <c r="U576" s="426">
        <f t="shared" si="24"/>
        <v>0</v>
      </c>
      <c r="V576" s="436">
        <f t="shared" si="24"/>
        <v>0</v>
      </c>
      <c r="W576" s="437">
        <f t="shared" si="24"/>
        <v>0</v>
      </c>
      <c r="X576" s="425">
        <f t="shared" si="24"/>
        <v>0</v>
      </c>
      <c r="Y576" s="426">
        <f t="shared" si="24"/>
        <v>0</v>
      </c>
      <c r="Z576" s="436">
        <f t="shared" si="24"/>
        <v>0</v>
      </c>
      <c r="AA576" s="437">
        <f t="shared" si="24"/>
        <v>0</v>
      </c>
      <c r="AB576" s="425">
        <f t="shared" si="24"/>
        <v>2149</v>
      </c>
      <c r="AC576" s="426">
        <f t="shared" si="24"/>
        <v>938</v>
      </c>
      <c r="AD576" s="436">
        <f t="shared" si="24"/>
        <v>0</v>
      </c>
      <c r="AE576" s="437">
        <f t="shared" si="24"/>
        <v>0</v>
      </c>
      <c r="AF576" s="425">
        <f t="shared" si="24"/>
        <v>0</v>
      </c>
      <c r="AG576" s="426">
        <f t="shared" si="24"/>
        <v>0</v>
      </c>
      <c r="AH576" s="436">
        <f t="shared" si="24"/>
        <v>0</v>
      </c>
      <c r="AI576" s="437">
        <f t="shared" si="24"/>
        <v>0</v>
      </c>
      <c r="AJ576" s="425">
        <f t="shared" si="24"/>
        <v>0</v>
      </c>
      <c r="AK576" s="426">
        <f t="shared" si="24"/>
        <v>0</v>
      </c>
      <c r="AL576" s="436">
        <f t="shared" si="24"/>
        <v>0</v>
      </c>
      <c r="AM576" s="437">
        <f t="shared" si="24"/>
        <v>0</v>
      </c>
      <c r="AN576" s="425">
        <f t="shared" si="24"/>
        <v>0</v>
      </c>
      <c r="AO576" s="426">
        <f t="shared" si="24"/>
        <v>0</v>
      </c>
      <c r="AP576" s="436">
        <f t="shared" si="24"/>
        <v>0</v>
      </c>
      <c r="AQ576" s="437">
        <f t="shared" si="24"/>
        <v>0</v>
      </c>
      <c r="AR576" s="425">
        <f t="shared" si="24"/>
        <v>2403</v>
      </c>
      <c r="AS576" s="426">
        <f t="shared" si="24"/>
        <v>677</v>
      </c>
      <c r="AT576" s="436">
        <f t="shared" si="24"/>
        <v>2522</v>
      </c>
      <c r="AU576" s="437">
        <f t="shared" si="24"/>
        <v>557</v>
      </c>
      <c r="AV576" s="425">
        <f t="shared" si="24"/>
        <v>2387</v>
      </c>
      <c r="AW576" s="426">
        <f t="shared" si="24"/>
        <v>636</v>
      </c>
      <c r="AX576" s="436">
        <f t="shared" si="24"/>
        <v>0</v>
      </c>
      <c r="AY576" s="437">
        <f t="shared" si="24"/>
        <v>0</v>
      </c>
      <c r="AZ576" s="425">
        <f t="shared" si="24"/>
        <v>0</v>
      </c>
      <c r="BA576" s="437">
        <f t="shared" si="24"/>
        <v>0</v>
      </c>
      <c r="BB576" s="425">
        <f t="shared" si="24"/>
        <v>0</v>
      </c>
      <c r="BC576" s="523">
        <f t="shared" si="24"/>
        <v>0</v>
      </c>
      <c r="BD576" s="425">
        <f t="shared" ref="BD576:BO576" si="25">SUM(BD41:BD49)</f>
        <v>0</v>
      </c>
      <c r="BE576" s="523">
        <f t="shared" si="25"/>
        <v>0</v>
      </c>
      <c r="BF576" s="425">
        <f t="shared" si="25"/>
        <v>0</v>
      </c>
      <c r="BG576" s="523">
        <f t="shared" si="25"/>
        <v>0</v>
      </c>
      <c r="BH576" s="425">
        <f t="shared" si="25"/>
        <v>0</v>
      </c>
      <c r="BI576" s="523">
        <f t="shared" si="25"/>
        <v>0</v>
      </c>
      <c r="BJ576" s="425">
        <f t="shared" si="25"/>
        <v>0</v>
      </c>
      <c r="BK576" s="523">
        <f t="shared" si="25"/>
        <v>0</v>
      </c>
      <c r="BL576" s="425">
        <f t="shared" si="25"/>
        <v>0</v>
      </c>
      <c r="BM576" s="523">
        <f t="shared" si="25"/>
        <v>0</v>
      </c>
      <c r="BN576" s="425">
        <f t="shared" si="25"/>
        <v>0</v>
      </c>
      <c r="BO576" s="523">
        <f t="shared" si="25"/>
        <v>0</v>
      </c>
      <c r="BP576" s="425">
        <f>SUM(BP41:BP49)</f>
        <v>0</v>
      </c>
      <c r="BQ576" s="523">
        <f>SUM(BQ41:BQ49)</f>
        <v>0</v>
      </c>
      <c r="BR576" s="425">
        <f>SUM(BR41:BR49)</f>
        <v>0</v>
      </c>
      <c r="BS576" s="523">
        <f>SUM(BS41:BS49)</f>
        <v>0</v>
      </c>
    </row>
    <row r="577" spans="1:71">
      <c r="A577" s="40"/>
      <c r="B577" s="7" t="s">
        <v>799</v>
      </c>
      <c r="C577" s="22">
        <f>SUM(C50:C53)</f>
        <v>5669</v>
      </c>
      <c r="D577" s="22">
        <f>SUM(D50:D53)</f>
        <v>873</v>
      </c>
      <c r="E577" s="68">
        <f t="shared" si="13"/>
        <v>0.15399541365320163</v>
      </c>
      <c r="F577" s="425">
        <f t="shared" ref="F577:BC577" si="26">SUM(F50:F53)</f>
        <v>0</v>
      </c>
      <c r="G577" s="522">
        <f t="shared" si="26"/>
        <v>0</v>
      </c>
      <c r="H577" s="425">
        <f t="shared" si="26"/>
        <v>0</v>
      </c>
      <c r="I577" s="426">
        <f t="shared" si="26"/>
        <v>0</v>
      </c>
      <c r="J577" s="436">
        <f t="shared" si="26"/>
        <v>0</v>
      </c>
      <c r="K577" s="437">
        <f t="shared" si="26"/>
        <v>0</v>
      </c>
      <c r="L577" s="425">
        <f t="shared" si="26"/>
        <v>0</v>
      </c>
      <c r="M577" s="426">
        <f t="shared" si="26"/>
        <v>0</v>
      </c>
      <c r="N577" s="436">
        <f t="shared" si="26"/>
        <v>0</v>
      </c>
      <c r="O577" s="437">
        <f t="shared" si="26"/>
        <v>0</v>
      </c>
      <c r="P577" s="425">
        <f t="shared" si="26"/>
        <v>0</v>
      </c>
      <c r="Q577" s="426">
        <f t="shared" si="26"/>
        <v>0</v>
      </c>
      <c r="R577" s="436">
        <f t="shared" si="26"/>
        <v>0</v>
      </c>
      <c r="S577" s="437">
        <f t="shared" si="26"/>
        <v>0</v>
      </c>
      <c r="T577" s="425">
        <f t="shared" si="26"/>
        <v>0</v>
      </c>
      <c r="U577" s="426">
        <f t="shared" si="26"/>
        <v>0</v>
      </c>
      <c r="V577" s="436">
        <f t="shared" si="26"/>
        <v>0</v>
      </c>
      <c r="W577" s="437">
        <f t="shared" si="26"/>
        <v>0</v>
      </c>
      <c r="X577" s="425">
        <f t="shared" si="26"/>
        <v>0</v>
      </c>
      <c r="Y577" s="426">
        <f t="shared" si="26"/>
        <v>0</v>
      </c>
      <c r="Z577" s="436">
        <f t="shared" si="26"/>
        <v>0</v>
      </c>
      <c r="AA577" s="437">
        <f t="shared" si="26"/>
        <v>0</v>
      </c>
      <c r="AB577" s="425">
        <f t="shared" si="26"/>
        <v>733</v>
      </c>
      <c r="AC577" s="426">
        <f t="shared" si="26"/>
        <v>129</v>
      </c>
      <c r="AD577" s="436">
        <f t="shared" si="26"/>
        <v>0</v>
      </c>
      <c r="AE577" s="437">
        <f t="shared" si="26"/>
        <v>0</v>
      </c>
      <c r="AF577" s="425">
        <f t="shared" si="26"/>
        <v>0</v>
      </c>
      <c r="AG577" s="426">
        <f t="shared" si="26"/>
        <v>0</v>
      </c>
      <c r="AH577" s="436">
        <f t="shared" si="26"/>
        <v>0</v>
      </c>
      <c r="AI577" s="437">
        <f t="shared" si="26"/>
        <v>0</v>
      </c>
      <c r="AJ577" s="425">
        <f t="shared" si="26"/>
        <v>0</v>
      </c>
      <c r="AK577" s="426">
        <f t="shared" si="26"/>
        <v>0</v>
      </c>
      <c r="AL577" s="436">
        <f t="shared" si="26"/>
        <v>0</v>
      </c>
      <c r="AM577" s="437">
        <f t="shared" si="26"/>
        <v>0</v>
      </c>
      <c r="AN577" s="425">
        <f t="shared" si="26"/>
        <v>0</v>
      </c>
      <c r="AO577" s="426">
        <f t="shared" si="26"/>
        <v>0</v>
      </c>
      <c r="AP577" s="436">
        <f t="shared" si="26"/>
        <v>0</v>
      </c>
      <c r="AQ577" s="437">
        <f t="shared" si="26"/>
        <v>0</v>
      </c>
      <c r="AR577" s="425">
        <f t="shared" si="26"/>
        <v>772</v>
      </c>
      <c r="AS577" s="426">
        <f t="shared" si="26"/>
        <v>92</v>
      </c>
      <c r="AT577" s="436">
        <f t="shared" si="26"/>
        <v>785</v>
      </c>
      <c r="AU577" s="437">
        <f t="shared" si="26"/>
        <v>78</v>
      </c>
      <c r="AV577" s="425">
        <f t="shared" si="26"/>
        <v>720</v>
      </c>
      <c r="AW577" s="426">
        <f t="shared" si="26"/>
        <v>136</v>
      </c>
      <c r="AX577" s="436">
        <f t="shared" si="26"/>
        <v>0</v>
      </c>
      <c r="AY577" s="437">
        <f t="shared" si="26"/>
        <v>0</v>
      </c>
      <c r="AZ577" s="425">
        <f t="shared" si="26"/>
        <v>0</v>
      </c>
      <c r="BA577" s="437">
        <f t="shared" si="26"/>
        <v>0</v>
      </c>
      <c r="BB577" s="425">
        <f t="shared" si="26"/>
        <v>0</v>
      </c>
      <c r="BC577" s="523">
        <f t="shared" si="26"/>
        <v>0</v>
      </c>
      <c r="BD577" s="425">
        <f t="shared" ref="BD577:BO577" si="27">SUM(BD50:BD53)</f>
        <v>0</v>
      </c>
      <c r="BE577" s="523">
        <f t="shared" si="27"/>
        <v>0</v>
      </c>
      <c r="BF577" s="425">
        <f t="shared" si="27"/>
        <v>0</v>
      </c>
      <c r="BG577" s="523">
        <f t="shared" si="27"/>
        <v>0</v>
      </c>
      <c r="BH577" s="425">
        <f t="shared" si="27"/>
        <v>0</v>
      </c>
      <c r="BI577" s="523">
        <f t="shared" si="27"/>
        <v>0</v>
      </c>
      <c r="BJ577" s="425">
        <f t="shared" si="27"/>
        <v>0</v>
      </c>
      <c r="BK577" s="523">
        <f t="shared" si="27"/>
        <v>0</v>
      </c>
      <c r="BL577" s="425">
        <f t="shared" si="27"/>
        <v>0</v>
      </c>
      <c r="BM577" s="523">
        <f t="shared" si="27"/>
        <v>0</v>
      </c>
      <c r="BN577" s="425">
        <f t="shared" si="27"/>
        <v>0</v>
      </c>
      <c r="BO577" s="523">
        <f t="shared" si="27"/>
        <v>0</v>
      </c>
      <c r="BP577" s="425">
        <f>SUM(BP50:BP53)</f>
        <v>0</v>
      </c>
      <c r="BQ577" s="523">
        <f>SUM(BQ50:BQ53)</f>
        <v>0</v>
      </c>
      <c r="BR577" s="425">
        <f>SUM(BR50:BR53)</f>
        <v>0</v>
      </c>
      <c r="BS577" s="523">
        <f>SUM(BS50:BS53)</f>
        <v>0</v>
      </c>
    </row>
    <row r="578" spans="1:71">
      <c r="A578" s="40"/>
      <c r="B578" s="7" t="s">
        <v>769</v>
      </c>
      <c r="C578" s="22">
        <f>SUM(C55:C65)</f>
        <v>10956</v>
      </c>
      <c r="D578" s="22">
        <f>SUM(D55:D65)</f>
        <v>2740</v>
      </c>
      <c r="E578" s="68">
        <f t="shared" si="13"/>
        <v>0.25009127418765975</v>
      </c>
      <c r="F578" s="425">
        <f t="shared" ref="F578:BC578" si="28">SUM(F55:F65)</f>
        <v>0</v>
      </c>
      <c r="G578" s="522">
        <f t="shared" si="28"/>
        <v>0</v>
      </c>
      <c r="H578" s="425">
        <f t="shared" si="28"/>
        <v>0</v>
      </c>
      <c r="I578" s="426">
        <f t="shared" si="28"/>
        <v>0</v>
      </c>
      <c r="J578" s="436">
        <f t="shared" si="28"/>
        <v>0</v>
      </c>
      <c r="K578" s="437">
        <f t="shared" si="28"/>
        <v>0</v>
      </c>
      <c r="L578" s="425">
        <f t="shared" si="28"/>
        <v>0</v>
      </c>
      <c r="M578" s="426">
        <f t="shared" si="28"/>
        <v>0</v>
      </c>
      <c r="N578" s="436">
        <f t="shared" si="28"/>
        <v>0</v>
      </c>
      <c r="O578" s="437">
        <f t="shared" si="28"/>
        <v>0</v>
      </c>
      <c r="P578" s="425">
        <f t="shared" si="28"/>
        <v>0</v>
      </c>
      <c r="Q578" s="426">
        <f t="shared" si="28"/>
        <v>0</v>
      </c>
      <c r="R578" s="436">
        <f t="shared" si="28"/>
        <v>0</v>
      </c>
      <c r="S578" s="437">
        <f t="shared" si="28"/>
        <v>0</v>
      </c>
      <c r="T578" s="425">
        <f t="shared" si="28"/>
        <v>0</v>
      </c>
      <c r="U578" s="426">
        <f t="shared" si="28"/>
        <v>0</v>
      </c>
      <c r="V578" s="436">
        <f t="shared" si="28"/>
        <v>0</v>
      </c>
      <c r="W578" s="437">
        <f t="shared" si="28"/>
        <v>0</v>
      </c>
      <c r="X578" s="425">
        <f t="shared" si="28"/>
        <v>0</v>
      </c>
      <c r="Y578" s="426">
        <f t="shared" si="28"/>
        <v>0</v>
      </c>
      <c r="Z578" s="436">
        <f t="shared" si="28"/>
        <v>0</v>
      </c>
      <c r="AA578" s="437">
        <f t="shared" si="28"/>
        <v>0</v>
      </c>
      <c r="AB578" s="425">
        <f t="shared" si="28"/>
        <v>2022</v>
      </c>
      <c r="AC578" s="426">
        <f t="shared" si="28"/>
        <v>663</v>
      </c>
      <c r="AD578" s="436">
        <f t="shared" si="28"/>
        <v>0</v>
      </c>
      <c r="AE578" s="437">
        <f t="shared" si="28"/>
        <v>0</v>
      </c>
      <c r="AF578" s="425">
        <f t="shared" si="28"/>
        <v>0</v>
      </c>
      <c r="AG578" s="426">
        <f t="shared" si="28"/>
        <v>0</v>
      </c>
      <c r="AH578" s="436">
        <f t="shared" si="28"/>
        <v>0</v>
      </c>
      <c r="AI578" s="437">
        <f t="shared" si="28"/>
        <v>0</v>
      </c>
      <c r="AJ578" s="425">
        <f t="shared" si="28"/>
        <v>0</v>
      </c>
      <c r="AK578" s="426">
        <f t="shared" si="28"/>
        <v>0</v>
      </c>
      <c r="AL578" s="436">
        <f t="shared" si="28"/>
        <v>0</v>
      </c>
      <c r="AM578" s="437">
        <f t="shared" si="28"/>
        <v>0</v>
      </c>
      <c r="AN578" s="425">
        <f t="shared" si="28"/>
        <v>0</v>
      </c>
      <c r="AO578" s="426">
        <f t="shared" si="28"/>
        <v>0</v>
      </c>
      <c r="AP578" s="436">
        <f t="shared" si="28"/>
        <v>0</v>
      </c>
      <c r="AQ578" s="437">
        <f t="shared" si="28"/>
        <v>0</v>
      </c>
      <c r="AR578" s="425">
        <f t="shared" si="28"/>
        <v>2125</v>
      </c>
      <c r="AS578" s="426">
        <f t="shared" si="28"/>
        <v>571</v>
      </c>
      <c r="AT578" s="436">
        <f t="shared" si="28"/>
        <v>2265</v>
      </c>
      <c r="AU578" s="437">
        <f t="shared" si="28"/>
        <v>427</v>
      </c>
      <c r="AV578" s="425">
        <f t="shared" si="28"/>
        <v>1896</v>
      </c>
      <c r="AW578" s="426">
        <f t="shared" si="28"/>
        <v>780</v>
      </c>
      <c r="AX578" s="436">
        <f t="shared" si="28"/>
        <v>0</v>
      </c>
      <c r="AY578" s="437">
        <f t="shared" si="28"/>
        <v>0</v>
      </c>
      <c r="AZ578" s="425">
        <f t="shared" si="28"/>
        <v>0</v>
      </c>
      <c r="BA578" s="437">
        <f t="shared" si="28"/>
        <v>0</v>
      </c>
      <c r="BB578" s="425">
        <f t="shared" si="28"/>
        <v>0</v>
      </c>
      <c r="BC578" s="523">
        <f t="shared" si="28"/>
        <v>0</v>
      </c>
      <c r="BD578" s="425">
        <f t="shared" ref="BD578:BO578" si="29">SUM(BD55:BD65)</f>
        <v>0</v>
      </c>
      <c r="BE578" s="523">
        <f t="shared" si="29"/>
        <v>0</v>
      </c>
      <c r="BF578" s="425">
        <f t="shared" si="29"/>
        <v>0</v>
      </c>
      <c r="BG578" s="523">
        <f t="shared" si="29"/>
        <v>0</v>
      </c>
      <c r="BH578" s="425">
        <f t="shared" si="29"/>
        <v>0</v>
      </c>
      <c r="BI578" s="523">
        <f t="shared" si="29"/>
        <v>0</v>
      </c>
      <c r="BJ578" s="425">
        <f t="shared" si="29"/>
        <v>0</v>
      </c>
      <c r="BK578" s="523">
        <f t="shared" si="29"/>
        <v>0</v>
      </c>
      <c r="BL578" s="425">
        <f t="shared" si="29"/>
        <v>0</v>
      </c>
      <c r="BM578" s="523">
        <f t="shared" si="29"/>
        <v>0</v>
      </c>
      <c r="BN578" s="425">
        <f t="shared" si="29"/>
        <v>0</v>
      </c>
      <c r="BO578" s="523">
        <f t="shared" si="29"/>
        <v>0</v>
      </c>
      <c r="BP578" s="425">
        <f>SUM(BP55:BP65)</f>
        <v>0</v>
      </c>
      <c r="BQ578" s="523">
        <f>SUM(BQ55:BQ65)</f>
        <v>0</v>
      </c>
      <c r="BR578" s="425">
        <f>SUM(BR55:BR65)</f>
        <v>0</v>
      </c>
      <c r="BS578" s="523">
        <f>SUM(BS55:BS65)</f>
        <v>0</v>
      </c>
    </row>
    <row r="579" spans="1:71">
      <c r="A579" s="40"/>
      <c r="B579" s="7" t="s">
        <v>704</v>
      </c>
      <c r="C579" s="22">
        <f>SUM(C66:C69)</f>
        <v>5700</v>
      </c>
      <c r="D579" s="22">
        <f>SUM(D66:D69)</f>
        <v>1156</v>
      </c>
      <c r="E579" s="68">
        <f t="shared" si="13"/>
        <v>0.20280701754385966</v>
      </c>
      <c r="F579" s="425">
        <f t="shared" ref="F579:BC579" si="30">SUM(F66:F69)</f>
        <v>0</v>
      </c>
      <c r="G579" s="522">
        <f t="shared" si="30"/>
        <v>0</v>
      </c>
      <c r="H579" s="425">
        <f t="shared" si="30"/>
        <v>0</v>
      </c>
      <c r="I579" s="426">
        <f t="shared" si="30"/>
        <v>0</v>
      </c>
      <c r="J579" s="436">
        <f t="shared" si="30"/>
        <v>0</v>
      </c>
      <c r="K579" s="437">
        <f t="shared" si="30"/>
        <v>0</v>
      </c>
      <c r="L579" s="425">
        <f t="shared" si="30"/>
        <v>0</v>
      </c>
      <c r="M579" s="426">
        <f t="shared" si="30"/>
        <v>0</v>
      </c>
      <c r="N579" s="436">
        <f t="shared" si="30"/>
        <v>0</v>
      </c>
      <c r="O579" s="437">
        <f t="shared" si="30"/>
        <v>0</v>
      </c>
      <c r="P579" s="425">
        <f t="shared" si="30"/>
        <v>0</v>
      </c>
      <c r="Q579" s="426">
        <f t="shared" si="30"/>
        <v>0</v>
      </c>
      <c r="R579" s="436">
        <f t="shared" si="30"/>
        <v>0</v>
      </c>
      <c r="S579" s="437">
        <f t="shared" si="30"/>
        <v>0</v>
      </c>
      <c r="T579" s="425">
        <f t="shared" si="30"/>
        <v>0</v>
      </c>
      <c r="U579" s="426">
        <f t="shared" si="30"/>
        <v>0</v>
      </c>
      <c r="V579" s="436">
        <f t="shared" si="30"/>
        <v>0</v>
      </c>
      <c r="W579" s="437">
        <f t="shared" si="30"/>
        <v>0</v>
      </c>
      <c r="X579" s="425">
        <f t="shared" si="30"/>
        <v>0</v>
      </c>
      <c r="Y579" s="426">
        <f t="shared" si="30"/>
        <v>0</v>
      </c>
      <c r="Z579" s="436">
        <f t="shared" si="30"/>
        <v>0</v>
      </c>
      <c r="AA579" s="437">
        <f t="shared" si="30"/>
        <v>0</v>
      </c>
      <c r="AB579" s="425">
        <f t="shared" si="30"/>
        <v>840</v>
      </c>
      <c r="AC579" s="426">
        <f t="shared" si="30"/>
        <v>299</v>
      </c>
      <c r="AD579" s="436">
        <f t="shared" si="30"/>
        <v>0</v>
      </c>
      <c r="AE579" s="437">
        <f t="shared" si="30"/>
        <v>0</v>
      </c>
      <c r="AF579" s="425">
        <f t="shared" si="30"/>
        <v>0</v>
      </c>
      <c r="AG579" s="426">
        <f t="shared" si="30"/>
        <v>0</v>
      </c>
      <c r="AH579" s="436">
        <f t="shared" si="30"/>
        <v>0</v>
      </c>
      <c r="AI579" s="437">
        <f t="shared" si="30"/>
        <v>0</v>
      </c>
      <c r="AJ579" s="425">
        <f t="shared" si="30"/>
        <v>0</v>
      </c>
      <c r="AK579" s="426">
        <f t="shared" si="30"/>
        <v>0</v>
      </c>
      <c r="AL579" s="436">
        <f t="shared" si="30"/>
        <v>0</v>
      </c>
      <c r="AM579" s="437">
        <f t="shared" si="30"/>
        <v>0</v>
      </c>
      <c r="AN579" s="425">
        <f t="shared" si="30"/>
        <v>0</v>
      </c>
      <c r="AO579" s="426">
        <f t="shared" si="30"/>
        <v>0</v>
      </c>
      <c r="AP579" s="436">
        <f t="shared" si="30"/>
        <v>0</v>
      </c>
      <c r="AQ579" s="437">
        <f t="shared" si="30"/>
        <v>0</v>
      </c>
      <c r="AR579" s="425">
        <f t="shared" si="30"/>
        <v>918</v>
      </c>
      <c r="AS579" s="426">
        <f t="shared" si="30"/>
        <v>216</v>
      </c>
      <c r="AT579" s="436">
        <f t="shared" si="30"/>
        <v>973</v>
      </c>
      <c r="AU579" s="437">
        <f t="shared" si="30"/>
        <v>166</v>
      </c>
      <c r="AV579" s="425">
        <f t="shared" si="30"/>
        <v>893</v>
      </c>
      <c r="AW579" s="426">
        <f t="shared" si="30"/>
        <v>238</v>
      </c>
      <c r="AX579" s="436">
        <f t="shared" si="30"/>
        <v>0</v>
      </c>
      <c r="AY579" s="437">
        <f t="shared" si="30"/>
        <v>0</v>
      </c>
      <c r="AZ579" s="425">
        <f t="shared" si="30"/>
        <v>0</v>
      </c>
      <c r="BA579" s="437">
        <f t="shared" si="30"/>
        <v>0</v>
      </c>
      <c r="BB579" s="425">
        <f t="shared" si="30"/>
        <v>0</v>
      </c>
      <c r="BC579" s="523">
        <f t="shared" si="30"/>
        <v>0</v>
      </c>
      <c r="BD579" s="425">
        <f t="shared" ref="BD579:BO579" si="31">SUM(BD66:BD69)</f>
        <v>0</v>
      </c>
      <c r="BE579" s="523">
        <f t="shared" si="31"/>
        <v>0</v>
      </c>
      <c r="BF579" s="425">
        <f t="shared" si="31"/>
        <v>0</v>
      </c>
      <c r="BG579" s="523">
        <f t="shared" si="31"/>
        <v>0</v>
      </c>
      <c r="BH579" s="425">
        <f t="shared" si="31"/>
        <v>0</v>
      </c>
      <c r="BI579" s="523">
        <f t="shared" si="31"/>
        <v>0</v>
      </c>
      <c r="BJ579" s="425">
        <f t="shared" si="31"/>
        <v>0</v>
      </c>
      <c r="BK579" s="523">
        <f t="shared" si="31"/>
        <v>0</v>
      </c>
      <c r="BL579" s="425">
        <f t="shared" si="31"/>
        <v>0</v>
      </c>
      <c r="BM579" s="523">
        <f t="shared" si="31"/>
        <v>0</v>
      </c>
      <c r="BN579" s="425">
        <f t="shared" si="31"/>
        <v>0</v>
      </c>
      <c r="BO579" s="523">
        <f t="shared" si="31"/>
        <v>0</v>
      </c>
      <c r="BP579" s="425">
        <f>SUM(BP66:BP69)</f>
        <v>0</v>
      </c>
      <c r="BQ579" s="523">
        <f>SUM(BQ66:BQ69)</f>
        <v>0</v>
      </c>
      <c r="BR579" s="425">
        <f>SUM(BR66:BR69)</f>
        <v>0</v>
      </c>
      <c r="BS579" s="523">
        <f>SUM(BS66:BS69)</f>
        <v>0</v>
      </c>
    </row>
    <row r="580" spans="1:71">
      <c r="A580" s="40"/>
      <c r="B580" s="7" t="s">
        <v>770</v>
      </c>
      <c r="C580" s="22">
        <f>SUM(C70:C73)</f>
        <v>4867</v>
      </c>
      <c r="D580" s="22">
        <f>SUM(D70:D73)</f>
        <v>961</v>
      </c>
      <c r="E580" s="68">
        <f t="shared" si="13"/>
        <v>0.19745222929936307</v>
      </c>
      <c r="F580" s="425">
        <f t="shared" ref="F580:BC580" si="32">SUM(F70:F73)</f>
        <v>0</v>
      </c>
      <c r="G580" s="522">
        <f t="shared" si="32"/>
        <v>0</v>
      </c>
      <c r="H580" s="425">
        <f t="shared" si="32"/>
        <v>0</v>
      </c>
      <c r="I580" s="426">
        <f t="shared" si="32"/>
        <v>0</v>
      </c>
      <c r="J580" s="436">
        <f t="shared" si="32"/>
        <v>0</v>
      </c>
      <c r="K580" s="437">
        <f t="shared" si="32"/>
        <v>0</v>
      </c>
      <c r="L580" s="425">
        <f t="shared" si="32"/>
        <v>0</v>
      </c>
      <c r="M580" s="426">
        <f t="shared" si="32"/>
        <v>0</v>
      </c>
      <c r="N580" s="436">
        <f t="shared" si="32"/>
        <v>0</v>
      </c>
      <c r="O580" s="437">
        <f t="shared" si="32"/>
        <v>0</v>
      </c>
      <c r="P580" s="425">
        <f t="shared" si="32"/>
        <v>0</v>
      </c>
      <c r="Q580" s="426">
        <f t="shared" si="32"/>
        <v>0</v>
      </c>
      <c r="R580" s="436">
        <f t="shared" si="32"/>
        <v>0</v>
      </c>
      <c r="S580" s="437">
        <f t="shared" si="32"/>
        <v>0</v>
      </c>
      <c r="T580" s="425">
        <f t="shared" si="32"/>
        <v>0</v>
      </c>
      <c r="U580" s="426">
        <f t="shared" si="32"/>
        <v>0</v>
      </c>
      <c r="V580" s="436">
        <f t="shared" si="32"/>
        <v>0</v>
      </c>
      <c r="W580" s="437">
        <f t="shared" si="32"/>
        <v>0</v>
      </c>
      <c r="X580" s="425">
        <f t="shared" si="32"/>
        <v>0</v>
      </c>
      <c r="Y580" s="426">
        <f t="shared" si="32"/>
        <v>0</v>
      </c>
      <c r="Z580" s="436">
        <f t="shared" si="32"/>
        <v>0</v>
      </c>
      <c r="AA580" s="437">
        <f t="shared" si="32"/>
        <v>0</v>
      </c>
      <c r="AB580" s="425">
        <f t="shared" si="32"/>
        <v>769</v>
      </c>
      <c r="AC580" s="426">
        <f t="shared" si="32"/>
        <v>180</v>
      </c>
      <c r="AD580" s="436">
        <f t="shared" si="32"/>
        <v>0</v>
      </c>
      <c r="AE580" s="437">
        <f t="shared" si="32"/>
        <v>0</v>
      </c>
      <c r="AF580" s="425">
        <f t="shared" si="32"/>
        <v>0</v>
      </c>
      <c r="AG580" s="426">
        <f t="shared" si="32"/>
        <v>0</v>
      </c>
      <c r="AH580" s="436">
        <f t="shared" si="32"/>
        <v>0</v>
      </c>
      <c r="AI580" s="437">
        <f t="shared" si="32"/>
        <v>0</v>
      </c>
      <c r="AJ580" s="425">
        <f t="shared" si="32"/>
        <v>0</v>
      </c>
      <c r="AK580" s="426">
        <f t="shared" si="32"/>
        <v>0</v>
      </c>
      <c r="AL580" s="436">
        <f t="shared" si="32"/>
        <v>0</v>
      </c>
      <c r="AM580" s="437">
        <f t="shared" si="32"/>
        <v>0</v>
      </c>
      <c r="AN580" s="425">
        <f t="shared" si="32"/>
        <v>0</v>
      </c>
      <c r="AO580" s="426">
        <f t="shared" si="32"/>
        <v>0</v>
      </c>
      <c r="AP580" s="436">
        <f t="shared" si="32"/>
        <v>0</v>
      </c>
      <c r="AQ580" s="437">
        <f t="shared" si="32"/>
        <v>0</v>
      </c>
      <c r="AR580" s="425">
        <f t="shared" si="32"/>
        <v>807</v>
      </c>
      <c r="AS580" s="426">
        <f t="shared" si="32"/>
        <v>140</v>
      </c>
      <c r="AT580" s="436">
        <f t="shared" si="32"/>
        <v>841</v>
      </c>
      <c r="AU580" s="437">
        <f t="shared" si="32"/>
        <v>105</v>
      </c>
      <c r="AV580" s="425">
        <f t="shared" si="32"/>
        <v>742</v>
      </c>
      <c r="AW580" s="426">
        <f t="shared" si="32"/>
        <v>188</v>
      </c>
      <c r="AX580" s="436">
        <f t="shared" si="32"/>
        <v>0</v>
      </c>
      <c r="AY580" s="437">
        <f t="shared" si="32"/>
        <v>0</v>
      </c>
      <c r="AZ580" s="425">
        <f t="shared" si="32"/>
        <v>0</v>
      </c>
      <c r="BA580" s="437">
        <f t="shared" si="32"/>
        <v>0</v>
      </c>
      <c r="BB580" s="425">
        <f t="shared" si="32"/>
        <v>0</v>
      </c>
      <c r="BC580" s="523">
        <f t="shared" si="32"/>
        <v>0</v>
      </c>
      <c r="BD580" s="425">
        <f t="shared" ref="BD580:BO580" si="33">SUM(BD70:BD73)</f>
        <v>0</v>
      </c>
      <c r="BE580" s="523">
        <f t="shared" si="33"/>
        <v>0</v>
      </c>
      <c r="BF580" s="425">
        <f t="shared" si="33"/>
        <v>0</v>
      </c>
      <c r="BG580" s="523">
        <f t="shared" si="33"/>
        <v>0</v>
      </c>
      <c r="BH580" s="425">
        <f t="shared" si="33"/>
        <v>0</v>
      </c>
      <c r="BI580" s="523">
        <f t="shared" si="33"/>
        <v>0</v>
      </c>
      <c r="BJ580" s="425">
        <f t="shared" si="33"/>
        <v>0</v>
      </c>
      <c r="BK580" s="523">
        <f t="shared" si="33"/>
        <v>0</v>
      </c>
      <c r="BL580" s="425">
        <f t="shared" si="33"/>
        <v>0</v>
      </c>
      <c r="BM580" s="523">
        <f t="shared" si="33"/>
        <v>0</v>
      </c>
      <c r="BN580" s="425">
        <f t="shared" si="33"/>
        <v>0</v>
      </c>
      <c r="BO580" s="523">
        <f t="shared" si="33"/>
        <v>0</v>
      </c>
      <c r="BP580" s="425">
        <f>SUM(BP70:BP73)</f>
        <v>0</v>
      </c>
      <c r="BQ580" s="523">
        <f>SUM(BQ70:BQ73)</f>
        <v>0</v>
      </c>
      <c r="BR580" s="425">
        <f>SUM(BR70:BR73)</f>
        <v>0</v>
      </c>
      <c r="BS580" s="523">
        <f>SUM(BS70:BS73)</f>
        <v>0</v>
      </c>
    </row>
    <row r="581" spans="1:71">
      <c r="A581" s="40"/>
      <c r="B581" s="7" t="s">
        <v>771</v>
      </c>
      <c r="C581" s="22">
        <f>SUM(C74:C76)</f>
        <v>3599</v>
      </c>
      <c r="D581" s="22">
        <f>SUM(D74:D76)</f>
        <v>611</v>
      </c>
      <c r="E581" s="68">
        <f t="shared" si="13"/>
        <v>0.16976938038343983</v>
      </c>
      <c r="F581" s="425">
        <f t="shared" ref="F581:BC581" si="34">SUM(F74:F76)</f>
        <v>0</v>
      </c>
      <c r="G581" s="522">
        <f t="shared" si="34"/>
        <v>0</v>
      </c>
      <c r="H581" s="425">
        <f t="shared" si="34"/>
        <v>0</v>
      </c>
      <c r="I581" s="426">
        <f t="shared" si="34"/>
        <v>0</v>
      </c>
      <c r="J581" s="436">
        <f t="shared" si="34"/>
        <v>0</v>
      </c>
      <c r="K581" s="437">
        <f t="shared" si="34"/>
        <v>0</v>
      </c>
      <c r="L581" s="425">
        <f t="shared" si="34"/>
        <v>0</v>
      </c>
      <c r="M581" s="426">
        <f t="shared" si="34"/>
        <v>0</v>
      </c>
      <c r="N581" s="436">
        <f t="shared" si="34"/>
        <v>0</v>
      </c>
      <c r="O581" s="437">
        <f t="shared" si="34"/>
        <v>0</v>
      </c>
      <c r="P581" s="425">
        <f t="shared" si="34"/>
        <v>0</v>
      </c>
      <c r="Q581" s="426">
        <f t="shared" si="34"/>
        <v>0</v>
      </c>
      <c r="R581" s="436">
        <f t="shared" si="34"/>
        <v>0</v>
      </c>
      <c r="S581" s="437">
        <f t="shared" si="34"/>
        <v>0</v>
      </c>
      <c r="T581" s="425">
        <f t="shared" si="34"/>
        <v>0</v>
      </c>
      <c r="U581" s="426">
        <f t="shared" si="34"/>
        <v>0</v>
      </c>
      <c r="V581" s="436">
        <f t="shared" si="34"/>
        <v>0</v>
      </c>
      <c r="W581" s="437">
        <f t="shared" si="34"/>
        <v>0</v>
      </c>
      <c r="X581" s="425">
        <f t="shared" si="34"/>
        <v>0</v>
      </c>
      <c r="Y581" s="426">
        <f t="shared" si="34"/>
        <v>0</v>
      </c>
      <c r="Z581" s="436">
        <f t="shared" si="34"/>
        <v>0</v>
      </c>
      <c r="AA581" s="437">
        <f t="shared" si="34"/>
        <v>0</v>
      </c>
      <c r="AB581" s="425">
        <f t="shared" si="34"/>
        <v>483</v>
      </c>
      <c r="AC581" s="426">
        <f t="shared" si="34"/>
        <v>116</v>
      </c>
      <c r="AD581" s="436">
        <f t="shared" si="34"/>
        <v>0</v>
      </c>
      <c r="AE581" s="437">
        <f t="shared" si="34"/>
        <v>0</v>
      </c>
      <c r="AF581" s="425">
        <f t="shared" si="34"/>
        <v>0</v>
      </c>
      <c r="AG581" s="426">
        <f t="shared" si="34"/>
        <v>0</v>
      </c>
      <c r="AH581" s="436">
        <f t="shared" si="34"/>
        <v>0</v>
      </c>
      <c r="AI581" s="437">
        <f t="shared" si="34"/>
        <v>0</v>
      </c>
      <c r="AJ581" s="425">
        <f t="shared" si="34"/>
        <v>0</v>
      </c>
      <c r="AK581" s="426">
        <f t="shared" si="34"/>
        <v>0</v>
      </c>
      <c r="AL581" s="436">
        <f t="shared" si="34"/>
        <v>0</v>
      </c>
      <c r="AM581" s="437">
        <f t="shared" si="34"/>
        <v>0</v>
      </c>
      <c r="AN581" s="425">
        <f t="shared" si="34"/>
        <v>0</v>
      </c>
      <c r="AO581" s="426">
        <f t="shared" si="34"/>
        <v>0</v>
      </c>
      <c r="AP581" s="436">
        <f t="shared" si="34"/>
        <v>0</v>
      </c>
      <c r="AQ581" s="437">
        <f t="shared" si="34"/>
        <v>0</v>
      </c>
      <c r="AR581" s="425">
        <f t="shared" si="34"/>
        <v>496</v>
      </c>
      <c r="AS581" s="426">
        <f t="shared" si="34"/>
        <v>99</v>
      </c>
      <c r="AT581" s="436">
        <f t="shared" si="34"/>
        <v>525</v>
      </c>
      <c r="AU581" s="437">
        <f t="shared" si="34"/>
        <v>69</v>
      </c>
      <c r="AV581" s="425">
        <f t="shared" si="34"/>
        <v>494</v>
      </c>
      <c r="AW581" s="426">
        <f t="shared" si="34"/>
        <v>106</v>
      </c>
      <c r="AX581" s="436">
        <f t="shared" si="34"/>
        <v>0</v>
      </c>
      <c r="AY581" s="437">
        <f t="shared" si="34"/>
        <v>0</v>
      </c>
      <c r="AZ581" s="425">
        <f t="shared" si="34"/>
        <v>0</v>
      </c>
      <c r="BA581" s="437">
        <f t="shared" si="34"/>
        <v>0</v>
      </c>
      <c r="BB581" s="425">
        <f t="shared" si="34"/>
        <v>0</v>
      </c>
      <c r="BC581" s="523">
        <f t="shared" si="34"/>
        <v>0</v>
      </c>
      <c r="BD581" s="425">
        <f t="shared" ref="BD581:BO581" si="35">SUM(BD74:BD76)</f>
        <v>0</v>
      </c>
      <c r="BE581" s="523">
        <f t="shared" si="35"/>
        <v>0</v>
      </c>
      <c r="BF581" s="425">
        <f t="shared" si="35"/>
        <v>0</v>
      </c>
      <c r="BG581" s="523">
        <f t="shared" si="35"/>
        <v>0</v>
      </c>
      <c r="BH581" s="425">
        <f t="shared" si="35"/>
        <v>0</v>
      </c>
      <c r="BI581" s="523">
        <f t="shared" si="35"/>
        <v>0</v>
      </c>
      <c r="BJ581" s="425">
        <f t="shared" si="35"/>
        <v>0</v>
      </c>
      <c r="BK581" s="523">
        <f t="shared" si="35"/>
        <v>0</v>
      </c>
      <c r="BL581" s="425">
        <f t="shared" si="35"/>
        <v>0</v>
      </c>
      <c r="BM581" s="523">
        <f t="shared" si="35"/>
        <v>0</v>
      </c>
      <c r="BN581" s="425">
        <f t="shared" si="35"/>
        <v>0</v>
      </c>
      <c r="BO581" s="523">
        <f t="shared" si="35"/>
        <v>0</v>
      </c>
      <c r="BP581" s="425">
        <f>SUM(BP74:BP76)</f>
        <v>0</v>
      </c>
      <c r="BQ581" s="523">
        <f>SUM(BQ74:BQ76)</f>
        <v>0</v>
      </c>
      <c r="BR581" s="425">
        <f>SUM(BR74:BR76)</f>
        <v>0</v>
      </c>
      <c r="BS581" s="523">
        <f>SUM(BS74:BS76)</f>
        <v>0</v>
      </c>
    </row>
    <row r="582" spans="1:71">
      <c r="A582" s="40"/>
      <c r="B582" s="7" t="s">
        <v>800</v>
      </c>
      <c r="C582" s="22">
        <f>SUM(C77:C79)</f>
        <v>3935</v>
      </c>
      <c r="D582" s="22">
        <f>SUM(D77:D79)</f>
        <v>484</v>
      </c>
      <c r="E582" s="68">
        <f t="shared" si="13"/>
        <v>0.12299872935196951</v>
      </c>
      <c r="F582" s="425">
        <f t="shared" ref="F582:BC582" si="36">SUM(F77:F79)</f>
        <v>0</v>
      </c>
      <c r="G582" s="522">
        <f t="shared" si="36"/>
        <v>0</v>
      </c>
      <c r="H582" s="425">
        <f t="shared" si="36"/>
        <v>0</v>
      </c>
      <c r="I582" s="426">
        <f t="shared" si="36"/>
        <v>0</v>
      </c>
      <c r="J582" s="436">
        <f t="shared" si="36"/>
        <v>0</v>
      </c>
      <c r="K582" s="437">
        <f t="shared" si="36"/>
        <v>0</v>
      </c>
      <c r="L582" s="425">
        <f t="shared" si="36"/>
        <v>0</v>
      </c>
      <c r="M582" s="426">
        <f t="shared" si="36"/>
        <v>0</v>
      </c>
      <c r="N582" s="436">
        <f t="shared" si="36"/>
        <v>0</v>
      </c>
      <c r="O582" s="437">
        <f t="shared" si="36"/>
        <v>0</v>
      </c>
      <c r="P582" s="425">
        <f t="shared" si="36"/>
        <v>0</v>
      </c>
      <c r="Q582" s="426">
        <f t="shared" si="36"/>
        <v>0</v>
      </c>
      <c r="R582" s="436">
        <f t="shared" si="36"/>
        <v>0</v>
      </c>
      <c r="S582" s="437">
        <f t="shared" si="36"/>
        <v>0</v>
      </c>
      <c r="T582" s="425">
        <f t="shared" si="36"/>
        <v>0</v>
      </c>
      <c r="U582" s="426">
        <f t="shared" si="36"/>
        <v>0</v>
      </c>
      <c r="V582" s="436">
        <f t="shared" si="36"/>
        <v>0</v>
      </c>
      <c r="W582" s="437">
        <f t="shared" si="36"/>
        <v>0</v>
      </c>
      <c r="X582" s="425">
        <f t="shared" si="36"/>
        <v>0</v>
      </c>
      <c r="Y582" s="426">
        <f t="shared" si="36"/>
        <v>0</v>
      </c>
      <c r="Z582" s="436">
        <f t="shared" si="36"/>
        <v>0</v>
      </c>
      <c r="AA582" s="437">
        <f t="shared" si="36"/>
        <v>0</v>
      </c>
      <c r="AB582" s="425">
        <f t="shared" si="36"/>
        <v>389</v>
      </c>
      <c r="AC582" s="426">
        <f t="shared" si="36"/>
        <v>88</v>
      </c>
      <c r="AD582" s="436">
        <f t="shared" si="36"/>
        <v>0</v>
      </c>
      <c r="AE582" s="437">
        <f t="shared" si="36"/>
        <v>0</v>
      </c>
      <c r="AF582" s="425">
        <f t="shared" si="36"/>
        <v>0</v>
      </c>
      <c r="AG582" s="426">
        <f t="shared" si="36"/>
        <v>0</v>
      </c>
      <c r="AH582" s="436">
        <f t="shared" si="36"/>
        <v>0</v>
      </c>
      <c r="AI582" s="437">
        <f t="shared" si="36"/>
        <v>0</v>
      </c>
      <c r="AJ582" s="425">
        <f t="shared" si="36"/>
        <v>0</v>
      </c>
      <c r="AK582" s="426">
        <f t="shared" si="36"/>
        <v>0</v>
      </c>
      <c r="AL582" s="436">
        <f t="shared" si="36"/>
        <v>0</v>
      </c>
      <c r="AM582" s="437">
        <f t="shared" si="36"/>
        <v>0</v>
      </c>
      <c r="AN582" s="425">
        <f t="shared" si="36"/>
        <v>0</v>
      </c>
      <c r="AO582" s="426">
        <f t="shared" si="36"/>
        <v>0</v>
      </c>
      <c r="AP582" s="436">
        <f t="shared" si="36"/>
        <v>0</v>
      </c>
      <c r="AQ582" s="437">
        <f t="shared" si="36"/>
        <v>0</v>
      </c>
      <c r="AR582" s="425">
        <f t="shared" si="36"/>
        <v>408</v>
      </c>
      <c r="AS582" s="426">
        <f t="shared" si="36"/>
        <v>66</v>
      </c>
      <c r="AT582" s="436">
        <f t="shared" si="36"/>
        <v>415</v>
      </c>
      <c r="AU582" s="437">
        <f t="shared" si="36"/>
        <v>60</v>
      </c>
      <c r="AV582" s="425">
        <f t="shared" si="36"/>
        <v>384</v>
      </c>
      <c r="AW582" s="426">
        <f t="shared" si="36"/>
        <v>84</v>
      </c>
      <c r="AX582" s="436">
        <f t="shared" si="36"/>
        <v>0</v>
      </c>
      <c r="AY582" s="437">
        <f t="shared" si="36"/>
        <v>0</v>
      </c>
      <c r="AZ582" s="425">
        <f t="shared" si="36"/>
        <v>0</v>
      </c>
      <c r="BA582" s="437">
        <f t="shared" si="36"/>
        <v>0</v>
      </c>
      <c r="BB582" s="425">
        <f t="shared" si="36"/>
        <v>0</v>
      </c>
      <c r="BC582" s="523">
        <f t="shared" si="36"/>
        <v>0</v>
      </c>
      <c r="BD582" s="425">
        <f t="shared" ref="BD582:BO582" si="37">SUM(BD77:BD79)</f>
        <v>0</v>
      </c>
      <c r="BE582" s="523">
        <f t="shared" si="37"/>
        <v>0</v>
      </c>
      <c r="BF582" s="425">
        <f t="shared" si="37"/>
        <v>0</v>
      </c>
      <c r="BG582" s="523">
        <f t="shared" si="37"/>
        <v>0</v>
      </c>
      <c r="BH582" s="425">
        <f t="shared" si="37"/>
        <v>0</v>
      </c>
      <c r="BI582" s="523">
        <f t="shared" si="37"/>
        <v>0</v>
      </c>
      <c r="BJ582" s="425">
        <f t="shared" si="37"/>
        <v>0</v>
      </c>
      <c r="BK582" s="523">
        <f t="shared" si="37"/>
        <v>0</v>
      </c>
      <c r="BL582" s="425">
        <f t="shared" si="37"/>
        <v>0</v>
      </c>
      <c r="BM582" s="523">
        <f t="shared" si="37"/>
        <v>0</v>
      </c>
      <c r="BN582" s="425">
        <f t="shared" si="37"/>
        <v>0</v>
      </c>
      <c r="BO582" s="523">
        <f t="shared" si="37"/>
        <v>0</v>
      </c>
      <c r="BP582" s="425">
        <f>SUM(BP77:BP79)</f>
        <v>0</v>
      </c>
      <c r="BQ582" s="523">
        <f>SUM(BQ77:BQ79)</f>
        <v>0</v>
      </c>
      <c r="BR582" s="425">
        <f>SUM(BR77:BR79)</f>
        <v>0</v>
      </c>
      <c r="BS582" s="523">
        <f>SUM(BS77:BS79)</f>
        <v>0</v>
      </c>
    </row>
    <row r="583" spans="1:71">
      <c r="A583" s="40"/>
      <c r="B583" s="7" t="s">
        <v>772</v>
      </c>
      <c r="C583" s="22">
        <f>SUM(C81:C85)</f>
        <v>7068</v>
      </c>
      <c r="D583" s="22">
        <f>SUM(D81:D85)</f>
        <v>626</v>
      </c>
      <c r="E583" s="68">
        <f t="shared" si="13"/>
        <v>8.8568194680249013E-2</v>
      </c>
      <c r="F583" s="425">
        <f t="shared" ref="F583:BC583" si="38">SUM(F81:F85)</f>
        <v>0</v>
      </c>
      <c r="G583" s="522">
        <f t="shared" si="38"/>
        <v>0</v>
      </c>
      <c r="H583" s="425">
        <f t="shared" si="38"/>
        <v>0</v>
      </c>
      <c r="I583" s="426">
        <f t="shared" si="38"/>
        <v>0</v>
      </c>
      <c r="J583" s="436">
        <f t="shared" si="38"/>
        <v>0</v>
      </c>
      <c r="K583" s="437">
        <f t="shared" si="38"/>
        <v>0</v>
      </c>
      <c r="L583" s="425">
        <f t="shared" si="38"/>
        <v>0</v>
      </c>
      <c r="M583" s="426">
        <f t="shared" si="38"/>
        <v>0</v>
      </c>
      <c r="N583" s="436">
        <f t="shared" si="38"/>
        <v>0</v>
      </c>
      <c r="O583" s="437">
        <f t="shared" si="38"/>
        <v>0</v>
      </c>
      <c r="P583" s="425">
        <f t="shared" si="38"/>
        <v>0</v>
      </c>
      <c r="Q583" s="426">
        <f t="shared" si="38"/>
        <v>0</v>
      </c>
      <c r="R583" s="436">
        <f t="shared" si="38"/>
        <v>0</v>
      </c>
      <c r="S583" s="437">
        <f t="shared" si="38"/>
        <v>0</v>
      </c>
      <c r="T583" s="425">
        <f t="shared" si="38"/>
        <v>0</v>
      </c>
      <c r="U583" s="426">
        <f t="shared" si="38"/>
        <v>0</v>
      </c>
      <c r="V583" s="436">
        <f t="shared" si="38"/>
        <v>0</v>
      </c>
      <c r="W583" s="437">
        <f t="shared" si="38"/>
        <v>0</v>
      </c>
      <c r="X583" s="425">
        <f t="shared" si="38"/>
        <v>0</v>
      </c>
      <c r="Y583" s="426">
        <f t="shared" si="38"/>
        <v>0</v>
      </c>
      <c r="Z583" s="436">
        <f t="shared" si="38"/>
        <v>0</v>
      </c>
      <c r="AA583" s="437">
        <f t="shared" si="38"/>
        <v>0</v>
      </c>
      <c r="AB583" s="425">
        <f t="shared" si="38"/>
        <v>518</v>
      </c>
      <c r="AC583" s="426">
        <f t="shared" si="38"/>
        <v>102</v>
      </c>
      <c r="AD583" s="436">
        <f t="shared" si="38"/>
        <v>0</v>
      </c>
      <c r="AE583" s="437">
        <f t="shared" si="38"/>
        <v>0</v>
      </c>
      <c r="AF583" s="425">
        <f t="shared" si="38"/>
        <v>0</v>
      </c>
      <c r="AG583" s="426">
        <f t="shared" si="38"/>
        <v>0</v>
      </c>
      <c r="AH583" s="436">
        <f t="shared" si="38"/>
        <v>0</v>
      </c>
      <c r="AI583" s="437">
        <f t="shared" si="38"/>
        <v>0</v>
      </c>
      <c r="AJ583" s="425">
        <f t="shared" si="38"/>
        <v>0</v>
      </c>
      <c r="AK583" s="426">
        <f t="shared" si="38"/>
        <v>0</v>
      </c>
      <c r="AL583" s="436">
        <f t="shared" si="38"/>
        <v>0</v>
      </c>
      <c r="AM583" s="437">
        <f t="shared" si="38"/>
        <v>0</v>
      </c>
      <c r="AN583" s="425">
        <f t="shared" si="38"/>
        <v>0</v>
      </c>
      <c r="AO583" s="426">
        <f t="shared" si="38"/>
        <v>0</v>
      </c>
      <c r="AP583" s="436">
        <f t="shared" si="38"/>
        <v>0</v>
      </c>
      <c r="AQ583" s="437">
        <f t="shared" si="38"/>
        <v>0</v>
      </c>
      <c r="AR583" s="425">
        <f t="shared" si="38"/>
        <v>547</v>
      </c>
      <c r="AS583" s="426">
        <f t="shared" si="38"/>
        <v>70</v>
      </c>
      <c r="AT583" s="436">
        <f t="shared" si="38"/>
        <v>556</v>
      </c>
      <c r="AU583" s="437">
        <f t="shared" si="38"/>
        <v>62</v>
      </c>
      <c r="AV583" s="425">
        <f t="shared" si="38"/>
        <v>491</v>
      </c>
      <c r="AW583" s="426">
        <f t="shared" si="38"/>
        <v>117</v>
      </c>
      <c r="AX583" s="436">
        <f t="shared" si="38"/>
        <v>0</v>
      </c>
      <c r="AY583" s="437">
        <f t="shared" si="38"/>
        <v>0</v>
      </c>
      <c r="AZ583" s="425">
        <f t="shared" si="38"/>
        <v>0</v>
      </c>
      <c r="BA583" s="437">
        <f t="shared" si="38"/>
        <v>0</v>
      </c>
      <c r="BB583" s="425">
        <f t="shared" si="38"/>
        <v>0</v>
      </c>
      <c r="BC583" s="523">
        <f t="shared" si="38"/>
        <v>0</v>
      </c>
      <c r="BD583" s="425">
        <f t="shared" ref="BD583:BO583" si="39">SUM(BD81:BD85)</f>
        <v>0</v>
      </c>
      <c r="BE583" s="523">
        <f t="shared" si="39"/>
        <v>0</v>
      </c>
      <c r="BF583" s="425">
        <f t="shared" si="39"/>
        <v>0</v>
      </c>
      <c r="BG583" s="523">
        <f t="shared" si="39"/>
        <v>0</v>
      </c>
      <c r="BH583" s="425">
        <f t="shared" si="39"/>
        <v>0</v>
      </c>
      <c r="BI583" s="523">
        <f t="shared" si="39"/>
        <v>0</v>
      </c>
      <c r="BJ583" s="425">
        <f t="shared" si="39"/>
        <v>0</v>
      </c>
      <c r="BK583" s="523">
        <f t="shared" si="39"/>
        <v>0</v>
      </c>
      <c r="BL583" s="425">
        <f t="shared" si="39"/>
        <v>0</v>
      </c>
      <c r="BM583" s="523">
        <f t="shared" si="39"/>
        <v>0</v>
      </c>
      <c r="BN583" s="425">
        <f t="shared" si="39"/>
        <v>0</v>
      </c>
      <c r="BO583" s="523">
        <f t="shared" si="39"/>
        <v>0</v>
      </c>
      <c r="BP583" s="425">
        <f>SUM(BP81:BP85)</f>
        <v>0</v>
      </c>
      <c r="BQ583" s="523">
        <f>SUM(BQ81:BQ85)</f>
        <v>0</v>
      </c>
      <c r="BR583" s="425">
        <f>SUM(BR81:BR85)</f>
        <v>0</v>
      </c>
      <c r="BS583" s="523">
        <f>SUM(BS81:BS85)</f>
        <v>0</v>
      </c>
    </row>
    <row r="584" spans="1:71">
      <c r="A584" s="40"/>
      <c r="B584" s="7" t="s">
        <v>773</v>
      </c>
      <c r="C584" s="22">
        <f>SUM(C86:C93)</f>
        <v>9418</v>
      </c>
      <c r="D584" s="22">
        <f>SUM(D86:D93)</f>
        <v>1805</v>
      </c>
      <c r="E584" s="68">
        <f t="shared" si="13"/>
        <v>0.19165427904013591</v>
      </c>
      <c r="F584" s="425">
        <f t="shared" ref="F584:BC584" si="40">SUM(F86:F93)</f>
        <v>0</v>
      </c>
      <c r="G584" s="522">
        <f t="shared" si="40"/>
        <v>0</v>
      </c>
      <c r="H584" s="425">
        <f t="shared" si="40"/>
        <v>0</v>
      </c>
      <c r="I584" s="426">
        <f t="shared" si="40"/>
        <v>0</v>
      </c>
      <c r="J584" s="436">
        <f t="shared" si="40"/>
        <v>0</v>
      </c>
      <c r="K584" s="437">
        <f t="shared" si="40"/>
        <v>0</v>
      </c>
      <c r="L584" s="425">
        <f t="shared" si="40"/>
        <v>0</v>
      </c>
      <c r="M584" s="426">
        <f t="shared" si="40"/>
        <v>0</v>
      </c>
      <c r="N584" s="436">
        <f t="shared" si="40"/>
        <v>0</v>
      </c>
      <c r="O584" s="437">
        <f t="shared" si="40"/>
        <v>0</v>
      </c>
      <c r="P584" s="425">
        <f t="shared" si="40"/>
        <v>0</v>
      </c>
      <c r="Q584" s="426">
        <f t="shared" si="40"/>
        <v>0</v>
      </c>
      <c r="R584" s="436">
        <f t="shared" si="40"/>
        <v>0</v>
      </c>
      <c r="S584" s="437">
        <f t="shared" si="40"/>
        <v>0</v>
      </c>
      <c r="T584" s="425">
        <f t="shared" si="40"/>
        <v>0</v>
      </c>
      <c r="U584" s="426">
        <f t="shared" si="40"/>
        <v>0</v>
      </c>
      <c r="V584" s="436">
        <f t="shared" si="40"/>
        <v>0</v>
      </c>
      <c r="W584" s="437">
        <f t="shared" si="40"/>
        <v>0</v>
      </c>
      <c r="X584" s="425">
        <f t="shared" si="40"/>
        <v>0</v>
      </c>
      <c r="Y584" s="426">
        <f t="shared" si="40"/>
        <v>0</v>
      </c>
      <c r="Z584" s="436">
        <f t="shared" si="40"/>
        <v>0</v>
      </c>
      <c r="AA584" s="437">
        <f t="shared" si="40"/>
        <v>0</v>
      </c>
      <c r="AB584" s="425">
        <f t="shared" si="40"/>
        <v>1444</v>
      </c>
      <c r="AC584" s="426">
        <f t="shared" si="40"/>
        <v>335</v>
      </c>
      <c r="AD584" s="436">
        <f t="shared" si="40"/>
        <v>0</v>
      </c>
      <c r="AE584" s="437">
        <f t="shared" si="40"/>
        <v>0</v>
      </c>
      <c r="AF584" s="425">
        <f t="shared" si="40"/>
        <v>0</v>
      </c>
      <c r="AG584" s="426">
        <f t="shared" si="40"/>
        <v>0</v>
      </c>
      <c r="AH584" s="436">
        <f t="shared" si="40"/>
        <v>0</v>
      </c>
      <c r="AI584" s="437">
        <f t="shared" si="40"/>
        <v>0</v>
      </c>
      <c r="AJ584" s="425">
        <f t="shared" si="40"/>
        <v>0</v>
      </c>
      <c r="AK584" s="426">
        <f t="shared" si="40"/>
        <v>0</v>
      </c>
      <c r="AL584" s="436">
        <f t="shared" si="40"/>
        <v>0</v>
      </c>
      <c r="AM584" s="437">
        <f t="shared" si="40"/>
        <v>0</v>
      </c>
      <c r="AN584" s="425">
        <f t="shared" si="40"/>
        <v>0</v>
      </c>
      <c r="AO584" s="426">
        <f t="shared" si="40"/>
        <v>0</v>
      </c>
      <c r="AP584" s="436">
        <f t="shared" si="40"/>
        <v>0</v>
      </c>
      <c r="AQ584" s="437">
        <f t="shared" si="40"/>
        <v>0</v>
      </c>
      <c r="AR584" s="425">
        <f t="shared" si="40"/>
        <v>1493</v>
      </c>
      <c r="AS584" s="426">
        <f t="shared" si="40"/>
        <v>281</v>
      </c>
      <c r="AT584" s="436">
        <f t="shared" si="40"/>
        <v>1533</v>
      </c>
      <c r="AU584" s="437">
        <f t="shared" si="40"/>
        <v>240</v>
      </c>
      <c r="AV584" s="425">
        <f t="shared" si="40"/>
        <v>1370</v>
      </c>
      <c r="AW584" s="426">
        <f t="shared" si="40"/>
        <v>394</v>
      </c>
      <c r="AX584" s="436">
        <f t="shared" si="40"/>
        <v>0</v>
      </c>
      <c r="AY584" s="437">
        <f t="shared" si="40"/>
        <v>0</v>
      </c>
      <c r="AZ584" s="425">
        <f t="shared" si="40"/>
        <v>0</v>
      </c>
      <c r="BA584" s="437">
        <f t="shared" si="40"/>
        <v>0</v>
      </c>
      <c r="BB584" s="425">
        <f t="shared" si="40"/>
        <v>0</v>
      </c>
      <c r="BC584" s="523">
        <f t="shared" si="40"/>
        <v>0</v>
      </c>
      <c r="BD584" s="425">
        <f t="shared" ref="BD584:BO584" si="41">SUM(BD86:BD93)</f>
        <v>0</v>
      </c>
      <c r="BE584" s="523">
        <f t="shared" si="41"/>
        <v>0</v>
      </c>
      <c r="BF584" s="425">
        <f t="shared" si="41"/>
        <v>0</v>
      </c>
      <c r="BG584" s="523">
        <f t="shared" si="41"/>
        <v>0</v>
      </c>
      <c r="BH584" s="425">
        <f t="shared" si="41"/>
        <v>0</v>
      </c>
      <c r="BI584" s="523">
        <f t="shared" si="41"/>
        <v>0</v>
      </c>
      <c r="BJ584" s="425">
        <f t="shared" si="41"/>
        <v>0</v>
      </c>
      <c r="BK584" s="523">
        <f t="shared" si="41"/>
        <v>0</v>
      </c>
      <c r="BL584" s="425">
        <f t="shared" si="41"/>
        <v>0</v>
      </c>
      <c r="BM584" s="523">
        <f t="shared" si="41"/>
        <v>0</v>
      </c>
      <c r="BN584" s="425">
        <f t="shared" si="41"/>
        <v>0</v>
      </c>
      <c r="BO584" s="523">
        <f t="shared" si="41"/>
        <v>0</v>
      </c>
      <c r="BP584" s="425">
        <f>SUM(BP86:BP93)</f>
        <v>0</v>
      </c>
      <c r="BQ584" s="523">
        <f>SUM(BQ86:BQ93)</f>
        <v>0</v>
      </c>
      <c r="BR584" s="425">
        <f>SUM(BR86:BR93)</f>
        <v>0</v>
      </c>
      <c r="BS584" s="523">
        <f>SUM(BS86:BS93)</f>
        <v>0</v>
      </c>
    </row>
    <row r="585" spans="1:71">
      <c r="A585" s="40"/>
      <c r="B585" s="7" t="s">
        <v>705</v>
      </c>
      <c r="C585" s="22">
        <f>SUM(C94:C102)</f>
        <v>10235</v>
      </c>
      <c r="D585" s="22">
        <f>SUM(D94:D102)</f>
        <v>3293</v>
      </c>
      <c r="E585" s="68">
        <f t="shared" si="13"/>
        <v>0.32173913043478258</v>
      </c>
      <c r="F585" s="425">
        <f t="shared" ref="F585:BC585" si="42">SUM(F94:F102)</f>
        <v>0</v>
      </c>
      <c r="G585" s="522">
        <f t="shared" si="42"/>
        <v>0</v>
      </c>
      <c r="H585" s="425">
        <f t="shared" si="42"/>
        <v>0</v>
      </c>
      <c r="I585" s="426">
        <f t="shared" si="42"/>
        <v>0</v>
      </c>
      <c r="J585" s="436">
        <f t="shared" si="42"/>
        <v>0</v>
      </c>
      <c r="K585" s="437">
        <f t="shared" si="42"/>
        <v>0</v>
      </c>
      <c r="L585" s="425">
        <f t="shared" si="42"/>
        <v>0</v>
      </c>
      <c r="M585" s="426">
        <f t="shared" si="42"/>
        <v>0</v>
      </c>
      <c r="N585" s="436">
        <f t="shared" si="42"/>
        <v>0</v>
      </c>
      <c r="O585" s="437">
        <f t="shared" si="42"/>
        <v>0</v>
      </c>
      <c r="P585" s="425">
        <f t="shared" si="42"/>
        <v>0</v>
      </c>
      <c r="Q585" s="426">
        <f t="shared" si="42"/>
        <v>0</v>
      </c>
      <c r="R585" s="436">
        <f t="shared" si="42"/>
        <v>0</v>
      </c>
      <c r="S585" s="437">
        <f t="shared" si="42"/>
        <v>0</v>
      </c>
      <c r="T585" s="425">
        <f t="shared" si="42"/>
        <v>0</v>
      </c>
      <c r="U585" s="426">
        <f t="shared" si="42"/>
        <v>0</v>
      </c>
      <c r="V585" s="436">
        <f t="shared" si="42"/>
        <v>0</v>
      </c>
      <c r="W585" s="437">
        <f t="shared" si="42"/>
        <v>0</v>
      </c>
      <c r="X585" s="425">
        <f t="shared" si="42"/>
        <v>0</v>
      </c>
      <c r="Y585" s="426">
        <f t="shared" si="42"/>
        <v>0</v>
      </c>
      <c r="Z585" s="436">
        <f t="shared" si="42"/>
        <v>0</v>
      </c>
      <c r="AA585" s="437">
        <f t="shared" si="42"/>
        <v>0</v>
      </c>
      <c r="AB585" s="425">
        <f t="shared" si="42"/>
        <v>2546</v>
      </c>
      <c r="AC585" s="426">
        <f t="shared" si="42"/>
        <v>712</v>
      </c>
      <c r="AD585" s="436">
        <f t="shared" si="42"/>
        <v>0</v>
      </c>
      <c r="AE585" s="437">
        <f t="shared" si="42"/>
        <v>0</v>
      </c>
      <c r="AF585" s="425">
        <f t="shared" si="42"/>
        <v>0</v>
      </c>
      <c r="AG585" s="426">
        <f t="shared" si="42"/>
        <v>0</v>
      </c>
      <c r="AH585" s="436">
        <f t="shared" si="42"/>
        <v>0</v>
      </c>
      <c r="AI585" s="437">
        <f t="shared" si="42"/>
        <v>0</v>
      </c>
      <c r="AJ585" s="425">
        <f t="shared" si="42"/>
        <v>0</v>
      </c>
      <c r="AK585" s="426">
        <f t="shared" si="42"/>
        <v>0</v>
      </c>
      <c r="AL585" s="436">
        <f t="shared" si="42"/>
        <v>0</v>
      </c>
      <c r="AM585" s="437">
        <f t="shared" si="42"/>
        <v>0</v>
      </c>
      <c r="AN585" s="425">
        <f t="shared" si="42"/>
        <v>0</v>
      </c>
      <c r="AO585" s="426">
        <f t="shared" si="42"/>
        <v>0</v>
      </c>
      <c r="AP585" s="436">
        <f t="shared" si="42"/>
        <v>0</v>
      </c>
      <c r="AQ585" s="437">
        <f t="shared" si="42"/>
        <v>0</v>
      </c>
      <c r="AR585" s="425">
        <f t="shared" si="42"/>
        <v>2732</v>
      </c>
      <c r="AS585" s="426">
        <f t="shared" si="42"/>
        <v>516</v>
      </c>
      <c r="AT585" s="436">
        <f t="shared" si="42"/>
        <v>2825</v>
      </c>
      <c r="AU585" s="437">
        <f t="shared" si="42"/>
        <v>423</v>
      </c>
      <c r="AV585" s="425">
        <f t="shared" si="42"/>
        <v>2511</v>
      </c>
      <c r="AW585" s="426">
        <f t="shared" si="42"/>
        <v>698</v>
      </c>
      <c r="AX585" s="436">
        <f t="shared" si="42"/>
        <v>0</v>
      </c>
      <c r="AY585" s="437">
        <f t="shared" si="42"/>
        <v>0</v>
      </c>
      <c r="AZ585" s="425">
        <f t="shared" si="42"/>
        <v>0</v>
      </c>
      <c r="BA585" s="437">
        <f t="shared" si="42"/>
        <v>0</v>
      </c>
      <c r="BB585" s="425">
        <f t="shared" si="42"/>
        <v>0</v>
      </c>
      <c r="BC585" s="523">
        <f t="shared" si="42"/>
        <v>0</v>
      </c>
      <c r="BD585" s="425">
        <f t="shared" ref="BD585:BO585" si="43">SUM(BD94:BD102)</f>
        <v>0</v>
      </c>
      <c r="BE585" s="523">
        <f t="shared" si="43"/>
        <v>0</v>
      </c>
      <c r="BF585" s="425">
        <f t="shared" si="43"/>
        <v>0</v>
      </c>
      <c r="BG585" s="523">
        <f t="shared" si="43"/>
        <v>0</v>
      </c>
      <c r="BH585" s="425">
        <f t="shared" si="43"/>
        <v>0</v>
      </c>
      <c r="BI585" s="523">
        <f t="shared" si="43"/>
        <v>0</v>
      </c>
      <c r="BJ585" s="425">
        <f t="shared" si="43"/>
        <v>0</v>
      </c>
      <c r="BK585" s="523">
        <f t="shared" si="43"/>
        <v>0</v>
      </c>
      <c r="BL585" s="425">
        <f t="shared" si="43"/>
        <v>0</v>
      </c>
      <c r="BM585" s="523">
        <f t="shared" si="43"/>
        <v>0</v>
      </c>
      <c r="BN585" s="425">
        <f t="shared" si="43"/>
        <v>0</v>
      </c>
      <c r="BO585" s="523">
        <f t="shared" si="43"/>
        <v>0</v>
      </c>
      <c r="BP585" s="425">
        <f>SUM(BP94:BP102)</f>
        <v>0</v>
      </c>
      <c r="BQ585" s="523">
        <f>SUM(BQ94:BQ102)</f>
        <v>0</v>
      </c>
      <c r="BR585" s="425">
        <f>SUM(BR94:BR102)</f>
        <v>0</v>
      </c>
      <c r="BS585" s="523">
        <f>SUM(BS94:BS102)</f>
        <v>0</v>
      </c>
    </row>
    <row r="586" spans="1:71">
      <c r="A586" s="40"/>
      <c r="B586" s="7" t="s">
        <v>706</v>
      </c>
      <c r="C586" s="22">
        <f>SUM(C103:C112)</f>
        <v>10457</v>
      </c>
      <c r="D586" s="22">
        <f>SUM(D103:D112)</f>
        <v>3049</v>
      </c>
      <c r="E586" s="68">
        <f t="shared" si="13"/>
        <v>0.2915750215166874</v>
      </c>
      <c r="F586" s="425">
        <f t="shared" ref="F586:BC586" si="44">SUM(F103:F112)</f>
        <v>0</v>
      </c>
      <c r="G586" s="522">
        <f t="shared" si="44"/>
        <v>0</v>
      </c>
      <c r="H586" s="425">
        <f t="shared" si="44"/>
        <v>0</v>
      </c>
      <c r="I586" s="426">
        <f t="shared" si="44"/>
        <v>0</v>
      </c>
      <c r="J586" s="436">
        <f t="shared" si="44"/>
        <v>0</v>
      </c>
      <c r="K586" s="437">
        <f t="shared" si="44"/>
        <v>0</v>
      </c>
      <c r="L586" s="425">
        <f t="shared" si="44"/>
        <v>0</v>
      </c>
      <c r="M586" s="426">
        <f t="shared" si="44"/>
        <v>0</v>
      </c>
      <c r="N586" s="436">
        <f t="shared" si="44"/>
        <v>0</v>
      </c>
      <c r="O586" s="437">
        <f t="shared" si="44"/>
        <v>0</v>
      </c>
      <c r="P586" s="425">
        <f t="shared" si="44"/>
        <v>0</v>
      </c>
      <c r="Q586" s="426">
        <f t="shared" si="44"/>
        <v>0</v>
      </c>
      <c r="R586" s="436">
        <f t="shared" si="44"/>
        <v>0</v>
      </c>
      <c r="S586" s="437">
        <f t="shared" si="44"/>
        <v>0</v>
      </c>
      <c r="T586" s="425">
        <f t="shared" si="44"/>
        <v>0</v>
      </c>
      <c r="U586" s="426">
        <f t="shared" si="44"/>
        <v>0</v>
      </c>
      <c r="V586" s="436">
        <f t="shared" si="44"/>
        <v>0</v>
      </c>
      <c r="W586" s="437">
        <f t="shared" si="44"/>
        <v>0</v>
      </c>
      <c r="X586" s="425">
        <f t="shared" si="44"/>
        <v>0</v>
      </c>
      <c r="Y586" s="426">
        <f t="shared" si="44"/>
        <v>0</v>
      </c>
      <c r="Z586" s="436">
        <f t="shared" si="44"/>
        <v>0</v>
      </c>
      <c r="AA586" s="437">
        <f t="shared" si="44"/>
        <v>0</v>
      </c>
      <c r="AB586" s="425">
        <f t="shared" si="44"/>
        <v>2515</v>
      </c>
      <c r="AC586" s="426">
        <f t="shared" si="44"/>
        <v>501</v>
      </c>
      <c r="AD586" s="436">
        <f t="shared" si="44"/>
        <v>0</v>
      </c>
      <c r="AE586" s="437">
        <f t="shared" si="44"/>
        <v>0</v>
      </c>
      <c r="AF586" s="425">
        <f t="shared" si="44"/>
        <v>0</v>
      </c>
      <c r="AG586" s="426">
        <f t="shared" si="44"/>
        <v>0</v>
      </c>
      <c r="AH586" s="436">
        <f t="shared" si="44"/>
        <v>0</v>
      </c>
      <c r="AI586" s="437">
        <f t="shared" si="44"/>
        <v>0</v>
      </c>
      <c r="AJ586" s="425">
        <f t="shared" si="44"/>
        <v>0</v>
      </c>
      <c r="AK586" s="426">
        <f t="shared" si="44"/>
        <v>0</v>
      </c>
      <c r="AL586" s="436">
        <f t="shared" si="44"/>
        <v>0</v>
      </c>
      <c r="AM586" s="437">
        <f t="shared" si="44"/>
        <v>0</v>
      </c>
      <c r="AN586" s="425">
        <f t="shared" si="44"/>
        <v>0</v>
      </c>
      <c r="AO586" s="426">
        <f t="shared" si="44"/>
        <v>0</v>
      </c>
      <c r="AP586" s="436">
        <f t="shared" si="44"/>
        <v>0</v>
      </c>
      <c r="AQ586" s="437">
        <f t="shared" si="44"/>
        <v>0</v>
      </c>
      <c r="AR586" s="425">
        <f t="shared" si="44"/>
        <v>2687</v>
      </c>
      <c r="AS586" s="426">
        <f t="shared" si="44"/>
        <v>333</v>
      </c>
      <c r="AT586" s="436">
        <f t="shared" si="44"/>
        <v>2752</v>
      </c>
      <c r="AU586" s="437">
        <f t="shared" si="44"/>
        <v>271</v>
      </c>
      <c r="AV586" s="425">
        <f t="shared" si="44"/>
        <v>2418</v>
      </c>
      <c r="AW586" s="426">
        <f t="shared" si="44"/>
        <v>558</v>
      </c>
      <c r="AX586" s="436">
        <f t="shared" si="44"/>
        <v>0</v>
      </c>
      <c r="AY586" s="437">
        <f t="shared" si="44"/>
        <v>0</v>
      </c>
      <c r="AZ586" s="425">
        <f t="shared" si="44"/>
        <v>0</v>
      </c>
      <c r="BA586" s="437">
        <f t="shared" si="44"/>
        <v>0</v>
      </c>
      <c r="BB586" s="425">
        <f t="shared" si="44"/>
        <v>0</v>
      </c>
      <c r="BC586" s="523">
        <f t="shared" si="44"/>
        <v>0</v>
      </c>
      <c r="BD586" s="425">
        <f t="shared" ref="BD586:BO586" si="45">SUM(BD103:BD112)</f>
        <v>0</v>
      </c>
      <c r="BE586" s="523">
        <f t="shared" si="45"/>
        <v>0</v>
      </c>
      <c r="BF586" s="425">
        <f t="shared" si="45"/>
        <v>0</v>
      </c>
      <c r="BG586" s="523">
        <f t="shared" si="45"/>
        <v>0</v>
      </c>
      <c r="BH586" s="425">
        <f t="shared" si="45"/>
        <v>0</v>
      </c>
      <c r="BI586" s="523">
        <f t="shared" si="45"/>
        <v>0</v>
      </c>
      <c r="BJ586" s="425">
        <f t="shared" si="45"/>
        <v>0</v>
      </c>
      <c r="BK586" s="523">
        <f t="shared" si="45"/>
        <v>0</v>
      </c>
      <c r="BL586" s="425">
        <f t="shared" si="45"/>
        <v>0</v>
      </c>
      <c r="BM586" s="523">
        <f t="shared" si="45"/>
        <v>0</v>
      </c>
      <c r="BN586" s="425">
        <f t="shared" si="45"/>
        <v>0</v>
      </c>
      <c r="BO586" s="523">
        <f t="shared" si="45"/>
        <v>0</v>
      </c>
      <c r="BP586" s="425">
        <f>SUM(BP103:BP112)</f>
        <v>0</v>
      </c>
      <c r="BQ586" s="523">
        <f>SUM(BQ103:BQ112)</f>
        <v>0</v>
      </c>
      <c r="BR586" s="425">
        <f>SUM(BR103:BR112)</f>
        <v>0</v>
      </c>
      <c r="BS586" s="523">
        <f>SUM(BS103:BS112)</f>
        <v>0</v>
      </c>
    </row>
    <row r="587" spans="1:71">
      <c r="A587" s="40"/>
      <c r="B587" s="7" t="s">
        <v>7</v>
      </c>
      <c r="C587" s="22">
        <f>SUM(C113)</f>
        <v>1321</v>
      </c>
      <c r="D587" s="22">
        <f>SUM(D113)</f>
        <v>152</v>
      </c>
      <c r="E587" s="68">
        <f t="shared" si="13"/>
        <v>0.11506434519303559</v>
      </c>
      <c r="F587" s="425">
        <f t="shared" ref="F587:BC587" si="46">SUM(F113)</f>
        <v>0</v>
      </c>
      <c r="G587" s="522">
        <f t="shared" si="46"/>
        <v>0</v>
      </c>
      <c r="H587" s="425">
        <f t="shared" si="46"/>
        <v>0</v>
      </c>
      <c r="I587" s="426">
        <f t="shared" si="46"/>
        <v>0</v>
      </c>
      <c r="J587" s="436">
        <f t="shared" si="46"/>
        <v>0</v>
      </c>
      <c r="K587" s="437">
        <f t="shared" si="46"/>
        <v>0</v>
      </c>
      <c r="L587" s="425">
        <f t="shared" si="46"/>
        <v>0</v>
      </c>
      <c r="M587" s="426">
        <f t="shared" si="46"/>
        <v>0</v>
      </c>
      <c r="N587" s="436">
        <f t="shared" si="46"/>
        <v>0</v>
      </c>
      <c r="O587" s="437">
        <f t="shared" si="46"/>
        <v>0</v>
      </c>
      <c r="P587" s="425">
        <f t="shared" si="46"/>
        <v>0</v>
      </c>
      <c r="Q587" s="426">
        <f t="shared" si="46"/>
        <v>0</v>
      </c>
      <c r="R587" s="436">
        <f t="shared" si="46"/>
        <v>0</v>
      </c>
      <c r="S587" s="437">
        <f t="shared" si="46"/>
        <v>0</v>
      </c>
      <c r="T587" s="425">
        <f t="shared" si="46"/>
        <v>0</v>
      </c>
      <c r="U587" s="426">
        <f t="shared" si="46"/>
        <v>0</v>
      </c>
      <c r="V587" s="436">
        <f t="shared" si="46"/>
        <v>0</v>
      </c>
      <c r="W587" s="437">
        <f t="shared" si="46"/>
        <v>0</v>
      </c>
      <c r="X587" s="425">
        <f t="shared" si="46"/>
        <v>0</v>
      </c>
      <c r="Y587" s="426">
        <f t="shared" si="46"/>
        <v>0</v>
      </c>
      <c r="Z587" s="436">
        <f t="shared" si="46"/>
        <v>0</v>
      </c>
      <c r="AA587" s="437">
        <f t="shared" si="46"/>
        <v>0</v>
      </c>
      <c r="AB587" s="425">
        <f t="shared" si="46"/>
        <v>117</v>
      </c>
      <c r="AC587" s="426">
        <f t="shared" si="46"/>
        <v>33</v>
      </c>
      <c r="AD587" s="436">
        <f t="shared" si="46"/>
        <v>0</v>
      </c>
      <c r="AE587" s="437">
        <f t="shared" si="46"/>
        <v>0</v>
      </c>
      <c r="AF587" s="425">
        <f t="shared" si="46"/>
        <v>0</v>
      </c>
      <c r="AG587" s="426">
        <f t="shared" si="46"/>
        <v>0</v>
      </c>
      <c r="AH587" s="436">
        <f t="shared" si="46"/>
        <v>0</v>
      </c>
      <c r="AI587" s="437">
        <f t="shared" si="46"/>
        <v>0</v>
      </c>
      <c r="AJ587" s="425">
        <f t="shared" si="46"/>
        <v>0</v>
      </c>
      <c r="AK587" s="426">
        <f t="shared" si="46"/>
        <v>0</v>
      </c>
      <c r="AL587" s="436">
        <f t="shared" si="46"/>
        <v>0</v>
      </c>
      <c r="AM587" s="437">
        <f t="shared" si="46"/>
        <v>0</v>
      </c>
      <c r="AN587" s="425">
        <f t="shared" si="46"/>
        <v>0</v>
      </c>
      <c r="AO587" s="426">
        <f t="shared" si="46"/>
        <v>0</v>
      </c>
      <c r="AP587" s="436">
        <f t="shared" si="46"/>
        <v>0</v>
      </c>
      <c r="AQ587" s="437">
        <f t="shared" si="46"/>
        <v>0</v>
      </c>
      <c r="AR587" s="425">
        <f t="shared" si="46"/>
        <v>128</v>
      </c>
      <c r="AS587" s="426">
        <f t="shared" si="46"/>
        <v>23</v>
      </c>
      <c r="AT587" s="436">
        <f t="shared" si="46"/>
        <v>129</v>
      </c>
      <c r="AU587" s="437">
        <f t="shared" si="46"/>
        <v>22</v>
      </c>
      <c r="AV587" s="425">
        <f t="shared" si="46"/>
        <v>128</v>
      </c>
      <c r="AW587" s="426">
        <f t="shared" si="46"/>
        <v>22</v>
      </c>
      <c r="AX587" s="436">
        <f t="shared" si="46"/>
        <v>0</v>
      </c>
      <c r="AY587" s="437">
        <f t="shared" si="46"/>
        <v>0</v>
      </c>
      <c r="AZ587" s="425">
        <f t="shared" si="46"/>
        <v>0</v>
      </c>
      <c r="BA587" s="437">
        <f t="shared" si="46"/>
        <v>0</v>
      </c>
      <c r="BB587" s="425">
        <f t="shared" si="46"/>
        <v>0</v>
      </c>
      <c r="BC587" s="523">
        <f t="shared" si="46"/>
        <v>0</v>
      </c>
      <c r="BD587" s="425">
        <f t="shared" ref="BD587:BO587" si="47">SUM(BD113)</f>
        <v>0</v>
      </c>
      <c r="BE587" s="523">
        <f t="shared" si="47"/>
        <v>0</v>
      </c>
      <c r="BF587" s="425">
        <f t="shared" si="47"/>
        <v>0</v>
      </c>
      <c r="BG587" s="523">
        <f t="shared" si="47"/>
        <v>0</v>
      </c>
      <c r="BH587" s="425">
        <f t="shared" si="47"/>
        <v>0</v>
      </c>
      <c r="BI587" s="523">
        <f t="shared" si="47"/>
        <v>0</v>
      </c>
      <c r="BJ587" s="425">
        <f t="shared" si="47"/>
        <v>0</v>
      </c>
      <c r="BK587" s="523">
        <f t="shared" si="47"/>
        <v>0</v>
      </c>
      <c r="BL587" s="425">
        <f t="shared" si="47"/>
        <v>0</v>
      </c>
      <c r="BM587" s="523">
        <f t="shared" si="47"/>
        <v>0</v>
      </c>
      <c r="BN587" s="425">
        <f t="shared" si="47"/>
        <v>0</v>
      </c>
      <c r="BO587" s="523">
        <f t="shared" si="47"/>
        <v>0</v>
      </c>
      <c r="BP587" s="425">
        <f>SUM(BP113)</f>
        <v>0</v>
      </c>
      <c r="BQ587" s="523">
        <f>SUM(BQ113)</f>
        <v>0</v>
      </c>
      <c r="BR587" s="425">
        <f>SUM(BR113)</f>
        <v>0</v>
      </c>
      <c r="BS587" s="523">
        <f>SUM(BS113)</f>
        <v>0</v>
      </c>
    </row>
    <row r="588" spans="1:71">
      <c r="A588" s="40"/>
      <c r="B588" s="7" t="s">
        <v>707</v>
      </c>
      <c r="C588" s="22">
        <f>SUM(C114:C116)</f>
        <v>4212</v>
      </c>
      <c r="D588" s="22">
        <f>SUM(D114:D116)</f>
        <v>628</v>
      </c>
      <c r="E588" s="68">
        <f t="shared" si="13"/>
        <v>0.14909781576448244</v>
      </c>
      <c r="F588" s="425">
        <f t="shared" ref="F588:BC588" si="48">SUM(F114:F116)</f>
        <v>0</v>
      </c>
      <c r="G588" s="522">
        <f t="shared" si="48"/>
        <v>0</v>
      </c>
      <c r="H588" s="425">
        <f t="shared" si="48"/>
        <v>0</v>
      </c>
      <c r="I588" s="426">
        <f t="shared" si="48"/>
        <v>0</v>
      </c>
      <c r="J588" s="436">
        <f t="shared" si="48"/>
        <v>0</v>
      </c>
      <c r="K588" s="437">
        <f t="shared" si="48"/>
        <v>0</v>
      </c>
      <c r="L588" s="425">
        <f t="shared" si="48"/>
        <v>0</v>
      </c>
      <c r="M588" s="426">
        <f t="shared" si="48"/>
        <v>0</v>
      </c>
      <c r="N588" s="436">
        <f t="shared" si="48"/>
        <v>0</v>
      </c>
      <c r="O588" s="437">
        <f t="shared" si="48"/>
        <v>0</v>
      </c>
      <c r="P588" s="425">
        <f t="shared" si="48"/>
        <v>0</v>
      </c>
      <c r="Q588" s="426">
        <f t="shared" si="48"/>
        <v>0</v>
      </c>
      <c r="R588" s="436">
        <f t="shared" si="48"/>
        <v>0</v>
      </c>
      <c r="S588" s="437">
        <f t="shared" si="48"/>
        <v>0</v>
      </c>
      <c r="T588" s="425">
        <f t="shared" si="48"/>
        <v>0</v>
      </c>
      <c r="U588" s="426">
        <f t="shared" si="48"/>
        <v>0</v>
      </c>
      <c r="V588" s="436">
        <f t="shared" si="48"/>
        <v>0</v>
      </c>
      <c r="W588" s="437">
        <f t="shared" si="48"/>
        <v>0</v>
      </c>
      <c r="X588" s="425">
        <f t="shared" si="48"/>
        <v>0</v>
      </c>
      <c r="Y588" s="426">
        <f t="shared" si="48"/>
        <v>0</v>
      </c>
      <c r="Z588" s="436">
        <f t="shared" si="48"/>
        <v>0</v>
      </c>
      <c r="AA588" s="437">
        <f t="shared" si="48"/>
        <v>0</v>
      </c>
      <c r="AB588" s="425">
        <f t="shared" si="48"/>
        <v>518</v>
      </c>
      <c r="AC588" s="426">
        <f t="shared" si="48"/>
        <v>102</v>
      </c>
      <c r="AD588" s="436">
        <f t="shared" si="48"/>
        <v>0</v>
      </c>
      <c r="AE588" s="437">
        <f t="shared" si="48"/>
        <v>0</v>
      </c>
      <c r="AF588" s="425">
        <f t="shared" si="48"/>
        <v>0</v>
      </c>
      <c r="AG588" s="426">
        <f t="shared" si="48"/>
        <v>0</v>
      </c>
      <c r="AH588" s="436">
        <f t="shared" si="48"/>
        <v>0</v>
      </c>
      <c r="AI588" s="437">
        <f t="shared" si="48"/>
        <v>0</v>
      </c>
      <c r="AJ588" s="425">
        <f t="shared" si="48"/>
        <v>0</v>
      </c>
      <c r="AK588" s="426">
        <f t="shared" si="48"/>
        <v>0</v>
      </c>
      <c r="AL588" s="436">
        <f t="shared" si="48"/>
        <v>0</v>
      </c>
      <c r="AM588" s="437">
        <f t="shared" si="48"/>
        <v>0</v>
      </c>
      <c r="AN588" s="425">
        <f t="shared" si="48"/>
        <v>0</v>
      </c>
      <c r="AO588" s="426">
        <f t="shared" si="48"/>
        <v>0</v>
      </c>
      <c r="AP588" s="436">
        <f t="shared" si="48"/>
        <v>0</v>
      </c>
      <c r="AQ588" s="437">
        <f t="shared" si="48"/>
        <v>0</v>
      </c>
      <c r="AR588" s="425">
        <f t="shared" si="48"/>
        <v>527</v>
      </c>
      <c r="AS588" s="426">
        <f t="shared" si="48"/>
        <v>84</v>
      </c>
      <c r="AT588" s="436">
        <f t="shared" si="48"/>
        <v>555</v>
      </c>
      <c r="AU588" s="437">
        <f t="shared" si="48"/>
        <v>54</v>
      </c>
      <c r="AV588" s="425">
        <f t="shared" si="48"/>
        <v>487</v>
      </c>
      <c r="AW588" s="426">
        <f t="shared" si="48"/>
        <v>114</v>
      </c>
      <c r="AX588" s="436">
        <f t="shared" si="48"/>
        <v>0</v>
      </c>
      <c r="AY588" s="437">
        <f t="shared" si="48"/>
        <v>0</v>
      </c>
      <c r="AZ588" s="425">
        <f t="shared" si="48"/>
        <v>0</v>
      </c>
      <c r="BA588" s="437">
        <f t="shared" si="48"/>
        <v>0</v>
      </c>
      <c r="BB588" s="425">
        <f t="shared" si="48"/>
        <v>0</v>
      </c>
      <c r="BC588" s="523">
        <f t="shared" si="48"/>
        <v>0</v>
      </c>
      <c r="BD588" s="425">
        <f t="shared" ref="BD588:BO588" si="49">SUM(BD114:BD116)</f>
        <v>0</v>
      </c>
      <c r="BE588" s="523">
        <f t="shared" si="49"/>
        <v>0</v>
      </c>
      <c r="BF588" s="425">
        <f t="shared" si="49"/>
        <v>0</v>
      </c>
      <c r="BG588" s="523">
        <f t="shared" si="49"/>
        <v>0</v>
      </c>
      <c r="BH588" s="425">
        <f t="shared" si="49"/>
        <v>0</v>
      </c>
      <c r="BI588" s="523">
        <f t="shared" si="49"/>
        <v>0</v>
      </c>
      <c r="BJ588" s="425">
        <f t="shared" si="49"/>
        <v>0</v>
      </c>
      <c r="BK588" s="523">
        <f t="shared" si="49"/>
        <v>0</v>
      </c>
      <c r="BL588" s="425">
        <f t="shared" si="49"/>
        <v>0</v>
      </c>
      <c r="BM588" s="523">
        <f t="shared" si="49"/>
        <v>0</v>
      </c>
      <c r="BN588" s="425">
        <f t="shared" si="49"/>
        <v>0</v>
      </c>
      <c r="BO588" s="523">
        <f t="shared" si="49"/>
        <v>0</v>
      </c>
      <c r="BP588" s="425">
        <f>SUM(BP114:BP116)</f>
        <v>0</v>
      </c>
      <c r="BQ588" s="523">
        <f>SUM(BQ114:BQ116)</f>
        <v>0</v>
      </c>
      <c r="BR588" s="425">
        <f>SUM(BR114:BR116)</f>
        <v>0</v>
      </c>
      <c r="BS588" s="523">
        <f>SUM(BS114:BS116)</f>
        <v>0</v>
      </c>
    </row>
    <row r="589" spans="1:71">
      <c r="A589" s="40"/>
      <c r="B589" s="7" t="s">
        <v>708</v>
      </c>
      <c r="C589" s="22">
        <f>SUM(C117:C118)</f>
        <v>1805</v>
      </c>
      <c r="D589" s="22">
        <f>SUM(D117:D118)</f>
        <v>234</v>
      </c>
      <c r="E589" s="68">
        <f t="shared" si="13"/>
        <v>0.12963988919667591</v>
      </c>
      <c r="F589" s="425">
        <f t="shared" ref="F589:BC589" si="50">SUM(F117:F118)</f>
        <v>0</v>
      </c>
      <c r="G589" s="522">
        <f t="shared" si="50"/>
        <v>0</v>
      </c>
      <c r="H589" s="425">
        <f t="shared" si="50"/>
        <v>0</v>
      </c>
      <c r="I589" s="426">
        <f t="shared" si="50"/>
        <v>0</v>
      </c>
      <c r="J589" s="436">
        <f t="shared" si="50"/>
        <v>0</v>
      </c>
      <c r="K589" s="437">
        <f t="shared" si="50"/>
        <v>0</v>
      </c>
      <c r="L589" s="425">
        <f t="shared" si="50"/>
        <v>0</v>
      </c>
      <c r="M589" s="426">
        <f t="shared" si="50"/>
        <v>0</v>
      </c>
      <c r="N589" s="436">
        <f t="shared" si="50"/>
        <v>0</v>
      </c>
      <c r="O589" s="437">
        <f t="shared" si="50"/>
        <v>0</v>
      </c>
      <c r="P589" s="425">
        <f t="shared" si="50"/>
        <v>0</v>
      </c>
      <c r="Q589" s="426">
        <f t="shared" si="50"/>
        <v>0</v>
      </c>
      <c r="R589" s="436">
        <f t="shared" si="50"/>
        <v>0</v>
      </c>
      <c r="S589" s="437">
        <f t="shared" si="50"/>
        <v>0</v>
      </c>
      <c r="T589" s="425">
        <f t="shared" si="50"/>
        <v>0</v>
      </c>
      <c r="U589" s="426">
        <f t="shared" si="50"/>
        <v>0</v>
      </c>
      <c r="V589" s="436">
        <f t="shared" si="50"/>
        <v>0</v>
      </c>
      <c r="W589" s="437">
        <f t="shared" si="50"/>
        <v>0</v>
      </c>
      <c r="X589" s="425">
        <f t="shared" si="50"/>
        <v>0</v>
      </c>
      <c r="Y589" s="426">
        <f t="shared" si="50"/>
        <v>0</v>
      </c>
      <c r="Z589" s="436">
        <f t="shared" si="50"/>
        <v>0</v>
      </c>
      <c r="AA589" s="437">
        <f t="shared" si="50"/>
        <v>0</v>
      </c>
      <c r="AB589" s="425">
        <f t="shared" si="50"/>
        <v>175</v>
      </c>
      <c r="AC589" s="426">
        <f t="shared" si="50"/>
        <v>55</v>
      </c>
      <c r="AD589" s="436">
        <f t="shared" si="50"/>
        <v>0</v>
      </c>
      <c r="AE589" s="437">
        <f t="shared" si="50"/>
        <v>0</v>
      </c>
      <c r="AF589" s="425">
        <f t="shared" si="50"/>
        <v>0</v>
      </c>
      <c r="AG589" s="426">
        <f t="shared" si="50"/>
        <v>0</v>
      </c>
      <c r="AH589" s="436">
        <f t="shared" si="50"/>
        <v>0</v>
      </c>
      <c r="AI589" s="437">
        <f t="shared" si="50"/>
        <v>0</v>
      </c>
      <c r="AJ589" s="425">
        <f t="shared" si="50"/>
        <v>0</v>
      </c>
      <c r="AK589" s="426">
        <f t="shared" si="50"/>
        <v>0</v>
      </c>
      <c r="AL589" s="436">
        <f t="shared" si="50"/>
        <v>0</v>
      </c>
      <c r="AM589" s="437">
        <f t="shared" si="50"/>
        <v>0</v>
      </c>
      <c r="AN589" s="425">
        <f t="shared" si="50"/>
        <v>0</v>
      </c>
      <c r="AO589" s="426">
        <f t="shared" si="50"/>
        <v>0</v>
      </c>
      <c r="AP589" s="436">
        <f t="shared" si="50"/>
        <v>0</v>
      </c>
      <c r="AQ589" s="437">
        <f t="shared" si="50"/>
        <v>0</v>
      </c>
      <c r="AR589" s="425">
        <f t="shared" si="50"/>
        <v>180</v>
      </c>
      <c r="AS589" s="426">
        <f t="shared" si="50"/>
        <v>48</v>
      </c>
      <c r="AT589" s="436">
        <f t="shared" si="50"/>
        <v>190</v>
      </c>
      <c r="AU589" s="437">
        <f t="shared" si="50"/>
        <v>38</v>
      </c>
      <c r="AV589" s="425">
        <f t="shared" si="50"/>
        <v>166</v>
      </c>
      <c r="AW589" s="426">
        <f t="shared" si="50"/>
        <v>60</v>
      </c>
      <c r="AX589" s="436">
        <f t="shared" si="50"/>
        <v>0</v>
      </c>
      <c r="AY589" s="437">
        <f t="shared" si="50"/>
        <v>0</v>
      </c>
      <c r="AZ589" s="425">
        <f t="shared" si="50"/>
        <v>0</v>
      </c>
      <c r="BA589" s="437">
        <f t="shared" si="50"/>
        <v>0</v>
      </c>
      <c r="BB589" s="425">
        <f t="shared" si="50"/>
        <v>0</v>
      </c>
      <c r="BC589" s="523">
        <f t="shared" si="50"/>
        <v>0</v>
      </c>
      <c r="BD589" s="425">
        <f t="shared" ref="BD589:BO589" si="51">SUM(BD117:BD118)</f>
        <v>0</v>
      </c>
      <c r="BE589" s="523">
        <f t="shared" si="51"/>
        <v>0</v>
      </c>
      <c r="BF589" s="425">
        <f t="shared" si="51"/>
        <v>0</v>
      </c>
      <c r="BG589" s="523">
        <f t="shared" si="51"/>
        <v>0</v>
      </c>
      <c r="BH589" s="425">
        <f t="shared" si="51"/>
        <v>0</v>
      </c>
      <c r="BI589" s="523">
        <f t="shared" si="51"/>
        <v>0</v>
      </c>
      <c r="BJ589" s="425">
        <f t="shared" si="51"/>
        <v>0</v>
      </c>
      <c r="BK589" s="523">
        <f t="shared" si="51"/>
        <v>0</v>
      </c>
      <c r="BL589" s="425">
        <f t="shared" si="51"/>
        <v>0</v>
      </c>
      <c r="BM589" s="523">
        <f t="shared" si="51"/>
        <v>0</v>
      </c>
      <c r="BN589" s="425">
        <f t="shared" si="51"/>
        <v>0</v>
      </c>
      <c r="BO589" s="523">
        <f t="shared" si="51"/>
        <v>0</v>
      </c>
      <c r="BP589" s="425">
        <f>SUM(BP117:BP118)</f>
        <v>0</v>
      </c>
      <c r="BQ589" s="523">
        <f>SUM(BQ117:BQ118)</f>
        <v>0</v>
      </c>
      <c r="BR589" s="425">
        <f>SUM(BR117:BR118)</f>
        <v>0</v>
      </c>
      <c r="BS589" s="523">
        <f>SUM(BS117:BS118)</f>
        <v>0</v>
      </c>
    </row>
    <row r="590" spans="1:71">
      <c r="A590" s="40"/>
      <c r="B590" s="7" t="s">
        <v>709</v>
      </c>
      <c r="C590" s="22">
        <f>SUM(C119:C122)</f>
        <v>3838</v>
      </c>
      <c r="D590" s="22">
        <f>SUM(D119:D122)</f>
        <v>734</v>
      </c>
      <c r="E590" s="68">
        <f t="shared" si="13"/>
        <v>0.19124544033350704</v>
      </c>
      <c r="F590" s="425">
        <f t="shared" ref="F590:BC590" si="52">SUM(F119:F122)</f>
        <v>0</v>
      </c>
      <c r="G590" s="522">
        <f t="shared" si="52"/>
        <v>0</v>
      </c>
      <c r="H590" s="425">
        <f t="shared" si="52"/>
        <v>0</v>
      </c>
      <c r="I590" s="426">
        <f t="shared" si="52"/>
        <v>0</v>
      </c>
      <c r="J590" s="436">
        <f t="shared" si="52"/>
        <v>0</v>
      </c>
      <c r="K590" s="437">
        <f t="shared" si="52"/>
        <v>0</v>
      </c>
      <c r="L590" s="425">
        <f t="shared" si="52"/>
        <v>0</v>
      </c>
      <c r="M590" s="426">
        <f t="shared" si="52"/>
        <v>0</v>
      </c>
      <c r="N590" s="436">
        <f t="shared" si="52"/>
        <v>0</v>
      </c>
      <c r="O590" s="437">
        <f t="shared" si="52"/>
        <v>0</v>
      </c>
      <c r="P590" s="425">
        <f t="shared" si="52"/>
        <v>0</v>
      </c>
      <c r="Q590" s="426">
        <f t="shared" si="52"/>
        <v>0</v>
      </c>
      <c r="R590" s="436">
        <f t="shared" si="52"/>
        <v>0</v>
      </c>
      <c r="S590" s="437">
        <f t="shared" si="52"/>
        <v>0</v>
      </c>
      <c r="T590" s="425">
        <f t="shared" si="52"/>
        <v>0</v>
      </c>
      <c r="U590" s="426">
        <f t="shared" si="52"/>
        <v>0</v>
      </c>
      <c r="V590" s="436">
        <f t="shared" si="52"/>
        <v>0</v>
      </c>
      <c r="W590" s="437">
        <f t="shared" si="52"/>
        <v>0</v>
      </c>
      <c r="X590" s="425">
        <f t="shared" si="52"/>
        <v>0</v>
      </c>
      <c r="Y590" s="426">
        <f t="shared" si="52"/>
        <v>0</v>
      </c>
      <c r="Z590" s="436">
        <f t="shared" si="52"/>
        <v>0</v>
      </c>
      <c r="AA590" s="437">
        <f t="shared" si="52"/>
        <v>0</v>
      </c>
      <c r="AB590" s="425">
        <f t="shared" si="52"/>
        <v>351</v>
      </c>
      <c r="AC590" s="426">
        <f t="shared" si="52"/>
        <v>376</v>
      </c>
      <c r="AD590" s="436">
        <f t="shared" si="52"/>
        <v>0</v>
      </c>
      <c r="AE590" s="437">
        <f t="shared" si="52"/>
        <v>0</v>
      </c>
      <c r="AF590" s="425">
        <f t="shared" si="52"/>
        <v>0</v>
      </c>
      <c r="AG590" s="426">
        <f t="shared" si="52"/>
        <v>0</v>
      </c>
      <c r="AH590" s="436">
        <f t="shared" si="52"/>
        <v>0</v>
      </c>
      <c r="AI590" s="437">
        <f t="shared" si="52"/>
        <v>0</v>
      </c>
      <c r="AJ590" s="425">
        <f t="shared" si="52"/>
        <v>0</v>
      </c>
      <c r="AK590" s="426">
        <f t="shared" si="52"/>
        <v>0</v>
      </c>
      <c r="AL590" s="436">
        <f t="shared" si="52"/>
        <v>0</v>
      </c>
      <c r="AM590" s="437">
        <f t="shared" si="52"/>
        <v>0</v>
      </c>
      <c r="AN590" s="425">
        <f t="shared" si="52"/>
        <v>0</v>
      </c>
      <c r="AO590" s="426">
        <f t="shared" si="52"/>
        <v>0</v>
      </c>
      <c r="AP590" s="436">
        <f t="shared" si="52"/>
        <v>0</v>
      </c>
      <c r="AQ590" s="437">
        <f t="shared" si="52"/>
        <v>0</v>
      </c>
      <c r="AR590" s="425">
        <f t="shared" si="52"/>
        <v>412</v>
      </c>
      <c r="AS590" s="426">
        <f t="shared" si="52"/>
        <v>315</v>
      </c>
      <c r="AT590" s="436">
        <f t="shared" si="52"/>
        <v>477</v>
      </c>
      <c r="AU590" s="437">
        <f t="shared" si="52"/>
        <v>250</v>
      </c>
      <c r="AV590" s="425">
        <f t="shared" si="52"/>
        <v>441</v>
      </c>
      <c r="AW590" s="426">
        <f t="shared" si="52"/>
        <v>284</v>
      </c>
      <c r="AX590" s="436">
        <f t="shared" si="52"/>
        <v>0</v>
      </c>
      <c r="AY590" s="437">
        <f t="shared" si="52"/>
        <v>0</v>
      </c>
      <c r="AZ590" s="425">
        <f t="shared" si="52"/>
        <v>0</v>
      </c>
      <c r="BA590" s="437">
        <f t="shared" si="52"/>
        <v>0</v>
      </c>
      <c r="BB590" s="425">
        <f t="shared" si="52"/>
        <v>0</v>
      </c>
      <c r="BC590" s="523">
        <f t="shared" si="52"/>
        <v>0</v>
      </c>
      <c r="BD590" s="425">
        <f t="shared" ref="BD590:BO590" si="53">SUM(BD119:BD122)</f>
        <v>0</v>
      </c>
      <c r="BE590" s="523">
        <f t="shared" si="53"/>
        <v>0</v>
      </c>
      <c r="BF590" s="425">
        <f t="shared" si="53"/>
        <v>0</v>
      </c>
      <c r="BG590" s="523">
        <f t="shared" si="53"/>
        <v>0</v>
      </c>
      <c r="BH590" s="425">
        <f t="shared" si="53"/>
        <v>0</v>
      </c>
      <c r="BI590" s="523">
        <f t="shared" si="53"/>
        <v>0</v>
      </c>
      <c r="BJ590" s="425">
        <f t="shared" si="53"/>
        <v>0</v>
      </c>
      <c r="BK590" s="523">
        <f t="shared" si="53"/>
        <v>0</v>
      </c>
      <c r="BL590" s="425">
        <f t="shared" si="53"/>
        <v>0</v>
      </c>
      <c r="BM590" s="523">
        <f t="shared" si="53"/>
        <v>0</v>
      </c>
      <c r="BN590" s="425">
        <f t="shared" si="53"/>
        <v>0</v>
      </c>
      <c r="BO590" s="523">
        <f t="shared" si="53"/>
        <v>0</v>
      </c>
      <c r="BP590" s="425">
        <f>SUM(BP119:BP122)</f>
        <v>0</v>
      </c>
      <c r="BQ590" s="523">
        <f>SUM(BQ119:BQ122)</f>
        <v>0</v>
      </c>
      <c r="BR590" s="425">
        <f>SUM(BR119:BR122)</f>
        <v>0</v>
      </c>
      <c r="BS590" s="523">
        <f>SUM(BS119:BS122)</f>
        <v>0</v>
      </c>
    </row>
    <row r="591" spans="1:71">
      <c r="A591" s="40"/>
      <c r="B591" s="7" t="s">
        <v>774</v>
      </c>
      <c r="C591" s="22">
        <f>SUM(C123:C127)</f>
        <v>6363</v>
      </c>
      <c r="D591" s="22">
        <f>SUM(D123:D127)</f>
        <v>858</v>
      </c>
      <c r="E591" s="68">
        <f t="shared" si="13"/>
        <v>0.13484205563413484</v>
      </c>
      <c r="F591" s="425">
        <f t="shared" ref="F591:BC591" si="54">SUM(F123:F127)</f>
        <v>0</v>
      </c>
      <c r="G591" s="522">
        <f t="shared" si="54"/>
        <v>0</v>
      </c>
      <c r="H591" s="425">
        <f t="shared" si="54"/>
        <v>0</v>
      </c>
      <c r="I591" s="426">
        <f t="shared" si="54"/>
        <v>0</v>
      </c>
      <c r="J591" s="436">
        <f t="shared" si="54"/>
        <v>0</v>
      </c>
      <c r="K591" s="437">
        <f t="shared" si="54"/>
        <v>0</v>
      </c>
      <c r="L591" s="425">
        <f t="shared" si="54"/>
        <v>0</v>
      </c>
      <c r="M591" s="426">
        <f t="shared" si="54"/>
        <v>0</v>
      </c>
      <c r="N591" s="436">
        <f t="shared" si="54"/>
        <v>0</v>
      </c>
      <c r="O591" s="437">
        <f t="shared" si="54"/>
        <v>0</v>
      </c>
      <c r="P591" s="425">
        <f t="shared" si="54"/>
        <v>0</v>
      </c>
      <c r="Q591" s="426">
        <f t="shared" si="54"/>
        <v>0</v>
      </c>
      <c r="R591" s="436">
        <f t="shared" si="54"/>
        <v>0</v>
      </c>
      <c r="S591" s="437">
        <f t="shared" si="54"/>
        <v>0</v>
      </c>
      <c r="T591" s="425">
        <f t="shared" si="54"/>
        <v>0</v>
      </c>
      <c r="U591" s="426">
        <f t="shared" si="54"/>
        <v>0</v>
      </c>
      <c r="V591" s="436">
        <f t="shared" si="54"/>
        <v>0</v>
      </c>
      <c r="W591" s="437">
        <f t="shared" si="54"/>
        <v>0</v>
      </c>
      <c r="X591" s="425">
        <f t="shared" si="54"/>
        <v>0</v>
      </c>
      <c r="Y591" s="426">
        <f t="shared" si="54"/>
        <v>0</v>
      </c>
      <c r="Z591" s="436">
        <f t="shared" si="54"/>
        <v>0</v>
      </c>
      <c r="AA591" s="437">
        <f t="shared" si="54"/>
        <v>0</v>
      </c>
      <c r="AB591" s="425">
        <f t="shared" si="54"/>
        <v>557</v>
      </c>
      <c r="AC591" s="426">
        <f t="shared" si="54"/>
        <v>290</v>
      </c>
      <c r="AD591" s="436">
        <f t="shared" si="54"/>
        <v>0</v>
      </c>
      <c r="AE591" s="437">
        <f t="shared" si="54"/>
        <v>0</v>
      </c>
      <c r="AF591" s="425">
        <f t="shared" si="54"/>
        <v>0</v>
      </c>
      <c r="AG591" s="426">
        <f t="shared" si="54"/>
        <v>0</v>
      </c>
      <c r="AH591" s="436">
        <f t="shared" si="54"/>
        <v>0</v>
      </c>
      <c r="AI591" s="437">
        <f t="shared" si="54"/>
        <v>0</v>
      </c>
      <c r="AJ591" s="425">
        <f t="shared" si="54"/>
        <v>0</v>
      </c>
      <c r="AK591" s="426">
        <f t="shared" si="54"/>
        <v>0</v>
      </c>
      <c r="AL591" s="436">
        <f t="shared" si="54"/>
        <v>0</v>
      </c>
      <c r="AM591" s="437">
        <f t="shared" si="54"/>
        <v>0</v>
      </c>
      <c r="AN591" s="425">
        <f t="shared" si="54"/>
        <v>0</v>
      </c>
      <c r="AO591" s="426">
        <f t="shared" si="54"/>
        <v>0</v>
      </c>
      <c r="AP591" s="436">
        <f t="shared" si="54"/>
        <v>0</v>
      </c>
      <c r="AQ591" s="437">
        <f t="shared" si="54"/>
        <v>0</v>
      </c>
      <c r="AR591" s="425">
        <f t="shared" si="54"/>
        <v>657</v>
      </c>
      <c r="AS591" s="426">
        <f t="shared" si="54"/>
        <v>193</v>
      </c>
      <c r="AT591" s="436">
        <f t="shared" si="54"/>
        <v>686</v>
      </c>
      <c r="AU591" s="437">
        <f t="shared" si="54"/>
        <v>160</v>
      </c>
      <c r="AV591" s="425">
        <f t="shared" si="54"/>
        <v>592</v>
      </c>
      <c r="AW591" s="426">
        <f t="shared" si="54"/>
        <v>247</v>
      </c>
      <c r="AX591" s="436">
        <f t="shared" si="54"/>
        <v>0</v>
      </c>
      <c r="AY591" s="437">
        <f t="shared" si="54"/>
        <v>0</v>
      </c>
      <c r="AZ591" s="425">
        <f t="shared" si="54"/>
        <v>0</v>
      </c>
      <c r="BA591" s="437">
        <f t="shared" si="54"/>
        <v>0</v>
      </c>
      <c r="BB591" s="425">
        <f t="shared" si="54"/>
        <v>0</v>
      </c>
      <c r="BC591" s="523">
        <f t="shared" si="54"/>
        <v>0</v>
      </c>
      <c r="BD591" s="425">
        <f t="shared" ref="BD591:BO591" si="55">SUM(BD123:BD127)</f>
        <v>0</v>
      </c>
      <c r="BE591" s="523">
        <f t="shared" si="55"/>
        <v>0</v>
      </c>
      <c r="BF591" s="425">
        <f t="shared" si="55"/>
        <v>0</v>
      </c>
      <c r="BG591" s="523">
        <f t="shared" si="55"/>
        <v>0</v>
      </c>
      <c r="BH591" s="425">
        <f t="shared" si="55"/>
        <v>0</v>
      </c>
      <c r="BI591" s="523">
        <f t="shared" si="55"/>
        <v>0</v>
      </c>
      <c r="BJ591" s="425">
        <f t="shared" si="55"/>
        <v>0</v>
      </c>
      <c r="BK591" s="523">
        <f t="shared" si="55"/>
        <v>0</v>
      </c>
      <c r="BL591" s="425">
        <f t="shared" si="55"/>
        <v>0</v>
      </c>
      <c r="BM591" s="523">
        <f t="shared" si="55"/>
        <v>0</v>
      </c>
      <c r="BN591" s="425">
        <f t="shared" si="55"/>
        <v>0</v>
      </c>
      <c r="BO591" s="523">
        <f t="shared" si="55"/>
        <v>0</v>
      </c>
      <c r="BP591" s="425">
        <f>SUM(BP123:BP127)</f>
        <v>0</v>
      </c>
      <c r="BQ591" s="523">
        <f>SUM(BQ123:BQ127)</f>
        <v>0</v>
      </c>
      <c r="BR591" s="425">
        <f>SUM(BR123:BR127)</f>
        <v>0</v>
      </c>
      <c r="BS591" s="523">
        <f>SUM(BS123:BS127)</f>
        <v>0</v>
      </c>
    </row>
    <row r="592" spans="1:71">
      <c r="A592" s="40"/>
      <c r="B592" s="7" t="s">
        <v>775</v>
      </c>
      <c r="C592" s="22">
        <f>SUM(C128:C132)</f>
        <v>4323</v>
      </c>
      <c r="D592" s="22">
        <f>SUM(D128:D132)</f>
        <v>469</v>
      </c>
      <c r="E592" s="68">
        <f t="shared" si="13"/>
        <v>0.10848947490168864</v>
      </c>
      <c r="F592" s="425">
        <f t="shared" ref="F592:BC592" si="56">SUM(F128:F132)</f>
        <v>0</v>
      </c>
      <c r="G592" s="522">
        <f t="shared" si="56"/>
        <v>0</v>
      </c>
      <c r="H592" s="425">
        <f t="shared" si="56"/>
        <v>0</v>
      </c>
      <c r="I592" s="426">
        <f t="shared" si="56"/>
        <v>0</v>
      </c>
      <c r="J592" s="436">
        <f t="shared" si="56"/>
        <v>0</v>
      </c>
      <c r="K592" s="437">
        <f t="shared" si="56"/>
        <v>0</v>
      </c>
      <c r="L592" s="425">
        <f t="shared" si="56"/>
        <v>0</v>
      </c>
      <c r="M592" s="426">
        <f t="shared" si="56"/>
        <v>0</v>
      </c>
      <c r="N592" s="436">
        <f t="shared" si="56"/>
        <v>0</v>
      </c>
      <c r="O592" s="437">
        <f t="shared" si="56"/>
        <v>0</v>
      </c>
      <c r="P592" s="425">
        <f t="shared" si="56"/>
        <v>0</v>
      </c>
      <c r="Q592" s="426">
        <f t="shared" si="56"/>
        <v>0</v>
      </c>
      <c r="R592" s="436">
        <f t="shared" si="56"/>
        <v>0</v>
      </c>
      <c r="S592" s="437">
        <f t="shared" si="56"/>
        <v>0</v>
      </c>
      <c r="T592" s="425">
        <f t="shared" si="56"/>
        <v>0</v>
      </c>
      <c r="U592" s="426">
        <f t="shared" si="56"/>
        <v>0</v>
      </c>
      <c r="V592" s="436">
        <f t="shared" si="56"/>
        <v>0</v>
      </c>
      <c r="W592" s="437">
        <f t="shared" si="56"/>
        <v>0</v>
      </c>
      <c r="X592" s="425">
        <f t="shared" si="56"/>
        <v>0</v>
      </c>
      <c r="Y592" s="426">
        <f t="shared" si="56"/>
        <v>0</v>
      </c>
      <c r="Z592" s="436">
        <f t="shared" si="56"/>
        <v>0</v>
      </c>
      <c r="AA592" s="437">
        <f t="shared" si="56"/>
        <v>0</v>
      </c>
      <c r="AB592" s="425">
        <f t="shared" si="56"/>
        <v>324</v>
      </c>
      <c r="AC592" s="426">
        <f t="shared" si="56"/>
        <v>139</v>
      </c>
      <c r="AD592" s="436">
        <f t="shared" si="56"/>
        <v>0</v>
      </c>
      <c r="AE592" s="437">
        <f t="shared" si="56"/>
        <v>0</v>
      </c>
      <c r="AF592" s="425">
        <f t="shared" si="56"/>
        <v>0</v>
      </c>
      <c r="AG592" s="426">
        <f t="shared" si="56"/>
        <v>0</v>
      </c>
      <c r="AH592" s="436">
        <f t="shared" si="56"/>
        <v>0</v>
      </c>
      <c r="AI592" s="437">
        <f t="shared" si="56"/>
        <v>0</v>
      </c>
      <c r="AJ592" s="425">
        <f t="shared" si="56"/>
        <v>0</v>
      </c>
      <c r="AK592" s="426">
        <f t="shared" si="56"/>
        <v>0</v>
      </c>
      <c r="AL592" s="436">
        <f t="shared" si="56"/>
        <v>0</v>
      </c>
      <c r="AM592" s="437">
        <f t="shared" si="56"/>
        <v>0</v>
      </c>
      <c r="AN592" s="425">
        <f t="shared" si="56"/>
        <v>0</v>
      </c>
      <c r="AO592" s="426">
        <f t="shared" si="56"/>
        <v>0</v>
      </c>
      <c r="AP592" s="436">
        <f t="shared" si="56"/>
        <v>0</v>
      </c>
      <c r="AQ592" s="437">
        <f t="shared" si="56"/>
        <v>0</v>
      </c>
      <c r="AR592" s="425">
        <f t="shared" si="56"/>
        <v>347</v>
      </c>
      <c r="AS592" s="426">
        <f t="shared" si="56"/>
        <v>113</v>
      </c>
      <c r="AT592" s="436">
        <f t="shared" si="56"/>
        <v>380</v>
      </c>
      <c r="AU592" s="437">
        <f t="shared" si="56"/>
        <v>79</v>
      </c>
      <c r="AV592" s="425">
        <f t="shared" si="56"/>
        <v>312</v>
      </c>
      <c r="AW592" s="426">
        <f t="shared" si="56"/>
        <v>143</v>
      </c>
      <c r="AX592" s="436">
        <f t="shared" si="56"/>
        <v>0</v>
      </c>
      <c r="AY592" s="437">
        <f t="shared" si="56"/>
        <v>0</v>
      </c>
      <c r="AZ592" s="425">
        <f t="shared" si="56"/>
        <v>0</v>
      </c>
      <c r="BA592" s="437">
        <f t="shared" si="56"/>
        <v>0</v>
      </c>
      <c r="BB592" s="425">
        <f t="shared" si="56"/>
        <v>0</v>
      </c>
      <c r="BC592" s="523">
        <f t="shared" si="56"/>
        <v>0</v>
      </c>
      <c r="BD592" s="425">
        <f t="shared" ref="BD592:BO592" si="57">SUM(BD128:BD132)</f>
        <v>0</v>
      </c>
      <c r="BE592" s="523">
        <f t="shared" si="57"/>
        <v>0</v>
      </c>
      <c r="BF592" s="425">
        <f t="shared" si="57"/>
        <v>0</v>
      </c>
      <c r="BG592" s="523">
        <f t="shared" si="57"/>
        <v>0</v>
      </c>
      <c r="BH592" s="425">
        <f t="shared" si="57"/>
        <v>0</v>
      </c>
      <c r="BI592" s="523">
        <f t="shared" si="57"/>
        <v>0</v>
      </c>
      <c r="BJ592" s="425">
        <f t="shared" si="57"/>
        <v>0</v>
      </c>
      <c r="BK592" s="523">
        <f t="shared" si="57"/>
        <v>0</v>
      </c>
      <c r="BL592" s="425">
        <f t="shared" si="57"/>
        <v>0</v>
      </c>
      <c r="BM592" s="523">
        <f t="shared" si="57"/>
        <v>0</v>
      </c>
      <c r="BN592" s="425">
        <f t="shared" si="57"/>
        <v>0</v>
      </c>
      <c r="BO592" s="523">
        <f t="shared" si="57"/>
        <v>0</v>
      </c>
      <c r="BP592" s="425">
        <f>SUM(BP128:BP132)</f>
        <v>0</v>
      </c>
      <c r="BQ592" s="523">
        <f>SUM(BQ128:BQ132)</f>
        <v>0</v>
      </c>
      <c r="BR592" s="425">
        <f>SUM(BR128:BR132)</f>
        <v>0</v>
      </c>
      <c r="BS592" s="523">
        <f>SUM(BS128:BS132)</f>
        <v>0</v>
      </c>
    </row>
    <row r="593" spans="1:71">
      <c r="A593" s="40"/>
      <c r="B593" s="7" t="s">
        <v>710</v>
      </c>
      <c r="C593" s="22">
        <f>SUM(C133:C135)</f>
        <v>3957</v>
      </c>
      <c r="D593" s="22">
        <f>SUM(D133:D135)</f>
        <v>611</v>
      </c>
      <c r="E593" s="68">
        <f t="shared" si="13"/>
        <v>0.15440990649481931</v>
      </c>
      <c r="F593" s="425">
        <f t="shared" ref="F593:BC593" si="58">SUM(F133:F135)</f>
        <v>0</v>
      </c>
      <c r="G593" s="522">
        <f t="shared" si="58"/>
        <v>0</v>
      </c>
      <c r="H593" s="425">
        <f t="shared" si="58"/>
        <v>0</v>
      </c>
      <c r="I593" s="426">
        <f t="shared" si="58"/>
        <v>0</v>
      </c>
      <c r="J593" s="436">
        <f t="shared" si="58"/>
        <v>0</v>
      </c>
      <c r="K593" s="437">
        <f t="shared" si="58"/>
        <v>0</v>
      </c>
      <c r="L593" s="425">
        <f t="shared" si="58"/>
        <v>0</v>
      </c>
      <c r="M593" s="426">
        <f t="shared" si="58"/>
        <v>0</v>
      </c>
      <c r="N593" s="436">
        <f t="shared" si="58"/>
        <v>0</v>
      </c>
      <c r="O593" s="437">
        <f t="shared" si="58"/>
        <v>0</v>
      </c>
      <c r="P593" s="425">
        <f t="shared" si="58"/>
        <v>0</v>
      </c>
      <c r="Q593" s="426">
        <f t="shared" si="58"/>
        <v>0</v>
      </c>
      <c r="R593" s="436">
        <f t="shared" si="58"/>
        <v>0</v>
      </c>
      <c r="S593" s="437">
        <f t="shared" si="58"/>
        <v>0</v>
      </c>
      <c r="T593" s="425">
        <f t="shared" si="58"/>
        <v>0</v>
      </c>
      <c r="U593" s="426">
        <f t="shared" si="58"/>
        <v>0</v>
      </c>
      <c r="V593" s="436">
        <f t="shared" si="58"/>
        <v>0</v>
      </c>
      <c r="W593" s="437">
        <f t="shared" si="58"/>
        <v>0</v>
      </c>
      <c r="X593" s="425">
        <f t="shared" si="58"/>
        <v>0</v>
      </c>
      <c r="Y593" s="426">
        <f t="shared" si="58"/>
        <v>0</v>
      </c>
      <c r="Z593" s="436">
        <f t="shared" si="58"/>
        <v>0</v>
      </c>
      <c r="AA593" s="437">
        <f t="shared" si="58"/>
        <v>0</v>
      </c>
      <c r="AB593" s="425">
        <f t="shared" si="58"/>
        <v>493</v>
      </c>
      <c r="AC593" s="426">
        <f t="shared" si="58"/>
        <v>111</v>
      </c>
      <c r="AD593" s="436">
        <f t="shared" si="58"/>
        <v>0</v>
      </c>
      <c r="AE593" s="437">
        <f t="shared" si="58"/>
        <v>0</v>
      </c>
      <c r="AF593" s="425">
        <f t="shared" si="58"/>
        <v>0</v>
      </c>
      <c r="AG593" s="426">
        <f t="shared" si="58"/>
        <v>0</v>
      </c>
      <c r="AH593" s="436">
        <f t="shared" si="58"/>
        <v>0</v>
      </c>
      <c r="AI593" s="437">
        <f t="shared" si="58"/>
        <v>0</v>
      </c>
      <c r="AJ593" s="425">
        <f t="shared" si="58"/>
        <v>0</v>
      </c>
      <c r="AK593" s="426">
        <f t="shared" si="58"/>
        <v>0</v>
      </c>
      <c r="AL593" s="436">
        <f t="shared" si="58"/>
        <v>0</v>
      </c>
      <c r="AM593" s="437">
        <f t="shared" si="58"/>
        <v>0</v>
      </c>
      <c r="AN593" s="425">
        <f t="shared" si="58"/>
        <v>0</v>
      </c>
      <c r="AO593" s="426">
        <f t="shared" si="58"/>
        <v>0</v>
      </c>
      <c r="AP593" s="436">
        <f t="shared" si="58"/>
        <v>0</v>
      </c>
      <c r="AQ593" s="437">
        <f t="shared" si="58"/>
        <v>0</v>
      </c>
      <c r="AR593" s="425">
        <f t="shared" si="58"/>
        <v>513</v>
      </c>
      <c r="AS593" s="426">
        <f t="shared" si="58"/>
        <v>92</v>
      </c>
      <c r="AT593" s="436">
        <f t="shared" si="58"/>
        <v>530</v>
      </c>
      <c r="AU593" s="437">
        <f t="shared" si="58"/>
        <v>78</v>
      </c>
      <c r="AV593" s="425">
        <f t="shared" si="58"/>
        <v>469</v>
      </c>
      <c r="AW593" s="426">
        <f t="shared" si="58"/>
        <v>138</v>
      </c>
      <c r="AX593" s="436">
        <f t="shared" si="58"/>
        <v>0</v>
      </c>
      <c r="AY593" s="437">
        <f t="shared" si="58"/>
        <v>0</v>
      </c>
      <c r="AZ593" s="425">
        <f t="shared" si="58"/>
        <v>0</v>
      </c>
      <c r="BA593" s="437">
        <f t="shared" si="58"/>
        <v>0</v>
      </c>
      <c r="BB593" s="425">
        <f t="shared" si="58"/>
        <v>0</v>
      </c>
      <c r="BC593" s="523">
        <f t="shared" si="58"/>
        <v>0</v>
      </c>
      <c r="BD593" s="425">
        <f t="shared" ref="BD593:BO593" si="59">SUM(BD133:BD135)</f>
        <v>0</v>
      </c>
      <c r="BE593" s="523">
        <f t="shared" si="59"/>
        <v>0</v>
      </c>
      <c r="BF593" s="425">
        <f t="shared" si="59"/>
        <v>0</v>
      </c>
      <c r="BG593" s="523">
        <f t="shared" si="59"/>
        <v>0</v>
      </c>
      <c r="BH593" s="425">
        <f t="shared" si="59"/>
        <v>0</v>
      </c>
      <c r="BI593" s="523">
        <f t="shared" si="59"/>
        <v>0</v>
      </c>
      <c r="BJ593" s="425">
        <f t="shared" si="59"/>
        <v>0</v>
      </c>
      <c r="BK593" s="523">
        <f t="shared" si="59"/>
        <v>0</v>
      </c>
      <c r="BL593" s="425">
        <f t="shared" si="59"/>
        <v>0</v>
      </c>
      <c r="BM593" s="523">
        <f t="shared" si="59"/>
        <v>0</v>
      </c>
      <c r="BN593" s="425">
        <f t="shared" si="59"/>
        <v>0</v>
      </c>
      <c r="BO593" s="523">
        <f t="shared" si="59"/>
        <v>0</v>
      </c>
      <c r="BP593" s="425">
        <f>SUM(BP133:BP135)</f>
        <v>0</v>
      </c>
      <c r="BQ593" s="523">
        <f>SUM(BQ133:BQ135)</f>
        <v>0</v>
      </c>
      <c r="BR593" s="425">
        <f>SUM(BR133:BR135)</f>
        <v>0</v>
      </c>
      <c r="BS593" s="523">
        <f>SUM(BS133:BS135)</f>
        <v>0</v>
      </c>
    </row>
    <row r="594" spans="1:71">
      <c r="A594" s="40"/>
      <c r="B594" s="7" t="s">
        <v>711</v>
      </c>
      <c r="C594" s="22">
        <f>SUM(C136:C153)</f>
        <v>19157</v>
      </c>
      <c r="D594" s="22">
        <f>SUM(D136:D153)</f>
        <v>5261</v>
      </c>
      <c r="E594" s="68">
        <f t="shared" si="13"/>
        <v>0.27462546327713105</v>
      </c>
      <c r="F594" s="425">
        <f t="shared" ref="F594:BC594" si="60">SUM(F136:F153)</f>
        <v>0</v>
      </c>
      <c r="G594" s="522">
        <f t="shared" si="60"/>
        <v>0</v>
      </c>
      <c r="H594" s="425">
        <f t="shared" si="60"/>
        <v>0</v>
      </c>
      <c r="I594" s="426">
        <f t="shared" si="60"/>
        <v>0</v>
      </c>
      <c r="J594" s="436">
        <f t="shared" si="60"/>
        <v>0</v>
      </c>
      <c r="K594" s="437">
        <f t="shared" si="60"/>
        <v>0</v>
      </c>
      <c r="L594" s="425">
        <f t="shared" si="60"/>
        <v>0</v>
      </c>
      <c r="M594" s="426">
        <f t="shared" si="60"/>
        <v>0</v>
      </c>
      <c r="N594" s="436">
        <f t="shared" si="60"/>
        <v>0</v>
      </c>
      <c r="O594" s="437">
        <f t="shared" si="60"/>
        <v>0</v>
      </c>
      <c r="P594" s="425">
        <f t="shared" si="60"/>
        <v>0</v>
      </c>
      <c r="Q594" s="426">
        <f t="shared" si="60"/>
        <v>0</v>
      </c>
      <c r="R594" s="436">
        <f t="shared" si="60"/>
        <v>0</v>
      </c>
      <c r="S594" s="437">
        <f t="shared" si="60"/>
        <v>0</v>
      </c>
      <c r="T594" s="425">
        <f t="shared" si="60"/>
        <v>0</v>
      </c>
      <c r="U594" s="426">
        <f t="shared" si="60"/>
        <v>0</v>
      </c>
      <c r="V594" s="436">
        <f t="shared" si="60"/>
        <v>0</v>
      </c>
      <c r="W594" s="437">
        <f t="shared" si="60"/>
        <v>0</v>
      </c>
      <c r="X594" s="425">
        <f t="shared" si="60"/>
        <v>0</v>
      </c>
      <c r="Y594" s="426">
        <f t="shared" si="60"/>
        <v>0</v>
      </c>
      <c r="Z594" s="436">
        <f t="shared" si="60"/>
        <v>0</v>
      </c>
      <c r="AA594" s="437">
        <f t="shared" si="60"/>
        <v>0</v>
      </c>
      <c r="AB594" s="425">
        <f t="shared" si="60"/>
        <v>4003</v>
      </c>
      <c r="AC594" s="426">
        <f t="shared" si="60"/>
        <v>1191</v>
      </c>
      <c r="AD594" s="436">
        <f t="shared" si="60"/>
        <v>1</v>
      </c>
      <c r="AE594" s="437">
        <f t="shared" si="60"/>
        <v>0</v>
      </c>
      <c r="AF594" s="425">
        <f t="shared" si="60"/>
        <v>0</v>
      </c>
      <c r="AG594" s="426">
        <f t="shared" si="60"/>
        <v>0</v>
      </c>
      <c r="AH594" s="436">
        <f t="shared" si="60"/>
        <v>0</v>
      </c>
      <c r="AI594" s="437">
        <f t="shared" si="60"/>
        <v>0</v>
      </c>
      <c r="AJ594" s="425">
        <f t="shared" si="60"/>
        <v>0</v>
      </c>
      <c r="AK594" s="426">
        <f t="shared" si="60"/>
        <v>0</v>
      </c>
      <c r="AL594" s="436">
        <f t="shared" si="60"/>
        <v>0</v>
      </c>
      <c r="AM594" s="437">
        <f t="shared" si="60"/>
        <v>0</v>
      </c>
      <c r="AN594" s="425">
        <f t="shared" si="60"/>
        <v>0</v>
      </c>
      <c r="AO594" s="426">
        <f t="shared" si="60"/>
        <v>0</v>
      </c>
      <c r="AP594" s="436">
        <f t="shared" si="60"/>
        <v>0</v>
      </c>
      <c r="AQ594" s="437">
        <f t="shared" si="60"/>
        <v>0</v>
      </c>
      <c r="AR594" s="425">
        <f t="shared" si="60"/>
        <v>4321</v>
      </c>
      <c r="AS594" s="426">
        <f t="shared" si="60"/>
        <v>869</v>
      </c>
      <c r="AT594" s="436">
        <f t="shared" si="60"/>
        <v>4544</v>
      </c>
      <c r="AU594" s="437">
        <f t="shared" si="60"/>
        <v>660</v>
      </c>
      <c r="AV594" s="425">
        <f t="shared" si="60"/>
        <v>3962</v>
      </c>
      <c r="AW594" s="426">
        <f t="shared" si="60"/>
        <v>1174</v>
      </c>
      <c r="AX594" s="436">
        <f t="shared" si="60"/>
        <v>55</v>
      </c>
      <c r="AY594" s="437">
        <f t="shared" si="60"/>
        <v>304</v>
      </c>
      <c r="AZ594" s="425">
        <f t="shared" si="60"/>
        <v>0</v>
      </c>
      <c r="BA594" s="437">
        <f t="shared" si="60"/>
        <v>0</v>
      </c>
      <c r="BB594" s="425">
        <f t="shared" si="60"/>
        <v>0</v>
      </c>
      <c r="BC594" s="523">
        <f t="shared" si="60"/>
        <v>0</v>
      </c>
      <c r="BD594" s="425">
        <f t="shared" ref="BD594:BO594" si="61">SUM(BD136:BD153)</f>
        <v>0</v>
      </c>
      <c r="BE594" s="523">
        <f t="shared" si="61"/>
        <v>0</v>
      </c>
      <c r="BF594" s="425">
        <f t="shared" si="61"/>
        <v>0</v>
      </c>
      <c r="BG594" s="523">
        <f t="shared" si="61"/>
        <v>0</v>
      </c>
      <c r="BH594" s="425">
        <f t="shared" si="61"/>
        <v>0</v>
      </c>
      <c r="BI594" s="523">
        <f t="shared" si="61"/>
        <v>0</v>
      </c>
      <c r="BJ594" s="425">
        <f t="shared" si="61"/>
        <v>0</v>
      </c>
      <c r="BK594" s="523">
        <f t="shared" si="61"/>
        <v>0</v>
      </c>
      <c r="BL594" s="425">
        <f t="shared" si="61"/>
        <v>0</v>
      </c>
      <c r="BM594" s="523">
        <f t="shared" si="61"/>
        <v>0</v>
      </c>
      <c r="BN594" s="425">
        <f t="shared" si="61"/>
        <v>0</v>
      </c>
      <c r="BO594" s="523">
        <f t="shared" si="61"/>
        <v>0</v>
      </c>
      <c r="BP594" s="425">
        <f>SUM(BP136:BP153)</f>
        <v>0</v>
      </c>
      <c r="BQ594" s="523">
        <f>SUM(BQ136:BQ153)</f>
        <v>0</v>
      </c>
      <c r="BR594" s="425">
        <f>SUM(BR136:BR153)</f>
        <v>0</v>
      </c>
      <c r="BS594" s="523">
        <f>SUM(BS136:BS153)</f>
        <v>0</v>
      </c>
    </row>
    <row r="595" spans="1:71">
      <c r="A595" s="40"/>
      <c r="B595" s="7" t="s">
        <v>712</v>
      </c>
      <c r="C595" s="22">
        <f>SUM(C154:C162)</f>
        <v>10068</v>
      </c>
      <c r="D595" s="22">
        <f>SUM(D154:D162)</f>
        <v>1855</v>
      </c>
      <c r="E595" s="68">
        <f t="shared" si="13"/>
        <v>0.1842471195868097</v>
      </c>
      <c r="F595" s="425">
        <f t="shared" ref="F595:BC595" si="62">SUM(F154:F162)</f>
        <v>0</v>
      </c>
      <c r="G595" s="522">
        <f t="shared" si="62"/>
        <v>0</v>
      </c>
      <c r="H595" s="425">
        <f t="shared" si="62"/>
        <v>0</v>
      </c>
      <c r="I595" s="426">
        <f t="shared" si="62"/>
        <v>0</v>
      </c>
      <c r="J595" s="436">
        <f t="shared" si="62"/>
        <v>0</v>
      </c>
      <c r="K595" s="437">
        <f t="shared" si="62"/>
        <v>0</v>
      </c>
      <c r="L595" s="425">
        <f t="shared" si="62"/>
        <v>0</v>
      </c>
      <c r="M595" s="426">
        <f t="shared" si="62"/>
        <v>0</v>
      </c>
      <c r="N595" s="436">
        <f t="shared" si="62"/>
        <v>0</v>
      </c>
      <c r="O595" s="437">
        <f t="shared" si="62"/>
        <v>0</v>
      </c>
      <c r="P595" s="425">
        <f t="shared" si="62"/>
        <v>0</v>
      </c>
      <c r="Q595" s="426">
        <f t="shared" si="62"/>
        <v>0</v>
      </c>
      <c r="R595" s="436">
        <f t="shared" si="62"/>
        <v>0</v>
      </c>
      <c r="S595" s="437">
        <f t="shared" si="62"/>
        <v>0</v>
      </c>
      <c r="T595" s="425">
        <f t="shared" si="62"/>
        <v>0</v>
      </c>
      <c r="U595" s="426">
        <f t="shared" si="62"/>
        <v>0</v>
      </c>
      <c r="V595" s="436">
        <f t="shared" si="62"/>
        <v>0</v>
      </c>
      <c r="W595" s="437">
        <f t="shared" si="62"/>
        <v>0</v>
      </c>
      <c r="X595" s="425">
        <f t="shared" si="62"/>
        <v>0</v>
      </c>
      <c r="Y595" s="426">
        <f t="shared" si="62"/>
        <v>0</v>
      </c>
      <c r="Z595" s="436">
        <f t="shared" si="62"/>
        <v>0</v>
      </c>
      <c r="AA595" s="437">
        <f t="shared" si="62"/>
        <v>0</v>
      </c>
      <c r="AB595" s="425">
        <f t="shared" si="62"/>
        <v>1293</v>
      </c>
      <c r="AC595" s="426">
        <f t="shared" si="62"/>
        <v>530</v>
      </c>
      <c r="AD595" s="436">
        <f t="shared" si="62"/>
        <v>0</v>
      </c>
      <c r="AE595" s="437">
        <f t="shared" si="62"/>
        <v>0</v>
      </c>
      <c r="AF595" s="425">
        <f t="shared" si="62"/>
        <v>0</v>
      </c>
      <c r="AG595" s="426">
        <f t="shared" si="62"/>
        <v>0</v>
      </c>
      <c r="AH595" s="436">
        <f t="shared" si="62"/>
        <v>0</v>
      </c>
      <c r="AI595" s="437">
        <f t="shared" si="62"/>
        <v>0</v>
      </c>
      <c r="AJ595" s="425">
        <f t="shared" si="62"/>
        <v>0</v>
      </c>
      <c r="AK595" s="426">
        <f t="shared" si="62"/>
        <v>0</v>
      </c>
      <c r="AL595" s="436">
        <f t="shared" si="62"/>
        <v>0</v>
      </c>
      <c r="AM595" s="437">
        <f t="shared" si="62"/>
        <v>0</v>
      </c>
      <c r="AN595" s="425">
        <f t="shared" si="62"/>
        <v>0</v>
      </c>
      <c r="AO595" s="426">
        <f t="shared" si="62"/>
        <v>0</v>
      </c>
      <c r="AP595" s="436">
        <f t="shared" si="62"/>
        <v>0</v>
      </c>
      <c r="AQ595" s="437">
        <f t="shared" si="62"/>
        <v>0</v>
      </c>
      <c r="AR595" s="425">
        <f t="shared" si="62"/>
        <v>1432</v>
      </c>
      <c r="AS595" s="426">
        <f t="shared" si="62"/>
        <v>389</v>
      </c>
      <c r="AT595" s="436">
        <f t="shared" si="62"/>
        <v>1534</v>
      </c>
      <c r="AU595" s="437">
        <f t="shared" si="62"/>
        <v>294</v>
      </c>
      <c r="AV595" s="425">
        <f t="shared" si="62"/>
        <v>1316</v>
      </c>
      <c r="AW595" s="426">
        <f t="shared" si="62"/>
        <v>481</v>
      </c>
      <c r="AX595" s="436">
        <f t="shared" si="62"/>
        <v>0</v>
      </c>
      <c r="AY595" s="437">
        <f t="shared" si="62"/>
        <v>0</v>
      </c>
      <c r="AZ595" s="425">
        <f t="shared" si="62"/>
        <v>0</v>
      </c>
      <c r="BA595" s="437">
        <f t="shared" si="62"/>
        <v>0</v>
      </c>
      <c r="BB595" s="425">
        <f t="shared" si="62"/>
        <v>0</v>
      </c>
      <c r="BC595" s="523">
        <f t="shared" si="62"/>
        <v>0</v>
      </c>
      <c r="BD595" s="425">
        <f t="shared" ref="BD595:BO595" si="63">SUM(BD154:BD162)</f>
        <v>0</v>
      </c>
      <c r="BE595" s="523">
        <f t="shared" si="63"/>
        <v>0</v>
      </c>
      <c r="BF595" s="425">
        <f t="shared" si="63"/>
        <v>0</v>
      </c>
      <c r="BG595" s="523">
        <f t="shared" si="63"/>
        <v>0</v>
      </c>
      <c r="BH595" s="425">
        <f t="shared" si="63"/>
        <v>0</v>
      </c>
      <c r="BI595" s="523">
        <f t="shared" si="63"/>
        <v>0</v>
      </c>
      <c r="BJ595" s="425">
        <f t="shared" si="63"/>
        <v>0</v>
      </c>
      <c r="BK595" s="523">
        <f t="shared" si="63"/>
        <v>0</v>
      </c>
      <c r="BL595" s="425">
        <f t="shared" si="63"/>
        <v>0</v>
      </c>
      <c r="BM595" s="523">
        <f t="shared" si="63"/>
        <v>0</v>
      </c>
      <c r="BN595" s="425">
        <f t="shared" si="63"/>
        <v>0</v>
      </c>
      <c r="BO595" s="523">
        <f t="shared" si="63"/>
        <v>0</v>
      </c>
      <c r="BP595" s="425">
        <f>SUM(BP154:BP162)</f>
        <v>0</v>
      </c>
      <c r="BQ595" s="523">
        <f>SUM(BQ154:BQ162)</f>
        <v>0</v>
      </c>
      <c r="BR595" s="425">
        <f>SUM(BR154:BR162)</f>
        <v>0</v>
      </c>
      <c r="BS595" s="523">
        <f>SUM(BS154:BS162)</f>
        <v>0</v>
      </c>
    </row>
    <row r="596" spans="1:71">
      <c r="A596" s="40"/>
      <c r="B596" s="7" t="s">
        <v>776</v>
      </c>
      <c r="C596" s="22">
        <f>SUM(C163:C174)</f>
        <v>13608</v>
      </c>
      <c r="D596" s="22">
        <f>SUM(D163:D174)</f>
        <v>2274</v>
      </c>
      <c r="E596" s="68">
        <f t="shared" si="13"/>
        <v>0.16710758377425045</v>
      </c>
      <c r="F596" s="425">
        <f t="shared" ref="F596:BC596" si="64">SUM(F163:F174)</f>
        <v>0</v>
      </c>
      <c r="G596" s="522">
        <f t="shared" si="64"/>
        <v>0</v>
      </c>
      <c r="H596" s="425">
        <f t="shared" si="64"/>
        <v>0</v>
      </c>
      <c r="I596" s="426">
        <f t="shared" si="64"/>
        <v>0</v>
      </c>
      <c r="J596" s="436">
        <f t="shared" si="64"/>
        <v>0</v>
      </c>
      <c r="K596" s="437">
        <f t="shared" si="64"/>
        <v>0</v>
      </c>
      <c r="L596" s="425">
        <f t="shared" si="64"/>
        <v>0</v>
      </c>
      <c r="M596" s="426">
        <f t="shared" si="64"/>
        <v>0</v>
      </c>
      <c r="N596" s="436">
        <f t="shared" si="64"/>
        <v>0</v>
      </c>
      <c r="O596" s="437">
        <f t="shared" si="64"/>
        <v>0</v>
      </c>
      <c r="P596" s="425">
        <f t="shared" si="64"/>
        <v>0</v>
      </c>
      <c r="Q596" s="426">
        <f t="shared" si="64"/>
        <v>0</v>
      </c>
      <c r="R596" s="436">
        <f t="shared" si="64"/>
        <v>0</v>
      </c>
      <c r="S596" s="437">
        <f t="shared" si="64"/>
        <v>0</v>
      </c>
      <c r="T596" s="425">
        <f t="shared" si="64"/>
        <v>0</v>
      </c>
      <c r="U596" s="426">
        <f t="shared" si="64"/>
        <v>0</v>
      </c>
      <c r="V596" s="436">
        <f t="shared" si="64"/>
        <v>0</v>
      </c>
      <c r="W596" s="437">
        <f t="shared" si="64"/>
        <v>0</v>
      </c>
      <c r="X596" s="425">
        <f t="shared" si="64"/>
        <v>0</v>
      </c>
      <c r="Y596" s="426">
        <f t="shared" si="64"/>
        <v>0</v>
      </c>
      <c r="Z596" s="436">
        <f t="shared" si="64"/>
        <v>0</v>
      </c>
      <c r="AA596" s="437">
        <f t="shared" si="64"/>
        <v>0</v>
      </c>
      <c r="AB596" s="425">
        <f t="shared" si="64"/>
        <v>1408</v>
      </c>
      <c r="AC596" s="426">
        <f t="shared" si="64"/>
        <v>842</v>
      </c>
      <c r="AD596" s="436">
        <f t="shared" si="64"/>
        <v>0</v>
      </c>
      <c r="AE596" s="437">
        <f t="shared" si="64"/>
        <v>0</v>
      </c>
      <c r="AF596" s="425">
        <f t="shared" si="64"/>
        <v>0</v>
      </c>
      <c r="AG596" s="426">
        <f t="shared" si="64"/>
        <v>0</v>
      </c>
      <c r="AH596" s="436">
        <f t="shared" si="64"/>
        <v>0</v>
      </c>
      <c r="AI596" s="437">
        <f t="shared" si="64"/>
        <v>0</v>
      </c>
      <c r="AJ596" s="425">
        <f t="shared" si="64"/>
        <v>0</v>
      </c>
      <c r="AK596" s="426">
        <f t="shared" si="64"/>
        <v>0</v>
      </c>
      <c r="AL596" s="436">
        <f t="shared" si="64"/>
        <v>0</v>
      </c>
      <c r="AM596" s="437">
        <f t="shared" si="64"/>
        <v>0</v>
      </c>
      <c r="AN596" s="425">
        <f t="shared" si="64"/>
        <v>0</v>
      </c>
      <c r="AO596" s="426">
        <f t="shared" si="64"/>
        <v>0</v>
      </c>
      <c r="AP596" s="436">
        <f t="shared" si="64"/>
        <v>0</v>
      </c>
      <c r="AQ596" s="437">
        <f t="shared" si="64"/>
        <v>0</v>
      </c>
      <c r="AR596" s="425">
        <f t="shared" si="64"/>
        <v>1579</v>
      </c>
      <c r="AS596" s="426">
        <f t="shared" si="64"/>
        <v>665</v>
      </c>
      <c r="AT596" s="436">
        <f t="shared" si="64"/>
        <v>1733</v>
      </c>
      <c r="AU596" s="437">
        <f t="shared" si="64"/>
        <v>512</v>
      </c>
      <c r="AV596" s="425">
        <f t="shared" si="64"/>
        <v>1524</v>
      </c>
      <c r="AW596" s="426">
        <f t="shared" si="64"/>
        <v>682</v>
      </c>
      <c r="AX596" s="436">
        <f t="shared" si="64"/>
        <v>0</v>
      </c>
      <c r="AY596" s="437">
        <f t="shared" si="64"/>
        <v>0</v>
      </c>
      <c r="AZ596" s="425">
        <f t="shared" si="64"/>
        <v>0</v>
      </c>
      <c r="BA596" s="437">
        <f t="shared" si="64"/>
        <v>0</v>
      </c>
      <c r="BB596" s="425">
        <f t="shared" si="64"/>
        <v>0</v>
      </c>
      <c r="BC596" s="523">
        <f t="shared" si="64"/>
        <v>0</v>
      </c>
      <c r="BD596" s="425">
        <f t="shared" ref="BD596:BO596" si="65">SUM(BD163:BD174)</f>
        <v>0</v>
      </c>
      <c r="BE596" s="523">
        <f t="shared" si="65"/>
        <v>0</v>
      </c>
      <c r="BF596" s="425">
        <f t="shared" si="65"/>
        <v>0</v>
      </c>
      <c r="BG596" s="523">
        <f t="shared" si="65"/>
        <v>0</v>
      </c>
      <c r="BH596" s="425">
        <f t="shared" si="65"/>
        <v>0</v>
      </c>
      <c r="BI596" s="523">
        <f t="shared" si="65"/>
        <v>0</v>
      </c>
      <c r="BJ596" s="425">
        <f t="shared" si="65"/>
        <v>0</v>
      </c>
      <c r="BK596" s="523">
        <f t="shared" si="65"/>
        <v>0</v>
      </c>
      <c r="BL596" s="425">
        <f t="shared" si="65"/>
        <v>0</v>
      </c>
      <c r="BM596" s="523">
        <f t="shared" si="65"/>
        <v>0</v>
      </c>
      <c r="BN596" s="425">
        <f t="shared" si="65"/>
        <v>0</v>
      </c>
      <c r="BO596" s="523">
        <f t="shared" si="65"/>
        <v>0</v>
      </c>
      <c r="BP596" s="425">
        <f>SUM(BP163:BP174)</f>
        <v>0</v>
      </c>
      <c r="BQ596" s="523">
        <f>SUM(BQ163:BQ174)</f>
        <v>0</v>
      </c>
      <c r="BR596" s="425">
        <f>SUM(BR163:BR174)</f>
        <v>0</v>
      </c>
      <c r="BS596" s="523">
        <f>SUM(BS163:BS174)</f>
        <v>0</v>
      </c>
    </row>
    <row r="597" spans="1:71">
      <c r="A597" s="40"/>
      <c r="B597" s="7" t="s">
        <v>768</v>
      </c>
      <c r="C597" s="22">
        <f>SUM(C175:C193)</f>
        <v>19640</v>
      </c>
      <c r="D597" s="22">
        <f>SUM(D175:D193)</f>
        <v>3530</v>
      </c>
      <c r="E597" s="68">
        <f t="shared" si="13"/>
        <v>0.17973523421588594</v>
      </c>
      <c r="F597" s="425">
        <f t="shared" ref="F597:BC597" si="66">SUM(F175:F193)</f>
        <v>0</v>
      </c>
      <c r="G597" s="522">
        <f t="shared" si="66"/>
        <v>0</v>
      </c>
      <c r="H597" s="425">
        <f t="shared" si="66"/>
        <v>0</v>
      </c>
      <c r="I597" s="426">
        <f t="shared" si="66"/>
        <v>0</v>
      </c>
      <c r="J597" s="436">
        <f t="shared" si="66"/>
        <v>0</v>
      </c>
      <c r="K597" s="437">
        <f t="shared" si="66"/>
        <v>0</v>
      </c>
      <c r="L597" s="425">
        <f t="shared" si="66"/>
        <v>0</v>
      </c>
      <c r="M597" s="426">
        <f t="shared" si="66"/>
        <v>0</v>
      </c>
      <c r="N597" s="436">
        <f t="shared" si="66"/>
        <v>0</v>
      </c>
      <c r="O597" s="437">
        <f t="shared" si="66"/>
        <v>0</v>
      </c>
      <c r="P597" s="425">
        <f t="shared" si="66"/>
        <v>0</v>
      </c>
      <c r="Q597" s="426">
        <f t="shared" si="66"/>
        <v>0</v>
      </c>
      <c r="R597" s="436">
        <f t="shared" si="66"/>
        <v>0</v>
      </c>
      <c r="S597" s="437">
        <f t="shared" si="66"/>
        <v>0</v>
      </c>
      <c r="T597" s="425">
        <f t="shared" si="66"/>
        <v>0</v>
      </c>
      <c r="U597" s="426">
        <f t="shared" si="66"/>
        <v>0</v>
      </c>
      <c r="V597" s="436">
        <f t="shared" si="66"/>
        <v>0</v>
      </c>
      <c r="W597" s="437">
        <f t="shared" si="66"/>
        <v>0</v>
      </c>
      <c r="X597" s="425">
        <f t="shared" si="66"/>
        <v>0</v>
      </c>
      <c r="Y597" s="426">
        <f t="shared" si="66"/>
        <v>0</v>
      </c>
      <c r="Z597" s="436">
        <f t="shared" si="66"/>
        <v>0</v>
      </c>
      <c r="AA597" s="437">
        <f t="shared" si="66"/>
        <v>0</v>
      </c>
      <c r="AB597" s="425">
        <f t="shared" si="66"/>
        <v>2399</v>
      </c>
      <c r="AC597" s="426">
        <f t="shared" si="66"/>
        <v>1083</v>
      </c>
      <c r="AD597" s="436">
        <f t="shared" si="66"/>
        <v>0</v>
      </c>
      <c r="AE597" s="437">
        <f t="shared" si="66"/>
        <v>0</v>
      </c>
      <c r="AF597" s="425">
        <f t="shared" si="66"/>
        <v>0</v>
      </c>
      <c r="AG597" s="426">
        <f t="shared" si="66"/>
        <v>0</v>
      </c>
      <c r="AH597" s="436">
        <f t="shared" si="66"/>
        <v>0</v>
      </c>
      <c r="AI597" s="437">
        <f t="shared" si="66"/>
        <v>0</v>
      </c>
      <c r="AJ597" s="425">
        <f t="shared" si="66"/>
        <v>0</v>
      </c>
      <c r="AK597" s="426">
        <f t="shared" si="66"/>
        <v>0</v>
      </c>
      <c r="AL597" s="436">
        <f t="shared" si="66"/>
        <v>0</v>
      </c>
      <c r="AM597" s="437">
        <f t="shared" si="66"/>
        <v>0</v>
      </c>
      <c r="AN597" s="425">
        <f t="shared" si="66"/>
        <v>0</v>
      </c>
      <c r="AO597" s="426">
        <f t="shared" si="66"/>
        <v>0</v>
      </c>
      <c r="AP597" s="436">
        <f t="shared" si="66"/>
        <v>0</v>
      </c>
      <c r="AQ597" s="437">
        <f t="shared" si="66"/>
        <v>0</v>
      </c>
      <c r="AR597" s="425">
        <f t="shared" si="66"/>
        <v>2655</v>
      </c>
      <c r="AS597" s="426">
        <f t="shared" si="66"/>
        <v>833</v>
      </c>
      <c r="AT597" s="436">
        <f t="shared" si="66"/>
        <v>2837</v>
      </c>
      <c r="AU597" s="437">
        <f t="shared" si="66"/>
        <v>657</v>
      </c>
      <c r="AV597" s="425">
        <f t="shared" si="66"/>
        <v>2449</v>
      </c>
      <c r="AW597" s="426">
        <f t="shared" si="66"/>
        <v>1013</v>
      </c>
      <c r="AX597" s="436">
        <f t="shared" si="66"/>
        <v>0</v>
      </c>
      <c r="AY597" s="437">
        <f t="shared" si="66"/>
        <v>0</v>
      </c>
      <c r="AZ597" s="425">
        <f t="shared" si="66"/>
        <v>0</v>
      </c>
      <c r="BA597" s="437">
        <f t="shared" si="66"/>
        <v>0</v>
      </c>
      <c r="BB597" s="425">
        <f t="shared" si="66"/>
        <v>0</v>
      </c>
      <c r="BC597" s="523">
        <f t="shared" si="66"/>
        <v>0</v>
      </c>
      <c r="BD597" s="425">
        <f t="shared" ref="BD597:BO597" si="67">SUM(BD175:BD193)</f>
        <v>0</v>
      </c>
      <c r="BE597" s="523">
        <f t="shared" si="67"/>
        <v>0</v>
      </c>
      <c r="BF597" s="425">
        <f t="shared" si="67"/>
        <v>0</v>
      </c>
      <c r="BG597" s="523">
        <f t="shared" si="67"/>
        <v>0</v>
      </c>
      <c r="BH597" s="425">
        <f t="shared" si="67"/>
        <v>0</v>
      </c>
      <c r="BI597" s="523">
        <f t="shared" si="67"/>
        <v>0</v>
      </c>
      <c r="BJ597" s="425">
        <f t="shared" si="67"/>
        <v>0</v>
      </c>
      <c r="BK597" s="523">
        <f t="shared" si="67"/>
        <v>0</v>
      </c>
      <c r="BL597" s="425">
        <f t="shared" si="67"/>
        <v>0</v>
      </c>
      <c r="BM597" s="523">
        <f t="shared" si="67"/>
        <v>0</v>
      </c>
      <c r="BN597" s="425">
        <f t="shared" si="67"/>
        <v>0</v>
      </c>
      <c r="BO597" s="523">
        <f t="shared" si="67"/>
        <v>0</v>
      </c>
      <c r="BP597" s="425">
        <f>SUM(BP175:BP193)</f>
        <v>0</v>
      </c>
      <c r="BQ597" s="523">
        <f>SUM(BQ175:BQ193)</f>
        <v>0</v>
      </c>
      <c r="BR597" s="425">
        <f>SUM(BR175:BR193)</f>
        <v>0</v>
      </c>
      <c r="BS597" s="523">
        <f>SUM(BS175:BS193)</f>
        <v>0</v>
      </c>
    </row>
    <row r="598" spans="1:71">
      <c r="A598" s="40"/>
      <c r="B598" s="28" t="s">
        <v>801</v>
      </c>
      <c r="C598" s="22">
        <f>SUM(C194:C204)</f>
        <v>9448</v>
      </c>
      <c r="D598" s="22">
        <f>SUM(D194:D204)</f>
        <v>3783</v>
      </c>
      <c r="E598" s="68">
        <f t="shared" si="13"/>
        <v>0.40040220152413208</v>
      </c>
      <c r="F598" s="425">
        <f t="shared" ref="F598:BC598" si="68">SUM(F194:F204)</f>
        <v>0</v>
      </c>
      <c r="G598" s="522">
        <f t="shared" si="68"/>
        <v>0</v>
      </c>
      <c r="H598" s="425">
        <f t="shared" si="68"/>
        <v>0</v>
      </c>
      <c r="I598" s="426">
        <f t="shared" si="68"/>
        <v>0</v>
      </c>
      <c r="J598" s="436">
        <f t="shared" si="68"/>
        <v>0</v>
      </c>
      <c r="K598" s="437">
        <f t="shared" si="68"/>
        <v>0</v>
      </c>
      <c r="L598" s="425">
        <f t="shared" si="68"/>
        <v>0</v>
      </c>
      <c r="M598" s="426">
        <f t="shared" si="68"/>
        <v>0</v>
      </c>
      <c r="N598" s="436">
        <f t="shared" si="68"/>
        <v>0</v>
      </c>
      <c r="O598" s="437">
        <f t="shared" si="68"/>
        <v>0</v>
      </c>
      <c r="P598" s="425">
        <f t="shared" si="68"/>
        <v>0</v>
      </c>
      <c r="Q598" s="426">
        <f t="shared" si="68"/>
        <v>0</v>
      </c>
      <c r="R598" s="436">
        <f t="shared" si="68"/>
        <v>0</v>
      </c>
      <c r="S598" s="437">
        <f t="shared" si="68"/>
        <v>0</v>
      </c>
      <c r="T598" s="425">
        <f t="shared" si="68"/>
        <v>0</v>
      </c>
      <c r="U598" s="426">
        <f t="shared" si="68"/>
        <v>0</v>
      </c>
      <c r="V598" s="436">
        <f t="shared" si="68"/>
        <v>0</v>
      </c>
      <c r="W598" s="437">
        <f t="shared" si="68"/>
        <v>0</v>
      </c>
      <c r="X598" s="425">
        <f t="shared" si="68"/>
        <v>0</v>
      </c>
      <c r="Y598" s="426">
        <f t="shared" si="68"/>
        <v>0</v>
      </c>
      <c r="Z598" s="436">
        <f t="shared" si="68"/>
        <v>0</v>
      </c>
      <c r="AA598" s="437">
        <f t="shared" si="68"/>
        <v>0</v>
      </c>
      <c r="AB598" s="425">
        <f t="shared" si="68"/>
        <v>0</v>
      </c>
      <c r="AC598" s="426">
        <f t="shared" si="68"/>
        <v>0</v>
      </c>
      <c r="AD598" s="436">
        <f t="shared" si="68"/>
        <v>0</v>
      </c>
      <c r="AE598" s="437">
        <f t="shared" si="68"/>
        <v>0</v>
      </c>
      <c r="AF598" s="425">
        <f t="shared" si="68"/>
        <v>0</v>
      </c>
      <c r="AG598" s="426">
        <f t="shared" si="68"/>
        <v>0</v>
      </c>
      <c r="AH598" s="436">
        <f t="shared" si="68"/>
        <v>0</v>
      </c>
      <c r="AI598" s="437">
        <f t="shared" si="68"/>
        <v>0</v>
      </c>
      <c r="AJ598" s="425">
        <f t="shared" si="68"/>
        <v>0</v>
      </c>
      <c r="AK598" s="426">
        <f t="shared" si="68"/>
        <v>0</v>
      </c>
      <c r="AL598" s="436">
        <f t="shared" si="68"/>
        <v>3</v>
      </c>
      <c r="AM598" s="437">
        <f t="shared" si="68"/>
        <v>10</v>
      </c>
      <c r="AN598" s="425">
        <f t="shared" si="68"/>
        <v>2347</v>
      </c>
      <c r="AO598" s="426">
        <f t="shared" si="68"/>
        <v>1384</v>
      </c>
      <c r="AP598" s="436">
        <f t="shared" si="68"/>
        <v>0</v>
      </c>
      <c r="AQ598" s="437">
        <f t="shared" si="68"/>
        <v>0</v>
      </c>
      <c r="AR598" s="425">
        <f t="shared" si="68"/>
        <v>2759</v>
      </c>
      <c r="AS598" s="426">
        <f t="shared" si="68"/>
        <v>960</v>
      </c>
      <c r="AT598" s="436">
        <f t="shared" si="68"/>
        <v>2936</v>
      </c>
      <c r="AU598" s="437">
        <f t="shared" si="68"/>
        <v>793</v>
      </c>
      <c r="AV598" s="425">
        <f t="shared" si="68"/>
        <v>0</v>
      </c>
      <c r="AW598" s="426">
        <f t="shared" si="68"/>
        <v>0</v>
      </c>
      <c r="AX598" s="436">
        <f t="shared" si="68"/>
        <v>0</v>
      </c>
      <c r="AY598" s="437">
        <f t="shared" si="68"/>
        <v>0</v>
      </c>
      <c r="AZ598" s="425">
        <f t="shared" si="68"/>
        <v>0</v>
      </c>
      <c r="BA598" s="437">
        <f t="shared" si="68"/>
        <v>0</v>
      </c>
      <c r="BB598" s="425">
        <f t="shared" si="68"/>
        <v>0</v>
      </c>
      <c r="BC598" s="523">
        <f t="shared" si="68"/>
        <v>0</v>
      </c>
      <c r="BD598" s="425">
        <f t="shared" ref="BD598:BO598" si="69">SUM(BD194:BD204)</f>
        <v>0</v>
      </c>
      <c r="BE598" s="523">
        <f t="shared" si="69"/>
        <v>0</v>
      </c>
      <c r="BF598" s="425">
        <f t="shared" si="69"/>
        <v>0</v>
      </c>
      <c r="BG598" s="523">
        <f t="shared" si="69"/>
        <v>0</v>
      </c>
      <c r="BH598" s="425">
        <f t="shared" si="69"/>
        <v>0</v>
      </c>
      <c r="BI598" s="523">
        <f t="shared" si="69"/>
        <v>0</v>
      </c>
      <c r="BJ598" s="425">
        <f t="shared" si="69"/>
        <v>0</v>
      </c>
      <c r="BK598" s="523">
        <f t="shared" si="69"/>
        <v>0</v>
      </c>
      <c r="BL598" s="425">
        <f t="shared" si="69"/>
        <v>0</v>
      </c>
      <c r="BM598" s="523">
        <f t="shared" si="69"/>
        <v>0</v>
      </c>
      <c r="BN598" s="425">
        <f t="shared" si="69"/>
        <v>0</v>
      </c>
      <c r="BO598" s="523">
        <f t="shared" si="69"/>
        <v>0</v>
      </c>
      <c r="BP598" s="425">
        <f>SUM(BP194:BP204)</f>
        <v>0</v>
      </c>
      <c r="BQ598" s="523">
        <f>SUM(BQ194:BQ204)</f>
        <v>0</v>
      </c>
      <c r="BR598" s="425">
        <f>SUM(BR194:BR204)</f>
        <v>0</v>
      </c>
      <c r="BS598" s="523">
        <f>SUM(BS194:BS204)</f>
        <v>0</v>
      </c>
    </row>
    <row r="599" spans="1:71">
      <c r="A599" s="40"/>
      <c r="B599" s="28" t="s">
        <v>713</v>
      </c>
      <c r="C599" s="22">
        <f>SUM(C205:C208)</f>
        <v>5517</v>
      </c>
      <c r="D599" s="22">
        <f>SUM(D205:D208)</f>
        <v>1285</v>
      </c>
      <c r="E599" s="68">
        <f t="shared" si="13"/>
        <v>0.23291644009425413</v>
      </c>
      <c r="F599" s="425">
        <f t="shared" ref="F599:BC599" si="70">SUM(F205:F208)</f>
        <v>0</v>
      </c>
      <c r="G599" s="522">
        <f t="shared" si="70"/>
        <v>0</v>
      </c>
      <c r="H599" s="425">
        <f t="shared" si="70"/>
        <v>0</v>
      </c>
      <c r="I599" s="426">
        <f t="shared" si="70"/>
        <v>0</v>
      </c>
      <c r="J599" s="436">
        <f t="shared" si="70"/>
        <v>0</v>
      </c>
      <c r="K599" s="437">
        <f t="shared" si="70"/>
        <v>0</v>
      </c>
      <c r="L599" s="425">
        <f t="shared" si="70"/>
        <v>0</v>
      </c>
      <c r="M599" s="426">
        <f t="shared" si="70"/>
        <v>0</v>
      </c>
      <c r="N599" s="436">
        <f t="shared" si="70"/>
        <v>0</v>
      </c>
      <c r="O599" s="437">
        <f t="shared" si="70"/>
        <v>0</v>
      </c>
      <c r="P599" s="425">
        <f t="shared" si="70"/>
        <v>0</v>
      </c>
      <c r="Q599" s="426">
        <f t="shared" si="70"/>
        <v>0</v>
      </c>
      <c r="R599" s="436">
        <f t="shared" si="70"/>
        <v>0</v>
      </c>
      <c r="S599" s="437">
        <f t="shared" si="70"/>
        <v>0</v>
      </c>
      <c r="T599" s="425">
        <f t="shared" si="70"/>
        <v>0</v>
      </c>
      <c r="U599" s="426">
        <f t="shared" si="70"/>
        <v>0</v>
      </c>
      <c r="V599" s="436">
        <f t="shared" si="70"/>
        <v>0</v>
      </c>
      <c r="W599" s="437">
        <f t="shared" si="70"/>
        <v>0</v>
      </c>
      <c r="X599" s="425">
        <f t="shared" si="70"/>
        <v>0</v>
      </c>
      <c r="Y599" s="426">
        <f t="shared" si="70"/>
        <v>0</v>
      </c>
      <c r="Z599" s="436">
        <f t="shared" si="70"/>
        <v>0</v>
      </c>
      <c r="AA599" s="437">
        <f t="shared" si="70"/>
        <v>0</v>
      </c>
      <c r="AB599" s="425">
        <f t="shared" si="70"/>
        <v>674</v>
      </c>
      <c r="AC599" s="426">
        <f t="shared" si="70"/>
        <v>599</v>
      </c>
      <c r="AD599" s="436">
        <f t="shared" si="70"/>
        <v>0</v>
      </c>
      <c r="AE599" s="437">
        <f t="shared" si="70"/>
        <v>0</v>
      </c>
      <c r="AF599" s="425">
        <f t="shared" si="70"/>
        <v>0</v>
      </c>
      <c r="AG599" s="426">
        <f t="shared" si="70"/>
        <v>0</v>
      </c>
      <c r="AH599" s="436">
        <f t="shared" si="70"/>
        <v>0</v>
      </c>
      <c r="AI599" s="437">
        <f t="shared" si="70"/>
        <v>0</v>
      </c>
      <c r="AJ599" s="425">
        <f t="shared" si="70"/>
        <v>0</v>
      </c>
      <c r="AK599" s="426">
        <f t="shared" si="70"/>
        <v>0</v>
      </c>
      <c r="AL599" s="436">
        <f t="shared" si="70"/>
        <v>0</v>
      </c>
      <c r="AM599" s="437">
        <f t="shared" si="70"/>
        <v>0</v>
      </c>
      <c r="AN599" s="425">
        <f t="shared" si="70"/>
        <v>0</v>
      </c>
      <c r="AO599" s="426">
        <f t="shared" si="70"/>
        <v>0</v>
      </c>
      <c r="AP599" s="436">
        <f t="shared" si="70"/>
        <v>0</v>
      </c>
      <c r="AQ599" s="437">
        <f t="shared" si="70"/>
        <v>0</v>
      </c>
      <c r="AR599" s="425">
        <f t="shared" si="70"/>
        <v>813</v>
      </c>
      <c r="AS599" s="426">
        <f t="shared" si="70"/>
        <v>454</v>
      </c>
      <c r="AT599" s="436">
        <f t="shared" si="70"/>
        <v>928</v>
      </c>
      <c r="AU599" s="437">
        <f t="shared" si="70"/>
        <v>340</v>
      </c>
      <c r="AV599" s="425">
        <f t="shared" si="70"/>
        <v>0</v>
      </c>
      <c r="AW599" s="426">
        <f t="shared" si="70"/>
        <v>0</v>
      </c>
      <c r="AX599" s="436">
        <f t="shared" si="70"/>
        <v>0</v>
      </c>
      <c r="AY599" s="437">
        <f t="shared" si="70"/>
        <v>0</v>
      </c>
      <c r="AZ599" s="425">
        <f t="shared" si="70"/>
        <v>873</v>
      </c>
      <c r="BA599" s="437">
        <f t="shared" si="70"/>
        <v>387</v>
      </c>
      <c r="BB599" s="425">
        <f t="shared" si="70"/>
        <v>0</v>
      </c>
      <c r="BC599" s="523">
        <f t="shared" si="70"/>
        <v>0</v>
      </c>
      <c r="BD599" s="425">
        <f t="shared" ref="BD599:BO599" si="71">SUM(BD205:BD208)</f>
        <v>0</v>
      </c>
      <c r="BE599" s="523">
        <f t="shared" si="71"/>
        <v>0</v>
      </c>
      <c r="BF599" s="425">
        <f t="shared" si="71"/>
        <v>0</v>
      </c>
      <c r="BG599" s="523">
        <f t="shared" si="71"/>
        <v>0</v>
      </c>
      <c r="BH599" s="425">
        <f t="shared" si="71"/>
        <v>0</v>
      </c>
      <c r="BI599" s="523">
        <f t="shared" si="71"/>
        <v>0</v>
      </c>
      <c r="BJ599" s="425">
        <f t="shared" si="71"/>
        <v>0</v>
      </c>
      <c r="BK599" s="523">
        <f t="shared" si="71"/>
        <v>0</v>
      </c>
      <c r="BL599" s="425">
        <f t="shared" si="71"/>
        <v>0</v>
      </c>
      <c r="BM599" s="523">
        <f t="shared" si="71"/>
        <v>0</v>
      </c>
      <c r="BN599" s="425">
        <f t="shared" si="71"/>
        <v>0</v>
      </c>
      <c r="BO599" s="523">
        <f t="shared" si="71"/>
        <v>0</v>
      </c>
      <c r="BP599" s="425">
        <f>SUM(BP205:BP208)</f>
        <v>0</v>
      </c>
      <c r="BQ599" s="523">
        <f>SUM(BQ205:BQ208)</f>
        <v>0</v>
      </c>
      <c r="BR599" s="425">
        <f>SUM(BR205:BR208)</f>
        <v>0</v>
      </c>
      <c r="BS599" s="523">
        <f>SUM(BS205:BS208)</f>
        <v>0</v>
      </c>
    </row>
    <row r="600" spans="1:71">
      <c r="A600" s="40"/>
      <c r="B600" s="28" t="s">
        <v>8</v>
      </c>
      <c r="C600" s="22">
        <f>SUM(C209:C212)</f>
        <v>3937</v>
      </c>
      <c r="D600" s="22">
        <f>SUM(D209:D212)</f>
        <v>1151</v>
      </c>
      <c r="E600" s="68">
        <f t="shared" si="13"/>
        <v>0.29235458470916942</v>
      </c>
      <c r="F600" s="425">
        <f t="shared" ref="F600:BC600" si="72">SUM(F209:F212)</f>
        <v>0</v>
      </c>
      <c r="G600" s="522">
        <f t="shared" si="72"/>
        <v>0</v>
      </c>
      <c r="H600" s="425">
        <f t="shared" si="72"/>
        <v>0</v>
      </c>
      <c r="I600" s="426">
        <f t="shared" si="72"/>
        <v>0</v>
      </c>
      <c r="J600" s="436">
        <f t="shared" si="72"/>
        <v>0</v>
      </c>
      <c r="K600" s="437">
        <f t="shared" si="72"/>
        <v>0</v>
      </c>
      <c r="L600" s="425">
        <f t="shared" si="72"/>
        <v>0</v>
      </c>
      <c r="M600" s="426">
        <f t="shared" si="72"/>
        <v>0</v>
      </c>
      <c r="N600" s="436">
        <f t="shared" si="72"/>
        <v>0</v>
      </c>
      <c r="O600" s="437">
        <f t="shared" si="72"/>
        <v>0</v>
      </c>
      <c r="P600" s="425">
        <f t="shared" si="72"/>
        <v>0</v>
      </c>
      <c r="Q600" s="426">
        <f t="shared" si="72"/>
        <v>0</v>
      </c>
      <c r="R600" s="436">
        <f t="shared" si="72"/>
        <v>0</v>
      </c>
      <c r="S600" s="437">
        <f t="shared" si="72"/>
        <v>0</v>
      </c>
      <c r="T600" s="425">
        <f t="shared" si="72"/>
        <v>0</v>
      </c>
      <c r="U600" s="426">
        <f t="shared" si="72"/>
        <v>0</v>
      </c>
      <c r="V600" s="436">
        <f t="shared" si="72"/>
        <v>0</v>
      </c>
      <c r="W600" s="437">
        <f t="shared" si="72"/>
        <v>0</v>
      </c>
      <c r="X600" s="425">
        <f t="shared" si="72"/>
        <v>0</v>
      </c>
      <c r="Y600" s="426">
        <f t="shared" si="72"/>
        <v>0</v>
      </c>
      <c r="Z600" s="436">
        <f t="shared" si="72"/>
        <v>0</v>
      </c>
      <c r="AA600" s="437">
        <f t="shared" si="72"/>
        <v>0</v>
      </c>
      <c r="AB600" s="425">
        <f t="shared" si="72"/>
        <v>0</v>
      </c>
      <c r="AC600" s="426">
        <f t="shared" si="72"/>
        <v>0</v>
      </c>
      <c r="AD600" s="436">
        <f t="shared" si="72"/>
        <v>0</v>
      </c>
      <c r="AE600" s="437">
        <f t="shared" si="72"/>
        <v>0</v>
      </c>
      <c r="AF600" s="425">
        <f t="shared" si="72"/>
        <v>0</v>
      </c>
      <c r="AG600" s="426">
        <f t="shared" si="72"/>
        <v>0</v>
      </c>
      <c r="AH600" s="436">
        <f t="shared" si="72"/>
        <v>0</v>
      </c>
      <c r="AI600" s="437">
        <f t="shared" si="72"/>
        <v>0</v>
      </c>
      <c r="AJ600" s="425">
        <f t="shared" si="72"/>
        <v>0</v>
      </c>
      <c r="AK600" s="426">
        <f t="shared" si="72"/>
        <v>0</v>
      </c>
      <c r="AL600" s="436">
        <f t="shared" si="72"/>
        <v>0</v>
      </c>
      <c r="AM600" s="437">
        <f t="shared" si="72"/>
        <v>0</v>
      </c>
      <c r="AN600" s="425">
        <f t="shared" si="72"/>
        <v>0</v>
      </c>
      <c r="AO600" s="426">
        <f t="shared" si="72"/>
        <v>0</v>
      </c>
      <c r="AP600" s="436">
        <f t="shared" si="72"/>
        <v>0</v>
      </c>
      <c r="AQ600" s="437">
        <f t="shared" si="72"/>
        <v>0</v>
      </c>
      <c r="AR600" s="425">
        <f t="shared" si="72"/>
        <v>721</v>
      </c>
      <c r="AS600" s="426">
        <f t="shared" si="72"/>
        <v>404</v>
      </c>
      <c r="AT600" s="436">
        <f t="shared" si="72"/>
        <v>802</v>
      </c>
      <c r="AU600" s="437">
        <f t="shared" si="72"/>
        <v>325</v>
      </c>
      <c r="AV600" s="425">
        <f t="shared" si="72"/>
        <v>0</v>
      </c>
      <c r="AW600" s="426">
        <f t="shared" si="72"/>
        <v>0</v>
      </c>
      <c r="AX600" s="436">
        <f t="shared" si="72"/>
        <v>0</v>
      </c>
      <c r="AY600" s="437">
        <f t="shared" si="72"/>
        <v>0</v>
      </c>
      <c r="AZ600" s="425">
        <f t="shared" si="72"/>
        <v>0</v>
      </c>
      <c r="BA600" s="437">
        <f t="shared" si="72"/>
        <v>0</v>
      </c>
      <c r="BB600" s="425">
        <f t="shared" si="72"/>
        <v>624</v>
      </c>
      <c r="BC600" s="523">
        <f t="shared" si="72"/>
        <v>384</v>
      </c>
      <c r="BD600" s="425">
        <f t="shared" ref="BD600:BO600" si="73">SUM(BD209:BD212)</f>
        <v>0</v>
      </c>
      <c r="BE600" s="523">
        <f t="shared" si="73"/>
        <v>0</v>
      </c>
      <c r="BF600" s="425">
        <f t="shared" si="73"/>
        <v>0</v>
      </c>
      <c r="BG600" s="523">
        <f t="shared" si="73"/>
        <v>0</v>
      </c>
      <c r="BH600" s="425">
        <f t="shared" si="73"/>
        <v>0</v>
      </c>
      <c r="BI600" s="523">
        <f t="shared" si="73"/>
        <v>0</v>
      </c>
      <c r="BJ600" s="425">
        <f t="shared" si="73"/>
        <v>0</v>
      </c>
      <c r="BK600" s="523">
        <f t="shared" si="73"/>
        <v>0</v>
      </c>
      <c r="BL600" s="425">
        <f t="shared" si="73"/>
        <v>0</v>
      </c>
      <c r="BM600" s="523">
        <f t="shared" si="73"/>
        <v>0</v>
      </c>
      <c r="BN600" s="425">
        <f t="shared" si="73"/>
        <v>0</v>
      </c>
      <c r="BO600" s="523">
        <f t="shared" si="73"/>
        <v>0</v>
      </c>
      <c r="BP600" s="425">
        <f>SUM(BP209:BP212)</f>
        <v>0</v>
      </c>
      <c r="BQ600" s="523">
        <f>SUM(BQ209:BQ212)</f>
        <v>0</v>
      </c>
      <c r="BR600" s="425">
        <f>SUM(BR209:BR212)</f>
        <v>0</v>
      </c>
      <c r="BS600" s="523">
        <f>SUM(BS209:BS212)</f>
        <v>0</v>
      </c>
    </row>
    <row r="601" spans="1:71">
      <c r="A601" s="40"/>
      <c r="B601" s="28" t="s">
        <v>17</v>
      </c>
      <c r="C601" s="22">
        <f>SUM(C213:C225)</f>
        <v>12442</v>
      </c>
      <c r="D601" s="22">
        <f>SUM(D213:D225)</f>
        <v>2553</v>
      </c>
      <c r="E601" s="68">
        <f t="shared" si="13"/>
        <v>0.20519209130364893</v>
      </c>
      <c r="F601" s="425">
        <f t="shared" ref="F601:BC601" si="74">SUM(F213:F225)</f>
        <v>0</v>
      </c>
      <c r="G601" s="522">
        <f t="shared" si="74"/>
        <v>0</v>
      </c>
      <c r="H601" s="425">
        <f t="shared" si="74"/>
        <v>0</v>
      </c>
      <c r="I601" s="426">
        <f t="shared" si="74"/>
        <v>0</v>
      </c>
      <c r="J601" s="436">
        <f t="shared" si="74"/>
        <v>0</v>
      </c>
      <c r="K601" s="437">
        <f t="shared" si="74"/>
        <v>0</v>
      </c>
      <c r="L601" s="425">
        <f t="shared" si="74"/>
        <v>0</v>
      </c>
      <c r="M601" s="426">
        <f t="shared" si="74"/>
        <v>0</v>
      </c>
      <c r="N601" s="436">
        <f t="shared" si="74"/>
        <v>0</v>
      </c>
      <c r="O601" s="437">
        <f t="shared" si="74"/>
        <v>0</v>
      </c>
      <c r="P601" s="425">
        <f t="shared" si="74"/>
        <v>0</v>
      </c>
      <c r="Q601" s="426">
        <f t="shared" si="74"/>
        <v>0</v>
      </c>
      <c r="R601" s="436">
        <f t="shared" si="74"/>
        <v>0</v>
      </c>
      <c r="S601" s="437">
        <f t="shared" si="74"/>
        <v>0</v>
      </c>
      <c r="T601" s="425">
        <f t="shared" si="74"/>
        <v>0</v>
      </c>
      <c r="U601" s="426">
        <f t="shared" si="74"/>
        <v>0</v>
      </c>
      <c r="V601" s="436">
        <f t="shared" si="74"/>
        <v>0</v>
      </c>
      <c r="W601" s="437">
        <f t="shared" si="74"/>
        <v>0</v>
      </c>
      <c r="X601" s="425">
        <f t="shared" si="74"/>
        <v>0</v>
      </c>
      <c r="Y601" s="426">
        <f t="shared" si="74"/>
        <v>0</v>
      </c>
      <c r="Z601" s="436">
        <f t="shared" si="74"/>
        <v>0</v>
      </c>
      <c r="AA601" s="437">
        <f t="shared" si="74"/>
        <v>0</v>
      </c>
      <c r="AB601" s="425">
        <f t="shared" si="74"/>
        <v>0</v>
      </c>
      <c r="AC601" s="426">
        <f t="shared" si="74"/>
        <v>0</v>
      </c>
      <c r="AD601" s="436">
        <f t="shared" si="74"/>
        <v>0</v>
      </c>
      <c r="AE601" s="437">
        <f t="shared" si="74"/>
        <v>0</v>
      </c>
      <c r="AF601" s="425">
        <f t="shared" si="74"/>
        <v>0</v>
      </c>
      <c r="AG601" s="426">
        <f t="shared" si="74"/>
        <v>0</v>
      </c>
      <c r="AH601" s="436">
        <f t="shared" si="74"/>
        <v>0</v>
      </c>
      <c r="AI601" s="437">
        <f t="shared" si="74"/>
        <v>0</v>
      </c>
      <c r="AJ601" s="425">
        <f t="shared" si="74"/>
        <v>95</v>
      </c>
      <c r="AK601" s="426">
        <f t="shared" si="74"/>
        <v>52</v>
      </c>
      <c r="AL601" s="436">
        <f t="shared" si="74"/>
        <v>0</v>
      </c>
      <c r="AM601" s="437">
        <f t="shared" si="74"/>
        <v>0</v>
      </c>
      <c r="AN601" s="425">
        <f t="shared" si="74"/>
        <v>0</v>
      </c>
      <c r="AO601" s="426">
        <f t="shared" si="74"/>
        <v>0</v>
      </c>
      <c r="AP601" s="436">
        <f t="shared" si="74"/>
        <v>0</v>
      </c>
      <c r="AQ601" s="437">
        <f t="shared" si="74"/>
        <v>0</v>
      </c>
      <c r="AR601" s="425">
        <f t="shared" si="74"/>
        <v>1893</v>
      </c>
      <c r="AS601" s="426">
        <f t="shared" si="74"/>
        <v>625</v>
      </c>
      <c r="AT601" s="436">
        <f t="shared" si="74"/>
        <v>2011</v>
      </c>
      <c r="AU601" s="437">
        <f t="shared" si="74"/>
        <v>508</v>
      </c>
      <c r="AV601" s="425">
        <f t="shared" si="74"/>
        <v>0</v>
      </c>
      <c r="AW601" s="426">
        <f t="shared" si="74"/>
        <v>0</v>
      </c>
      <c r="AX601" s="436">
        <f t="shared" si="74"/>
        <v>0</v>
      </c>
      <c r="AY601" s="437">
        <f t="shared" si="74"/>
        <v>0</v>
      </c>
      <c r="AZ601" s="425">
        <f t="shared" si="74"/>
        <v>0</v>
      </c>
      <c r="BA601" s="437">
        <f t="shared" si="74"/>
        <v>0</v>
      </c>
      <c r="BB601" s="425">
        <f t="shared" si="74"/>
        <v>0</v>
      </c>
      <c r="BC601" s="523">
        <f t="shared" si="74"/>
        <v>0</v>
      </c>
      <c r="BD601" s="425">
        <f t="shared" ref="BD601:BO601" si="75">SUM(BD213:BD225)</f>
        <v>1336</v>
      </c>
      <c r="BE601" s="523">
        <f t="shared" si="75"/>
        <v>1140</v>
      </c>
      <c r="BF601" s="425">
        <f t="shared" si="75"/>
        <v>1317</v>
      </c>
      <c r="BG601" s="523">
        <f t="shared" si="75"/>
        <v>1090</v>
      </c>
      <c r="BH601" s="425">
        <f t="shared" si="75"/>
        <v>0</v>
      </c>
      <c r="BI601" s="523">
        <f t="shared" si="75"/>
        <v>0</v>
      </c>
      <c r="BJ601" s="425">
        <f t="shared" si="75"/>
        <v>0</v>
      </c>
      <c r="BK601" s="523">
        <f t="shared" si="75"/>
        <v>0</v>
      </c>
      <c r="BL601" s="425">
        <f t="shared" si="75"/>
        <v>0</v>
      </c>
      <c r="BM601" s="523">
        <f t="shared" si="75"/>
        <v>0</v>
      </c>
      <c r="BN601" s="425">
        <f t="shared" si="75"/>
        <v>0</v>
      </c>
      <c r="BO601" s="523">
        <f t="shared" si="75"/>
        <v>0</v>
      </c>
      <c r="BP601" s="425">
        <f>SUM(BP213:BP225)</f>
        <v>0</v>
      </c>
      <c r="BQ601" s="523">
        <f>SUM(BQ213:BQ225)</f>
        <v>0</v>
      </c>
      <c r="BR601" s="425">
        <f>SUM(BR213:BR225)</f>
        <v>0</v>
      </c>
      <c r="BS601" s="523">
        <f>SUM(BS213:BS225)</f>
        <v>0</v>
      </c>
    </row>
    <row r="602" spans="1:71">
      <c r="A602" s="40"/>
      <c r="B602" s="28" t="s">
        <v>767</v>
      </c>
      <c r="C602" s="22">
        <f>SUM(C226:C231)</f>
        <v>7947</v>
      </c>
      <c r="D602" s="22">
        <f>SUM(D226:D231)</f>
        <v>2223</v>
      </c>
      <c r="E602" s="68">
        <f t="shared" si="13"/>
        <v>0.27972819932049831</v>
      </c>
      <c r="F602" s="425">
        <f t="shared" ref="F602:BC602" si="76">SUM(F226:F231)</f>
        <v>0</v>
      </c>
      <c r="G602" s="522">
        <f t="shared" si="76"/>
        <v>0</v>
      </c>
      <c r="H602" s="425">
        <f t="shared" si="76"/>
        <v>0</v>
      </c>
      <c r="I602" s="426">
        <f t="shared" si="76"/>
        <v>0</v>
      </c>
      <c r="J602" s="436">
        <f t="shared" si="76"/>
        <v>0</v>
      </c>
      <c r="K602" s="437">
        <f t="shared" si="76"/>
        <v>0</v>
      </c>
      <c r="L602" s="425">
        <f t="shared" si="76"/>
        <v>0</v>
      </c>
      <c r="M602" s="426">
        <f t="shared" si="76"/>
        <v>0</v>
      </c>
      <c r="N602" s="436">
        <f t="shared" si="76"/>
        <v>0</v>
      </c>
      <c r="O602" s="437">
        <f t="shared" si="76"/>
        <v>0</v>
      </c>
      <c r="P602" s="425">
        <f t="shared" si="76"/>
        <v>0</v>
      </c>
      <c r="Q602" s="426">
        <f t="shared" si="76"/>
        <v>0</v>
      </c>
      <c r="R602" s="436">
        <f t="shared" si="76"/>
        <v>0</v>
      </c>
      <c r="S602" s="437">
        <f t="shared" si="76"/>
        <v>0</v>
      </c>
      <c r="T602" s="425">
        <f t="shared" si="76"/>
        <v>0</v>
      </c>
      <c r="U602" s="426">
        <f t="shared" si="76"/>
        <v>0</v>
      </c>
      <c r="V602" s="436">
        <f t="shared" si="76"/>
        <v>0</v>
      </c>
      <c r="W602" s="437">
        <f t="shared" si="76"/>
        <v>0</v>
      </c>
      <c r="X602" s="425">
        <f t="shared" si="76"/>
        <v>0</v>
      </c>
      <c r="Y602" s="426">
        <f t="shared" si="76"/>
        <v>0</v>
      </c>
      <c r="Z602" s="436">
        <f t="shared" si="76"/>
        <v>0</v>
      </c>
      <c r="AA602" s="437">
        <f t="shared" si="76"/>
        <v>0</v>
      </c>
      <c r="AB602" s="425">
        <f t="shared" si="76"/>
        <v>0</v>
      </c>
      <c r="AC602" s="426">
        <f t="shared" si="76"/>
        <v>0</v>
      </c>
      <c r="AD602" s="436">
        <f t="shared" si="76"/>
        <v>0</v>
      </c>
      <c r="AE602" s="437">
        <f t="shared" si="76"/>
        <v>0</v>
      </c>
      <c r="AF602" s="425">
        <f t="shared" si="76"/>
        <v>0</v>
      </c>
      <c r="AG602" s="426">
        <f t="shared" si="76"/>
        <v>0</v>
      </c>
      <c r="AH602" s="436">
        <f t="shared" si="76"/>
        <v>0</v>
      </c>
      <c r="AI602" s="437">
        <f t="shared" si="76"/>
        <v>0</v>
      </c>
      <c r="AJ602" s="425">
        <f t="shared" si="76"/>
        <v>0</v>
      </c>
      <c r="AK602" s="426">
        <f t="shared" si="76"/>
        <v>0</v>
      </c>
      <c r="AL602" s="436">
        <f t="shared" si="76"/>
        <v>0</v>
      </c>
      <c r="AM602" s="437">
        <f t="shared" si="76"/>
        <v>0</v>
      </c>
      <c r="AN602" s="425">
        <f t="shared" si="76"/>
        <v>0</v>
      </c>
      <c r="AO602" s="426">
        <f t="shared" si="76"/>
        <v>0</v>
      </c>
      <c r="AP602" s="436">
        <f t="shared" si="76"/>
        <v>0</v>
      </c>
      <c r="AQ602" s="437">
        <f t="shared" si="76"/>
        <v>0</v>
      </c>
      <c r="AR602" s="425">
        <f t="shared" si="76"/>
        <v>1181</v>
      </c>
      <c r="AS602" s="426">
        <f t="shared" si="76"/>
        <v>984</v>
      </c>
      <c r="AT602" s="436">
        <f t="shared" si="76"/>
        <v>1411</v>
      </c>
      <c r="AU602" s="437">
        <f t="shared" si="76"/>
        <v>741</v>
      </c>
      <c r="AV602" s="425">
        <f t="shared" si="76"/>
        <v>0</v>
      </c>
      <c r="AW602" s="426">
        <f t="shared" si="76"/>
        <v>0</v>
      </c>
      <c r="AX602" s="436">
        <f t="shared" si="76"/>
        <v>0</v>
      </c>
      <c r="AY602" s="437">
        <f t="shared" si="76"/>
        <v>0</v>
      </c>
      <c r="AZ602" s="425">
        <f t="shared" si="76"/>
        <v>0</v>
      </c>
      <c r="BA602" s="437">
        <f t="shared" si="76"/>
        <v>0</v>
      </c>
      <c r="BB602" s="425">
        <f t="shared" si="76"/>
        <v>0</v>
      </c>
      <c r="BC602" s="523">
        <f t="shared" si="76"/>
        <v>0</v>
      </c>
      <c r="BD602" s="425">
        <f t="shared" ref="BD602:BO602" si="77">SUM(BD226:BD231)</f>
        <v>0</v>
      </c>
      <c r="BE602" s="523">
        <f t="shared" si="77"/>
        <v>0</v>
      </c>
      <c r="BF602" s="425">
        <f t="shared" si="77"/>
        <v>0</v>
      </c>
      <c r="BG602" s="523">
        <f t="shared" si="77"/>
        <v>0</v>
      </c>
      <c r="BH602" s="425">
        <f t="shared" si="77"/>
        <v>1674</v>
      </c>
      <c r="BI602" s="523">
        <f t="shared" si="77"/>
        <v>501</v>
      </c>
      <c r="BJ602" s="425">
        <f t="shared" si="77"/>
        <v>0</v>
      </c>
      <c r="BK602" s="523">
        <f t="shared" si="77"/>
        <v>0</v>
      </c>
      <c r="BL602" s="425">
        <f t="shared" si="77"/>
        <v>0</v>
      </c>
      <c r="BM602" s="523">
        <f t="shared" si="77"/>
        <v>0</v>
      </c>
      <c r="BN602" s="425">
        <f t="shared" si="77"/>
        <v>0</v>
      </c>
      <c r="BO602" s="523">
        <f t="shared" si="77"/>
        <v>0</v>
      </c>
      <c r="BP602" s="425">
        <f>SUM(BP226:BP231)</f>
        <v>0</v>
      </c>
      <c r="BQ602" s="523">
        <f>SUM(BQ226:BQ231)</f>
        <v>0</v>
      </c>
      <c r="BR602" s="425">
        <f>SUM(BR226:BR231)</f>
        <v>0</v>
      </c>
      <c r="BS602" s="523">
        <f>SUM(BS226:BS231)</f>
        <v>0</v>
      </c>
    </row>
    <row r="603" spans="1:71">
      <c r="A603" s="40"/>
      <c r="B603" s="28" t="s">
        <v>18</v>
      </c>
      <c r="C603" s="22">
        <f>SUM(C232:C237)</f>
        <v>5014</v>
      </c>
      <c r="D603" s="22">
        <f>SUM(D232:D237)</f>
        <v>1385</v>
      </c>
      <c r="E603" s="68">
        <f t="shared" si="13"/>
        <v>0.27622656561627446</v>
      </c>
      <c r="F603" s="425">
        <f t="shared" ref="F603:BC603" si="78">SUM(F232:F237)</f>
        <v>0</v>
      </c>
      <c r="G603" s="522">
        <f t="shared" si="78"/>
        <v>0</v>
      </c>
      <c r="H603" s="425">
        <f t="shared" si="78"/>
        <v>0</v>
      </c>
      <c r="I603" s="426">
        <f t="shared" si="78"/>
        <v>0</v>
      </c>
      <c r="J603" s="436">
        <f t="shared" si="78"/>
        <v>0</v>
      </c>
      <c r="K603" s="437">
        <f t="shared" si="78"/>
        <v>0</v>
      </c>
      <c r="L603" s="425">
        <f t="shared" si="78"/>
        <v>0</v>
      </c>
      <c r="M603" s="426">
        <f t="shared" si="78"/>
        <v>0</v>
      </c>
      <c r="N603" s="436">
        <f t="shared" si="78"/>
        <v>0</v>
      </c>
      <c r="O603" s="437">
        <f t="shared" si="78"/>
        <v>0</v>
      </c>
      <c r="P603" s="425">
        <f t="shared" si="78"/>
        <v>0</v>
      </c>
      <c r="Q603" s="426">
        <f t="shared" si="78"/>
        <v>0</v>
      </c>
      <c r="R603" s="436">
        <f t="shared" si="78"/>
        <v>0</v>
      </c>
      <c r="S603" s="437">
        <f t="shared" si="78"/>
        <v>0</v>
      </c>
      <c r="T603" s="425">
        <f t="shared" si="78"/>
        <v>0</v>
      </c>
      <c r="U603" s="426">
        <f t="shared" si="78"/>
        <v>0</v>
      </c>
      <c r="V603" s="436">
        <f t="shared" si="78"/>
        <v>0</v>
      </c>
      <c r="W603" s="437">
        <f t="shared" si="78"/>
        <v>0</v>
      </c>
      <c r="X603" s="425">
        <f t="shared" si="78"/>
        <v>0</v>
      </c>
      <c r="Y603" s="426">
        <f t="shared" si="78"/>
        <v>0</v>
      </c>
      <c r="Z603" s="436">
        <f t="shared" si="78"/>
        <v>0</v>
      </c>
      <c r="AA603" s="437">
        <f t="shared" si="78"/>
        <v>0</v>
      </c>
      <c r="AB603" s="425">
        <f t="shared" si="78"/>
        <v>0</v>
      </c>
      <c r="AC603" s="426">
        <f t="shared" si="78"/>
        <v>0</v>
      </c>
      <c r="AD603" s="436">
        <f t="shared" si="78"/>
        <v>0</v>
      </c>
      <c r="AE603" s="437">
        <f t="shared" si="78"/>
        <v>0</v>
      </c>
      <c r="AF603" s="425">
        <f t="shared" si="78"/>
        <v>0</v>
      </c>
      <c r="AG603" s="426">
        <f t="shared" si="78"/>
        <v>0</v>
      </c>
      <c r="AH603" s="436">
        <f t="shared" si="78"/>
        <v>0</v>
      </c>
      <c r="AI603" s="437">
        <f t="shared" si="78"/>
        <v>0</v>
      </c>
      <c r="AJ603" s="425">
        <f t="shared" si="78"/>
        <v>0</v>
      </c>
      <c r="AK603" s="426">
        <f t="shared" si="78"/>
        <v>0</v>
      </c>
      <c r="AL603" s="436">
        <f t="shared" si="78"/>
        <v>0</v>
      </c>
      <c r="AM603" s="437">
        <f t="shared" si="78"/>
        <v>0</v>
      </c>
      <c r="AN603" s="425">
        <f t="shared" si="78"/>
        <v>0</v>
      </c>
      <c r="AO603" s="426">
        <f t="shared" si="78"/>
        <v>0</v>
      </c>
      <c r="AP603" s="436">
        <f t="shared" si="78"/>
        <v>0</v>
      </c>
      <c r="AQ603" s="437">
        <f t="shared" si="78"/>
        <v>0</v>
      </c>
      <c r="AR603" s="425">
        <f t="shared" si="78"/>
        <v>977</v>
      </c>
      <c r="AS603" s="426">
        <f t="shared" si="78"/>
        <v>392</v>
      </c>
      <c r="AT603" s="436">
        <f t="shared" si="78"/>
        <v>1026</v>
      </c>
      <c r="AU603" s="437">
        <f t="shared" si="78"/>
        <v>344</v>
      </c>
      <c r="AV603" s="425">
        <f t="shared" si="78"/>
        <v>0</v>
      </c>
      <c r="AW603" s="426">
        <f t="shared" si="78"/>
        <v>0</v>
      </c>
      <c r="AX603" s="436">
        <f t="shared" si="78"/>
        <v>0</v>
      </c>
      <c r="AY603" s="437">
        <f t="shared" si="78"/>
        <v>0</v>
      </c>
      <c r="AZ603" s="425">
        <f t="shared" si="78"/>
        <v>0</v>
      </c>
      <c r="BA603" s="437">
        <f t="shared" si="78"/>
        <v>0</v>
      </c>
      <c r="BB603" s="425">
        <f t="shared" si="78"/>
        <v>0</v>
      </c>
      <c r="BC603" s="523">
        <f t="shared" si="78"/>
        <v>0</v>
      </c>
      <c r="BD603" s="425">
        <f t="shared" ref="BD603:BO603" si="79">SUM(BD232:BD237)</f>
        <v>0</v>
      </c>
      <c r="BE603" s="523">
        <f t="shared" si="79"/>
        <v>0</v>
      </c>
      <c r="BF603" s="425">
        <f t="shared" si="79"/>
        <v>0</v>
      </c>
      <c r="BG603" s="523">
        <f t="shared" si="79"/>
        <v>0</v>
      </c>
      <c r="BH603" s="425">
        <f t="shared" si="79"/>
        <v>0</v>
      </c>
      <c r="BI603" s="523">
        <f t="shared" si="79"/>
        <v>0</v>
      </c>
      <c r="BJ603" s="425">
        <f t="shared" si="79"/>
        <v>0</v>
      </c>
      <c r="BK603" s="523">
        <f t="shared" si="79"/>
        <v>0</v>
      </c>
      <c r="BL603" s="425">
        <f t="shared" si="79"/>
        <v>0</v>
      </c>
      <c r="BM603" s="523">
        <f t="shared" si="79"/>
        <v>0</v>
      </c>
      <c r="BN603" s="425">
        <f t="shared" si="79"/>
        <v>0</v>
      </c>
      <c r="BO603" s="523">
        <f t="shared" si="79"/>
        <v>0</v>
      </c>
      <c r="BP603" s="425">
        <f>SUM(BP232:BP237)</f>
        <v>0</v>
      </c>
      <c r="BQ603" s="523">
        <f>SUM(BQ232:BQ237)</f>
        <v>0</v>
      </c>
      <c r="BR603" s="425">
        <f>SUM(BR232:BR237)</f>
        <v>0</v>
      </c>
      <c r="BS603" s="523">
        <f>SUM(BS232:BS237)</f>
        <v>0</v>
      </c>
    </row>
    <row r="604" spans="1:71">
      <c r="A604" s="40"/>
      <c r="B604" s="28" t="s">
        <v>714</v>
      </c>
      <c r="C604" s="22">
        <f>SUM(C238:C244)</f>
        <v>6427</v>
      </c>
      <c r="D604" s="22">
        <f>SUM(D238:D244)</f>
        <v>3345</v>
      </c>
      <c r="E604" s="68">
        <f t="shared" si="13"/>
        <v>0.52046055702505056</v>
      </c>
      <c r="F604" s="425">
        <f t="shared" ref="F604:BC604" si="80">SUM(F238:F244)</f>
        <v>0</v>
      </c>
      <c r="G604" s="522">
        <f t="shared" si="80"/>
        <v>0</v>
      </c>
      <c r="H604" s="425">
        <f t="shared" si="80"/>
        <v>0</v>
      </c>
      <c r="I604" s="426">
        <f t="shared" si="80"/>
        <v>0</v>
      </c>
      <c r="J604" s="436">
        <f t="shared" si="80"/>
        <v>0</v>
      </c>
      <c r="K604" s="437">
        <f t="shared" si="80"/>
        <v>0</v>
      </c>
      <c r="L604" s="425">
        <f t="shared" si="80"/>
        <v>0</v>
      </c>
      <c r="M604" s="426">
        <f t="shared" si="80"/>
        <v>0</v>
      </c>
      <c r="N604" s="436">
        <f t="shared" si="80"/>
        <v>0</v>
      </c>
      <c r="O604" s="437">
        <f t="shared" si="80"/>
        <v>0</v>
      </c>
      <c r="P604" s="425">
        <f t="shared" si="80"/>
        <v>0</v>
      </c>
      <c r="Q604" s="426">
        <f t="shared" si="80"/>
        <v>0</v>
      </c>
      <c r="R604" s="436">
        <f t="shared" si="80"/>
        <v>0</v>
      </c>
      <c r="S604" s="437">
        <f t="shared" si="80"/>
        <v>0</v>
      </c>
      <c r="T604" s="425">
        <f t="shared" si="80"/>
        <v>0</v>
      </c>
      <c r="U604" s="426">
        <f t="shared" si="80"/>
        <v>0</v>
      </c>
      <c r="V604" s="436">
        <f t="shared" si="80"/>
        <v>0</v>
      </c>
      <c r="W604" s="437">
        <f t="shared" si="80"/>
        <v>0</v>
      </c>
      <c r="X604" s="425">
        <f t="shared" si="80"/>
        <v>0</v>
      </c>
      <c r="Y604" s="426">
        <f t="shared" si="80"/>
        <v>0</v>
      </c>
      <c r="Z604" s="436">
        <f t="shared" si="80"/>
        <v>0</v>
      </c>
      <c r="AA604" s="437">
        <f t="shared" si="80"/>
        <v>0</v>
      </c>
      <c r="AB604" s="425">
        <f t="shared" si="80"/>
        <v>0</v>
      </c>
      <c r="AC604" s="426">
        <f t="shared" si="80"/>
        <v>0</v>
      </c>
      <c r="AD604" s="436">
        <f t="shared" si="80"/>
        <v>0</v>
      </c>
      <c r="AE604" s="437">
        <f t="shared" si="80"/>
        <v>0</v>
      </c>
      <c r="AF604" s="425">
        <f t="shared" si="80"/>
        <v>0</v>
      </c>
      <c r="AG604" s="426">
        <f t="shared" si="80"/>
        <v>0</v>
      </c>
      <c r="AH604" s="436">
        <f t="shared" si="80"/>
        <v>622</v>
      </c>
      <c r="AI604" s="437">
        <f t="shared" si="80"/>
        <v>2531</v>
      </c>
      <c r="AJ604" s="425">
        <f t="shared" si="80"/>
        <v>0</v>
      </c>
      <c r="AK604" s="426">
        <f t="shared" si="80"/>
        <v>0</v>
      </c>
      <c r="AL604" s="436">
        <f t="shared" si="80"/>
        <v>0</v>
      </c>
      <c r="AM604" s="437">
        <f t="shared" si="80"/>
        <v>0</v>
      </c>
      <c r="AN604" s="425">
        <f t="shared" si="80"/>
        <v>90</v>
      </c>
      <c r="AO604" s="426">
        <f t="shared" si="80"/>
        <v>80</v>
      </c>
      <c r="AP604" s="436">
        <f t="shared" si="80"/>
        <v>0</v>
      </c>
      <c r="AQ604" s="437">
        <f t="shared" si="80"/>
        <v>0</v>
      </c>
      <c r="AR604" s="425">
        <f t="shared" si="80"/>
        <v>1963</v>
      </c>
      <c r="AS604" s="426">
        <f t="shared" si="80"/>
        <v>1259</v>
      </c>
      <c r="AT604" s="436">
        <f t="shared" si="80"/>
        <v>2203</v>
      </c>
      <c r="AU604" s="437">
        <f t="shared" si="80"/>
        <v>1039</v>
      </c>
      <c r="AV604" s="425">
        <f t="shared" si="80"/>
        <v>0</v>
      </c>
      <c r="AW604" s="426">
        <f t="shared" si="80"/>
        <v>0</v>
      </c>
      <c r="AX604" s="436">
        <f t="shared" si="80"/>
        <v>0</v>
      </c>
      <c r="AY604" s="437">
        <f t="shared" si="80"/>
        <v>0</v>
      </c>
      <c r="AZ604" s="425">
        <f t="shared" si="80"/>
        <v>0</v>
      </c>
      <c r="BA604" s="437">
        <f t="shared" si="80"/>
        <v>0</v>
      </c>
      <c r="BB604" s="425">
        <f t="shared" si="80"/>
        <v>0</v>
      </c>
      <c r="BC604" s="523">
        <f t="shared" si="80"/>
        <v>0</v>
      </c>
      <c r="BD604" s="425">
        <f t="shared" ref="BD604:BO604" si="81">SUM(BD238:BD244)</f>
        <v>0</v>
      </c>
      <c r="BE604" s="523">
        <f t="shared" si="81"/>
        <v>0</v>
      </c>
      <c r="BF604" s="425">
        <f t="shared" si="81"/>
        <v>0</v>
      </c>
      <c r="BG604" s="523">
        <f t="shared" si="81"/>
        <v>0</v>
      </c>
      <c r="BH604" s="425">
        <f t="shared" si="81"/>
        <v>0</v>
      </c>
      <c r="BI604" s="523">
        <f t="shared" si="81"/>
        <v>0</v>
      </c>
      <c r="BJ604" s="425">
        <f t="shared" si="81"/>
        <v>1964</v>
      </c>
      <c r="BK604" s="523">
        <f t="shared" si="81"/>
        <v>1068</v>
      </c>
      <c r="BL604" s="425">
        <f t="shared" si="81"/>
        <v>0</v>
      </c>
      <c r="BM604" s="523">
        <f t="shared" si="81"/>
        <v>0</v>
      </c>
      <c r="BN604" s="425">
        <f t="shared" si="81"/>
        <v>0</v>
      </c>
      <c r="BO604" s="523">
        <f t="shared" si="81"/>
        <v>0</v>
      </c>
      <c r="BP604" s="425">
        <f>SUM(BP238:BP244)</f>
        <v>0</v>
      </c>
      <c r="BQ604" s="523">
        <f>SUM(BQ238:BQ244)</f>
        <v>0</v>
      </c>
      <c r="BR604" s="425">
        <f>SUM(BR238:BR244)</f>
        <v>0</v>
      </c>
      <c r="BS604" s="523">
        <f>SUM(BS238:BS244)</f>
        <v>0</v>
      </c>
    </row>
    <row r="605" spans="1:71">
      <c r="A605" s="40"/>
      <c r="B605" s="28" t="s">
        <v>715</v>
      </c>
      <c r="C605" s="22">
        <f>SUM(C245:C252)</f>
        <v>6847</v>
      </c>
      <c r="D605" s="22">
        <f>SUM(D245:D252)</f>
        <v>2408</v>
      </c>
      <c r="E605" s="68">
        <f t="shared" si="13"/>
        <v>0.35168687016211481</v>
      </c>
      <c r="F605" s="425">
        <f t="shared" ref="F605:BC605" si="82">SUM(F245:F252)</f>
        <v>0</v>
      </c>
      <c r="G605" s="522">
        <f t="shared" si="82"/>
        <v>0</v>
      </c>
      <c r="H605" s="425">
        <f t="shared" si="82"/>
        <v>0</v>
      </c>
      <c r="I605" s="426">
        <f t="shared" si="82"/>
        <v>0</v>
      </c>
      <c r="J605" s="436">
        <f t="shared" si="82"/>
        <v>0</v>
      </c>
      <c r="K605" s="437">
        <f t="shared" si="82"/>
        <v>0</v>
      </c>
      <c r="L605" s="425">
        <f t="shared" si="82"/>
        <v>0</v>
      </c>
      <c r="M605" s="426">
        <f t="shared" si="82"/>
        <v>0</v>
      </c>
      <c r="N605" s="436">
        <f t="shared" si="82"/>
        <v>0</v>
      </c>
      <c r="O605" s="437">
        <f t="shared" si="82"/>
        <v>0</v>
      </c>
      <c r="P605" s="425">
        <f t="shared" si="82"/>
        <v>0</v>
      </c>
      <c r="Q605" s="426">
        <f t="shared" si="82"/>
        <v>0</v>
      </c>
      <c r="R605" s="436">
        <f t="shared" si="82"/>
        <v>0</v>
      </c>
      <c r="S605" s="437">
        <f t="shared" si="82"/>
        <v>0</v>
      </c>
      <c r="T605" s="425">
        <f t="shared" si="82"/>
        <v>0</v>
      </c>
      <c r="U605" s="426">
        <f t="shared" si="82"/>
        <v>0</v>
      </c>
      <c r="V605" s="436">
        <f t="shared" si="82"/>
        <v>0</v>
      </c>
      <c r="W605" s="437">
        <f t="shared" si="82"/>
        <v>0</v>
      </c>
      <c r="X605" s="425">
        <f t="shared" si="82"/>
        <v>0</v>
      </c>
      <c r="Y605" s="426">
        <f t="shared" si="82"/>
        <v>0</v>
      </c>
      <c r="Z605" s="436">
        <f t="shared" si="82"/>
        <v>0</v>
      </c>
      <c r="AA605" s="437">
        <f t="shared" si="82"/>
        <v>0</v>
      </c>
      <c r="AB605" s="425">
        <f t="shared" si="82"/>
        <v>1</v>
      </c>
      <c r="AC605" s="426">
        <f t="shared" si="82"/>
        <v>2</v>
      </c>
      <c r="AD605" s="436">
        <f t="shared" si="82"/>
        <v>0</v>
      </c>
      <c r="AE605" s="437">
        <f t="shared" si="82"/>
        <v>0</v>
      </c>
      <c r="AF605" s="425">
        <f t="shared" si="82"/>
        <v>0</v>
      </c>
      <c r="AG605" s="426">
        <f t="shared" si="82"/>
        <v>0</v>
      </c>
      <c r="AH605" s="436">
        <f t="shared" si="82"/>
        <v>0</v>
      </c>
      <c r="AI605" s="437">
        <f t="shared" si="82"/>
        <v>0</v>
      </c>
      <c r="AJ605" s="425">
        <f t="shared" si="82"/>
        <v>0</v>
      </c>
      <c r="AK605" s="426">
        <f t="shared" si="82"/>
        <v>0</v>
      </c>
      <c r="AL605" s="436">
        <f t="shared" si="82"/>
        <v>0</v>
      </c>
      <c r="AM605" s="437">
        <f t="shared" si="82"/>
        <v>0</v>
      </c>
      <c r="AN605" s="425">
        <f t="shared" si="82"/>
        <v>0</v>
      </c>
      <c r="AO605" s="426">
        <f t="shared" si="82"/>
        <v>0</v>
      </c>
      <c r="AP605" s="436">
        <f t="shared" si="82"/>
        <v>0</v>
      </c>
      <c r="AQ605" s="437">
        <f t="shared" si="82"/>
        <v>0</v>
      </c>
      <c r="AR605" s="425">
        <f t="shared" si="82"/>
        <v>1710</v>
      </c>
      <c r="AS605" s="426">
        <f t="shared" si="82"/>
        <v>656</v>
      </c>
      <c r="AT605" s="436">
        <f t="shared" si="82"/>
        <v>1847</v>
      </c>
      <c r="AU605" s="437">
        <f t="shared" si="82"/>
        <v>535</v>
      </c>
      <c r="AV605" s="425">
        <f t="shared" si="82"/>
        <v>0</v>
      </c>
      <c r="AW605" s="426">
        <f t="shared" si="82"/>
        <v>0</v>
      </c>
      <c r="AX605" s="436">
        <f t="shared" si="82"/>
        <v>0</v>
      </c>
      <c r="AY605" s="437">
        <f t="shared" si="82"/>
        <v>0</v>
      </c>
      <c r="AZ605" s="425">
        <f t="shared" si="82"/>
        <v>0</v>
      </c>
      <c r="BA605" s="437">
        <f t="shared" si="82"/>
        <v>0</v>
      </c>
      <c r="BB605" s="425">
        <f t="shared" si="82"/>
        <v>0</v>
      </c>
      <c r="BC605" s="523">
        <f t="shared" si="82"/>
        <v>0</v>
      </c>
      <c r="BD605" s="425">
        <f t="shared" ref="BD605:BO605" si="83">SUM(BD245:BD252)</f>
        <v>0</v>
      </c>
      <c r="BE605" s="523">
        <f t="shared" si="83"/>
        <v>0</v>
      </c>
      <c r="BF605" s="425">
        <f t="shared" si="83"/>
        <v>0</v>
      </c>
      <c r="BG605" s="523">
        <f t="shared" si="83"/>
        <v>0</v>
      </c>
      <c r="BH605" s="425">
        <f t="shared" si="83"/>
        <v>0</v>
      </c>
      <c r="BI605" s="523">
        <f t="shared" si="83"/>
        <v>0</v>
      </c>
      <c r="BJ605" s="425">
        <f t="shared" si="83"/>
        <v>0</v>
      </c>
      <c r="BK605" s="523">
        <f t="shared" si="83"/>
        <v>0</v>
      </c>
      <c r="BL605" s="425">
        <f t="shared" si="83"/>
        <v>0</v>
      </c>
      <c r="BM605" s="523">
        <f t="shared" si="83"/>
        <v>0</v>
      </c>
      <c r="BN605" s="425">
        <f t="shared" si="83"/>
        <v>0</v>
      </c>
      <c r="BO605" s="523">
        <f t="shared" si="83"/>
        <v>0</v>
      </c>
      <c r="BP605" s="425">
        <f>SUM(BP245:BP252)</f>
        <v>0</v>
      </c>
      <c r="BQ605" s="523">
        <f>SUM(BQ245:BQ252)</f>
        <v>0</v>
      </c>
      <c r="BR605" s="425">
        <f>SUM(BR245:BR252)</f>
        <v>0</v>
      </c>
      <c r="BS605" s="523">
        <f>SUM(BS245:BS252)</f>
        <v>0</v>
      </c>
    </row>
    <row r="606" spans="1:71">
      <c r="A606" s="40"/>
      <c r="B606" s="28" t="s">
        <v>9</v>
      </c>
      <c r="C606" s="12">
        <f>SUM(C396:C398)</f>
        <v>24</v>
      </c>
      <c r="D606" s="12">
        <f>SUM(D396:D398)</f>
        <v>5</v>
      </c>
      <c r="E606" s="68">
        <f t="shared" si="13"/>
        <v>0.20833333333333334</v>
      </c>
      <c r="F606" s="425">
        <f t="shared" ref="F606:BC606" si="84">SUM(F396:F398)</f>
        <v>0</v>
      </c>
      <c r="G606" s="522">
        <f t="shared" si="84"/>
        <v>0</v>
      </c>
      <c r="H606" s="425">
        <f t="shared" si="84"/>
        <v>0</v>
      </c>
      <c r="I606" s="426">
        <f t="shared" si="84"/>
        <v>0</v>
      </c>
      <c r="J606" s="436">
        <f t="shared" si="84"/>
        <v>0</v>
      </c>
      <c r="K606" s="437">
        <f t="shared" si="84"/>
        <v>0</v>
      </c>
      <c r="L606" s="425">
        <f t="shared" si="84"/>
        <v>0</v>
      </c>
      <c r="M606" s="426">
        <f t="shared" si="84"/>
        <v>0</v>
      </c>
      <c r="N606" s="436">
        <f t="shared" si="84"/>
        <v>0</v>
      </c>
      <c r="O606" s="437">
        <f t="shared" si="84"/>
        <v>0</v>
      </c>
      <c r="P606" s="425">
        <f t="shared" si="84"/>
        <v>0</v>
      </c>
      <c r="Q606" s="426">
        <f t="shared" si="84"/>
        <v>0</v>
      </c>
      <c r="R606" s="436">
        <f t="shared" si="84"/>
        <v>0</v>
      </c>
      <c r="S606" s="437">
        <f t="shared" si="84"/>
        <v>0</v>
      </c>
      <c r="T606" s="425">
        <f t="shared" si="84"/>
        <v>0</v>
      </c>
      <c r="U606" s="426">
        <f t="shared" si="84"/>
        <v>0</v>
      </c>
      <c r="V606" s="436">
        <f t="shared" si="84"/>
        <v>0</v>
      </c>
      <c r="W606" s="437">
        <f t="shared" si="84"/>
        <v>0</v>
      </c>
      <c r="X606" s="425">
        <f t="shared" si="84"/>
        <v>0</v>
      </c>
      <c r="Y606" s="426">
        <f t="shared" si="84"/>
        <v>0</v>
      </c>
      <c r="Z606" s="436">
        <f t="shared" si="84"/>
        <v>0</v>
      </c>
      <c r="AA606" s="437">
        <f t="shared" si="84"/>
        <v>0</v>
      </c>
      <c r="AB606" s="425">
        <f t="shared" si="84"/>
        <v>0</v>
      </c>
      <c r="AC606" s="426">
        <f t="shared" si="84"/>
        <v>0</v>
      </c>
      <c r="AD606" s="436">
        <f t="shared" si="84"/>
        <v>0</v>
      </c>
      <c r="AE606" s="437">
        <f t="shared" si="84"/>
        <v>0</v>
      </c>
      <c r="AF606" s="425">
        <f t="shared" si="84"/>
        <v>0</v>
      </c>
      <c r="AG606" s="426">
        <f t="shared" si="84"/>
        <v>0</v>
      </c>
      <c r="AH606" s="436">
        <f t="shared" si="84"/>
        <v>0</v>
      </c>
      <c r="AI606" s="437">
        <f t="shared" si="84"/>
        <v>0</v>
      </c>
      <c r="AJ606" s="425">
        <f t="shared" si="84"/>
        <v>0</v>
      </c>
      <c r="AK606" s="426">
        <f t="shared" si="84"/>
        <v>0</v>
      </c>
      <c r="AL606" s="436">
        <f t="shared" si="84"/>
        <v>0</v>
      </c>
      <c r="AM606" s="437">
        <f t="shared" si="84"/>
        <v>0</v>
      </c>
      <c r="AN606" s="425">
        <f t="shared" si="84"/>
        <v>0</v>
      </c>
      <c r="AO606" s="426">
        <f t="shared" si="84"/>
        <v>0</v>
      </c>
      <c r="AP606" s="436">
        <f t="shared" si="84"/>
        <v>0</v>
      </c>
      <c r="AQ606" s="437">
        <f t="shared" si="84"/>
        <v>0</v>
      </c>
      <c r="AR606" s="425">
        <f t="shared" si="84"/>
        <v>5</v>
      </c>
      <c r="AS606" s="426">
        <f t="shared" si="84"/>
        <v>0</v>
      </c>
      <c r="AT606" s="436">
        <f t="shared" si="84"/>
        <v>5</v>
      </c>
      <c r="AU606" s="437">
        <f t="shared" si="84"/>
        <v>0</v>
      </c>
      <c r="AV606" s="425">
        <f t="shared" si="84"/>
        <v>0</v>
      </c>
      <c r="AW606" s="426">
        <f t="shared" si="84"/>
        <v>0</v>
      </c>
      <c r="AX606" s="436">
        <f t="shared" si="84"/>
        <v>0</v>
      </c>
      <c r="AY606" s="437">
        <f t="shared" si="84"/>
        <v>0</v>
      </c>
      <c r="AZ606" s="425">
        <f t="shared" si="84"/>
        <v>0</v>
      </c>
      <c r="BA606" s="437">
        <f t="shared" si="84"/>
        <v>0</v>
      </c>
      <c r="BB606" s="425">
        <f t="shared" si="84"/>
        <v>0</v>
      </c>
      <c r="BC606" s="523">
        <f t="shared" si="84"/>
        <v>0</v>
      </c>
      <c r="BD606" s="425">
        <f t="shared" ref="BD606:BO606" si="85">SUM(BD396:BD398)</f>
        <v>0</v>
      </c>
      <c r="BE606" s="523">
        <f t="shared" si="85"/>
        <v>0</v>
      </c>
      <c r="BF606" s="425">
        <f t="shared" si="85"/>
        <v>0</v>
      </c>
      <c r="BG606" s="523">
        <f t="shared" si="85"/>
        <v>0</v>
      </c>
      <c r="BH606" s="425">
        <f t="shared" si="85"/>
        <v>0</v>
      </c>
      <c r="BI606" s="523">
        <f t="shared" si="85"/>
        <v>0</v>
      </c>
      <c r="BJ606" s="425">
        <f t="shared" si="85"/>
        <v>0</v>
      </c>
      <c r="BK606" s="523">
        <f t="shared" si="85"/>
        <v>0</v>
      </c>
      <c r="BL606" s="425">
        <f t="shared" si="85"/>
        <v>2</v>
      </c>
      <c r="BM606" s="523">
        <f t="shared" si="85"/>
        <v>3</v>
      </c>
      <c r="BN606" s="425">
        <f t="shared" si="85"/>
        <v>0</v>
      </c>
      <c r="BO606" s="523">
        <f t="shared" si="85"/>
        <v>0</v>
      </c>
      <c r="BP606" s="425">
        <f>SUM(BP396:BP398)</f>
        <v>0</v>
      </c>
      <c r="BQ606" s="523">
        <f>SUM(BQ396:BQ398)</f>
        <v>0</v>
      </c>
      <c r="BR606" s="425">
        <f>SUM(BR396:BR398)</f>
        <v>0</v>
      </c>
      <c r="BS606" s="523">
        <f>SUM(BS396:BS398)</f>
        <v>0</v>
      </c>
    </row>
    <row r="607" spans="1:71">
      <c r="A607" s="40"/>
      <c r="B607" s="28" t="s">
        <v>716</v>
      </c>
      <c r="C607" s="22">
        <f>SUM(C253:C261)</f>
        <v>8610</v>
      </c>
      <c r="D607" s="22">
        <f>SUM(D253:D261)</f>
        <v>4205</v>
      </c>
      <c r="E607" s="68">
        <f t="shared" si="13"/>
        <v>0.48838559814169569</v>
      </c>
      <c r="F607" s="425">
        <f t="shared" ref="F607:BC607" si="86">SUM(F253:F261)</f>
        <v>0</v>
      </c>
      <c r="G607" s="522">
        <f t="shared" si="86"/>
        <v>0</v>
      </c>
      <c r="H607" s="425">
        <f t="shared" si="86"/>
        <v>0</v>
      </c>
      <c r="I607" s="426">
        <f t="shared" si="86"/>
        <v>0</v>
      </c>
      <c r="J607" s="436">
        <f t="shared" si="86"/>
        <v>0</v>
      </c>
      <c r="K607" s="437">
        <f t="shared" si="86"/>
        <v>0</v>
      </c>
      <c r="L607" s="425">
        <f t="shared" si="86"/>
        <v>0</v>
      </c>
      <c r="M607" s="426">
        <f t="shared" si="86"/>
        <v>0</v>
      </c>
      <c r="N607" s="436">
        <f t="shared" si="86"/>
        <v>0</v>
      </c>
      <c r="O607" s="437">
        <f t="shared" si="86"/>
        <v>0</v>
      </c>
      <c r="P607" s="425">
        <f t="shared" si="86"/>
        <v>0</v>
      </c>
      <c r="Q607" s="426">
        <f t="shared" si="86"/>
        <v>0</v>
      </c>
      <c r="R607" s="436">
        <f t="shared" si="86"/>
        <v>0</v>
      </c>
      <c r="S607" s="437">
        <f t="shared" si="86"/>
        <v>0</v>
      </c>
      <c r="T607" s="425">
        <f t="shared" si="86"/>
        <v>0</v>
      </c>
      <c r="U607" s="426">
        <f t="shared" si="86"/>
        <v>0</v>
      </c>
      <c r="V607" s="436">
        <f t="shared" si="86"/>
        <v>0</v>
      </c>
      <c r="W607" s="437">
        <f t="shared" si="86"/>
        <v>0</v>
      </c>
      <c r="X607" s="425">
        <f t="shared" si="86"/>
        <v>0</v>
      </c>
      <c r="Y607" s="426">
        <f t="shared" si="86"/>
        <v>0</v>
      </c>
      <c r="Z607" s="436">
        <f t="shared" si="86"/>
        <v>0</v>
      </c>
      <c r="AA607" s="437">
        <f t="shared" si="86"/>
        <v>0</v>
      </c>
      <c r="AB607" s="425">
        <f t="shared" si="86"/>
        <v>0</v>
      </c>
      <c r="AC607" s="426">
        <f t="shared" si="86"/>
        <v>0</v>
      </c>
      <c r="AD607" s="436">
        <f t="shared" si="86"/>
        <v>0</v>
      </c>
      <c r="AE607" s="437">
        <f t="shared" si="86"/>
        <v>0</v>
      </c>
      <c r="AF607" s="425">
        <f t="shared" si="86"/>
        <v>0</v>
      </c>
      <c r="AG607" s="426">
        <f t="shared" si="86"/>
        <v>0</v>
      </c>
      <c r="AH607" s="436">
        <f t="shared" si="86"/>
        <v>0</v>
      </c>
      <c r="AI607" s="437">
        <f t="shared" si="86"/>
        <v>0</v>
      </c>
      <c r="AJ607" s="425">
        <f t="shared" si="86"/>
        <v>0</v>
      </c>
      <c r="AK607" s="426">
        <f t="shared" si="86"/>
        <v>0</v>
      </c>
      <c r="AL607" s="436">
        <f t="shared" si="86"/>
        <v>0</v>
      </c>
      <c r="AM607" s="437">
        <f t="shared" si="86"/>
        <v>0</v>
      </c>
      <c r="AN607" s="425">
        <f t="shared" si="86"/>
        <v>2393</v>
      </c>
      <c r="AO607" s="426">
        <f t="shared" si="86"/>
        <v>1793</v>
      </c>
      <c r="AP607" s="436">
        <f t="shared" si="86"/>
        <v>0</v>
      </c>
      <c r="AQ607" s="437">
        <f t="shared" si="86"/>
        <v>0</v>
      </c>
      <c r="AR607" s="425">
        <f t="shared" si="86"/>
        <v>2898</v>
      </c>
      <c r="AS607" s="426">
        <f t="shared" si="86"/>
        <v>1180</v>
      </c>
      <c r="AT607" s="436">
        <f t="shared" si="86"/>
        <v>3111</v>
      </c>
      <c r="AU607" s="437">
        <f t="shared" si="86"/>
        <v>982</v>
      </c>
      <c r="AV607" s="425">
        <f t="shared" si="86"/>
        <v>0</v>
      </c>
      <c r="AW607" s="426">
        <f t="shared" si="86"/>
        <v>0</v>
      </c>
      <c r="AX607" s="436">
        <f t="shared" si="86"/>
        <v>0</v>
      </c>
      <c r="AY607" s="437">
        <f t="shared" si="86"/>
        <v>0</v>
      </c>
      <c r="AZ607" s="425">
        <f t="shared" si="86"/>
        <v>0</v>
      </c>
      <c r="BA607" s="437">
        <f t="shared" si="86"/>
        <v>0</v>
      </c>
      <c r="BB607" s="425">
        <f t="shared" si="86"/>
        <v>0</v>
      </c>
      <c r="BC607" s="523">
        <f t="shared" si="86"/>
        <v>0</v>
      </c>
      <c r="BD607" s="425">
        <f t="shared" ref="BD607:BO607" si="87">SUM(BD253:BD261)</f>
        <v>0</v>
      </c>
      <c r="BE607" s="523">
        <f t="shared" si="87"/>
        <v>0</v>
      </c>
      <c r="BF607" s="425">
        <f t="shared" si="87"/>
        <v>0</v>
      </c>
      <c r="BG607" s="523">
        <f t="shared" si="87"/>
        <v>0</v>
      </c>
      <c r="BH607" s="425">
        <f t="shared" si="87"/>
        <v>0</v>
      </c>
      <c r="BI607" s="523">
        <f t="shared" si="87"/>
        <v>0</v>
      </c>
      <c r="BJ607" s="425">
        <f t="shared" si="87"/>
        <v>0</v>
      </c>
      <c r="BK607" s="523">
        <f t="shared" si="87"/>
        <v>0</v>
      </c>
      <c r="BL607" s="425">
        <f t="shared" si="87"/>
        <v>0</v>
      </c>
      <c r="BM607" s="523">
        <f t="shared" si="87"/>
        <v>0</v>
      </c>
      <c r="BN607" s="425">
        <f t="shared" si="87"/>
        <v>0</v>
      </c>
      <c r="BO607" s="523">
        <f t="shared" si="87"/>
        <v>0</v>
      </c>
      <c r="BP607" s="425">
        <f>SUM(BP253:BP261)</f>
        <v>0</v>
      </c>
      <c r="BQ607" s="523">
        <f>SUM(BQ253:BQ261)</f>
        <v>0</v>
      </c>
      <c r="BR607" s="425">
        <f>SUM(BR253:BR261)</f>
        <v>0</v>
      </c>
      <c r="BS607" s="523">
        <f>SUM(BS253:BS261)</f>
        <v>0</v>
      </c>
    </row>
    <row r="608" spans="1:71">
      <c r="A608" s="40"/>
      <c r="B608" s="28" t="s">
        <v>717</v>
      </c>
      <c r="C608" s="22">
        <f>SUM(C262:C265)</f>
        <v>4477</v>
      </c>
      <c r="D608" s="22">
        <f>SUM(D262:D265)</f>
        <v>945</v>
      </c>
      <c r="E608" s="68">
        <f t="shared" si="13"/>
        <v>0.21107884744248381</v>
      </c>
      <c r="F608" s="425">
        <f t="shared" ref="F608:BC608" si="88">SUM(F262:F265)</f>
        <v>0</v>
      </c>
      <c r="G608" s="522">
        <f t="shared" si="88"/>
        <v>0</v>
      </c>
      <c r="H608" s="425">
        <f t="shared" si="88"/>
        <v>0</v>
      </c>
      <c r="I608" s="426">
        <f t="shared" si="88"/>
        <v>0</v>
      </c>
      <c r="J608" s="436">
        <f t="shared" si="88"/>
        <v>0</v>
      </c>
      <c r="K608" s="437">
        <f t="shared" si="88"/>
        <v>0</v>
      </c>
      <c r="L608" s="425">
        <f t="shared" si="88"/>
        <v>0</v>
      </c>
      <c r="M608" s="426">
        <f t="shared" si="88"/>
        <v>0</v>
      </c>
      <c r="N608" s="436">
        <f t="shared" si="88"/>
        <v>0</v>
      </c>
      <c r="O608" s="437">
        <f t="shared" si="88"/>
        <v>0</v>
      </c>
      <c r="P608" s="425">
        <f t="shared" si="88"/>
        <v>0</v>
      </c>
      <c r="Q608" s="426">
        <f t="shared" si="88"/>
        <v>0</v>
      </c>
      <c r="R608" s="436">
        <f t="shared" si="88"/>
        <v>0</v>
      </c>
      <c r="S608" s="437">
        <f t="shared" si="88"/>
        <v>0</v>
      </c>
      <c r="T608" s="425">
        <f t="shared" si="88"/>
        <v>0</v>
      </c>
      <c r="U608" s="426">
        <f t="shared" si="88"/>
        <v>0</v>
      </c>
      <c r="V608" s="436">
        <f t="shared" si="88"/>
        <v>0</v>
      </c>
      <c r="W608" s="437">
        <f t="shared" si="88"/>
        <v>0</v>
      </c>
      <c r="X608" s="425">
        <f t="shared" si="88"/>
        <v>0</v>
      </c>
      <c r="Y608" s="426">
        <f t="shared" si="88"/>
        <v>0</v>
      </c>
      <c r="Z608" s="436">
        <f t="shared" si="88"/>
        <v>0</v>
      </c>
      <c r="AA608" s="437">
        <f t="shared" si="88"/>
        <v>0</v>
      </c>
      <c r="AB608" s="425">
        <f t="shared" si="88"/>
        <v>0</v>
      </c>
      <c r="AC608" s="426">
        <f t="shared" si="88"/>
        <v>0</v>
      </c>
      <c r="AD608" s="436">
        <f t="shared" si="88"/>
        <v>0</v>
      </c>
      <c r="AE608" s="437">
        <f t="shared" si="88"/>
        <v>0</v>
      </c>
      <c r="AF608" s="425">
        <f t="shared" si="88"/>
        <v>0</v>
      </c>
      <c r="AG608" s="426">
        <f t="shared" si="88"/>
        <v>0</v>
      </c>
      <c r="AH608" s="436">
        <f t="shared" si="88"/>
        <v>0</v>
      </c>
      <c r="AI608" s="437">
        <f t="shared" si="88"/>
        <v>0</v>
      </c>
      <c r="AJ608" s="425">
        <f t="shared" si="88"/>
        <v>0</v>
      </c>
      <c r="AK608" s="426">
        <f t="shared" si="88"/>
        <v>0</v>
      </c>
      <c r="AL608" s="436">
        <f t="shared" si="88"/>
        <v>0</v>
      </c>
      <c r="AM608" s="437">
        <f t="shared" si="88"/>
        <v>0</v>
      </c>
      <c r="AN608" s="425">
        <f t="shared" si="88"/>
        <v>0</v>
      </c>
      <c r="AO608" s="426">
        <f t="shared" si="88"/>
        <v>0</v>
      </c>
      <c r="AP608" s="436">
        <f t="shared" si="88"/>
        <v>433</v>
      </c>
      <c r="AQ608" s="437">
        <f t="shared" si="88"/>
        <v>501</v>
      </c>
      <c r="AR608" s="425">
        <f t="shared" si="88"/>
        <v>622</v>
      </c>
      <c r="AS608" s="426">
        <f t="shared" si="88"/>
        <v>297</v>
      </c>
      <c r="AT608" s="436">
        <f t="shared" si="88"/>
        <v>685</v>
      </c>
      <c r="AU608" s="437">
        <f t="shared" si="88"/>
        <v>239</v>
      </c>
      <c r="AV608" s="425">
        <f t="shared" si="88"/>
        <v>0</v>
      </c>
      <c r="AW608" s="426">
        <f t="shared" si="88"/>
        <v>0</v>
      </c>
      <c r="AX608" s="436">
        <f t="shared" si="88"/>
        <v>0</v>
      </c>
      <c r="AY608" s="437">
        <f t="shared" si="88"/>
        <v>0</v>
      </c>
      <c r="AZ608" s="425">
        <f t="shared" si="88"/>
        <v>0</v>
      </c>
      <c r="BA608" s="437">
        <f t="shared" si="88"/>
        <v>0</v>
      </c>
      <c r="BB608" s="425">
        <f t="shared" si="88"/>
        <v>0</v>
      </c>
      <c r="BC608" s="523">
        <f t="shared" si="88"/>
        <v>0</v>
      </c>
      <c r="BD608" s="425">
        <f t="shared" ref="BD608:BO608" si="89">SUM(BD262:BD265)</f>
        <v>0</v>
      </c>
      <c r="BE608" s="523">
        <f t="shared" si="89"/>
        <v>0</v>
      </c>
      <c r="BF608" s="425">
        <f t="shared" si="89"/>
        <v>0</v>
      </c>
      <c r="BG608" s="523">
        <f t="shared" si="89"/>
        <v>0</v>
      </c>
      <c r="BH608" s="425">
        <f t="shared" si="89"/>
        <v>0</v>
      </c>
      <c r="BI608" s="523">
        <f t="shared" si="89"/>
        <v>0</v>
      </c>
      <c r="BJ608" s="425">
        <f t="shared" si="89"/>
        <v>0</v>
      </c>
      <c r="BK608" s="523">
        <f t="shared" si="89"/>
        <v>0</v>
      </c>
      <c r="BL608" s="425">
        <f t="shared" si="89"/>
        <v>0</v>
      </c>
      <c r="BM608" s="523">
        <f t="shared" si="89"/>
        <v>0</v>
      </c>
      <c r="BN608" s="425">
        <f t="shared" si="89"/>
        <v>0</v>
      </c>
      <c r="BO608" s="523">
        <f t="shared" si="89"/>
        <v>0</v>
      </c>
      <c r="BP608" s="425">
        <f>SUM(BP262:BP265)</f>
        <v>0</v>
      </c>
      <c r="BQ608" s="523">
        <f>SUM(BQ262:BQ265)</f>
        <v>0</v>
      </c>
      <c r="BR608" s="425">
        <f>SUM(BR262:BR265)</f>
        <v>0</v>
      </c>
      <c r="BS608" s="523">
        <f>SUM(BS262:BS265)</f>
        <v>0</v>
      </c>
    </row>
    <row r="609" spans="1:71">
      <c r="A609" s="40"/>
      <c r="B609" s="28" t="s">
        <v>19</v>
      </c>
      <c r="C609" s="22">
        <f>SUM(C266:C272)</f>
        <v>6259</v>
      </c>
      <c r="D609" s="22">
        <f>SUM(D266:D272)</f>
        <v>1624</v>
      </c>
      <c r="E609" s="68">
        <f t="shared" si="13"/>
        <v>0.25946636842946158</v>
      </c>
      <c r="F609" s="425">
        <f t="shared" ref="F609:BC609" si="90">SUM(F266:F272)</f>
        <v>0</v>
      </c>
      <c r="G609" s="522">
        <f t="shared" si="90"/>
        <v>0</v>
      </c>
      <c r="H609" s="425">
        <f t="shared" si="90"/>
        <v>0</v>
      </c>
      <c r="I609" s="426">
        <f t="shared" si="90"/>
        <v>0</v>
      </c>
      <c r="J609" s="436">
        <f t="shared" si="90"/>
        <v>0</v>
      </c>
      <c r="K609" s="437">
        <f t="shared" si="90"/>
        <v>0</v>
      </c>
      <c r="L609" s="425">
        <f t="shared" si="90"/>
        <v>0</v>
      </c>
      <c r="M609" s="426">
        <f t="shared" si="90"/>
        <v>0</v>
      </c>
      <c r="N609" s="436">
        <f t="shared" si="90"/>
        <v>0</v>
      </c>
      <c r="O609" s="437">
        <f t="shared" si="90"/>
        <v>0</v>
      </c>
      <c r="P609" s="425">
        <f t="shared" si="90"/>
        <v>0</v>
      </c>
      <c r="Q609" s="426">
        <f t="shared" si="90"/>
        <v>0</v>
      </c>
      <c r="R609" s="436">
        <f t="shared" si="90"/>
        <v>0</v>
      </c>
      <c r="S609" s="437">
        <f t="shared" si="90"/>
        <v>0</v>
      </c>
      <c r="T609" s="425">
        <f t="shared" si="90"/>
        <v>0</v>
      </c>
      <c r="U609" s="426">
        <f t="shared" si="90"/>
        <v>0</v>
      </c>
      <c r="V609" s="436">
        <f t="shared" si="90"/>
        <v>0</v>
      </c>
      <c r="W609" s="437">
        <f t="shared" si="90"/>
        <v>0</v>
      </c>
      <c r="X609" s="425">
        <f t="shared" si="90"/>
        <v>0</v>
      </c>
      <c r="Y609" s="426">
        <f t="shared" si="90"/>
        <v>0</v>
      </c>
      <c r="Z609" s="436">
        <f t="shared" si="90"/>
        <v>0</v>
      </c>
      <c r="AA609" s="437">
        <f t="shared" si="90"/>
        <v>0</v>
      </c>
      <c r="AB609" s="425">
        <f t="shared" si="90"/>
        <v>0</v>
      </c>
      <c r="AC609" s="426">
        <f t="shared" si="90"/>
        <v>0</v>
      </c>
      <c r="AD609" s="436">
        <f t="shared" si="90"/>
        <v>0</v>
      </c>
      <c r="AE609" s="437">
        <f t="shared" si="90"/>
        <v>0</v>
      </c>
      <c r="AF609" s="425">
        <f t="shared" si="90"/>
        <v>0</v>
      </c>
      <c r="AG609" s="426">
        <f t="shared" si="90"/>
        <v>0</v>
      </c>
      <c r="AH609" s="436">
        <f t="shared" si="90"/>
        <v>0</v>
      </c>
      <c r="AI609" s="437">
        <f t="shared" si="90"/>
        <v>0</v>
      </c>
      <c r="AJ609" s="425">
        <f t="shared" si="90"/>
        <v>16</v>
      </c>
      <c r="AK609" s="426">
        <f t="shared" si="90"/>
        <v>4</v>
      </c>
      <c r="AL609" s="436">
        <f t="shared" si="90"/>
        <v>0</v>
      </c>
      <c r="AM609" s="437">
        <f t="shared" si="90"/>
        <v>0</v>
      </c>
      <c r="AN609" s="425">
        <f t="shared" si="90"/>
        <v>0</v>
      </c>
      <c r="AO609" s="426">
        <f t="shared" si="90"/>
        <v>0</v>
      </c>
      <c r="AP609" s="436">
        <f t="shared" si="90"/>
        <v>366</v>
      </c>
      <c r="AQ609" s="437">
        <f t="shared" si="90"/>
        <v>1230</v>
      </c>
      <c r="AR609" s="425">
        <f t="shared" si="90"/>
        <v>1037</v>
      </c>
      <c r="AS609" s="426">
        <f t="shared" si="90"/>
        <v>544</v>
      </c>
      <c r="AT609" s="436">
        <f t="shared" si="90"/>
        <v>1171</v>
      </c>
      <c r="AU609" s="437">
        <f t="shared" si="90"/>
        <v>418</v>
      </c>
      <c r="AV609" s="425">
        <f t="shared" si="90"/>
        <v>0</v>
      </c>
      <c r="AW609" s="426">
        <f t="shared" si="90"/>
        <v>0</v>
      </c>
      <c r="AX609" s="436">
        <f t="shared" si="90"/>
        <v>0</v>
      </c>
      <c r="AY609" s="437">
        <f t="shared" si="90"/>
        <v>0</v>
      </c>
      <c r="AZ609" s="425">
        <f t="shared" si="90"/>
        <v>0</v>
      </c>
      <c r="BA609" s="437">
        <f t="shared" si="90"/>
        <v>0</v>
      </c>
      <c r="BB609" s="425">
        <f t="shared" si="90"/>
        <v>0</v>
      </c>
      <c r="BC609" s="523">
        <f t="shared" si="90"/>
        <v>0</v>
      </c>
      <c r="BD609" s="425">
        <f t="shared" ref="BD609:BO609" si="91">SUM(BD266:BD272)</f>
        <v>0</v>
      </c>
      <c r="BE609" s="523">
        <f t="shared" si="91"/>
        <v>0</v>
      </c>
      <c r="BF609" s="425">
        <f t="shared" si="91"/>
        <v>0</v>
      </c>
      <c r="BG609" s="523">
        <f t="shared" si="91"/>
        <v>0</v>
      </c>
      <c r="BH609" s="425">
        <f t="shared" si="91"/>
        <v>0</v>
      </c>
      <c r="BI609" s="523">
        <f t="shared" si="91"/>
        <v>0</v>
      </c>
      <c r="BJ609" s="425">
        <f t="shared" si="91"/>
        <v>0</v>
      </c>
      <c r="BK609" s="523">
        <f t="shared" si="91"/>
        <v>0</v>
      </c>
      <c r="BL609" s="425">
        <f t="shared" si="91"/>
        <v>0</v>
      </c>
      <c r="BM609" s="523">
        <f t="shared" si="91"/>
        <v>0</v>
      </c>
      <c r="BN609" s="425">
        <f t="shared" si="91"/>
        <v>1166</v>
      </c>
      <c r="BO609" s="523">
        <f t="shared" si="91"/>
        <v>427</v>
      </c>
      <c r="BP609" s="425">
        <f>SUM(BP266:BP272)</f>
        <v>1150</v>
      </c>
      <c r="BQ609" s="523">
        <f>SUM(BQ266:BQ272)</f>
        <v>373</v>
      </c>
      <c r="BR609" s="425">
        <f>SUM(BR266:BR272)</f>
        <v>0</v>
      </c>
      <c r="BS609" s="523">
        <f>SUM(BS266:BS272)</f>
        <v>0</v>
      </c>
    </row>
    <row r="610" spans="1:71">
      <c r="A610" s="40"/>
      <c r="B610" s="28" t="s">
        <v>802</v>
      </c>
      <c r="C610" s="22">
        <f>SUM(C273:C284)</f>
        <v>12540</v>
      </c>
      <c r="D610" s="22">
        <f>SUM(D273:D284)</f>
        <v>3741</v>
      </c>
      <c r="E610" s="68">
        <f t="shared" si="13"/>
        <v>0.29832535885167466</v>
      </c>
      <c r="F610" s="425">
        <f t="shared" ref="F610:BC610" si="92">SUM(F273:F284)</f>
        <v>0</v>
      </c>
      <c r="G610" s="522">
        <f t="shared" si="92"/>
        <v>0</v>
      </c>
      <c r="H610" s="425">
        <f t="shared" si="92"/>
        <v>0</v>
      </c>
      <c r="I610" s="426">
        <f t="shared" si="92"/>
        <v>0</v>
      </c>
      <c r="J610" s="436">
        <f t="shared" si="92"/>
        <v>0</v>
      </c>
      <c r="K610" s="437">
        <f t="shared" si="92"/>
        <v>0</v>
      </c>
      <c r="L610" s="425">
        <f t="shared" si="92"/>
        <v>0</v>
      </c>
      <c r="M610" s="426">
        <f t="shared" si="92"/>
        <v>0</v>
      </c>
      <c r="N610" s="436">
        <f t="shared" si="92"/>
        <v>0</v>
      </c>
      <c r="O610" s="437">
        <f t="shared" si="92"/>
        <v>0</v>
      </c>
      <c r="P610" s="425">
        <f t="shared" si="92"/>
        <v>0</v>
      </c>
      <c r="Q610" s="426">
        <f t="shared" si="92"/>
        <v>0</v>
      </c>
      <c r="R610" s="436">
        <f t="shared" si="92"/>
        <v>0</v>
      </c>
      <c r="S610" s="437">
        <f t="shared" si="92"/>
        <v>0</v>
      </c>
      <c r="T610" s="425">
        <f t="shared" si="92"/>
        <v>0</v>
      </c>
      <c r="U610" s="426">
        <f t="shared" si="92"/>
        <v>0</v>
      </c>
      <c r="V610" s="436">
        <f t="shared" si="92"/>
        <v>0</v>
      </c>
      <c r="W610" s="437">
        <f t="shared" si="92"/>
        <v>0</v>
      </c>
      <c r="X610" s="425">
        <f t="shared" si="92"/>
        <v>0</v>
      </c>
      <c r="Y610" s="426">
        <f t="shared" si="92"/>
        <v>0</v>
      </c>
      <c r="Z610" s="436">
        <f t="shared" si="92"/>
        <v>0</v>
      </c>
      <c r="AA610" s="437">
        <f t="shared" si="92"/>
        <v>0</v>
      </c>
      <c r="AB610" s="425">
        <f t="shared" si="92"/>
        <v>0</v>
      </c>
      <c r="AC610" s="426">
        <f t="shared" si="92"/>
        <v>0</v>
      </c>
      <c r="AD610" s="436">
        <f t="shared" si="92"/>
        <v>0</v>
      </c>
      <c r="AE610" s="437">
        <f t="shared" si="92"/>
        <v>0</v>
      </c>
      <c r="AF610" s="425">
        <f t="shared" si="92"/>
        <v>0</v>
      </c>
      <c r="AG610" s="426">
        <f t="shared" si="92"/>
        <v>0</v>
      </c>
      <c r="AH610" s="436">
        <f t="shared" si="92"/>
        <v>0</v>
      </c>
      <c r="AI610" s="437">
        <f t="shared" si="92"/>
        <v>0</v>
      </c>
      <c r="AJ610" s="425">
        <f t="shared" si="92"/>
        <v>0</v>
      </c>
      <c r="AK610" s="426">
        <f t="shared" si="92"/>
        <v>0</v>
      </c>
      <c r="AL610" s="436">
        <f t="shared" si="92"/>
        <v>0</v>
      </c>
      <c r="AM610" s="437">
        <f t="shared" si="92"/>
        <v>0</v>
      </c>
      <c r="AN610" s="425">
        <f t="shared" si="92"/>
        <v>0</v>
      </c>
      <c r="AO610" s="426">
        <f t="shared" si="92"/>
        <v>0</v>
      </c>
      <c r="AP610" s="436">
        <f t="shared" si="92"/>
        <v>0</v>
      </c>
      <c r="AQ610" s="437">
        <f t="shared" si="92"/>
        <v>0</v>
      </c>
      <c r="AR610" s="425">
        <f t="shared" si="92"/>
        <v>2406</v>
      </c>
      <c r="AS610" s="426">
        <f t="shared" si="92"/>
        <v>1217</v>
      </c>
      <c r="AT610" s="436">
        <f t="shared" si="92"/>
        <v>2740</v>
      </c>
      <c r="AU610" s="437">
        <f t="shared" si="92"/>
        <v>893</v>
      </c>
      <c r="AV610" s="425">
        <f t="shared" si="92"/>
        <v>0</v>
      </c>
      <c r="AW610" s="426">
        <f t="shared" si="92"/>
        <v>0</v>
      </c>
      <c r="AX610" s="436">
        <f t="shared" si="92"/>
        <v>0</v>
      </c>
      <c r="AY610" s="437">
        <f t="shared" si="92"/>
        <v>0</v>
      </c>
      <c r="AZ610" s="425">
        <f t="shared" si="92"/>
        <v>0</v>
      </c>
      <c r="BA610" s="437">
        <f t="shared" si="92"/>
        <v>0</v>
      </c>
      <c r="BB610" s="425">
        <f t="shared" si="92"/>
        <v>0</v>
      </c>
      <c r="BC610" s="523">
        <f t="shared" si="92"/>
        <v>0</v>
      </c>
      <c r="BD610" s="425">
        <f t="shared" ref="BD610:BO610" si="93">SUM(BD273:BD284)</f>
        <v>0</v>
      </c>
      <c r="BE610" s="523">
        <f t="shared" si="93"/>
        <v>0</v>
      </c>
      <c r="BF610" s="425">
        <f t="shared" si="93"/>
        <v>0</v>
      </c>
      <c r="BG610" s="523">
        <f t="shared" si="93"/>
        <v>0</v>
      </c>
      <c r="BH610" s="425">
        <f t="shared" si="93"/>
        <v>0</v>
      </c>
      <c r="BI610" s="523">
        <f t="shared" si="93"/>
        <v>0</v>
      </c>
      <c r="BJ610" s="425">
        <f t="shared" si="93"/>
        <v>0</v>
      </c>
      <c r="BK610" s="523">
        <f t="shared" si="93"/>
        <v>0</v>
      </c>
      <c r="BL610" s="425">
        <f t="shared" si="93"/>
        <v>0</v>
      </c>
      <c r="BM610" s="523">
        <f t="shared" si="93"/>
        <v>0</v>
      </c>
      <c r="BN610" s="425">
        <f t="shared" si="93"/>
        <v>0</v>
      </c>
      <c r="BO610" s="523">
        <f t="shared" si="93"/>
        <v>0</v>
      </c>
      <c r="BP610" s="425">
        <f>SUM(BP273:BP284)</f>
        <v>0</v>
      </c>
      <c r="BQ610" s="523">
        <f>SUM(BQ273:BQ284)</f>
        <v>0</v>
      </c>
      <c r="BR610" s="425">
        <f>SUM(BR273:BR284)</f>
        <v>0</v>
      </c>
      <c r="BS610" s="523">
        <f>SUM(BS273:BS284)</f>
        <v>0</v>
      </c>
    </row>
    <row r="611" spans="1:71">
      <c r="A611" s="40"/>
      <c r="B611" s="28" t="s">
        <v>718</v>
      </c>
      <c r="C611" s="22">
        <f>SUM(C285:C292)</f>
        <v>7057</v>
      </c>
      <c r="D611" s="22">
        <f>SUM(D285:D292)</f>
        <v>1837</v>
      </c>
      <c r="E611" s="68">
        <f t="shared" si="13"/>
        <v>0.26030891313589344</v>
      </c>
      <c r="F611" s="425">
        <f t="shared" ref="F611:BC611" si="94">SUM(F285:F292)</f>
        <v>0</v>
      </c>
      <c r="G611" s="522">
        <f t="shared" si="94"/>
        <v>0</v>
      </c>
      <c r="H611" s="425">
        <f t="shared" si="94"/>
        <v>0</v>
      </c>
      <c r="I611" s="426">
        <f t="shared" si="94"/>
        <v>0</v>
      </c>
      <c r="J611" s="436">
        <f t="shared" si="94"/>
        <v>0</v>
      </c>
      <c r="K611" s="437">
        <f t="shared" si="94"/>
        <v>0</v>
      </c>
      <c r="L611" s="425">
        <f t="shared" si="94"/>
        <v>0</v>
      </c>
      <c r="M611" s="426">
        <f t="shared" si="94"/>
        <v>0</v>
      </c>
      <c r="N611" s="436">
        <f t="shared" si="94"/>
        <v>0</v>
      </c>
      <c r="O611" s="437">
        <f t="shared" si="94"/>
        <v>0</v>
      </c>
      <c r="P611" s="425">
        <f t="shared" si="94"/>
        <v>0</v>
      </c>
      <c r="Q611" s="426">
        <f t="shared" si="94"/>
        <v>0</v>
      </c>
      <c r="R611" s="436">
        <f t="shared" si="94"/>
        <v>0</v>
      </c>
      <c r="S611" s="437">
        <f t="shared" si="94"/>
        <v>0</v>
      </c>
      <c r="T611" s="425">
        <f t="shared" si="94"/>
        <v>0</v>
      </c>
      <c r="U611" s="426">
        <f t="shared" si="94"/>
        <v>0</v>
      </c>
      <c r="V611" s="436">
        <f t="shared" si="94"/>
        <v>0</v>
      </c>
      <c r="W611" s="437">
        <f t="shared" si="94"/>
        <v>0</v>
      </c>
      <c r="X611" s="425">
        <f t="shared" si="94"/>
        <v>0</v>
      </c>
      <c r="Y611" s="426">
        <f t="shared" si="94"/>
        <v>0</v>
      </c>
      <c r="Z611" s="436">
        <f t="shared" si="94"/>
        <v>0</v>
      </c>
      <c r="AA611" s="437">
        <f t="shared" si="94"/>
        <v>0</v>
      </c>
      <c r="AB611" s="425">
        <f t="shared" si="94"/>
        <v>0</v>
      </c>
      <c r="AC611" s="426">
        <f t="shared" si="94"/>
        <v>0</v>
      </c>
      <c r="AD611" s="436">
        <f t="shared" si="94"/>
        <v>0</v>
      </c>
      <c r="AE611" s="437">
        <f t="shared" si="94"/>
        <v>0</v>
      </c>
      <c r="AF611" s="425">
        <f t="shared" si="94"/>
        <v>0</v>
      </c>
      <c r="AG611" s="426">
        <f t="shared" si="94"/>
        <v>0</v>
      </c>
      <c r="AH611" s="436">
        <f t="shared" si="94"/>
        <v>0</v>
      </c>
      <c r="AI611" s="437">
        <f t="shared" si="94"/>
        <v>0</v>
      </c>
      <c r="AJ611" s="425">
        <f t="shared" si="94"/>
        <v>0</v>
      </c>
      <c r="AK611" s="426">
        <f t="shared" si="94"/>
        <v>0</v>
      </c>
      <c r="AL611" s="436">
        <f t="shared" si="94"/>
        <v>0</v>
      </c>
      <c r="AM611" s="437">
        <f t="shared" si="94"/>
        <v>0</v>
      </c>
      <c r="AN611" s="425">
        <f t="shared" si="94"/>
        <v>0</v>
      </c>
      <c r="AO611" s="426">
        <f t="shared" si="94"/>
        <v>0</v>
      </c>
      <c r="AP611" s="436">
        <f t="shared" si="94"/>
        <v>0</v>
      </c>
      <c r="AQ611" s="437">
        <f t="shared" si="94"/>
        <v>0</v>
      </c>
      <c r="AR611" s="425">
        <f t="shared" si="94"/>
        <v>1080</v>
      </c>
      <c r="AS611" s="426">
        <f t="shared" si="94"/>
        <v>699</v>
      </c>
      <c r="AT611" s="436">
        <f t="shared" si="94"/>
        <v>1286</v>
      </c>
      <c r="AU611" s="437">
        <f t="shared" si="94"/>
        <v>506</v>
      </c>
      <c r="AV611" s="425">
        <f t="shared" si="94"/>
        <v>0</v>
      </c>
      <c r="AW611" s="426">
        <f t="shared" si="94"/>
        <v>0</v>
      </c>
      <c r="AX611" s="436">
        <f t="shared" si="94"/>
        <v>0</v>
      </c>
      <c r="AY611" s="437">
        <f t="shared" si="94"/>
        <v>0</v>
      </c>
      <c r="AZ611" s="425">
        <f t="shared" si="94"/>
        <v>0</v>
      </c>
      <c r="BA611" s="437">
        <f t="shared" si="94"/>
        <v>0</v>
      </c>
      <c r="BB611" s="425">
        <f t="shared" si="94"/>
        <v>0</v>
      </c>
      <c r="BC611" s="523">
        <f t="shared" si="94"/>
        <v>0</v>
      </c>
      <c r="BD611" s="425">
        <f t="shared" ref="BD611:BO611" si="95">SUM(BD285:BD292)</f>
        <v>0</v>
      </c>
      <c r="BE611" s="523">
        <f t="shared" si="95"/>
        <v>0</v>
      </c>
      <c r="BF611" s="425">
        <f t="shared" si="95"/>
        <v>0</v>
      </c>
      <c r="BG611" s="523">
        <f t="shared" si="95"/>
        <v>0</v>
      </c>
      <c r="BH611" s="425">
        <f t="shared" si="95"/>
        <v>0</v>
      </c>
      <c r="BI611" s="523">
        <f t="shared" si="95"/>
        <v>0</v>
      </c>
      <c r="BJ611" s="425">
        <f t="shared" si="95"/>
        <v>0</v>
      </c>
      <c r="BK611" s="523">
        <f t="shared" si="95"/>
        <v>0</v>
      </c>
      <c r="BL611" s="425">
        <f t="shared" si="95"/>
        <v>0</v>
      </c>
      <c r="BM611" s="523">
        <f t="shared" si="95"/>
        <v>0</v>
      </c>
      <c r="BN611" s="425">
        <f t="shared" si="95"/>
        <v>0</v>
      </c>
      <c r="BO611" s="523">
        <f t="shared" si="95"/>
        <v>0</v>
      </c>
      <c r="BP611" s="425">
        <f>SUM(BP285:BP292)</f>
        <v>0</v>
      </c>
      <c r="BQ611" s="523">
        <f>SUM(BQ285:BQ292)</f>
        <v>0</v>
      </c>
      <c r="BR611" s="425">
        <f>SUM(BR285:BR292)</f>
        <v>0</v>
      </c>
      <c r="BS611" s="523">
        <f>SUM(BS285:BS292)</f>
        <v>0</v>
      </c>
    </row>
    <row r="612" spans="1:71">
      <c r="A612" s="40"/>
      <c r="B612" s="28" t="s">
        <v>719</v>
      </c>
      <c r="C612" s="22">
        <f>SUM(C293:C299)</f>
        <v>7597</v>
      </c>
      <c r="D612" s="22">
        <f>SUM(D293:D299)</f>
        <v>2396</v>
      </c>
      <c r="E612" s="68">
        <f t="shared" si="13"/>
        <v>0.3153876530209293</v>
      </c>
      <c r="F612" s="425">
        <f t="shared" ref="F612:BC612" si="96">SUM(F293:F299)</f>
        <v>0</v>
      </c>
      <c r="G612" s="522">
        <f t="shared" si="96"/>
        <v>0</v>
      </c>
      <c r="H612" s="425">
        <f t="shared" si="96"/>
        <v>0</v>
      </c>
      <c r="I612" s="426">
        <f t="shared" si="96"/>
        <v>0</v>
      </c>
      <c r="J612" s="436">
        <f t="shared" si="96"/>
        <v>0</v>
      </c>
      <c r="K612" s="437">
        <f t="shared" si="96"/>
        <v>0</v>
      </c>
      <c r="L612" s="425">
        <f t="shared" si="96"/>
        <v>0</v>
      </c>
      <c r="M612" s="426">
        <f t="shared" si="96"/>
        <v>0</v>
      </c>
      <c r="N612" s="436">
        <f t="shared" si="96"/>
        <v>0</v>
      </c>
      <c r="O612" s="437">
        <f t="shared" si="96"/>
        <v>0</v>
      </c>
      <c r="P612" s="425">
        <f t="shared" si="96"/>
        <v>0</v>
      </c>
      <c r="Q612" s="426">
        <f t="shared" si="96"/>
        <v>0</v>
      </c>
      <c r="R612" s="436">
        <f t="shared" si="96"/>
        <v>0</v>
      </c>
      <c r="S612" s="437">
        <f t="shared" si="96"/>
        <v>0</v>
      </c>
      <c r="T612" s="425">
        <f t="shared" si="96"/>
        <v>0</v>
      </c>
      <c r="U612" s="426">
        <f t="shared" si="96"/>
        <v>0</v>
      </c>
      <c r="V612" s="436">
        <f t="shared" si="96"/>
        <v>0</v>
      </c>
      <c r="W612" s="437">
        <f t="shared" si="96"/>
        <v>0</v>
      </c>
      <c r="X612" s="425">
        <f t="shared" si="96"/>
        <v>0</v>
      </c>
      <c r="Y612" s="426">
        <f t="shared" si="96"/>
        <v>0</v>
      </c>
      <c r="Z612" s="436">
        <f t="shared" si="96"/>
        <v>0</v>
      </c>
      <c r="AA612" s="437">
        <f t="shared" si="96"/>
        <v>0</v>
      </c>
      <c r="AB612" s="425">
        <f t="shared" si="96"/>
        <v>0</v>
      </c>
      <c r="AC612" s="426">
        <f t="shared" si="96"/>
        <v>0</v>
      </c>
      <c r="AD612" s="436">
        <f t="shared" si="96"/>
        <v>0</v>
      </c>
      <c r="AE612" s="437">
        <f t="shared" si="96"/>
        <v>0</v>
      </c>
      <c r="AF612" s="425">
        <f t="shared" si="96"/>
        <v>0</v>
      </c>
      <c r="AG612" s="426">
        <f t="shared" si="96"/>
        <v>0</v>
      </c>
      <c r="AH612" s="436">
        <f t="shared" si="96"/>
        <v>0</v>
      </c>
      <c r="AI612" s="437">
        <f t="shared" si="96"/>
        <v>0</v>
      </c>
      <c r="AJ612" s="425">
        <f t="shared" si="96"/>
        <v>0</v>
      </c>
      <c r="AK612" s="426">
        <f t="shared" si="96"/>
        <v>0</v>
      </c>
      <c r="AL612" s="436">
        <f t="shared" si="96"/>
        <v>1204</v>
      </c>
      <c r="AM612" s="437">
        <f t="shared" si="96"/>
        <v>1169</v>
      </c>
      <c r="AN612" s="425">
        <f t="shared" si="96"/>
        <v>0</v>
      </c>
      <c r="AO612" s="426">
        <f t="shared" si="96"/>
        <v>0</v>
      </c>
      <c r="AP612" s="436">
        <f t="shared" si="96"/>
        <v>0</v>
      </c>
      <c r="AQ612" s="437">
        <f t="shared" si="96"/>
        <v>0</v>
      </c>
      <c r="AR612" s="425">
        <f t="shared" si="96"/>
        <v>1542</v>
      </c>
      <c r="AS612" s="426">
        <f t="shared" si="96"/>
        <v>826</v>
      </c>
      <c r="AT612" s="436">
        <f t="shared" si="96"/>
        <v>1684</v>
      </c>
      <c r="AU612" s="437">
        <f t="shared" si="96"/>
        <v>661</v>
      </c>
      <c r="AV612" s="425">
        <f t="shared" si="96"/>
        <v>0</v>
      </c>
      <c r="AW612" s="426">
        <f t="shared" si="96"/>
        <v>0</v>
      </c>
      <c r="AX612" s="436">
        <f t="shared" si="96"/>
        <v>0</v>
      </c>
      <c r="AY612" s="437">
        <f t="shared" si="96"/>
        <v>0</v>
      </c>
      <c r="AZ612" s="425">
        <f t="shared" si="96"/>
        <v>0</v>
      </c>
      <c r="BA612" s="437">
        <f t="shared" si="96"/>
        <v>0</v>
      </c>
      <c r="BB612" s="425">
        <f t="shared" si="96"/>
        <v>0</v>
      </c>
      <c r="BC612" s="523">
        <f t="shared" si="96"/>
        <v>0</v>
      </c>
      <c r="BD612" s="425">
        <f t="shared" ref="BD612:BO612" si="97">SUM(BD293:BD299)</f>
        <v>0</v>
      </c>
      <c r="BE612" s="523">
        <f t="shared" si="97"/>
        <v>0</v>
      </c>
      <c r="BF612" s="425">
        <f t="shared" si="97"/>
        <v>0</v>
      </c>
      <c r="BG612" s="523">
        <f t="shared" si="97"/>
        <v>0</v>
      </c>
      <c r="BH612" s="425">
        <f t="shared" si="97"/>
        <v>0</v>
      </c>
      <c r="BI612" s="523">
        <f t="shared" si="97"/>
        <v>0</v>
      </c>
      <c r="BJ612" s="425">
        <f t="shared" si="97"/>
        <v>0</v>
      </c>
      <c r="BK612" s="523">
        <f t="shared" si="97"/>
        <v>0</v>
      </c>
      <c r="BL612" s="425">
        <f t="shared" si="97"/>
        <v>0</v>
      </c>
      <c r="BM612" s="523">
        <f t="shared" si="97"/>
        <v>0</v>
      </c>
      <c r="BN612" s="425">
        <f t="shared" si="97"/>
        <v>0</v>
      </c>
      <c r="BO612" s="523">
        <f t="shared" si="97"/>
        <v>0</v>
      </c>
      <c r="BP612" s="425">
        <f>SUM(BP293:BP299)</f>
        <v>0</v>
      </c>
      <c r="BQ612" s="523">
        <f>SUM(BQ293:BQ299)</f>
        <v>0</v>
      </c>
      <c r="BR612" s="425">
        <f>SUM(BR293:BR299)</f>
        <v>0</v>
      </c>
      <c r="BS612" s="523">
        <f>SUM(BS293:BS299)</f>
        <v>0</v>
      </c>
    </row>
    <row r="613" spans="1:71">
      <c r="A613" s="40"/>
      <c r="B613" s="28" t="s">
        <v>746</v>
      </c>
      <c r="C613" s="22">
        <f>SUM(C300:C307)</f>
        <v>6622</v>
      </c>
      <c r="D613" s="22">
        <f>SUM(D300:D307)</f>
        <v>2361</v>
      </c>
      <c r="E613" s="68">
        <f t="shared" si="13"/>
        <v>0.35653881002718213</v>
      </c>
      <c r="F613" s="425">
        <f t="shared" ref="F613:BC613" si="98">SUM(F300:F307)</f>
        <v>0</v>
      </c>
      <c r="G613" s="522">
        <f t="shared" si="98"/>
        <v>0</v>
      </c>
      <c r="H613" s="425">
        <f t="shared" si="98"/>
        <v>0</v>
      </c>
      <c r="I613" s="426">
        <f t="shared" si="98"/>
        <v>0</v>
      </c>
      <c r="J613" s="436">
        <f t="shared" si="98"/>
        <v>0</v>
      </c>
      <c r="K613" s="437">
        <f t="shared" si="98"/>
        <v>0</v>
      </c>
      <c r="L613" s="425">
        <f t="shared" si="98"/>
        <v>0</v>
      </c>
      <c r="M613" s="426">
        <f t="shared" si="98"/>
        <v>0</v>
      </c>
      <c r="N613" s="436">
        <f t="shared" si="98"/>
        <v>0</v>
      </c>
      <c r="O613" s="437">
        <f t="shared" si="98"/>
        <v>0</v>
      </c>
      <c r="P613" s="425">
        <f t="shared" si="98"/>
        <v>0</v>
      </c>
      <c r="Q613" s="426">
        <f t="shared" si="98"/>
        <v>0</v>
      </c>
      <c r="R613" s="436">
        <f t="shared" si="98"/>
        <v>0</v>
      </c>
      <c r="S613" s="437">
        <f t="shared" si="98"/>
        <v>0</v>
      </c>
      <c r="T613" s="425">
        <f t="shared" si="98"/>
        <v>0</v>
      </c>
      <c r="U613" s="426">
        <f t="shared" si="98"/>
        <v>0</v>
      </c>
      <c r="V613" s="436">
        <f t="shared" si="98"/>
        <v>0</v>
      </c>
      <c r="W613" s="437">
        <f t="shared" si="98"/>
        <v>0</v>
      </c>
      <c r="X613" s="425">
        <f t="shared" si="98"/>
        <v>0</v>
      </c>
      <c r="Y613" s="426">
        <f t="shared" si="98"/>
        <v>0</v>
      </c>
      <c r="Z613" s="436">
        <f t="shared" si="98"/>
        <v>0</v>
      </c>
      <c r="AA613" s="437">
        <f t="shared" si="98"/>
        <v>0</v>
      </c>
      <c r="AB613" s="425">
        <f t="shared" si="98"/>
        <v>0</v>
      </c>
      <c r="AC613" s="426">
        <f t="shared" si="98"/>
        <v>0</v>
      </c>
      <c r="AD613" s="436">
        <f t="shared" si="98"/>
        <v>0</v>
      </c>
      <c r="AE613" s="437">
        <f t="shared" si="98"/>
        <v>0</v>
      </c>
      <c r="AF613" s="425">
        <f t="shared" si="98"/>
        <v>0</v>
      </c>
      <c r="AG613" s="426">
        <f t="shared" si="98"/>
        <v>0</v>
      </c>
      <c r="AH613" s="436">
        <f t="shared" si="98"/>
        <v>0</v>
      </c>
      <c r="AI613" s="437">
        <f t="shared" si="98"/>
        <v>0</v>
      </c>
      <c r="AJ613" s="425">
        <f t="shared" si="98"/>
        <v>0</v>
      </c>
      <c r="AK613" s="426">
        <f t="shared" si="98"/>
        <v>0</v>
      </c>
      <c r="AL613" s="436">
        <f t="shared" si="98"/>
        <v>1374</v>
      </c>
      <c r="AM613" s="437">
        <f t="shared" si="98"/>
        <v>961</v>
      </c>
      <c r="AN613" s="425">
        <f t="shared" si="98"/>
        <v>0</v>
      </c>
      <c r="AO613" s="426">
        <f t="shared" si="98"/>
        <v>0</v>
      </c>
      <c r="AP613" s="436">
        <f t="shared" si="98"/>
        <v>0</v>
      </c>
      <c r="AQ613" s="437">
        <f t="shared" si="98"/>
        <v>0</v>
      </c>
      <c r="AR613" s="425">
        <f t="shared" si="98"/>
        <v>1583</v>
      </c>
      <c r="AS613" s="426">
        <f t="shared" si="98"/>
        <v>737</v>
      </c>
      <c r="AT613" s="436">
        <f t="shared" si="98"/>
        <v>1736</v>
      </c>
      <c r="AU613" s="437">
        <f t="shared" si="98"/>
        <v>536</v>
      </c>
      <c r="AV613" s="425">
        <f t="shared" si="98"/>
        <v>0</v>
      </c>
      <c r="AW613" s="426">
        <f t="shared" si="98"/>
        <v>0</v>
      </c>
      <c r="AX613" s="436">
        <f t="shared" si="98"/>
        <v>0</v>
      </c>
      <c r="AY613" s="437">
        <f t="shared" si="98"/>
        <v>0</v>
      </c>
      <c r="AZ613" s="425">
        <f t="shared" si="98"/>
        <v>0</v>
      </c>
      <c r="BA613" s="437">
        <f t="shared" si="98"/>
        <v>0</v>
      </c>
      <c r="BB613" s="425">
        <f t="shared" si="98"/>
        <v>0</v>
      </c>
      <c r="BC613" s="523">
        <f t="shared" si="98"/>
        <v>0</v>
      </c>
      <c r="BD613" s="425">
        <f t="shared" ref="BD613:BO613" si="99">SUM(BD300:BD307)</f>
        <v>0</v>
      </c>
      <c r="BE613" s="523">
        <f t="shared" si="99"/>
        <v>0</v>
      </c>
      <c r="BF613" s="425">
        <f t="shared" si="99"/>
        <v>0</v>
      </c>
      <c r="BG613" s="523">
        <f t="shared" si="99"/>
        <v>0</v>
      </c>
      <c r="BH613" s="425">
        <f t="shared" si="99"/>
        <v>0</v>
      </c>
      <c r="BI613" s="523">
        <f t="shared" si="99"/>
        <v>0</v>
      </c>
      <c r="BJ613" s="425">
        <f t="shared" si="99"/>
        <v>0</v>
      </c>
      <c r="BK613" s="523">
        <f t="shared" si="99"/>
        <v>0</v>
      </c>
      <c r="BL613" s="425">
        <f t="shared" si="99"/>
        <v>0</v>
      </c>
      <c r="BM613" s="523">
        <f t="shared" si="99"/>
        <v>0</v>
      </c>
      <c r="BN613" s="425">
        <f t="shared" si="99"/>
        <v>0</v>
      </c>
      <c r="BO613" s="523">
        <f t="shared" si="99"/>
        <v>0</v>
      </c>
      <c r="BP613" s="425">
        <f>SUM(BP300:BP307)</f>
        <v>0</v>
      </c>
      <c r="BQ613" s="523">
        <f>SUM(BQ300:BQ307)</f>
        <v>0</v>
      </c>
      <c r="BR613" s="425">
        <f>SUM(BR300:BR307)</f>
        <v>0</v>
      </c>
      <c r="BS613" s="523">
        <f>SUM(BS300:BS307)</f>
        <v>0</v>
      </c>
    </row>
    <row r="614" spans="1:71">
      <c r="A614" s="40"/>
      <c r="B614" s="28" t="s">
        <v>20</v>
      </c>
      <c r="C614" s="22">
        <f>SUM(C308:C312)</f>
        <v>6813</v>
      </c>
      <c r="D614" s="22">
        <f>SUM(D308:D312)</f>
        <v>2680</v>
      </c>
      <c r="E614" s="68">
        <f t="shared" si="13"/>
        <v>0.39336562454131807</v>
      </c>
      <c r="F614" s="425">
        <f t="shared" ref="F614:BC614" si="100">SUM(F308:F312)</f>
        <v>0</v>
      </c>
      <c r="G614" s="522">
        <f t="shared" si="100"/>
        <v>0</v>
      </c>
      <c r="H614" s="425">
        <f t="shared" si="100"/>
        <v>0</v>
      </c>
      <c r="I614" s="426">
        <f t="shared" si="100"/>
        <v>0</v>
      </c>
      <c r="J614" s="436">
        <f t="shared" si="100"/>
        <v>0</v>
      </c>
      <c r="K614" s="437">
        <f t="shared" si="100"/>
        <v>0</v>
      </c>
      <c r="L614" s="425">
        <f t="shared" si="100"/>
        <v>0</v>
      </c>
      <c r="M614" s="426">
        <f t="shared" si="100"/>
        <v>0</v>
      </c>
      <c r="N614" s="436">
        <f t="shared" si="100"/>
        <v>0</v>
      </c>
      <c r="O614" s="437">
        <f t="shared" si="100"/>
        <v>0</v>
      </c>
      <c r="P614" s="425">
        <f t="shared" si="100"/>
        <v>0</v>
      </c>
      <c r="Q614" s="426">
        <f t="shared" si="100"/>
        <v>0</v>
      </c>
      <c r="R614" s="436">
        <f t="shared" si="100"/>
        <v>0</v>
      </c>
      <c r="S614" s="437">
        <f t="shared" si="100"/>
        <v>0</v>
      </c>
      <c r="T614" s="425">
        <f t="shared" si="100"/>
        <v>0</v>
      </c>
      <c r="U614" s="426">
        <f t="shared" si="100"/>
        <v>0</v>
      </c>
      <c r="V614" s="436">
        <f t="shared" si="100"/>
        <v>0</v>
      </c>
      <c r="W614" s="437">
        <f t="shared" si="100"/>
        <v>0</v>
      </c>
      <c r="X614" s="425">
        <f t="shared" si="100"/>
        <v>0</v>
      </c>
      <c r="Y614" s="426">
        <f t="shared" si="100"/>
        <v>0</v>
      </c>
      <c r="Z614" s="436">
        <f t="shared" si="100"/>
        <v>0</v>
      </c>
      <c r="AA614" s="437">
        <f t="shared" si="100"/>
        <v>0</v>
      </c>
      <c r="AB614" s="425">
        <f t="shared" si="100"/>
        <v>0</v>
      </c>
      <c r="AC614" s="426">
        <f t="shared" si="100"/>
        <v>0</v>
      </c>
      <c r="AD614" s="436">
        <f t="shared" si="100"/>
        <v>0</v>
      </c>
      <c r="AE614" s="437">
        <f t="shared" si="100"/>
        <v>0</v>
      </c>
      <c r="AF614" s="425">
        <f t="shared" si="100"/>
        <v>0</v>
      </c>
      <c r="AG614" s="426">
        <f t="shared" si="100"/>
        <v>0</v>
      </c>
      <c r="AH614" s="436">
        <f t="shared" si="100"/>
        <v>0</v>
      </c>
      <c r="AI614" s="437">
        <f t="shared" si="100"/>
        <v>0</v>
      </c>
      <c r="AJ614" s="425">
        <f t="shared" si="100"/>
        <v>0</v>
      </c>
      <c r="AK614" s="426">
        <f t="shared" si="100"/>
        <v>0</v>
      </c>
      <c r="AL614" s="436">
        <f t="shared" si="100"/>
        <v>0</v>
      </c>
      <c r="AM614" s="437">
        <f t="shared" si="100"/>
        <v>0</v>
      </c>
      <c r="AN614" s="425">
        <f t="shared" si="100"/>
        <v>0</v>
      </c>
      <c r="AO614" s="426">
        <f t="shared" si="100"/>
        <v>0</v>
      </c>
      <c r="AP614" s="436">
        <f t="shared" si="100"/>
        <v>0</v>
      </c>
      <c r="AQ614" s="437">
        <f t="shared" si="100"/>
        <v>0</v>
      </c>
      <c r="AR614" s="425">
        <f t="shared" si="100"/>
        <v>2190</v>
      </c>
      <c r="AS614" s="426">
        <f t="shared" si="100"/>
        <v>443</v>
      </c>
      <c r="AT614" s="436">
        <f t="shared" si="100"/>
        <v>2305</v>
      </c>
      <c r="AU614" s="437">
        <f t="shared" si="100"/>
        <v>348</v>
      </c>
      <c r="AV614" s="425">
        <f t="shared" si="100"/>
        <v>0</v>
      </c>
      <c r="AW614" s="426">
        <f t="shared" si="100"/>
        <v>0</v>
      </c>
      <c r="AX614" s="436">
        <f t="shared" si="100"/>
        <v>0</v>
      </c>
      <c r="AY614" s="437">
        <f t="shared" si="100"/>
        <v>0</v>
      </c>
      <c r="AZ614" s="425">
        <f t="shared" si="100"/>
        <v>0</v>
      </c>
      <c r="BA614" s="437">
        <f t="shared" si="100"/>
        <v>0</v>
      </c>
      <c r="BB614" s="425">
        <f t="shared" si="100"/>
        <v>0</v>
      </c>
      <c r="BC614" s="523">
        <f t="shared" si="100"/>
        <v>0</v>
      </c>
      <c r="BD614" s="425">
        <f t="shared" ref="BD614:BO614" si="101">SUM(BD308:BD312)</f>
        <v>0</v>
      </c>
      <c r="BE614" s="523">
        <f t="shared" si="101"/>
        <v>0</v>
      </c>
      <c r="BF614" s="425">
        <f t="shared" si="101"/>
        <v>0</v>
      </c>
      <c r="BG614" s="523">
        <f t="shared" si="101"/>
        <v>0</v>
      </c>
      <c r="BH614" s="425">
        <f t="shared" si="101"/>
        <v>0</v>
      </c>
      <c r="BI614" s="523">
        <f t="shared" si="101"/>
        <v>0</v>
      </c>
      <c r="BJ614" s="425">
        <f t="shared" si="101"/>
        <v>0</v>
      </c>
      <c r="BK614" s="523">
        <f t="shared" si="101"/>
        <v>0</v>
      </c>
      <c r="BL614" s="425">
        <f t="shared" si="101"/>
        <v>0</v>
      </c>
      <c r="BM614" s="523">
        <f t="shared" si="101"/>
        <v>0</v>
      </c>
      <c r="BN614" s="425">
        <f t="shared" si="101"/>
        <v>0</v>
      </c>
      <c r="BO614" s="523">
        <f t="shared" si="101"/>
        <v>0</v>
      </c>
      <c r="BP614" s="425">
        <f>SUM(BP308:BP312)</f>
        <v>0</v>
      </c>
      <c r="BQ614" s="523">
        <f>SUM(BQ308:BQ312)</f>
        <v>0</v>
      </c>
      <c r="BR614" s="425">
        <f>SUM(BR308:BR312)</f>
        <v>2087</v>
      </c>
      <c r="BS614" s="523">
        <f>SUM(BS308:BS312)</f>
        <v>424</v>
      </c>
    </row>
    <row r="615" spans="1:71">
      <c r="A615" s="40"/>
      <c r="B615" s="28" t="s">
        <v>720</v>
      </c>
      <c r="C615" s="22">
        <f>SUM(C317:C348)</f>
        <v>32604</v>
      </c>
      <c r="D615" s="22">
        <f>SUM(D317:D348)</f>
        <v>15008</v>
      </c>
      <c r="E615" s="68">
        <f t="shared" si="13"/>
        <v>0.46031161820635502</v>
      </c>
      <c r="F615" s="425">
        <f t="shared" ref="F615:BC615" si="102">SUM(F317:F348)</f>
        <v>0</v>
      </c>
      <c r="G615" s="522">
        <f t="shared" si="102"/>
        <v>0</v>
      </c>
      <c r="H615" s="425">
        <f t="shared" si="102"/>
        <v>0</v>
      </c>
      <c r="I615" s="426">
        <f t="shared" si="102"/>
        <v>0</v>
      </c>
      <c r="J615" s="436">
        <f t="shared" si="102"/>
        <v>0</v>
      </c>
      <c r="K615" s="437">
        <f t="shared" si="102"/>
        <v>0</v>
      </c>
      <c r="L615" s="425">
        <f t="shared" si="102"/>
        <v>0</v>
      </c>
      <c r="M615" s="426">
        <f t="shared" si="102"/>
        <v>0</v>
      </c>
      <c r="N615" s="436">
        <f t="shared" si="102"/>
        <v>0</v>
      </c>
      <c r="O615" s="437">
        <f t="shared" si="102"/>
        <v>0</v>
      </c>
      <c r="P615" s="425">
        <f t="shared" si="102"/>
        <v>0</v>
      </c>
      <c r="Q615" s="426">
        <f t="shared" si="102"/>
        <v>0</v>
      </c>
      <c r="R615" s="436">
        <f t="shared" si="102"/>
        <v>0</v>
      </c>
      <c r="S615" s="437">
        <f t="shared" si="102"/>
        <v>0</v>
      </c>
      <c r="T615" s="425">
        <f t="shared" si="102"/>
        <v>0</v>
      </c>
      <c r="U615" s="426">
        <f t="shared" si="102"/>
        <v>0</v>
      </c>
      <c r="V615" s="436">
        <f t="shared" si="102"/>
        <v>0</v>
      </c>
      <c r="W615" s="437">
        <f t="shared" si="102"/>
        <v>0</v>
      </c>
      <c r="X615" s="425">
        <f t="shared" si="102"/>
        <v>0</v>
      </c>
      <c r="Y615" s="426">
        <f t="shared" si="102"/>
        <v>0</v>
      </c>
      <c r="Z615" s="436">
        <f t="shared" si="102"/>
        <v>0</v>
      </c>
      <c r="AA615" s="437">
        <f t="shared" si="102"/>
        <v>0</v>
      </c>
      <c r="AB615" s="425">
        <f t="shared" si="102"/>
        <v>0</v>
      </c>
      <c r="AC615" s="426">
        <f t="shared" si="102"/>
        <v>0</v>
      </c>
      <c r="AD615" s="436">
        <f t="shared" si="102"/>
        <v>0</v>
      </c>
      <c r="AE615" s="437">
        <f t="shared" si="102"/>
        <v>0</v>
      </c>
      <c r="AF615" s="425">
        <f t="shared" si="102"/>
        <v>8643</v>
      </c>
      <c r="AG615" s="426">
        <f t="shared" si="102"/>
        <v>6287</v>
      </c>
      <c r="AH615" s="436">
        <f t="shared" si="102"/>
        <v>0</v>
      </c>
      <c r="AI615" s="437">
        <f t="shared" si="102"/>
        <v>0</v>
      </c>
      <c r="AJ615" s="425">
        <f t="shared" si="102"/>
        <v>0</v>
      </c>
      <c r="AK615" s="426">
        <f t="shared" si="102"/>
        <v>0</v>
      </c>
      <c r="AL615" s="436">
        <f t="shared" si="102"/>
        <v>0</v>
      </c>
      <c r="AM615" s="437">
        <f t="shared" si="102"/>
        <v>0</v>
      </c>
      <c r="AN615" s="425">
        <f t="shared" si="102"/>
        <v>0</v>
      </c>
      <c r="AO615" s="426">
        <f t="shared" si="102"/>
        <v>0</v>
      </c>
      <c r="AP615" s="436">
        <f t="shared" si="102"/>
        <v>0</v>
      </c>
      <c r="AQ615" s="437">
        <f t="shared" si="102"/>
        <v>0</v>
      </c>
      <c r="AR615" s="425">
        <f t="shared" si="102"/>
        <v>9989</v>
      </c>
      <c r="AS615" s="426">
        <f t="shared" si="102"/>
        <v>4689</v>
      </c>
      <c r="AT615" s="436">
        <f t="shared" si="102"/>
        <v>10814</v>
      </c>
      <c r="AU615" s="437">
        <f t="shared" si="102"/>
        <v>3785</v>
      </c>
      <c r="AV615" s="425">
        <f t="shared" si="102"/>
        <v>0</v>
      </c>
      <c r="AW615" s="426">
        <f t="shared" si="102"/>
        <v>0</v>
      </c>
      <c r="AX615" s="436">
        <f t="shared" si="102"/>
        <v>0</v>
      </c>
      <c r="AY615" s="437">
        <f t="shared" si="102"/>
        <v>0</v>
      </c>
      <c r="AZ615" s="425">
        <f t="shared" si="102"/>
        <v>0</v>
      </c>
      <c r="BA615" s="437">
        <f t="shared" si="102"/>
        <v>0</v>
      </c>
      <c r="BB615" s="425">
        <f t="shared" si="102"/>
        <v>0</v>
      </c>
      <c r="BC615" s="523">
        <f t="shared" si="102"/>
        <v>0</v>
      </c>
      <c r="BD615" s="425">
        <f t="shared" ref="BD615:BO615" si="103">SUM(BD317:BD348)</f>
        <v>0</v>
      </c>
      <c r="BE615" s="523">
        <f t="shared" si="103"/>
        <v>0</v>
      </c>
      <c r="BF615" s="425">
        <f t="shared" si="103"/>
        <v>0</v>
      </c>
      <c r="BG615" s="523">
        <f t="shared" si="103"/>
        <v>0</v>
      </c>
      <c r="BH615" s="425">
        <f t="shared" si="103"/>
        <v>0</v>
      </c>
      <c r="BI615" s="523">
        <f t="shared" si="103"/>
        <v>0</v>
      </c>
      <c r="BJ615" s="425">
        <f t="shared" si="103"/>
        <v>0</v>
      </c>
      <c r="BK615" s="523">
        <f t="shared" si="103"/>
        <v>0</v>
      </c>
      <c r="BL615" s="425">
        <f t="shared" si="103"/>
        <v>0</v>
      </c>
      <c r="BM615" s="523">
        <f t="shared" si="103"/>
        <v>0</v>
      </c>
      <c r="BN615" s="425">
        <f t="shared" si="103"/>
        <v>0</v>
      </c>
      <c r="BO615" s="523">
        <f t="shared" si="103"/>
        <v>0</v>
      </c>
      <c r="BP615" s="425">
        <f>SUM(BP317:BP348)</f>
        <v>0</v>
      </c>
      <c r="BQ615" s="523">
        <f>SUM(BQ317:BQ348)</f>
        <v>0</v>
      </c>
      <c r="BR615" s="425">
        <f>SUM(BR317:BR348)</f>
        <v>0</v>
      </c>
      <c r="BS615" s="523">
        <f>SUM(BS317:BS348)</f>
        <v>0</v>
      </c>
    </row>
    <row r="616" spans="1:71">
      <c r="A616" s="40"/>
      <c r="B616" s="28" t="s">
        <v>721</v>
      </c>
      <c r="C616" s="22">
        <f>SUM(C350:C387)</f>
        <v>40043</v>
      </c>
      <c r="D616" s="22">
        <f>SUM(D350:D387)</f>
        <v>14137</v>
      </c>
      <c r="E616" s="68">
        <f t="shared" si="13"/>
        <v>0.35304547611317832</v>
      </c>
      <c r="F616" s="425">
        <f t="shared" ref="F616:BC616" si="104">SUM(F350:F387)</f>
        <v>0</v>
      </c>
      <c r="G616" s="522">
        <f t="shared" si="104"/>
        <v>0</v>
      </c>
      <c r="H616" s="425">
        <f t="shared" si="104"/>
        <v>0</v>
      </c>
      <c r="I616" s="426">
        <f t="shared" si="104"/>
        <v>0</v>
      </c>
      <c r="J616" s="436">
        <f t="shared" si="104"/>
        <v>0</v>
      </c>
      <c r="K616" s="437">
        <f t="shared" si="104"/>
        <v>0</v>
      </c>
      <c r="L616" s="425">
        <f t="shared" si="104"/>
        <v>0</v>
      </c>
      <c r="M616" s="426">
        <f t="shared" si="104"/>
        <v>0</v>
      </c>
      <c r="N616" s="436">
        <f t="shared" si="104"/>
        <v>0</v>
      </c>
      <c r="O616" s="437">
        <f t="shared" si="104"/>
        <v>0</v>
      </c>
      <c r="P616" s="425">
        <f t="shared" si="104"/>
        <v>0</v>
      </c>
      <c r="Q616" s="426">
        <f t="shared" si="104"/>
        <v>0</v>
      </c>
      <c r="R616" s="436">
        <f t="shared" si="104"/>
        <v>0</v>
      </c>
      <c r="S616" s="437">
        <f t="shared" si="104"/>
        <v>0</v>
      </c>
      <c r="T616" s="425">
        <f t="shared" si="104"/>
        <v>0</v>
      </c>
      <c r="U616" s="426">
        <f t="shared" si="104"/>
        <v>0</v>
      </c>
      <c r="V616" s="436">
        <f t="shared" si="104"/>
        <v>0</v>
      </c>
      <c r="W616" s="437">
        <f t="shared" si="104"/>
        <v>0</v>
      </c>
      <c r="X616" s="425">
        <f t="shared" si="104"/>
        <v>0</v>
      </c>
      <c r="Y616" s="426">
        <f t="shared" si="104"/>
        <v>0</v>
      </c>
      <c r="Z616" s="436">
        <f t="shared" si="104"/>
        <v>0</v>
      </c>
      <c r="AA616" s="437">
        <f t="shared" si="104"/>
        <v>0</v>
      </c>
      <c r="AB616" s="425">
        <f t="shared" si="104"/>
        <v>0</v>
      </c>
      <c r="AC616" s="426">
        <f t="shared" si="104"/>
        <v>0</v>
      </c>
      <c r="AD616" s="436">
        <f t="shared" si="104"/>
        <v>0</v>
      </c>
      <c r="AE616" s="437">
        <f t="shared" si="104"/>
        <v>0</v>
      </c>
      <c r="AF616" s="425">
        <f t="shared" si="104"/>
        <v>0</v>
      </c>
      <c r="AG616" s="426">
        <f t="shared" si="104"/>
        <v>0</v>
      </c>
      <c r="AH616" s="436">
        <f t="shared" si="104"/>
        <v>0</v>
      </c>
      <c r="AI616" s="437">
        <f t="shared" si="104"/>
        <v>0</v>
      </c>
      <c r="AJ616" s="425">
        <f t="shared" si="104"/>
        <v>6862</v>
      </c>
      <c r="AK616" s="426">
        <f t="shared" si="104"/>
        <v>6343</v>
      </c>
      <c r="AL616" s="436">
        <f t="shared" si="104"/>
        <v>0</v>
      </c>
      <c r="AM616" s="437">
        <f t="shared" si="104"/>
        <v>0</v>
      </c>
      <c r="AN616" s="425">
        <f t="shared" si="104"/>
        <v>0</v>
      </c>
      <c r="AO616" s="426">
        <f t="shared" si="104"/>
        <v>0</v>
      </c>
      <c r="AP616" s="436">
        <f t="shared" si="104"/>
        <v>0</v>
      </c>
      <c r="AQ616" s="437">
        <f t="shared" si="104"/>
        <v>0</v>
      </c>
      <c r="AR616" s="425">
        <f t="shared" si="104"/>
        <v>8337</v>
      </c>
      <c r="AS616" s="426">
        <f t="shared" si="104"/>
        <v>5518</v>
      </c>
      <c r="AT616" s="436">
        <f t="shared" si="104"/>
        <v>9452</v>
      </c>
      <c r="AU616" s="437">
        <f t="shared" si="104"/>
        <v>4313</v>
      </c>
      <c r="AV616" s="425">
        <f t="shared" si="104"/>
        <v>0</v>
      </c>
      <c r="AW616" s="426">
        <f t="shared" si="104"/>
        <v>0</v>
      </c>
      <c r="AX616" s="436">
        <f t="shared" si="104"/>
        <v>0</v>
      </c>
      <c r="AY616" s="437">
        <f t="shared" si="104"/>
        <v>0</v>
      </c>
      <c r="AZ616" s="425">
        <f t="shared" si="104"/>
        <v>0</v>
      </c>
      <c r="BA616" s="437">
        <f t="shared" si="104"/>
        <v>0</v>
      </c>
      <c r="BB616" s="425">
        <f t="shared" si="104"/>
        <v>0</v>
      </c>
      <c r="BC616" s="523">
        <f t="shared" si="104"/>
        <v>0</v>
      </c>
      <c r="BD616" s="425">
        <f t="shared" ref="BD616:BO616" si="105">SUM(BD350:BD387)</f>
        <v>0</v>
      </c>
      <c r="BE616" s="523">
        <f t="shared" si="105"/>
        <v>0</v>
      </c>
      <c r="BF616" s="425">
        <f t="shared" si="105"/>
        <v>0</v>
      </c>
      <c r="BG616" s="523">
        <f t="shared" si="105"/>
        <v>0</v>
      </c>
      <c r="BH616" s="425">
        <f t="shared" si="105"/>
        <v>0</v>
      </c>
      <c r="BI616" s="523">
        <f t="shared" si="105"/>
        <v>0</v>
      </c>
      <c r="BJ616" s="425">
        <f t="shared" si="105"/>
        <v>0</v>
      </c>
      <c r="BK616" s="523">
        <f t="shared" si="105"/>
        <v>0</v>
      </c>
      <c r="BL616" s="425">
        <f t="shared" si="105"/>
        <v>0</v>
      </c>
      <c r="BM616" s="523">
        <f t="shared" si="105"/>
        <v>0</v>
      </c>
      <c r="BN616" s="425">
        <f t="shared" si="105"/>
        <v>0</v>
      </c>
      <c r="BO616" s="523">
        <f t="shared" si="105"/>
        <v>0</v>
      </c>
      <c r="BP616" s="425">
        <f>SUM(BP350:BP387)</f>
        <v>0</v>
      </c>
      <c r="BQ616" s="523">
        <f>SUM(BQ350:BQ387)</f>
        <v>0</v>
      </c>
      <c r="BR616" s="425">
        <f>SUM(BR350:BR387)</f>
        <v>0</v>
      </c>
      <c r="BS616" s="523">
        <f>SUM(BS350:BS387)</f>
        <v>0</v>
      </c>
    </row>
    <row r="617" spans="1:71">
      <c r="A617" s="40"/>
      <c r="B617" s="28" t="s">
        <v>722</v>
      </c>
      <c r="C617" s="22">
        <f>SUM(C388:C395)+C399</f>
        <v>3301</v>
      </c>
      <c r="D617" s="22">
        <f>SUM(D388:D395)+D399</f>
        <v>852</v>
      </c>
      <c r="E617" s="68">
        <f t="shared" si="13"/>
        <v>0.25810360496819146</v>
      </c>
      <c r="F617" s="425">
        <f t="shared" ref="F617:BC617" si="106">SUM(F388:F395)+F399</f>
        <v>0</v>
      </c>
      <c r="G617" s="522">
        <f t="shared" si="106"/>
        <v>0</v>
      </c>
      <c r="H617" s="425">
        <f t="shared" si="106"/>
        <v>0</v>
      </c>
      <c r="I617" s="426">
        <f t="shared" si="106"/>
        <v>0</v>
      </c>
      <c r="J617" s="436">
        <f t="shared" si="106"/>
        <v>0</v>
      </c>
      <c r="K617" s="437">
        <f t="shared" si="106"/>
        <v>0</v>
      </c>
      <c r="L617" s="425">
        <f t="shared" si="106"/>
        <v>0</v>
      </c>
      <c r="M617" s="426">
        <f t="shared" si="106"/>
        <v>0</v>
      </c>
      <c r="N617" s="436">
        <f t="shared" si="106"/>
        <v>0</v>
      </c>
      <c r="O617" s="437">
        <f t="shared" si="106"/>
        <v>0</v>
      </c>
      <c r="P617" s="425">
        <f t="shared" si="106"/>
        <v>0</v>
      </c>
      <c r="Q617" s="426">
        <f t="shared" si="106"/>
        <v>0</v>
      </c>
      <c r="R617" s="436">
        <f t="shared" si="106"/>
        <v>0</v>
      </c>
      <c r="S617" s="437">
        <f t="shared" si="106"/>
        <v>0</v>
      </c>
      <c r="T617" s="425">
        <f t="shared" si="106"/>
        <v>0</v>
      </c>
      <c r="U617" s="426">
        <f t="shared" si="106"/>
        <v>0</v>
      </c>
      <c r="V617" s="436">
        <f t="shared" si="106"/>
        <v>0</v>
      </c>
      <c r="W617" s="437">
        <f t="shared" si="106"/>
        <v>0</v>
      </c>
      <c r="X617" s="425">
        <f t="shared" si="106"/>
        <v>0</v>
      </c>
      <c r="Y617" s="426">
        <f t="shared" si="106"/>
        <v>0</v>
      </c>
      <c r="Z617" s="436">
        <f t="shared" si="106"/>
        <v>0</v>
      </c>
      <c r="AA617" s="437">
        <f t="shared" si="106"/>
        <v>0</v>
      </c>
      <c r="AB617" s="425">
        <f t="shared" si="106"/>
        <v>458</v>
      </c>
      <c r="AC617" s="426">
        <f t="shared" si="106"/>
        <v>224</v>
      </c>
      <c r="AD617" s="436">
        <f t="shared" si="106"/>
        <v>0</v>
      </c>
      <c r="AE617" s="437">
        <f t="shared" si="106"/>
        <v>0</v>
      </c>
      <c r="AF617" s="425">
        <f t="shared" si="106"/>
        <v>0</v>
      </c>
      <c r="AG617" s="426">
        <f t="shared" si="106"/>
        <v>0</v>
      </c>
      <c r="AH617" s="436">
        <f t="shared" si="106"/>
        <v>0</v>
      </c>
      <c r="AI617" s="437">
        <f t="shared" si="106"/>
        <v>0</v>
      </c>
      <c r="AJ617" s="425">
        <f t="shared" si="106"/>
        <v>0</v>
      </c>
      <c r="AK617" s="426">
        <f t="shared" si="106"/>
        <v>0</v>
      </c>
      <c r="AL617" s="436">
        <f t="shared" si="106"/>
        <v>0</v>
      </c>
      <c r="AM617" s="437">
        <f t="shared" si="106"/>
        <v>0</v>
      </c>
      <c r="AN617" s="425">
        <f t="shared" si="106"/>
        <v>0</v>
      </c>
      <c r="AO617" s="426">
        <f t="shared" si="106"/>
        <v>0</v>
      </c>
      <c r="AP617" s="436">
        <f t="shared" si="106"/>
        <v>0</v>
      </c>
      <c r="AQ617" s="437">
        <f t="shared" si="106"/>
        <v>0</v>
      </c>
      <c r="AR617" s="425">
        <f t="shared" si="106"/>
        <v>652</v>
      </c>
      <c r="AS617" s="426">
        <f t="shared" si="106"/>
        <v>182</v>
      </c>
      <c r="AT617" s="436">
        <f t="shared" si="106"/>
        <v>677</v>
      </c>
      <c r="AU617" s="437">
        <f t="shared" si="106"/>
        <v>158</v>
      </c>
      <c r="AV617" s="425">
        <f t="shared" si="106"/>
        <v>0</v>
      </c>
      <c r="AW617" s="426">
        <f t="shared" si="106"/>
        <v>0</v>
      </c>
      <c r="AX617" s="436">
        <f t="shared" si="106"/>
        <v>0</v>
      </c>
      <c r="AY617" s="437">
        <f t="shared" si="106"/>
        <v>0</v>
      </c>
      <c r="AZ617" s="425">
        <f t="shared" si="106"/>
        <v>0</v>
      </c>
      <c r="BA617" s="437">
        <f t="shared" si="106"/>
        <v>0</v>
      </c>
      <c r="BB617" s="425">
        <f t="shared" si="106"/>
        <v>0</v>
      </c>
      <c r="BC617" s="523">
        <f t="shared" si="106"/>
        <v>0</v>
      </c>
      <c r="BD617" s="425">
        <f t="shared" ref="BD617:BO617" si="107">SUM(BD388:BD395)+BD399</f>
        <v>0</v>
      </c>
      <c r="BE617" s="523">
        <f t="shared" si="107"/>
        <v>0</v>
      </c>
      <c r="BF617" s="425">
        <f t="shared" si="107"/>
        <v>0</v>
      </c>
      <c r="BG617" s="523">
        <f t="shared" si="107"/>
        <v>0</v>
      </c>
      <c r="BH617" s="425">
        <f t="shared" si="107"/>
        <v>0</v>
      </c>
      <c r="BI617" s="523">
        <f t="shared" si="107"/>
        <v>0</v>
      </c>
      <c r="BJ617" s="425">
        <f t="shared" si="107"/>
        <v>0</v>
      </c>
      <c r="BK617" s="523">
        <f t="shared" si="107"/>
        <v>0</v>
      </c>
      <c r="BL617" s="425">
        <f t="shared" si="107"/>
        <v>0</v>
      </c>
      <c r="BM617" s="523">
        <f t="shared" si="107"/>
        <v>0</v>
      </c>
      <c r="BN617" s="425">
        <f t="shared" si="107"/>
        <v>0</v>
      </c>
      <c r="BO617" s="523">
        <f t="shared" si="107"/>
        <v>0</v>
      </c>
      <c r="BP617" s="425">
        <f>SUM(BP388:BP395)+BP399</f>
        <v>0</v>
      </c>
      <c r="BQ617" s="523">
        <f>SUM(BQ388:BQ395)+BQ399</f>
        <v>0</v>
      </c>
      <c r="BR617" s="425">
        <f>SUM(BR388:BR395)+BR399</f>
        <v>0</v>
      </c>
      <c r="BS617" s="523">
        <f>SUM(BS388:BS395)+BS399</f>
        <v>0</v>
      </c>
    </row>
    <row r="618" spans="1:71">
      <c r="A618" s="40"/>
      <c r="B618" s="28" t="s">
        <v>748</v>
      </c>
      <c r="C618" s="32">
        <f>SUM(C400:C401)+C231</f>
        <v>3345</v>
      </c>
      <c r="D618" s="32">
        <f>SUM(D400:D401)+D231</f>
        <v>1007</v>
      </c>
      <c r="E618" s="68">
        <f t="shared" si="13"/>
        <v>0.30104633781763829</v>
      </c>
      <c r="F618" s="425">
        <f t="shared" ref="F618:BC618" si="108">SUM(F400:F401)+F231</f>
        <v>0</v>
      </c>
      <c r="G618" s="522">
        <f t="shared" si="108"/>
        <v>0</v>
      </c>
      <c r="H618" s="425">
        <f t="shared" si="108"/>
        <v>0</v>
      </c>
      <c r="I618" s="426">
        <f t="shared" si="108"/>
        <v>0</v>
      </c>
      <c r="J618" s="436">
        <f t="shared" si="108"/>
        <v>0</v>
      </c>
      <c r="K618" s="437">
        <f t="shared" si="108"/>
        <v>0</v>
      </c>
      <c r="L618" s="425">
        <f t="shared" si="108"/>
        <v>0</v>
      </c>
      <c r="M618" s="426">
        <f t="shared" si="108"/>
        <v>0</v>
      </c>
      <c r="N618" s="436">
        <f t="shared" si="108"/>
        <v>0</v>
      </c>
      <c r="O618" s="437">
        <f t="shared" si="108"/>
        <v>0</v>
      </c>
      <c r="P618" s="425">
        <f t="shared" si="108"/>
        <v>0</v>
      </c>
      <c r="Q618" s="426">
        <f t="shared" si="108"/>
        <v>0</v>
      </c>
      <c r="R618" s="436">
        <f t="shared" si="108"/>
        <v>0</v>
      </c>
      <c r="S618" s="437">
        <f t="shared" si="108"/>
        <v>0</v>
      </c>
      <c r="T618" s="425">
        <f t="shared" si="108"/>
        <v>0</v>
      </c>
      <c r="U618" s="426">
        <f t="shared" si="108"/>
        <v>0</v>
      </c>
      <c r="V618" s="436">
        <f t="shared" si="108"/>
        <v>0</v>
      </c>
      <c r="W618" s="437">
        <f t="shared" si="108"/>
        <v>0</v>
      </c>
      <c r="X618" s="425">
        <f t="shared" si="108"/>
        <v>0</v>
      </c>
      <c r="Y618" s="426">
        <f t="shared" si="108"/>
        <v>0</v>
      </c>
      <c r="Z618" s="436">
        <f t="shared" si="108"/>
        <v>0</v>
      </c>
      <c r="AA618" s="437">
        <f t="shared" si="108"/>
        <v>0</v>
      </c>
      <c r="AB618" s="425">
        <f t="shared" si="108"/>
        <v>0</v>
      </c>
      <c r="AC618" s="426">
        <f t="shared" si="108"/>
        <v>0</v>
      </c>
      <c r="AD618" s="436">
        <f t="shared" si="108"/>
        <v>0</v>
      </c>
      <c r="AE618" s="437">
        <f t="shared" si="108"/>
        <v>0</v>
      </c>
      <c r="AF618" s="425">
        <f t="shared" si="108"/>
        <v>0</v>
      </c>
      <c r="AG618" s="426">
        <f t="shared" si="108"/>
        <v>0</v>
      </c>
      <c r="AH618" s="436">
        <f t="shared" si="108"/>
        <v>0</v>
      </c>
      <c r="AI618" s="437">
        <f t="shared" si="108"/>
        <v>0</v>
      </c>
      <c r="AJ618" s="425">
        <f t="shared" si="108"/>
        <v>0</v>
      </c>
      <c r="AK618" s="426">
        <f t="shared" si="108"/>
        <v>0</v>
      </c>
      <c r="AL618" s="436">
        <f t="shared" si="108"/>
        <v>0</v>
      </c>
      <c r="AM618" s="437">
        <f t="shared" si="108"/>
        <v>0</v>
      </c>
      <c r="AN618" s="425">
        <f t="shared" si="108"/>
        <v>0</v>
      </c>
      <c r="AO618" s="426">
        <f t="shared" si="108"/>
        <v>0</v>
      </c>
      <c r="AP618" s="436">
        <f t="shared" si="108"/>
        <v>0</v>
      </c>
      <c r="AQ618" s="437">
        <f t="shared" si="108"/>
        <v>0</v>
      </c>
      <c r="AR618" s="425">
        <f t="shared" si="108"/>
        <v>464</v>
      </c>
      <c r="AS618" s="426">
        <f t="shared" si="108"/>
        <v>516</v>
      </c>
      <c r="AT618" s="436">
        <f t="shared" si="108"/>
        <v>597</v>
      </c>
      <c r="AU618" s="437">
        <f t="shared" si="108"/>
        <v>393</v>
      </c>
      <c r="AV618" s="425">
        <f t="shared" si="108"/>
        <v>0</v>
      </c>
      <c r="AW618" s="426">
        <f t="shared" si="108"/>
        <v>0</v>
      </c>
      <c r="AX618" s="436">
        <f t="shared" si="108"/>
        <v>0</v>
      </c>
      <c r="AY618" s="437">
        <f t="shared" si="108"/>
        <v>0</v>
      </c>
      <c r="AZ618" s="425">
        <f t="shared" si="108"/>
        <v>0</v>
      </c>
      <c r="BA618" s="437">
        <f t="shared" si="108"/>
        <v>0</v>
      </c>
      <c r="BB618" s="425">
        <f t="shared" si="108"/>
        <v>0</v>
      </c>
      <c r="BC618" s="523">
        <f t="shared" si="108"/>
        <v>0</v>
      </c>
      <c r="BD618" s="425">
        <f t="shared" ref="BD618:BO618" si="109">SUM(BD400:BD401)+BD231</f>
        <v>0</v>
      </c>
      <c r="BE618" s="523">
        <f t="shared" si="109"/>
        <v>0</v>
      </c>
      <c r="BF618" s="425">
        <f t="shared" si="109"/>
        <v>0</v>
      </c>
      <c r="BG618" s="523">
        <f t="shared" si="109"/>
        <v>0</v>
      </c>
      <c r="BH618" s="425">
        <f t="shared" si="109"/>
        <v>276</v>
      </c>
      <c r="BI618" s="523">
        <f t="shared" si="109"/>
        <v>67</v>
      </c>
      <c r="BJ618" s="425">
        <f t="shared" si="109"/>
        <v>0</v>
      </c>
      <c r="BK618" s="523">
        <f t="shared" si="109"/>
        <v>0</v>
      </c>
      <c r="BL618" s="425">
        <f t="shared" si="109"/>
        <v>0</v>
      </c>
      <c r="BM618" s="523">
        <f t="shared" si="109"/>
        <v>0</v>
      </c>
      <c r="BN618" s="425">
        <f t="shared" si="109"/>
        <v>0</v>
      </c>
      <c r="BO618" s="523">
        <f t="shared" si="109"/>
        <v>0</v>
      </c>
      <c r="BP618" s="425">
        <f>SUM(BP400:BP401)+BP231</f>
        <v>0</v>
      </c>
      <c r="BQ618" s="523">
        <f>SUM(BQ400:BQ401)+BQ231</f>
        <v>0</v>
      </c>
      <c r="BR618" s="425">
        <f>SUM(BR400:BR401)+BR231</f>
        <v>0</v>
      </c>
      <c r="BS618" s="523">
        <f>SUM(BS400:BS401)+BS231</f>
        <v>0</v>
      </c>
    </row>
    <row r="619" spans="1:71">
      <c r="A619" s="40"/>
      <c r="B619" s="28" t="s">
        <v>21</v>
      </c>
      <c r="C619" s="22">
        <f>SUM(C402:C420)</f>
        <v>19440</v>
      </c>
      <c r="D619" s="22">
        <f>SUM(D402:D420)</f>
        <v>5401</v>
      </c>
      <c r="E619" s="68">
        <f t="shared" si="13"/>
        <v>0.2778292181069959</v>
      </c>
      <c r="F619" s="425">
        <f t="shared" ref="F619:BC619" si="110">SUM(F402:F420)</f>
        <v>0</v>
      </c>
      <c r="G619" s="522">
        <f t="shared" si="110"/>
        <v>0</v>
      </c>
      <c r="H619" s="425">
        <f t="shared" si="110"/>
        <v>0</v>
      </c>
      <c r="I619" s="426">
        <f t="shared" si="110"/>
        <v>0</v>
      </c>
      <c r="J619" s="436">
        <f t="shared" si="110"/>
        <v>0</v>
      </c>
      <c r="K619" s="437">
        <f t="shared" si="110"/>
        <v>0</v>
      </c>
      <c r="L619" s="425">
        <f t="shared" si="110"/>
        <v>0</v>
      </c>
      <c r="M619" s="426">
        <f t="shared" si="110"/>
        <v>0</v>
      </c>
      <c r="N619" s="436">
        <f t="shared" si="110"/>
        <v>0</v>
      </c>
      <c r="O619" s="437">
        <f t="shared" si="110"/>
        <v>0</v>
      </c>
      <c r="P619" s="425">
        <f t="shared" si="110"/>
        <v>0</v>
      </c>
      <c r="Q619" s="426">
        <f t="shared" si="110"/>
        <v>0</v>
      </c>
      <c r="R619" s="436">
        <f t="shared" si="110"/>
        <v>0</v>
      </c>
      <c r="S619" s="437">
        <f t="shared" si="110"/>
        <v>0</v>
      </c>
      <c r="T619" s="425">
        <f t="shared" si="110"/>
        <v>0</v>
      </c>
      <c r="U619" s="426">
        <f t="shared" si="110"/>
        <v>0</v>
      </c>
      <c r="V619" s="436">
        <f t="shared" si="110"/>
        <v>0</v>
      </c>
      <c r="W619" s="437">
        <f t="shared" si="110"/>
        <v>0</v>
      </c>
      <c r="X619" s="425">
        <f t="shared" si="110"/>
        <v>0</v>
      </c>
      <c r="Y619" s="426">
        <f t="shared" si="110"/>
        <v>0</v>
      </c>
      <c r="Z619" s="436">
        <f t="shared" si="110"/>
        <v>0</v>
      </c>
      <c r="AA619" s="437">
        <f t="shared" si="110"/>
        <v>0</v>
      </c>
      <c r="AB619" s="425">
        <f t="shared" si="110"/>
        <v>22</v>
      </c>
      <c r="AC619" s="426">
        <f t="shared" si="110"/>
        <v>43</v>
      </c>
      <c r="AD619" s="436">
        <f t="shared" si="110"/>
        <v>0</v>
      </c>
      <c r="AE619" s="437">
        <f t="shared" si="110"/>
        <v>0</v>
      </c>
      <c r="AF619" s="425">
        <f t="shared" si="110"/>
        <v>0</v>
      </c>
      <c r="AG619" s="426">
        <f t="shared" si="110"/>
        <v>0</v>
      </c>
      <c r="AH619" s="436">
        <f t="shared" si="110"/>
        <v>0</v>
      </c>
      <c r="AI619" s="437">
        <f t="shared" si="110"/>
        <v>0</v>
      </c>
      <c r="AJ619" s="425">
        <f t="shared" si="110"/>
        <v>0</v>
      </c>
      <c r="AK619" s="426">
        <f t="shared" si="110"/>
        <v>0</v>
      </c>
      <c r="AL619" s="436">
        <f t="shared" si="110"/>
        <v>0</v>
      </c>
      <c r="AM619" s="437">
        <f t="shared" si="110"/>
        <v>0</v>
      </c>
      <c r="AN619" s="425">
        <f t="shared" si="110"/>
        <v>0</v>
      </c>
      <c r="AO619" s="426">
        <f t="shared" si="110"/>
        <v>0</v>
      </c>
      <c r="AP619" s="436">
        <f t="shared" si="110"/>
        <v>0</v>
      </c>
      <c r="AQ619" s="437">
        <f t="shared" si="110"/>
        <v>0</v>
      </c>
      <c r="AR619" s="425">
        <f t="shared" si="110"/>
        <v>3109</v>
      </c>
      <c r="AS619" s="426">
        <f t="shared" si="110"/>
        <v>2232</v>
      </c>
      <c r="AT619" s="436">
        <f t="shared" si="110"/>
        <v>3582</v>
      </c>
      <c r="AU619" s="437">
        <f t="shared" si="110"/>
        <v>1769</v>
      </c>
      <c r="AV619" s="425">
        <f t="shared" si="110"/>
        <v>0</v>
      </c>
      <c r="AW619" s="426">
        <f t="shared" si="110"/>
        <v>0</v>
      </c>
      <c r="AX619" s="436">
        <f t="shared" si="110"/>
        <v>0</v>
      </c>
      <c r="AY619" s="437">
        <f t="shared" si="110"/>
        <v>0</v>
      </c>
      <c r="AZ619" s="425">
        <f t="shared" si="110"/>
        <v>0</v>
      </c>
      <c r="BA619" s="437">
        <f t="shared" si="110"/>
        <v>0</v>
      </c>
      <c r="BB619" s="425">
        <f t="shared" si="110"/>
        <v>0</v>
      </c>
      <c r="BC619" s="523">
        <f t="shared" si="110"/>
        <v>0</v>
      </c>
      <c r="BD619" s="425">
        <f t="shared" ref="BD619:BO619" si="111">SUM(BD402:BD420)</f>
        <v>0</v>
      </c>
      <c r="BE619" s="523">
        <f t="shared" si="111"/>
        <v>0</v>
      </c>
      <c r="BF619" s="425">
        <f t="shared" si="111"/>
        <v>0</v>
      </c>
      <c r="BG619" s="523">
        <f t="shared" si="111"/>
        <v>0</v>
      </c>
      <c r="BH619" s="425">
        <f t="shared" si="111"/>
        <v>0</v>
      </c>
      <c r="BI619" s="523">
        <f t="shared" si="111"/>
        <v>0</v>
      </c>
      <c r="BJ619" s="425">
        <f t="shared" si="111"/>
        <v>0</v>
      </c>
      <c r="BK619" s="523">
        <f t="shared" si="111"/>
        <v>0</v>
      </c>
      <c r="BL619" s="425">
        <f t="shared" si="111"/>
        <v>0</v>
      </c>
      <c r="BM619" s="523">
        <f t="shared" si="111"/>
        <v>0</v>
      </c>
      <c r="BN619" s="425">
        <f t="shared" si="111"/>
        <v>0</v>
      </c>
      <c r="BO619" s="523">
        <f t="shared" si="111"/>
        <v>0</v>
      </c>
      <c r="BP619" s="425">
        <f>SUM(BP402:BP420)</f>
        <v>0</v>
      </c>
      <c r="BQ619" s="523">
        <f>SUM(BQ402:BQ420)</f>
        <v>0</v>
      </c>
      <c r="BR619" s="425">
        <f>SUM(BR402:BR420)</f>
        <v>0</v>
      </c>
      <c r="BS619" s="523">
        <f>SUM(BS402:BS420)</f>
        <v>0</v>
      </c>
    </row>
    <row r="620" spans="1:71">
      <c r="A620" s="40"/>
      <c r="B620" s="28" t="s">
        <v>22</v>
      </c>
      <c r="C620" s="22">
        <f>SUM(C430:C472)</f>
        <v>43556</v>
      </c>
      <c r="D620" s="22">
        <f>SUM(D430:D472)</f>
        <v>13606</v>
      </c>
      <c r="E620" s="68">
        <f t="shared" si="13"/>
        <v>0.31237946551565798</v>
      </c>
      <c r="F620" s="425">
        <f t="shared" ref="F620:BC620" si="112">SUM(F430:F472)</f>
        <v>0</v>
      </c>
      <c r="G620" s="522">
        <f t="shared" si="112"/>
        <v>0</v>
      </c>
      <c r="H620" s="425">
        <f t="shared" si="112"/>
        <v>0</v>
      </c>
      <c r="I620" s="426">
        <f t="shared" si="112"/>
        <v>0</v>
      </c>
      <c r="J620" s="436">
        <f t="shared" si="112"/>
        <v>0</v>
      </c>
      <c r="K620" s="437">
        <f t="shared" si="112"/>
        <v>0</v>
      </c>
      <c r="L620" s="425">
        <f t="shared" si="112"/>
        <v>0</v>
      </c>
      <c r="M620" s="426">
        <f t="shared" si="112"/>
        <v>0</v>
      </c>
      <c r="N620" s="436">
        <f t="shared" si="112"/>
        <v>0</v>
      </c>
      <c r="O620" s="437">
        <f t="shared" si="112"/>
        <v>0</v>
      </c>
      <c r="P620" s="425">
        <f t="shared" si="112"/>
        <v>0</v>
      </c>
      <c r="Q620" s="426">
        <f t="shared" si="112"/>
        <v>0</v>
      </c>
      <c r="R620" s="436">
        <f t="shared" si="112"/>
        <v>0</v>
      </c>
      <c r="S620" s="437">
        <f t="shared" si="112"/>
        <v>0</v>
      </c>
      <c r="T620" s="425">
        <f t="shared" si="112"/>
        <v>0</v>
      </c>
      <c r="U620" s="426">
        <f t="shared" si="112"/>
        <v>0</v>
      </c>
      <c r="V620" s="436">
        <f t="shared" si="112"/>
        <v>0</v>
      </c>
      <c r="W620" s="437">
        <f t="shared" si="112"/>
        <v>0</v>
      </c>
      <c r="X620" s="425">
        <f t="shared" si="112"/>
        <v>0</v>
      </c>
      <c r="Y620" s="426">
        <f t="shared" si="112"/>
        <v>0</v>
      </c>
      <c r="Z620" s="436">
        <f t="shared" si="112"/>
        <v>0</v>
      </c>
      <c r="AA620" s="437">
        <f t="shared" si="112"/>
        <v>0</v>
      </c>
      <c r="AB620" s="425">
        <f t="shared" si="112"/>
        <v>677</v>
      </c>
      <c r="AC620" s="426">
        <f t="shared" si="112"/>
        <v>843</v>
      </c>
      <c r="AD620" s="436">
        <f t="shared" si="112"/>
        <v>0</v>
      </c>
      <c r="AE620" s="437">
        <f t="shared" si="112"/>
        <v>0</v>
      </c>
      <c r="AF620" s="425">
        <f t="shared" si="112"/>
        <v>0</v>
      </c>
      <c r="AG620" s="426">
        <f t="shared" si="112"/>
        <v>0</v>
      </c>
      <c r="AH620" s="436">
        <f t="shared" si="112"/>
        <v>0</v>
      </c>
      <c r="AI620" s="437">
        <f t="shared" si="112"/>
        <v>0</v>
      </c>
      <c r="AJ620" s="425">
        <f t="shared" si="112"/>
        <v>2419</v>
      </c>
      <c r="AK620" s="426">
        <f t="shared" si="112"/>
        <v>2655</v>
      </c>
      <c r="AL620" s="436">
        <f t="shared" si="112"/>
        <v>0</v>
      </c>
      <c r="AM620" s="437">
        <f t="shared" si="112"/>
        <v>0</v>
      </c>
      <c r="AN620" s="425">
        <f t="shared" si="112"/>
        <v>0</v>
      </c>
      <c r="AO620" s="426">
        <f t="shared" si="112"/>
        <v>0</v>
      </c>
      <c r="AP620" s="436">
        <f t="shared" si="112"/>
        <v>0</v>
      </c>
      <c r="AQ620" s="437">
        <f t="shared" si="112"/>
        <v>0</v>
      </c>
      <c r="AR620" s="425">
        <f t="shared" si="112"/>
        <v>7885</v>
      </c>
      <c r="AS620" s="426">
        <f t="shared" si="112"/>
        <v>5492</v>
      </c>
      <c r="AT620" s="436">
        <f t="shared" si="112"/>
        <v>9079</v>
      </c>
      <c r="AU620" s="437">
        <f t="shared" si="112"/>
        <v>4306</v>
      </c>
      <c r="AV620" s="425">
        <f t="shared" si="112"/>
        <v>0</v>
      </c>
      <c r="AW620" s="426">
        <f t="shared" si="112"/>
        <v>0</v>
      </c>
      <c r="AX620" s="436">
        <f t="shared" si="112"/>
        <v>0</v>
      </c>
      <c r="AY620" s="437">
        <f t="shared" si="112"/>
        <v>0</v>
      </c>
      <c r="AZ620" s="425">
        <f t="shared" si="112"/>
        <v>0</v>
      </c>
      <c r="BA620" s="437">
        <f t="shared" si="112"/>
        <v>0</v>
      </c>
      <c r="BB620" s="425">
        <f t="shared" si="112"/>
        <v>0</v>
      </c>
      <c r="BC620" s="523">
        <f t="shared" si="112"/>
        <v>0</v>
      </c>
      <c r="BD620" s="425">
        <f t="shared" ref="BD620:BO620" si="113">SUM(BD430:BD472)</f>
        <v>0</v>
      </c>
      <c r="BE620" s="523">
        <f t="shared" si="113"/>
        <v>0</v>
      </c>
      <c r="BF620" s="425">
        <f t="shared" si="113"/>
        <v>0</v>
      </c>
      <c r="BG620" s="523">
        <f t="shared" si="113"/>
        <v>0</v>
      </c>
      <c r="BH620" s="425">
        <f t="shared" si="113"/>
        <v>0</v>
      </c>
      <c r="BI620" s="523">
        <f t="shared" si="113"/>
        <v>0</v>
      </c>
      <c r="BJ620" s="425">
        <f t="shared" si="113"/>
        <v>0</v>
      </c>
      <c r="BK620" s="523">
        <f t="shared" si="113"/>
        <v>0</v>
      </c>
      <c r="BL620" s="425">
        <f t="shared" si="113"/>
        <v>0</v>
      </c>
      <c r="BM620" s="523">
        <f t="shared" si="113"/>
        <v>0</v>
      </c>
      <c r="BN620" s="425">
        <f t="shared" si="113"/>
        <v>0</v>
      </c>
      <c r="BO620" s="523">
        <f t="shared" si="113"/>
        <v>0</v>
      </c>
      <c r="BP620" s="425">
        <f>SUM(BP430:BP472)</f>
        <v>0</v>
      </c>
      <c r="BQ620" s="523">
        <f>SUM(BQ430:BQ472)</f>
        <v>0</v>
      </c>
      <c r="BR620" s="425">
        <f>SUM(BR430:BR472)</f>
        <v>0</v>
      </c>
      <c r="BS620" s="523">
        <f>SUM(BS430:BS472)</f>
        <v>0</v>
      </c>
    </row>
    <row r="621" spans="1:71">
      <c r="A621" s="40"/>
      <c r="B621" s="28" t="s">
        <v>23</v>
      </c>
      <c r="C621" s="32">
        <f>SUM(C226:C230)+SUM(C476:C478)</f>
        <v>9615</v>
      </c>
      <c r="D621" s="32">
        <f>SUM(D226:D230)+SUM(D476:D478)</f>
        <v>2662</v>
      </c>
      <c r="E621" s="68">
        <f t="shared" si="13"/>
        <v>0.27685907436297452</v>
      </c>
      <c r="F621" s="425">
        <f t="shared" ref="F621:BC621" si="114">SUM(F226:F230)+SUM(F476:F478)</f>
        <v>0</v>
      </c>
      <c r="G621" s="522">
        <f t="shared" si="114"/>
        <v>0</v>
      </c>
      <c r="H621" s="425">
        <f t="shared" si="114"/>
        <v>0</v>
      </c>
      <c r="I621" s="426">
        <f t="shared" si="114"/>
        <v>0</v>
      </c>
      <c r="J621" s="436">
        <f t="shared" si="114"/>
        <v>0</v>
      </c>
      <c r="K621" s="437">
        <f t="shared" si="114"/>
        <v>0</v>
      </c>
      <c r="L621" s="425">
        <f t="shared" si="114"/>
        <v>0</v>
      </c>
      <c r="M621" s="426">
        <f t="shared" si="114"/>
        <v>0</v>
      </c>
      <c r="N621" s="436">
        <f t="shared" si="114"/>
        <v>0</v>
      </c>
      <c r="O621" s="437">
        <f t="shared" si="114"/>
        <v>0</v>
      </c>
      <c r="P621" s="425">
        <f t="shared" si="114"/>
        <v>0</v>
      </c>
      <c r="Q621" s="426">
        <f t="shared" si="114"/>
        <v>0</v>
      </c>
      <c r="R621" s="436">
        <f t="shared" si="114"/>
        <v>0</v>
      </c>
      <c r="S621" s="437">
        <f t="shared" si="114"/>
        <v>0</v>
      </c>
      <c r="T621" s="425">
        <f t="shared" si="114"/>
        <v>0</v>
      </c>
      <c r="U621" s="426">
        <f t="shared" si="114"/>
        <v>0</v>
      </c>
      <c r="V621" s="436">
        <f t="shared" si="114"/>
        <v>0</v>
      </c>
      <c r="W621" s="437">
        <f t="shared" si="114"/>
        <v>0</v>
      </c>
      <c r="X621" s="425">
        <f t="shared" si="114"/>
        <v>0</v>
      </c>
      <c r="Y621" s="426">
        <f t="shared" si="114"/>
        <v>0</v>
      </c>
      <c r="Z621" s="436">
        <f t="shared" si="114"/>
        <v>0</v>
      </c>
      <c r="AA621" s="437">
        <f t="shared" si="114"/>
        <v>0</v>
      </c>
      <c r="AB621" s="425">
        <f t="shared" si="114"/>
        <v>0</v>
      </c>
      <c r="AC621" s="426">
        <f t="shared" si="114"/>
        <v>0</v>
      </c>
      <c r="AD621" s="436">
        <f t="shared" si="114"/>
        <v>0</v>
      </c>
      <c r="AE621" s="437">
        <f t="shared" si="114"/>
        <v>0</v>
      </c>
      <c r="AF621" s="425">
        <f t="shared" si="114"/>
        <v>0</v>
      </c>
      <c r="AG621" s="426">
        <f t="shared" si="114"/>
        <v>0</v>
      </c>
      <c r="AH621" s="436">
        <f t="shared" si="114"/>
        <v>0</v>
      </c>
      <c r="AI621" s="437">
        <f t="shared" si="114"/>
        <v>0</v>
      </c>
      <c r="AJ621" s="425">
        <f t="shared" si="114"/>
        <v>0</v>
      </c>
      <c r="AK621" s="426">
        <f t="shared" si="114"/>
        <v>0</v>
      </c>
      <c r="AL621" s="436">
        <f t="shared" si="114"/>
        <v>0</v>
      </c>
      <c r="AM621" s="437">
        <f t="shared" si="114"/>
        <v>0</v>
      </c>
      <c r="AN621" s="425">
        <f t="shared" si="114"/>
        <v>0</v>
      </c>
      <c r="AO621" s="426">
        <f t="shared" si="114"/>
        <v>0</v>
      </c>
      <c r="AP621" s="436">
        <f t="shared" si="114"/>
        <v>0</v>
      </c>
      <c r="AQ621" s="437">
        <f t="shared" si="114"/>
        <v>0</v>
      </c>
      <c r="AR621" s="425">
        <f t="shared" si="114"/>
        <v>1357</v>
      </c>
      <c r="AS621" s="426">
        <f t="shared" si="114"/>
        <v>1248</v>
      </c>
      <c r="AT621" s="436">
        <f t="shared" si="114"/>
        <v>1611</v>
      </c>
      <c r="AU621" s="437">
        <f t="shared" si="114"/>
        <v>980</v>
      </c>
      <c r="AV621" s="425">
        <f t="shared" si="114"/>
        <v>0</v>
      </c>
      <c r="AW621" s="426">
        <f t="shared" si="114"/>
        <v>0</v>
      </c>
      <c r="AX621" s="436">
        <f t="shared" si="114"/>
        <v>0</v>
      </c>
      <c r="AY621" s="437">
        <f t="shared" si="114"/>
        <v>0</v>
      </c>
      <c r="AZ621" s="425">
        <f t="shared" si="114"/>
        <v>0</v>
      </c>
      <c r="BA621" s="437">
        <f t="shared" si="114"/>
        <v>0</v>
      </c>
      <c r="BB621" s="425">
        <f t="shared" si="114"/>
        <v>0</v>
      </c>
      <c r="BC621" s="523">
        <f t="shared" si="114"/>
        <v>0</v>
      </c>
      <c r="BD621" s="425">
        <f t="shared" ref="BD621:BO621" si="115">SUM(BD226:BD230)+SUM(BD476:BD478)</f>
        <v>0</v>
      </c>
      <c r="BE621" s="523">
        <f t="shared" si="115"/>
        <v>0</v>
      </c>
      <c r="BF621" s="425">
        <f t="shared" si="115"/>
        <v>0</v>
      </c>
      <c r="BG621" s="523">
        <f t="shared" si="115"/>
        <v>0</v>
      </c>
      <c r="BH621" s="425">
        <f t="shared" si="115"/>
        <v>1398</v>
      </c>
      <c r="BI621" s="523">
        <f t="shared" si="115"/>
        <v>434</v>
      </c>
      <c r="BJ621" s="425">
        <f t="shared" si="115"/>
        <v>0</v>
      </c>
      <c r="BK621" s="523">
        <f t="shared" si="115"/>
        <v>0</v>
      </c>
      <c r="BL621" s="425">
        <f t="shared" si="115"/>
        <v>0</v>
      </c>
      <c r="BM621" s="523">
        <f t="shared" si="115"/>
        <v>0</v>
      </c>
      <c r="BN621" s="425">
        <f t="shared" si="115"/>
        <v>0</v>
      </c>
      <c r="BO621" s="523">
        <f t="shared" si="115"/>
        <v>0</v>
      </c>
      <c r="BP621" s="425">
        <f>SUM(BP226:BP230)+SUM(BP476:BP478)</f>
        <v>0</v>
      </c>
      <c r="BQ621" s="523">
        <f>SUM(BQ226:BQ230)+SUM(BQ476:BQ478)</f>
        <v>0</v>
      </c>
      <c r="BR621" s="425">
        <f>SUM(BR226:BR230)+SUM(BR476:BR478)</f>
        <v>0</v>
      </c>
      <c r="BS621" s="523">
        <f>SUM(BS226:BS230)+SUM(BS476:BS478)</f>
        <v>0</v>
      </c>
    </row>
    <row r="622" spans="1:71">
      <c r="A622" s="40"/>
      <c r="B622" s="28" t="s">
        <v>24</v>
      </c>
      <c r="C622" s="22">
        <f>SUM(C485:C496)</f>
        <v>11464</v>
      </c>
      <c r="D622" s="22">
        <f>SUM(D485:D496)</f>
        <v>3950</v>
      </c>
      <c r="E622" s="68">
        <f t="shared" si="13"/>
        <v>0.34455687369155619</v>
      </c>
      <c r="F622" s="425">
        <f t="shared" ref="F622:BC622" si="116">SUM(F485:F496)</f>
        <v>89</v>
      </c>
      <c r="G622" s="522">
        <f t="shared" si="116"/>
        <v>40</v>
      </c>
      <c r="H622" s="425">
        <f t="shared" si="116"/>
        <v>0</v>
      </c>
      <c r="I622" s="426">
        <f t="shared" si="116"/>
        <v>0</v>
      </c>
      <c r="J622" s="436">
        <f t="shared" si="116"/>
        <v>324</v>
      </c>
      <c r="K622" s="437">
        <f t="shared" si="116"/>
        <v>253</v>
      </c>
      <c r="L622" s="425">
        <f t="shared" si="116"/>
        <v>0</v>
      </c>
      <c r="M622" s="426">
        <f t="shared" si="116"/>
        <v>0</v>
      </c>
      <c r="N622" s="436">
        <f t="shared" si="116"/>
        <v>0</v>
      </c>
      <c r="O622" s="437">
        <f t="shared" si="116"/>
        <v>0</v>
      </c>
      <c r="P622" s="425">
        <f t="shared" si="116"/>
        <v>0</v>
      </c>
      <c r="Q622" s="426">
        <f t="shared" si="116"/>
        <v>0</v>
      </c>
      <c r="R622" s="436">
        <f t="shared" si="116"/>
        <v>164</v>
      </c>
      <c r="S622" s="437">
        <f t="shared" si="116"/>
        <v>142</v>
      </c>
      <c r="T622" s="425">
        <f t="shared" si="116"/>
        <v>134</v>
      </c>
      <c r="U622" s="426">
        <f t="shared" si="116"/>
        <v>168</v>
      </c>
      <c r="V622" s="436">
        <f t="shared" si="116"/>
        <v>0</v>
      </c>
      <c r="W622" s="437">
        <f t="shared" si="116"/>
        <v>0</v>
      </c>
      <c r="X622" s="425">
        <f t="shared" si="116"/>
        <v>1765</v>
      </c>
      <c r="Y622" s="426">
        <f t="shared" si="116"/>
        <v>1117</v>
      </c>
      <c r="Z622" s="436">
        <f t="shared" si="116"/>
        <v>2060</v>
      </c>
      <c r="AA622" s="437">
        <f t="shared" si="116"/>
        <v>821</v>
      </c>
      <c r="AB622" s="425">
        <f t="shared" si="116"/>
        <v>0</v>
      </c>
      <c r="AC622" s="426">
        <f t="shared" si="116"/>
        <v>0</v>
      </c>
      <c r="AD622" s="436">
        <f t="shared" si="116"/>
        <v>0</v>
      </c>
      <c r="AE622" s="437">
        <f t="shared" si="116"/>
        <v>0</v>
      </c>
      <c r="AF622" s="425">
        <f t="shared" si="116"/>
        <v>0</v>
      </c>
      <c r="AG622" s="426">
        <f t="shared" si="116"/>
        <v>0</v>
      </c>
      <c r="AH622" s="436">
        <f t="shared" si="116"/>
        <v>0</v>
      </c>
      <c r="AI622" s="437">
        <f t="shared" si="116"/>
        <v>0</v>
      </c>
      <c r="AJ622" s="425">
        <f t="shared" si="116"/>
        <v>0</v>
      </c>
      <c r="AK622" s="426">
        <f t="shared" si="116"/>
        <v>0</v>
      </c>
      <c r="AL622" s="436">
        <f t="shared" si="116"/>
        <v>0</v>
      </c>
      <c r="AM622" s="437">
        <f t="shared" si="116"/>
        <v>0</v>
      </c>
      <c r="AN622" s="425">
        <f t="shared" si="116"/>
        <v>0</v>
      </c>
      <c r="AO622" s="426">
        <f t="shared" si="116"/>
        <v>0</v>
      </c>
      <c r="AP622" s="436">
        <f t="shared" si="116"/>
        <v>0</v>
      </c>
      <c r="AQ622" s="437">
        <f t="shared" si="116"/>
        <v>0</v>
      </c>
      <c r="AR622" s="425">
        <f t="shared" si="116"/>
        <v>2119</v>
      </c>
      <c r="AS622" s="426">
        <f t="shared" si="116"/>
        <v>1704</v>
      </c>
      <c r="AT622" s="436">
        <f t="shared" si="116"/>
        <v>2556</v>
      </c>
      <c r="AU622" s="437">
        <f t="shared" si="116"/>
        <v>1287</v>
      </c>
      <c r="AV622" s="425">
        <f t="shared" si="116"/>
        <v>0</v>
      </c>
      <c r="AW622" s="426">
        <f t="shared" si="116"/>
        <v>0</v>
      </c>
      <c r="AX622" s="436">
        <f t="shared" si="116"/>
        <v>0</v>
      </c>
      <c r="AY622" s="437">
        <f t="shared" si="116"/>
        <v>0</v>
      </c>
      <c r="AZ622" s="425">
        <f t="shared" si="116"/>
        <v>0</v>
      </c>
      <c r="BA622" s="437">
        <f t="shared" si="116"/>
        <v>0</v>
      </c>
      <c r="BB622" s="425">
        <f t="shared" si="116"/>
        <v>0</v>
      </c>
      <c r="BC622" s="523">
        <f t="shared" si="116"/>
        <v>0</v>
      </c>
      <c r="BD622" s="425">
        <f t="shared" ref="BD622:BO622" si="117">SUM(BD485:BD496)</f>
        <v>0</v>
      </c>
      <c r="BE622" s="523">
        <f t="shared" si="117"/>
        <v>0</v>
      </c>
      <c r="BF622" s="425">
        <f t="shared" si="117"/>
        <v>0</v>
      </c>
      <c r="BG622" s="523">
        <f t="shared" si="117"/>
        <v>0</v>
      </c>
      <c r="BH622" s="425">
        <f t="shared" si="117"/>
        <v>0</v>
      </c>
      <c r="BI622" s="523">
        <f t="shared" si="117"/>
        <v>0</v>
      </c>
      <c r="BJ622" s="425">
        <f t="shared" si="117"/>
        <v>0</v>
      </c>
      <c r="BK622" s="523">
        <f t="shared" si="117"/>
        <v>0</v>
      </c>
      <c r="BL622" s="425">
        <f t="shared" si="117"/>
        <v>0</v>
      </c>
      <c r="BM622" s="523">
        <f t="shared" si="117"/>
        <v>0</v>
      </c>
      <c r="BN622" s="425">
        <f t="shared" si="117"/>
        <v>0</v>
      </c>
      <c r="BO622" s="523">
        <f t="shared" si="117"/>
        <v>0</v>
      </c>
      <c r="BP622" s="425">
        <f>SUM(BP485:BP496)</f>
        <v>0</v>
      </c>
      <c r="BQ622" s="523">
        <f>SUM(BQ485:BQ496)</f>
        <v>0</v>
      </c>
      <c r="BR622" s="425">
        <f>SUM(BR485:BR496)</f>
        <v>0</v>
      </c>
      <c r="BS622" s="523">
        <f>SUM(BS485:BS496)</f>
        <v>0</v>
      </c>
    </row>
    <row r="623" spans="1:71">
      <c r="A623" s="40"/>
      <c r="B623" s="28" t="s">
        <v>25</v>
      </c>
      <c r="C623" s="22">
        <f>SUM(C506:C533)</f>
        <v>26144</v>
      </c>
      <c r="D623" s="22">
        <f>SUM(D506:D533)</f>
        <v>8557</v>
      </c>
      <c r="E623" s="68">
        <f t="shared" si="13"/>
        <v>0.32730263157894735</v>
      </c>
      <c r="F623" s="425">
        <f t="shared" ref="F623:BC623" si="118">SUM(F506:F533)</f>
        <v>0</v>
      </c>
      <c r="G623" s="522">
        <f t="shared" si="118"/>
        <v>0</v>
      </c>
      <c r="H623" s="425">
        <f t="shared" si="118"/>
        <v>0</v>
      </c>
      <c r="I623" s="426">
        <f t="shared" si="118"/>
        <v>0</v>
      </c>
      <c r="J623" s="436">
        <f t="shared" si="118"/>
        <v>0</v>
      </c>
      <c r="K623" s="437">
        <f t="shared" si="118"/>
        <v>0</v>
      </c>
      <c r="L623" s="425">
        <f t="shared" si="118"/>
        <v>0</v>
      </c>
      <c r="M623" s="426">
        <f t="shared" si="118"/>
        <v>0</v>
      </c>
      <c r="N623" s="436">
        <f t="shared" si="118"/>
        <v>0</v>
      </c>
      <c r="O623" s="437">
        <f t="shared" si="118"/>
        <v>0</v>
      </c>
      <c r="P623" s="425">
        <f t="shared" si="118"/>
        <v>0</v>
      </c>
      <c r="Q623" s="426">
        <f t="shared" si="118"/>
        <v>0</v>
      </c>
      <c r="R623" s="436">
        <f t="shared" si="118"/>
        <v>0</v>
      </c>
      <c r="S623" s="437">
        <f t="shared" si="118"/>
        <v>0</v>
      </c>
      <c r="T623" s="425">
        <f t="shared" si="118"/>
        <v>0</v>
      </c>
      <c r="U623" s="426">
        <f t="shared" si="118"/>
        <v>0</v>
      </c>
      <c r="V623" s="436">
        <f t="shared" si="118"/>
        <v>0</v>
      </c>
      <c r="W623" s="437">
        <f t="shared" si="118"/>
        <v>0</v>
      </c>
      <c r="X623" s="425">
        <f t="shared" si="118"/>
        <v>0</v>
      </c>
      <c r="Y623" s="426">
        <f t="shared" si="118"/>
        <v>0</v>
      </c>
      <c r="Z623" s="436">
        <f t="shared" si="118"/>
        <v>0</v>
      </c>
      <c r="AA623" s="437">
        <f t="shared" si="118"/>
        <v>0</v>
      </c>
      <c r="AB623" s="425">
        <f t="shared" si="118"/>
        <v>185</v>
      </c>
      <c r="AC623" s="426">
        <f t="shared" si="118"/>
        <v>128</v>
      </c>
      <c r="AD623" s="436">
        <f t="shared" si="118"/>
        <v>2442</v>
      </c>
      <c r="AE623" s="437">
        <f t="shared" si="118"/>
        <v>1058</v>
      </c>
      <c r="AF623" s="425">
        <f t="shared" si="118"/>
        <v>0</v>
      </c>
      <c r="AG623" s="426">
        <f t="shared" si="118"/>
        <v>0</v>
      </c>
      <c r="AH623" s="436">
        <f t="shared" si="118"/>
        <v>0</v>
      </c>
      <c r="AI623" s="437">
        <f t="shared" si="118"/>
        <v>0</v>
      </c>
      <c r="AJ623" s="425">
        <f t="shared" si="118"/>
        <v>769</v>
      </c>
      <c r="AK623" s="426">
        <f t="shared" si="118"/>
        <v>420</v>
      </c>
      <c r="AL623" s="436">
        <f t="shared" si="118"/>
        <v>85</v>
      </c>
      <c r="AM623" s="437">
        <f t="shared" si="118"/>
        <v>34</v>
      </c>
      <c r="AN623" s="425">
        <f t="shared" si="118"/>
        <v>0</v>
      </c>
      <c r="AO623" s="426">
        <f t="shared" si="118"/>
        <v>0</v>
      </c>
      <c r="AP623" s="436">
        <f t="shared" si="118"/>
        <v>0</v>
      </c>
      <c r="AQ623" s="437">
        <f t="shared" si="118"/>
        <v>0</v>
      </c>
      <c r="AR623" s="425">
        <f t="shared" si="118"/>
        <v>5971</v>
      </c>
      <c r="AS623" s="426">
        <f t="shared" si="118"/>
        <v>2438</v>
      </c>
      <c r="AT623" s="436">
        <f t="shared" si="118"/>
        <v>6470</v>
      </c>
      <c r="AU623" s="437">
        <f t="shared" si="118"/>
        <v>1948</v>
      </c>
      <c r="AV623" s="425">
        <f t="shared" si="118"/>
        <v>0</v>
      </c>
      <c r="AW623" s="426">
        <f t="shared" si="118"/>
        <v>0</v>
      </c>
      <c r="AX623" s="436">
        <f t="shared" si="118"/>
        <v>0</v>
      </c>
      <c r="AY623" s="437">
        <f t="shared" si="118"/>
        <v>0</v>
      </c>
      <c r="AZ623" s="425">
        <f t="shared" si="118"/>
        <v>0</v>
      </c>
      <c r="BA623" s="437">
        <f t="shared" si="118"/>
        <v>0</v>
      </c>
      <c r="BB623" s="425">
        <f t="shared" si="118"/>
        <v>0</v>
      </c>
      <c r="BC623" s="523">
        <f t="shared" si="118"/>
        <v>0</v>
      </c>
      <c r="BD623" s="425">
        <f t="shared" ref="BD623:BO623" si="119">SUM(BD506:BD533)</f>
        <v>0</v>
      </c>
      <c r="BE623" s="523">
        <f t="shared" si="119"/>
        <v>0</v>
      </c>
      <c r="BF623" s="425">
        <f t="shared" si="119"/>
        <v>0</v>
      </c>
      <c r="BG623" s="523">
        <f t="shared" si="119"/>
        <v>0</v>
      </c>
      <c r="BH623" s="425">
        <f t="shared" si="119"/>
        <v>0</v>
      </c>
      <c r="BI623" s="523">
        <f t="shared" si="119"/>
        <v>0</v>
      </c>
      <c r="BJ623" s="425">
        <f t="shared" si="119"/>
        <v>0</v>
      </c>
      <c r="BK623" s="523">
        <f t="shared" si="119"/>
        <v>0</v>
      </c>
      <c r="BL623" s="425">
        <f t="shared" si="119"/>
        <v>0</v>
      </c>
      <c r="BM623" s="523">
        <f t="shared" si="119"/>
        <v>0</v>
      </c>
      <c r="BN623" s="425">
        <f t="shared" si="119"/>
        <v>0</v>
      </c>
      <c r="BO623" s="523">
        <f t="shared" si="119"/>
        <v>0</v>
      </c>
      <c r="BP623" s="425">
        <f>SUM(BP506:BP533)</f>
        <v>0</v>
      </c>
      <c r="BQ623" s="523">
        <f>SUM(BQ506:BQ533)</f>
        <v>0</v>
      </c>
      <c r="BR623" s="425">
        <f>SUM(BR506:BR533)</f>
        <v>0</v>
      </c>
      <c r="BS623" s="523">
        <f>SUM(BS506:BS533)</f>
        <v>0</v>
      </c>
    </row>
    <row r="624" spans="1:71">
      <c r="A624" s="40"/>
      <c r="B624" s="28" t="s">
        <v>723</v>
      </c>
      <c r="C624" s="22">
        <f>SUM(C534:C547)</f>
        <v>13891</v>
      </c>
      <c r="D624" s="22">
        <f>SUM(D534:D547)</f>
        <v>4645</v>
      </c>
      <c r="E624" s="68">
        <f t="shared" si="13"/>
        <v>0.33438917284572744</v>
      </c>
      <c r="F624" s="425">
        <f t="shared" ref="F624:BC624" si="120">SUM(F534:F547)</f>
        <v>0</v>
      </c>
      <c r="G624" s="522">
        <f t="shared" si="120"/>
        <v>0</v>
      </c>
      <c r="H624" s="425">
        <f t="shared" si="120"/>
        <v>0</v>
      </c>
      <c r="I624" s="426">
        <f t="shared" si="120"/>
        <v>0</v>
      </c>
      <c r="J624" s="436">
        <f t="shared" si="120"/>
        <v>0</v>
      </c>
      <c r="K624" s="437">
        <f t="shared" si="120"/>
        <v>0</v>
      </c>
      <c r="L624" s="425">
        <f t="shared" si="120"/>
        <v>0</v>
      </c>
      <c r="M624" s="426">
        <f t="shared" si="120"/>
        <v>0</v>
      </c>
      <c r="N624" s="436">
        <f t="shared" si="120"/>
        <v>0</v>
      </c>
      <c r="O624" s="437">
        <f t="shared" si="120"/>
        <v>0</v>
      </c>
      <c r="P624" s="425">
        <f t="shared" si="120"/>
        <v>0</v>
      </c>
      <c r="Q624" s="426">
        <f t="shared" si="120"/>
        <v>0</v>
      </c>
      <c r="R624" s="436">
        <f t="shared" si="120"/>
        <v>0</v>
      </c>
      <c r="S624" s="437">
        <f t="shared" si="120"/>
        <v>0</v>
      </c>
      <c r="T624" s="425">
        <f t="shared" si="120"/>
        <v>0</v>
      </c>
      <c r="U624" s="426">
        <f t="shared" si="120"/>
        <v>0</v>
      </c>
      <c r="V624" s="436">
        <f t="shared" si="120"/>
        <v>0</v>
      </c>
      <c r="W624" s="437">
        <f t="shared" si="120"/>
        <v>0</v>
      </c>
      <c r="X624" s="425">
        <f t="shared" si="120"/>
        <v>0</v>
      </c>
      <c r="Y624" s="426">
        <f t="shared" si="120"/>
        <v>0</v>
      </c>
      <c r="Z624" s="436">
        <f t="shared" si="120"/>
        <v>0</v>
      </c>
      <c r="AA624" s="437">
        <f t="shared" si="120"/>
        <v>0</v>
      </c>
      <c r="AB624" s="425">
        <f t="shared" si="120"/>
        <v>75</v>
      </c>
      <c r="AC624" s="426">
        <f t="shared" si="120"/>
        <v>64</v>
      </c>
      <c r="AD624" s="436">
        <f t="shared" si="120"/>
        <v>0</v>
      </c>
      <c r="AE624" s="437">
        <f t="shared" si="120"/>
        <v>0</v>
      </c>
      <c r="AF624" s="425">
        <f t="shared" si="120"/>
        <v>0</v>
      </c>
      <c r="AG624" s="426">
        <f t="shared" si="120"/>
        <v>0</v>
      </c>
      <c r="AH624" s="436">
        <f t="shared" si="120"/>
        <v>0</v>
      </c>
      <c r="AI624" s="437">
        <f t="shared" si="120"/>
        <v>0</v>
      </c>
      <c r="AJ624" s="425">
        <f t="shared" si="120"/>
        <v>0</v>
      </c>
      <c r="AK624" s="426">
        <f t="shared" si="120"/>
        <v>0</v>
      </c>
      <c r="AL624" s="436">
        <f t="shared" si="120"/>
        <v>377</v>
      </c>
      <c r="AM624" s="437">
        <f t="shared" si="120"/>
        <v>554</v>
      </c>
      <c r="AN624" s="425">
        <f t="shared" si="120"/>
        <v>307</v>
      </c>
      <c r="AO624" s="426">
        <f t="shared" si="120"/>
        <v>180</v>
      </c>
      <c r="AP624" s="436">
        <f t="shared" si="120"/>
        <v>0</v>
      </c>
      <c r="AQ624" s="437">
        <f t="shared" si="120"/>
        <v>0</v>
      </c>
      <c r="AR624" s="425">
        <f t="shared" si="120"/>
        <v>3237</v>
      </c>
      <c r="AS624" s="426">
        <f t="shared" si="120"/>
        <v>1315</v>
      </c>
      <c r="AT624" s="436">
        <f t="shared" si="120"/>
        <v>3495</v>
      </c>
      <c r="AU624" s="437">
        <f t="shared" si="120"/>
        <v>1089</v>
      </c>
      <c r="AV624" s="425">
        <f t="shared" si="120"/>
        <v>0</v>
      </c>
      <c r="AW624" s="426">
        <f t="shared" si="120"/>
        <v>0</v>
      </c>
      <c r="AX624" s="436">
        <f t="shared" si="120"/>
        <v>0</v>
      </c>
      <c r="AY624" s="437">
        <f t="shared" si="120"/>
        <v>0</v>
      </c>
      <c r="AZ624" s="425">
        <f t="shared" si="120"/>
        <v>0</v>
      </c>
      <c r="BA624" s="437">
        <f t="shared" si="120"/>
        <v>0</v>
      </c>
      <c r="BB624" s="425">
        <f t="shared" si="120"/>
        <v>0</v>
      </c>
      <c r="BC624" s="523">
        <f t="shared" si="120"/>
        <v>0</v>
      </c>
      <c r="BD624" s="425">
        <f t="shared" ref="BD624:BO624" si="121">SUM(BD534:BD547)</f>
        <v>0</v>
      </c>
      <c r="BE624" s="523">
        <f t="shared" si="121"/>
        <v>0</v>
      </c>
      <c r="BF624" s="425">
        <f t="shared" si="121"/>
        <v>0</v>
      </c>
      <c r="BG624" s="523">
        <f t="shared" si="121"/>
        <v>0</v>
      </c>
      <c r="BH624" s="425">
        <f t="shared" si="121"/>
        <v>0</v>
      </c>
      <c r="BI624" s="523">
        <f t="shared" si="121"/>
        <v>0</v>
      </c>
      <c r="BJ624" s="425">
        <f t="shared" si="121"/>
        <v>0</v>
      </c>
      <c r="BK624" s="523">
        <f t="shared" si="121"/>
        <v>0</v>
      </c>
      <c r="BL624" s="425">
        <f t="shared" si="121"/>
        <v>0</v>
      </c>
      <c r="BM624" s="523">
        <f t="shared" si="121"/>
        <v>0</v>
      </c>
      <c r="BN624" s="425">
        <f t="shared" si="121"/>
        <v>0</v>
      </c>
      <c r="BO624" s="523">
        <f t="shared" si="121"/>
        <v>0</v>
      </c>
      <c r="BP624" s="425">
        <f>SUM(BP534:BP547)</f>
        <v>0</v>
      </c>
      <c r="BQ624" s="523">
        <f>SUM(BQ534:BQ547)</f>
        <v>0</v>
      </c>
      <c r="BR624" s="425">
        <f>SUM(BR534:BR547)</f>
        <v>0</v>
      </c>
      <c r="BS624" s="523">
        <f>SUM(BS534:BS547)</f>
        <v>0</v>
      </c>
    </row>
    <row r="625" spans="1:71">
      <c r="A625" s="40"/>
      <c r="B625" s="28" t="s">
        <v>724</v>
      </c>
      <c r="C625" s="22">
        <f>SUM(C548:C559)</f>
        <v>10765</v>
      </c>
      <c r="D625" s="22">
        <f>SUM(D548:D559)</f>
        <v>4822</v>
      </c>
      <c r="E625" s="68">
        <f t="shared" si="13"/>
        <v>0.44793311658151419</v>
      </c>
      <c r="F625" s="425">
        <f t="shared" ref="F625:BC625" si="122">SUM(F548:F559)</f>
        <v>0</v>
      </c>
      <c r="G625" s="522">
        <f t="shared" si="122"/>
        <v>0</v>
      </c>
      <c r="H625" s="425">
        <f t="shared" si="122"/>
        <v>0</v>
      </c>
      <c r="I625" s="426">
        <f t="shared" si="122"/>
        <v>0</v>
      </c>
      <c r="J625" s="436">
        <f t="shared" si="122"/>
        <v>0</v>
      </c>
      <c r="K625" s="437">
        <f t="shared" si="122"/>
        <v>0</v>
      </c>
      <c r="L625" s="425">
        <f t="shared" si="122"/>
        <v>0</v>
      </c>
      <c r="M625" s="426">
        <f t="shared" si="122"/>
        <v>0</v>
      </c>
      <c r="N625" s="436">
        <f t="shared" si="122"/>
        <v>0</v>
      </c>
      <c r="O625" s="437">
        <f t="shared" si="122"/>
        <v>0</v>
      </c>
      <c r="P625" s="425">
        <f t="shared" si="122"/>
        <v>0</v>
      </c>
      <c r="Q625" s="426">
        <f t="shared" si="122"/>
        <v>0</v>
      </c>
      <c r="R625" s="436">
        <f t="shared" si="122"/>
        <v>0</v>
      </c>
      <c r="S625" s="437">
        <f t="shared" si="122"/>
        <v>0</v>
      </c>
      <c r="T625" s="425">
        <f t="shared" si="122"/>
        <v>0</v>
      </c>
      <c r="U625" s="426">
        <f t="shared" si="122"/>
        <v>0</v>
      </c>
      <c r="V625" s="436">
        <f t="shared" si="122"/>
        <v>0</v>
      </c>
      <c r="W625" s="437">
        <f t="shared" si="122"/>
        <v>0</v>
      </c>
      <c r="X625" s="425">
        <f t="shared" si="122"/>
        <v>0</v>
      </c>
      <c r="Y625" s="426">
        <f t="shared" si="122"/>
        <v>0</v>
      </c>
      <c r="Z625" s="436">
        <f t="shared" si="122"/>
        <v>0</v>
      </c>
      <c r="AA625" s="437">
        <f t="shared" si="122"/>
        <v>0</v>
      </c>
      <c r="AB625" s="425">
        <f t="shared" si="122"/>
        <v>0</v>
      </c>
      <c r="AC625" s="426">
        <f t="shared" si="122"/>
        <v>0</v>
      </c>
      <c r="AD625" s="436">
        <f t="shared" si="122"/>
        <v>0</v>
      </c>
      <c r="AE625" s="437">
        <f t="shared" si="122"/>
        <v>0</v>
      </c>
      <c r="AF625" s="425">
        <f t="shared" si="122"/>
        <v>0</v>
      </c>
      <c r="AG625" s="426">
        <f t="shared" si="122"/>
        <v>0</v>
      </c>
      <c r="AH625" s="436">
        <f t="shared" si="122"/>
        <v>595</v>
      </c>
      <c r="AI625" s="437">
        <f t="shared" si="122"/>
        <v>1941</v>
      </c>
      <c r="AJ625" s="425">
        <f t="shared" si="122"/>
        <v>0</v>
      </c>
      <c r="AK625" s="426">
        <f t="shared" si="122"/>
        <v>0</v>
      </c>
      <c r="AL625" s="436">
        <f t="shared" si="122"/>
        <v>0</v>
      </c>
      <c r="AM625" s="437">
        <f t="shared" si="122"/>
        <v>0</v>
      </c>
      <c r="AN625" s="425">
        <f t="shared" si="122"/>
        <v>1341</v>
      </c>
      <c r="AO625" s="426">
        <f t="shared" si="122"/>
        <v>626</v>
      </c>
      <c r="AP625" s="436">
        <f t="shared" si="122"/>
        <v>0</v>
      </c>
      <c r="AQ625" s="437">
        <f t="shared" si="122"/>
        <v>0</v>
      </c>
      <c r="AR625" s="425">
        <f t="shared" si="122"/>
        <v>3080</v>
      </c>
      <c r="AS625" s="426">
        <f t="shared" si="122"/>
        <v>1646</v>
      </c>
      <c r="AT625" s="436">
        <f t="shared" si="122"/>
        <v>3332</v>
      </c>
      <c r="AU625" s="437">
        <f t="shared" si="122"/>
        <v>1400</v>
      </c>
      <c r="AV625" s="425">
        <f t="shared" si="122"/>
        <v>0</v>
      </c>
      <c r="AW625" s="426">
        <f t="shared" si="122"/>
        <v>0</v>
      </c>
      <c r="AX625" s="436">
        <f t="shared" si="122"/>
        <v>0</v>
      </c>
      <c r="AY625" s="437">
        <f t="shared" si="122"/>
        <v>0</v>
      </c>
      <c r="AZ625" s="425">
        <f t="shared" si="122"/>
        <v>0</v>
      </c>
      <c r="BA625" s="437">
        <f t="shared" si="122"/>
        <v>0</v>
      </c>
      <c r="BB625" s="425">
        <f t="shared" si="122"/>
        <v>0</v>
      </c>
      <c r="BC625" s="523">
        <f t="shared" si="122"/>
        <v>0</v>
      </c>
      <c r="BD625" s="425">
        <f t="shared" ref="BD625:BO625" si="123">SUM(BD548:BD559)</f>
        <v>0</v>
      </c>
      <c r="BE625" s="523">
        <f t="shared" si="123"/>
        <v>0</v>
      </c>
      <c r="BF625" s="425">
        <f t="shared" si="123"/>
        <v>0</v>
      </c>
      <c r="BG625" s="523">
        <f t="shared" si="123"/>
        <v>0</v>
      </c>
      <c r="BH625" s="425">
        <f t="shared" si="123"/>
        <v>0</v>
      </c>
      <c r="BI625" s="523">
        <f t="shared" si="123"/>
        <v>0</v>
      </c>
      <c r="BJ625" s="425">
        <f t="shared" si="123"/>
        <v>0</v>
      </c>
      <c r="BK625" s="523">
        <f t="shared" si="123"/>
        <v>0</v>
      </c>
      <c r="BL625" s="425">
        <f t="shared" si="123"/>
        <v>0</v>
      </c>
      <c r="BM625" s="523">
        <f t="shared" si="123"/>
        <v>0</v>
      </c>
      <c r="BN625" s="425">
        <f t="shared" si="123"/>
        <v>0</v>
      </c>
      <c r="BO625" s="523">
        <f t="shared" si="123"/>
        <v>0</v>
      </c>
      <c r="BP625" s="425">
        <f>SUM(BP548:BP559)</f>
        <v>0</v>
      </c>
      <c r="BQ625" s="523">
        <f>SUM(BQ548:BQ559)</f>
        <v>0</v>
      </c>
      <c r="BR625" s="425">
        <f>SUM(BR548:BR559)</f>
        <v>0</v>
      </c>
      <c r="BS625" s="523">
        <f>SUM(BS548:BS559)</f>
        <v>0</v>
      </c>
    </row>
    <row r="626" spans="1:71">
      <c r="A626" s="40"/>
      <c r="B626" s="28" t="s">
        <v>725</v>
      </c>
      <c r="C626" s="22">
        <f>SUM(C562:C564)</f>
        <v>3674</v>
      </c>
      <c r="D626" s="22">
        <f>SUM(D562:D564)</f>
        <v>706</v>
      </c>
      <c r="E626" s="68">
        <f t="shared" si="13"/>
        <v>0.19216113228089277</v>
      </c>
      <c r="F626" s="425">
        <f t="shared" ref="F626:BC626" si="124">SUM(F562:F564)</f>
        <v>0</v>
      </c>
      <c r="G626" s="522">
        <f t="shared" si="124"/>
        <v>0</v>
      </c>
      <c r="H626" s="425">
        <f t="shared" si="124"/>
        <v>0</v>
      </c>
      <c r="I626" s="426">
        <f t="shared" si="124"/>
        <v>0</v>
      </c>
      <c r="J626" s="436">
        <f t="shared" si="124"/>
        <v>0</v>
      </c>
      <c r="K626" s="437">
        <f t="shared" si="124"/>
        <v>0</v>
      </c>
      <c r="L626" s="425">
        <f t="shared" si="124"/>
        <v>0</v>
      </c>
      <c r="M626" s="426">
        <f t="shared" si="124"/>
        <v>0</v>
      </c>
      <c r="N626" s="436">
        <f t="shared" si="124"/>
        <v>0</v>
      </c>
      <c r="O626" s="437">
        <f t="shared" si="124"/>
        <v>0</v>
      </c>
      <c r="P626" s="425">
        <f t="shared" si="124"/>
        <v>0</v>
      </c>
      <c r="Q626" s="426">
        <f t="shared" si="124"/>
        <v>0</v>
      </c>
      <c r="R626" s="436">
        <f t="shared" si="124"/>
        <v>0</v>
      </c>
      <c r="S626" s="437">
        <f t="shared" si="124"/>
        <v>0</v>
      </c>
      <c r="T626" s="425">
        <f t="shared" si="124"/>
        <v>0</v>
      </c>
      <c r="U626" s="426">
        <f t="shared" si="124"/>
        <v>0</v>
      </c>
      <c r="V626" s="436">
        <f t="shared" si="124"/>
        <v>0</v>
      </c>
      <c r="W626" s="437">
        <f t="shared" si="124"/>
        <v>0</v>
      </c>
      <c r="X626" s="425">
        <f t="shared" si="124"/>
        <v>0</v>
      </c>
      <c r="Y626" s="426">
        <f t="shared" si="124"/>
        <v>0</v>
      </c>
      <c r="Z626" s="436">
        <f t="shared" si="124"/>
        <v>0</v>
      </c>
      <c r="AA626" s="437">
        <f t="shared" si="124"/>
        <v>0</v>
      </c>
      <c r="AB626" s="425">
        <f t="shared" si="124"/>
        <v>0</v>
      </c>
      <c r="AC626" s="426">
        <f t="shared" si="124"/>
        <v>0</v>
      </c>
      <c r="AD626" s="436">
        <f t="shared" si="124"/>
        <v>0</v>
      </c>
      <c r="AE626" s="437">
        <f t="shared" si="124"/>
        <v>0</v>
      </c>
      <c r="AF626" s="425">
        <f t="shared" si="124"/>
        <v>0</v>
      </c>
      <c r="AG626" s="426">
        <f t="shared" si="124"/>
        <v>0</v>
      </c>
      <c r="AH626" s="436">
        <f t="shared" si="124"/>
        <v>0</v>
      </c>
      <c r="AI626" s="437">
        <f t="shared" si="124"/>
        <v>0</v>
      </c>
      <c r="AJ626" s="425">
        <f t="shared" si="124"/>
        <v>0</v>
      </c>
      <c r="AK626" s="426">
        <f t="shared" si="124"/>
        <v>0</v>
      </c>
      <c r="AL626" s="436">
        <f t="shared" si="124"/>
        <v>0</v>
      </c>
      <c r="AM626" s="437">
        <f t="shared" si="124"/>
        <v>0</v>
      </c>
      <c r="AN626" s="425">
        <f t="shared" si="124"/>
        <v>0</v>
      </c>
      <c r="AO626" s="426">
        <f t="shared" si="124"/>
        <v>0</v>
      </c>
      <c r="AP626" s="436">
        <f t="shared" si="124"/>
        <v>0</v>
      </c>
      <c r="AQ626" s="437">
        <f t="shared" si="124"/>
        <v>0</v>
      </c>
      <c r="AR626" s="425">
        <f t="shared" si="124"/>
        <v>315</v>
      </c>
      <c r="AS626" s="426">
        <f t="shared" si="124"/>
        <v>382</v>
      </c>
      <c r="AT626" s="436">
        <f t="shared" si="124"/>
        <v>392</v>
      </c>
      <c r="AU626" s="437">
        <f t="shared" si="124"/>
        <v>305</v>
      </c>
      <c r="AV626" s="425">
        <f t="shared" si="124"/>
        <v>0</v>
      </c>
      <c r="AW626" s="426">
        <f t="shared" si="124"/>
        <v>0</v>
      </c>
      <c r="AX626" s="436">
        <f t="shared" si="124"/>
        <v>0</v>
      </c>
      <c r="AY626" s="437">
        <f t="shared" si="124"/>
        <v>0</v>
      </c>
      <c r="AZ626" s="425">
        <f t="shared" si="124"/>
        <v>0</v>
      </c>
      <c r="BA626" s="437">
        <f t="shared" si="124"/>
        <v>0</v>
      </c>
      <c r="BB626" s="425">
        <f t="shared" si="124"/>
        <v>0</v>
      </c>
      <c r="BC626" s="523">
        <f t="shared" si="124"/>
        <v>0</v>
      </c>
      <c r="BD626" s="425">
        <f t="shared" ref="BD626:BO626" si="125">SUM(BD562:BD564)</f>
        <v>0</v>
      </c>
      <c r="BE626" s="523">
        <f t="shared" si="125"/>
        <v>0</v>
      </c>
      <c r="BF626" s="425">
        <f t="shared" si="125"/>
        <v>0</v>
      </c>
      <c r="BG626" s="523">
        <f t="shared" si="125"/>
        <v>0</v>
      </c>
      <c r="BH626" s="425">
        <f t="shared" si="125"/>
        <v>0</v>
      </c>
      <c r="BI626" s="523">
        <f t="shared" si="125"/>
        <v>0</v>
      </c>
      <c r="BJ626" s="425">
        <f t="shared" si="125"/>
        <v>0</v>
      </c>
      <c r="BK626" s="523">
        <f t="shared" si="125"/>
        <v>0</v>
      </c>
      <c r="BL626" s="425">
        <f t="shared" si="125"/>
        <v>0</v>
      </c>
      <c r="BM626" s="523">
        <f t="shared" si="125"/>
        <v>0</v>
      </c>
      <c r="BN626" s="425">
        <f t="shared" si="125"/>
        <v>0</v>
      </c>
      <c r="BO626" s="523">
        <f t="shared" si="125"/>
        <v>0</v>
      </c>
      <c r="BP626" s="425">
        <f>SUM(BP562:BP564)</f>
        <v>0</v>
      </c>
      <c r="BQ626" s="523">
        <f>SUM(BQ562:BQ564)</f>
        <v>0</v>
      </c>
      <c r="BR626" s="425">
        <f>SUM(BR562:BR564)</f>
        <v>0</v>
      </c>
      <c r="BS626" s="523">
        <f>SUM(BS562:BS564)</f>
        <v>0</v>
      </c>
    </row>
    <row r="627" spans="1:71">
      <c r="A627" s="40"/>
      <c r="B627" s="28" t="s">
        <v>10</v>
      </c>
      <c r="C627" s="22">
        <f>SUM(C485)</f>
        <v>545</v>
      </c>
      <c r="D627" s="22">
        <f>SUM(D485)</f>
        <v>133</v>
      </c>
      <c r="E627" s="68">
        <f t="shared" si="13"/>
        <v>0.24403669724770644</v>
      </c>
      <c r="F627" s="425">
        <f t="shared" ref="F627:BC627" si="126">SUM(F485)</f>
        <v>89</v>
      </c>
      <c r="G627" s="522">
        <f t="shared" si="126"/>
        <v>40</v>
      </c>
      <c r="H627" s="425">
        <f t="shared" si="126"/>
        <v>0</v>
      </c>
      <c r="I627" s="426">
        <f t="shared" si="126"/>
        <v>0</v>
      </c>
      <c r="J627" s="436">
        <f t="shared" si="126"/>
        <v>0</v>
      </c>
      <c r="K627" s="437">
        <f t="shared" si="126"/>
        <v>0</v>
      </c>
      <c r="L627" s="425">
        <f t="shared" si="126"/>
        <v>0</v>
      </c>
      <c r="M627" s="426">
        <f t="shared" si="126"/>
        <v>0</v>
      </c>
      <c r="N627" s="436">
        <f t="shared" si="126"/>
        <v>0</v>
      </c>
      <c r="O627" s="437">
        <f t="shared" si="126"/>
        <v>0</v>
      </c>
      <c r="P627" s="425">
        <f t="shared" si="126"/>
        <v>0</v>
      </c>
      <c r="Q627" s="426">
        <f t="shared" si="126"/>
        <v>0</v>
      </c>
      <c r="R627" s="436">
        <f t="shared" si="126"/>
        <v>0</v>
      </c>
      <c r="S627" s="437">
        <f t="shared" si="126"/>
        <v>0</v>
      </c>
      <c r="T627" s="425">
        <f t="shared" si="126"/>
        <v>0</v>
      </c>
      <c r="U627" s="426">
        <f t="shared" si="126"/>
        <v>0</v>
      </c>
      <c r="V627" s="436">
        <f t="shared" si="126"/>
        <v>0</v>
      </c>
      <c r="W627" s="437">
        <f t="shared" si="126"/>
        <v>0</v>
      </c>
      <c r="X627" s="425">
        <f t="shared" si="126"/>
        <v>0</v>
      </c>
      <c r="Y627" s="426">
        <f t="shared" si="126"/>
        <v>0</v>
      </c>
      <c r="Z627" s="436">
        <f t="shared" si="126"/>
        <v>0</v>
      </c>
      <c r="AA627" s="437">
        <f t="shared" si="126"/>
        <v>0</v>
      </c>
      <c r="AB627" s="425">
        <f t="shared" si="126"/>
        <v>0</v>
      </c>
      <c r="AC627" s="426">
        <f t="shared" si="126"/>
        <v>0</v>
      </c>
      <c r="AD627" s="436">
        <f t="shared" si="126"/>
        <v>0</v>
      </c>
      <c r="AE627" s="437">
        <f t="shared" si="126"/>
        <v>0</v>
      </c>
      <c r="AF627" s="425">
        <f t="shared" si="126"/>
        <v>0</v>
      </c>
      <c r="AG627" s="426">
        <f t="shared" si="126"/>
        <v>0</v>
      </c>
      <c r="AH627" s="436">
        <f t="shared" si="126"/>
        <v>0</v>
      </c>
      <c r="AI627" s="437">
        <f t="shared" si="126"/>
        <v>0</v>
      </c>
      <c r="AJ627" s="425">
        <f t="shared" si="126"/>
        <v>0</v>
      </c>
      <c r="AK627" s="426">
        <f t="shared" si="126"/>
        <v>0</v>
      </c>
      <c r="AL627" s="436">
        <f t="shared" si="126"/>
        <v>0</v>
      </c>
      <c r="AM627" s="437">
        <f t="shared" si="126"/>
        <v>0</v>
      </c>
      <c r="AN627" s="425">
        <f t="shared" si="126"/>
        <v>0</v>
      </c>
      <c r="AO627" s="426">
        <f t="shared" si="126"/>
        <v>0</v>
      </c>
      <c r="AP627" s="436">
        <f t="shared" si="126"/>
        <v>0</v>
      </c>
      <c r="AQ627" s="437">
        <f t="shared" si="126"/>
        <v>0</v>
      </c>
      <c r="AR627" s="425">
        <f t="shared" si="126"/>
        <v>67</v>
      </c>
      <c r="AS627" s="426">
        <f t="shared" si="126"/>
        <v>60</v>
      </c>
      <c r="AT627" s="436">
        <f t="shared" si="126"/>
        <v>81</v>
      </c>
      <c r="AU627" s="437">
        <f t="shared" si="126"/>
        <v>47</v>
      </c>
      <c r="AV627" s="425">
        <f t="shared" si="126"/>
        <v>0</v>
      </c>
      <c r="AW627" s="426">
        <f t="shared" si="126"/>
        <v>0</v>
      </c>
      <c r="AX627" s="436">
        <f t="shared" si="126"/>
        <v>0</v>
      </c>
      <c r="AY627" s="437">
        <f t="shared" si="126"/>
        <v>0</v>
      </c>
      <c r="AZ627" s="425">
        <f t="shared" si="126"/>
        <v>0</v>
      </c>
      <c r="BA627" s="437">
        <f t="shared" si="126"/>
        <v>0</v>
      </c>
      <c r="BB627" s="425">
        <f t="shared" si="126"/>
        <v>0</v>
      </c>
      <c r="BC627" s="523">
        <f t="shared" si="126"/>
        <v>0</v>
      </c>
      <c r="BD627" s="425">
        <f t="shared" ref="BD627:BO627" si="127">SUM(BD485)</f>
        <v>0</v>
      </c>
      <c r="BE627" s="523">
        <f t="shared" si="127"/>
        <v>0</v>
      </c>
      <c r="BF627" s="425">
        <f t="shared" si="127"/>
        <v>0</v>
      </c>
      <c r="BG627" s="523">
        <f t="shared" si="127"/>
        <v>0</v>
      </c>
      <c r="BH627" s="425">
        <f t="shared" si="127"/>
        <v>0</v>
      </c>
      <c r="BI627" s="523">
        <f t="shared" si="127"/>
        <v>0</v>
      </c>
      <c r="BJ627" s="425">
        <f t="shared" si="127"/>
        <v>0</v>
      </c>
      <c r="BK627" s="523">
        <f t="shared" si="127"/>
        <v>0</v>
      </c>
      <c r="BL627" s="425">
        <f t="shared" si="127"/>
        <v>0</v>
      </c>
      <c r="BM627" s="523">
        <f t="shared" si="127"/>
        <v>0</v>
      </c>
      <c r="BN627" s="425">
        <f t="shared" si="127"/>
        <v>0</v>
      </c>
      <c r="BO627" s="523">
        <f t="shared" si="127"/>
        <v>0</v>
      </c>
      <c r="BP627" s="425">
        <f>SUM(BP485)</f>
        <v>0</v>
      </c>
      <c r="BQ627" s="523">
        <f>SUM(BQ485)</f>
        <v>0</v>
      </c>
      <c r="BR627" s="425">
        <f>SUM(BR485)</f>
        <v>0</v>
      </c>
      <c r="BS627" s="523">
        <f>SUM(BS485)</f>
        <v>0</v>
      </c>
    </row>
    <row r="628" spans="1:71">
      <c r="A628" s="40"/>
      <c r="B628" s="28" t="s">
        <v>11</v>
      </c>
      <c r="C628" s="22">
        <f>SUM(C313:C316)</f>
        <v>3017</v>
      </c>
      <c r="D628" s="22">
        <f>SUM(D313:D316)</f>
        <v>1414</v>
      </c>
      <c r="E628" s="68">
        <f t="shared" si="13"/>
        <v>0.46867749419953597</v>
      </c>
      <c r="F628" s="425">
        <f t="shared" ref="F628:BC628" si="128">SUM(F313:F316)</f>
        <v>0</v>
      </c>
      <c r="G628" s="522">
        <f t="shared" si="128"/>
        <v>0</v>
      </c>
      <c r="H628" s="425">
        <f t="shared" si="128"/>
        <v>0</v>
      </c>
      <c r="I628" s="426">
        <f t="shared" si="128"/>
        <v>0</v>
      </c>
      <c r="J628" s="436">
        <f t="shared" si="128"/>
        <v>0</v>
      </c>
      <c r="K628" s="437">
        <f t="shared" si="128"/>
        <v>0</v>
      </c>
      <c r="L628" s="425">
        <f t="shared" si="128"/>
        <v>0</v>
      </c>
      <c r="M628" s="426">
        <f t="shared" si="128"/>
        <v>0</v>
      </c>
      <c r="N628" s="436">
        <f t="shared" si="128"/>
        <v>0</v>
      </c>
      <c r="O628" s="437">
        <f t="shared" si="128"/>
        <v>0</v>
      </c>
      <c r="P628" s="425">
        <f t="shared" si="128"/>
        <v>0</v>
      </c>
      <c r="Q628" s="426">
        <f t="shared" si="128"/>
        <v>0</v>
      </c>
      <c r="R628" s="436">
        <f t="shared" si="128"/>
        <v>0</v>
      </c>
      <c r="S628" s="437">
        <f t="shared" si="128"/>
        <v>0</v>
      </c>
      <c r="T628" s="425">
        <f t="shared" si="128"/>
        <v>0</v>
      </c>
      <c r="U628" s="426">
        <f t="shared" si="128"/>
        <v>0</v>
      </c>
      <c r="V628" s="436">
        <f t="shared" si="128"/>
        <v>0</v>
      </c>
      <c r="W628" s="437">
        <f t="shared" si="128"/>
        <v>0</v>
      </c>
      <c r="X628" s="425">
        <f t="shared" si="128"/>
        <v>0</v>
      </c>
      <c r="Y628" s="426">
        <f t="shared" si="128"/>
        <v>0</v>
      </c>
      <c r="Z628" s="436">
        <f t="shared" si="128"/>
        <v>0</v>
      </c>
      <c r="AA628" s="437">
        <f t="shared" si="128"/>
        <v>0</v>
      </c>
      <c r="AB628" s="425">
        <f t="shared" si="128"/>
        <v>860</v>
      </c>
      <c r="AC628" s="426">
        <f t="shared" si="128"/>
        <v>499</v>
      </c>
      <c r="AD628" s="436">
        <f t="shared" si="128"/>
        <v>0</v>
      </c>
      <c r="AE628" s="437">
        <f t="shared" si="128"/>
        <v>0</v>
      </c>
      <c r="AF628" s="425">
        <f t="shared" si="128"/>
        <v>0</v>
      </c>
      <c r="AG628" s="426">
        <f t="shared" si="128"/>
        <v>0</v>
      </c>
      <c r="AH628" s="436">
        <f t="shared" si="128"/>
        <v>0</v>
      </c>
      <c r="AI628" s="437">
        <f t="shared" si="128"/>
        <v>0</v>
      </c>
      <c r="AJ628" s="425">
        <f t="shared" si="128"/>
        <v>0</v>
      </c>
      <c r="AK628" s="426">
        <f t="shared" si="128"/>
        <v>0</v>
      </c>
      <c r="AL628" s="436">
        <f t="shared" si="128"/>
        <v>0</v>
      </c>
      <c r="AM628" s="437">
        <f t="shared" si="128"/>
        <v>0</v>
      </c>
      <c r="AN628" s="425">
        <f t="shared" si="128"/>
        <v>0</v>
      </c>
      <c r="AO628" s="426">
        <f t="shared" si="128"/>
        <v>0</v>
      </c>
      <c r="AP628" s="436">
        <f t="shared" si="128"/>
        <v>0</v>
      </c>
      <c r="AQ628" s="437">
        <f t="shared" si="128"/>
        <v>0</v>
      </c>
      <c r="AR628" s="425">
        <f t="shared" si="128"/>
        <v>964</v>
      </c>
      <c r="AS628" s="426">
        <f t="shared" si="128"/>
        <v>393</v>
      </c>
      <c r="AT628" s="436">
        <f t="shared" si="128"/>
        <v>1048</v>
      </c>
      <c r="AU628" s="437">
        <f t="shared" si="128"/>
        <v>313</v>
      </c>
      <c r="AV628" s="425">
        <f t="shared" si="128"/>
        <v>0</v>
      </c>
      <c r="AW628" s="426">
        <f t="shared" si="128"/>
        <v>0</v>
      </c>
      <c r="AX628" s="436">
        <f t="shared" si="128"/>
        <v>0</v>
      </c>
      <c r="AY628" s="437">
        <f t="shared" si="128"/>
        <v>0</v>
      </c>
      <c r="AZ628" s="425">
        <f t="shared" si="128"/>
        <v>0</v>
      </c>
      <c r="BA628" s="437">
        <f t="shared" si="128"/>
        <v>0</v>
      </c>
      <c r="BB628" s="425">
        <f t="shared" si="128"/>
        <v>0</v>
      </c>
      <c r="BC628" s="523">
        <f t="shared" si="128"/>
        <v>0</v>
      </c>
      <c r="BD628" s="425">
        <f t="shared" ref="BD628:BO628" si="129">SUM(BD313:BD316)</f>
        <v>0</v>
      </c>
      <c r="BE628" s="523">
        <f t="shared" si="129"/>
        <v>0</v>
      </c>
      <c r="BF628" s="425">
        <f t="shared" si="129"/>
        <v>0</v>
      </c>
      <c r="BG628" s="523">
        <f t="shared" si="129"/>
        <v>0</v>
      </c>
      <c r="BH628" s="425">
        <f t="shared" si="129"/>
        <v>0</v>
      </c>
      <c r="BI628" s="523">
        <f t="shared" si="129"/>
        <v>0</v>
      </c>
      <c r="BJ628" s="425">
        <f t="shared" si="129"/>
        <v>0</v>
      </c>
      <c r="BK628" s="523">
        <f t="shared" si="129"/>
        <v>0</v>
      </c>
      <c r="BL628" s="425">
        <f t="shared" si="129"/>
        <v>0</v>
      </c>
      <c r="BM628" s="523">
        <f t="shared" si="129"/>
        <v>0</v>
      </c>
      <c r="BN628" s="425">
        <f t="shared" si="129"/>
        <v>0</v>
      </c>
      <c r="BO628" s="523">
        <f t="shared" si="129"/>
        <v>0</v>
      </c>
      <c r="BP628" s="425">
        <f>SUM(BP313:BP316)</f>
        <v>0</v>
      </c>
      <c r="BQ628" s="523">
        <f>SUM(BQ313:BQ316)</f>
        <v>0</v>
      </c>
      <c r="BR628" s="425">
        <f>SUM(BR313:BR316)</f>
        <v>0</v>
      </c>
      <c r="BS628" s="523">
        <f>SUM(BS313:BS316)</f>
        <v>0</v>
      </c>
    </row>
    <row r="629" spans="1:71">
      <c r="A629" s="40"/>
      <c r="B629" s="28" t="s">
        <v>12</v>
      </c>
      <c r="C629" s="22">
        <f>SUM(C349)</f>
        <v>487</v>
      </c>
      <c r="D629" s="22">
        <f>SUM(D349)</f>
        <v>115</v>
      </c>
      <c r="E629" s="68">
        <f t="shared" si="13"/>
        <v>0.23613963039014374</v>
      </c>
      <c r="F629" s="425">
        <f t="shared" ref="F629:BC629" si="130">SUM(F349)</f>
        <v>0</v>
      </c>
      <c r="G629" s="522">
        <f t="shared" si="130"/>
        <v>0</v>
      </c>
      <c r="H629" s="425">
        <f t="shared" si="130"/>
        <v>75</v>
      </c>
      <c r="I629" s="426">
        <f t="shared" si="130"/>
        <v>40</v>
      </c>
      <c r="J629" s="436">
        <f t="shared" si="130"/>
        <v>0</v>
      </c>
      <c r="K629" s="437">
        <f t="shared" si="130"/>
        <v>0</v>
      </c>
      <c r="L629" s="425">
        <f t="shared" si="130"/>
        <v>0</v>
      </c>
      <c r="M629" s="426">
        <f t="shared" si="130"/>
        <v>0</v>
      </c>
      <c r="N629" s="436">
        <f t="shared" si="130"/>
        <v>0</v>
      </c>
      <c r="O629" s="437">
        <f t="shared" si="130"/>
        <v>0</v>
      </c>
      <c r="P629" s="425">
        <f t="shared" si="130"/>
        <v>0</v>
      </c>
      <c r="Q629" s="426">
        <f t="shared" si="130"/>
        <v>0</v>
      </c>
      <c r="R629" s="436">
        <f t="shared" si="130"/>
        <v>0</v>
      </c>
      <c r="S629" s="437">
        <f t="shared" si="130"/>
        <v>0</v>
      </c>
      <c r="T629" s="425">
        <f t="shared" si="130"/>
        <v>0</v>
      </c>
      <c r="U629" s="426">
        <f t="shared" si="130"/>
        <v>0</v>
      </c>
      <c r="V629" s="436">
        <f t="shared" si="130"/>
        <v>0</v>
      </c>
      <c r="W629" s="437">
        <f t="shared" si="130"/>
        <v>0</v>
      </c>
      <c r="X629" s="425">
        <f t="shared" si="130"/>
        <v>0</v>
      </c>
      <c r="Y629" s="426">
        <f t="shared" si="130"/>
        <v>0</v>
      </c>
      <c r="Z629" s="436">
        <f t="shared" si="130"/>
        <v>0</v>
      </c>
      <c r="AA629" s="437">
        <f t="shared" si="130"/>
        <v>0</v>
      </c>
      <c r="AB629" s="425">
        <f t="shared" si="130"/>
        <v>0</v>
      </c>
      <c r="AC629" s="426">
        <f t="shared" si="130"/>
        <v>0</v>
      </c>
      <c r="AD629" s="436">
        <f t="shared" si="130"/>
        <v>0</v>
      </c>
      <c r="AE629" s="437">
        <f t="shared" si="130"/>
        <v>0</v>
      </c>
      <c r="AF629" s="425">
        <f t="shared" si="130"/>
        <v>0</v>
      </c>
      <c r="AG629" s="426">
        <f t="shared" si="130"/>
        <v>0</v>
      </c>
      <c r="AH629" s="436">
        <f t="shared" si="130"/>
        <v>0</v>
      </c>
      <c r="AI629" s="437">
        <f t="shared" si="130"/>
        <v>0</v>
      </c>
      <c r="AJ629" s="425">
        <f t="shared" si="130"/>
        <v>0</v>
      </c>
      <c r="AK629" s="426">
        <f t="shared" si="130"/>
        <v>0</v>
      </c>
      <c r="AL629" s="436">
        <f t="shared" si="130"/>
        <v>0</v>
      </c>
      <c r="AM629" s="437">
        <f t="shared" si="130"/>
        <v>0</v>
      </c>
      <c r="AN629" s="425">
        <f t="shared" si="130"/>
        <v>0</v>
      </c>
      <c r="AO629" s="426">
        <f t="shared" si="130"/>
        <v>0</v>
      </c>
      <c r="AP629" s="436">
        <f t="shared" si="130"/>
        <v>0</v>
      </c>
      <c r="AQ629" s="437">
        <f t="shared" si="130"/>
        <v>0</v>
      </c>
      <c r="AR629" s="425">
        <f t="shared" si="130"/>
        <v>55</v>
      </c>
      <c r="AS629" s="426">
        <f t="shared" si="130"/>
        <v>56</v>
      </c>
      <c r="AT629" s="436">
        <f t="shared" si="130"/>
        <v>61</v>
      </c>
      <c r="AU629" s="437">
        <f t="shared" si="130"/>
        <v>51</v>
      </c>
      <c r="AV629" s="425">
        <f t="shared" si="130"/>
        <v>0</v>
      </c>
      <c r="AW629" s="426">
        <f t="shared" si="130"/>
        <v>0</v>
      </c>
      <c r="AX629" s="436">
        <f t="shared" si="130"/>
        <v>0</v>
      </c>
      <c r="AY629" s="437">
        <f t="shared" si="130"/>
        <v>0</v>
      </c>
      <c r="AZ629" s="425">
        <f t="shared" si="130"/>
        <v>0</v>
      </c>
      <c r="BA629" s="437">
        <f t="shared" si="130"/>
        <v>0</v>
      </c>
      <c r="BB629" s="425">
        <f t="shared" si="130"/>
        <v>0</v>
      </c>
      <c r="BC629" s="523">
        <f t="shared" si="130"/>
        <v>0</v>
      </c>
      <c r="BD629" s="425">
        <f t="shared" ref="BD629:BO629" si="131">SUM(BD349)</f>
        <v>0</v>
      </c>
      <c r="BE629" s="523">
        <f t="shared" si="131"/>
        <v>0</v>
      </c>
      <c r="BF629" s="425">
        <f t="shared" si="131"/>
        <v>0</v>
      </c>
      <c r="BG629" s="523">
        <f t="shared" si="131"/>
        <v>0</v>
      </c>
      <c r="BH629" s="425">
        <f t="shared" si="131"/>
        <v>0</v>
      </c>
      <c r="BI629" s="523">
        <f t="shared" si="131"/>
        <v>0</v>
      </c>
      <c r="BJ629" s="425">
        <f t="shared" si="131"/>
        <v>0</v>
      </c>
      <c r="BK629" s="523">
        <f t="shared" si="131"/>
        <v>0</v>
      </c>
      <c r="BL629" s="425">
        <f t="shared" si="131"/>
        <v>0</v>
      </c>
      <c r="BM629" s="523">
        <f t="shared" si="131"/>
        <v>0</v>
      </c>
      <c r="BN629" s="425">
        <f t="shared" si="131"/>
        <v>0</v>
      </c>
      <c r="BO629" s="523">
        <f t="shared" si="131"/>
        <v>0</v>
      </c>
      <c r="BP629" s="425">
        <f>SUM(BP349)</f>
        <v>0</v>
      </c>
      <c r="BQ629" s="523">
        <f>SUM(BQ349)</f>
        <v>0</v>
      </c>
      <c r="BR629" s="425">
        <f>SUM(BR349)</f>
        <v>0</v>
      </c>
      <c r="BS629" s="523">
        <f>SUM(BS349)</f>
        <v>0</v>
      </c>
    </row>
    <row r="630" spans="1:71">
      <c r="A630" s="40"/>
      <c r="B630" s="28" t="s">
        <v>13</v>
      </c>
      <c r="C630" s="22">
        <f>SUM(C486:C487)</f>
        <v>2105</v>
      </c>
      <c r="D630" s="22">
        <f>SUM(D486:D487)</f>
        <v>583</v>
      </c>
      <c r="E630" s="68">
        <f t="shared" si="13"/>
        <v>0.27695961995249407</v>
      </c>
      <c r="F630" s="425">
        <f t="shared" ref="F630:BC630" si="132">SUM(F486:F487)</f>
        <v>0</v>
      </c>
      <c r="G630" s="522">
        <f t="shared" si="132"/>
        <v>0</v>
      </c>
      <c r="H630" s="425">
        <f t="shared" si="132"/>
        <v>0</v>
      </c>
      <c r="I630" s="426">
        <f t="shared" si="132"/>
        <v>0</v>
      </c>
      <c r="J630" s="436">
        <f t="shared" si="132"/>
        <v>324</v>
      </c>
      <c r="K630" s="437">
        <f t="shared" si="132"/>
        <v>253</v>
      </c>
      <c r="L630" s="425">
        <f t="shared" si="132"/>
        <v>0</v>
      </c>
      <c r="M630" s="426">
        <f t="shared" si="132"/>
        <v>0</v>
      </c>
      <c r="N630" s="436">
        <f t="shared" si="132"/>
        <v>0</v>
      </c>
      <c r="O630" s="437">
        <f t="shared" si="132"/>
        <v>0</v>
      </c>
      <c r="P630" s="425">
        <f t="shared" si="132"/>
        <v>0</v>
      </c>
      <c r="Q630" s="426">
        <f t="shared" si="132"/>
        <v>0</v>
      </c>
      <c r="R630" s="436">
        <f t="shared" si="132"/>
        <v>0</v>
      </c>
      <c r="S630" s="437">
        <f t="shared" si="132"/>
        <v>0</v>
      </c>
      <c r="T630" s="425">
        <f t="shared" si="132"/>
        <v>0</v>
      </c>
      <c r="U630" s="426">
        <f t="shared" si="132"/>
        <v>0</v>
      </c>
      <c r="V630" s="436">
        <f t="shared" si="132"/>
        <v>0</v>
      </c>
      <c r="W630" s="437">
        <f t="shared" si="132"/>
        <v>0</v>
      </c>
      <c r="X630" s="425">
        <f t="shared" si="132"/>
        <v>0</v>
      </c>
      <c r="Y630" s="426">
        <f t="shared" si="132"/>
        <v>0</v>
      </c>
      <c r="Z630" s="436">
        <f t="shared" si="132"/>
        <v>0</v>
      </c>
      <c r="AA630" s="437">
        <f t="shared" si="132"/>
        <v>0</v>
      </c>
      <c r="AB630" s="425">
        <f t="shared" si="132"/>
        <v>0</v>
      </c>
      <c r="AC630" s="426">
        <f t="shared" si="132"/>
        <v>0</v>
      </c>
      <c r="AD630" s="436">
        <f t="shared" si="132"/>
        <v>0</v>
      </c>
      <c r="AE630" s="437">
        <f t="shared" si="132"/>
        <v>0</v>
      </c>
      <c r="AF630" s="425">
        <f t="shared" si="132"/>
        <v>0</v>
      </c>
      <c r="AG630" s="426">
        <f t="shared" si="132"/>
        <v>0</v>
      </c>
      <c r="AH630" s="436">
        <f t="shared" si="132"/>
        <v>0</v>
      </c>
      <c r="AI630" s="437">
        <f t="shared" si="132"/>
        <v>0</v>
      </c>
      <c r="AJ630" s="425">
        <f t="shared" si="132"/>
        <v>0</v>
      </c>
      <c r="AK630" s="426">
        <f t="shared" si="132"/>
        <v>0</v>
      </c>
      <c r="AL630" s="436">
        <f t="shared" si="132"/>
        <v>0</v>
      </c>
      <c r="AM630" s="437">
        <f t="shared" si="132"/>
        <v>0</v>
      </c>
      <c r="AN630" s="425">
        <f t="shared" si="132"/>
        <v>0</v>
      </c>
      <c r="AO630" s="426">
        <f t="shared" si="132"/>
        <v>0</v>
      </c>
      <c r="AP630" s="436">
        <f t="shared" si="132"/>
        <v>0</v>
      </c>
      <c r="AQ630" s="437">
        <f t="shared" si="132"/>
        <v>0</v>
      </c>
      <c r="AR630" s="425">
        <f t="shared" si="132"/>
        <v>306</v>
      </c>
      <c r="AS630" s="426">
        <f t="shared" si="132"/>
        <v>264</v>
      </c>
      <c r="AT630" s="436">
        <f t="shared" si="132"/>
        <v>391</v>
      </c>
      <c r="AU630" s="437">
        <f t="shared" si="132"/>
        <v>182</v>
      </c>
      <c r="AV630" s="425">
        <f t="shared" si="132"/>
        <v>0</v>
      </c>
      <c r="AW630" s="426">
        <f t="shared" si="132"/>
        <v>0</v>
      </c>
      <c r="AX630" s="436">
        <f t="shared" si="132"/>
        <v>0</v>
      </c>
      <c r="AY630" s="437">
        <f t="shared" si="132"/>
        <v>0</v>
      </c>
      <c r="AZ630" s="425">
        <f t="shared" si="132"/>
        <v>0</v>
      </c>
      <c r="BA630" s="437">
        <f t="shared" si="132"/>
        <v>0</v>
      </c>
      <c r="BB630" s="425">
        <f t="shared" si="132"/>
        <v>0</v>
      </c>
      <c r="BC630" s="523">
        <f t="shared" si="132"/>
        <v>0</v>
      </c>
      <c r="BD630" s="425">
        <f t="shared" ref="BD630:BO630" si="133">SUM(BD486:BD487)</f>
        <v>0</v>
      </c>
      <c r="BE630" s="523">
        <f t="shared" si="133"/>
        <v>0</v>
      </c>
      <c r="BF630" s="425">
        <f t="shared" si="133"/>
        <v>0</v>
      </c>
      <c r="BG630" s="523">
        <f t="shared" si="133"/>
        <v>0</v>
      </c>
      <c r="BH630" s="425">
        <f t="shared" si="133"/>
        <v>0</v>
      </c>
      <c r="BI630" s="523">
        <f t="shared" si="133"/>
        <v>0</v>
      </c>
      <c r="BJ630" s="425">
        <f t="shared" si="133"/>
        <v>0</v>
      </c>
      <c r="BK630" s="523">
        <f t="shared" si="133"/>
        <v>0</v>
      </c>
      <c r="BL630" s="425">
        <f t="shared" si="133"/>
        <v>0</v>
      </c>
      <c r="BM630" s="523">
        <f t="shared" si="133"/>
        <v>0</v>
      </c>
      <c r="BN630" s="425">
        <f t="shared" si="133"/>
        <v>0</v>
      </c>
      <c r="BO630" s="523">
        <f t="shared" si="133"/>
        <v>0</v>
      </c>
      <c r="BP630" s="425">
        <f>SUM(BP486:BP487)</f>
        <v>0</v>
      </c>
      <c r="BQ630" s="523">
        <f>SUM(BQ486:BQ487)</f>
        <v>0</v>
      </c>
      <c r="BR630" s="425">
        <f>SUM(BR486:BR487)</f>
        <v>0</v>
      </c>
      <c r="BS630" s="523">
        <f>SUM(BS486:BS487)</f>
        <v>0</v>
      </c>
    </row>
    <row r="631" spans="1:71">
      <c r="A631" s="40"/>
      <c r="B631" s="28" t="s">
        <v>726</v>
      </c>
      <c r="C631" s="12">
        <f>SUM(C421)</f>
        <v>1181</v>
      </c>
      <c r="D631" s="12">
        <f>SUM(D421)</f>
        <v>246</v>
      </c>
      <c r="E631" s="68">
        <f t="shared" si="13"/>
        <v>0.20829805249788316</v>
      </c>
      <c r="F631" s="425">
        <f t="shared" ref="F631:BC631" si="134">SUM(F421)</f>
        <v>0</v>
      </c>
      <c r="G631" s="522">
        <f t="shared" si="134"/>
        <v>0</v>
      </c>
      <c r="H631" s="425">
        <f t="shared" si="134"/>
        <v>0</v>
      </c>
      <c r="I631" s="426">
        <f t="shared" si="134"/>
        <v>0</v>
      </c>
      <c r="J631" s="436">
        <f t="shared" si="134"/>
        <v>0</v>
      </c>
      <c r="K631" s="437">
        <f t="shared" si="134"/>
        <v>0</v>
      </c>
      <c r="L631" s="425">
        <f t="shared" si="134"/>
        <v>0</v>
      </c>
      <c r="M631" s="426">
        <f t="shared" si="134"/>
        <v>0</v>
      </c>
      <c r="N631" s="436">
        <f t="shared" si="134"/>
        <v>0</v>
      </c>
      <c r="O631" s="437">
        <f t="shared" si="134"/>
        <v>0</v>
      </c>
      <c r="P631" s="425">
        <f t="shared" si="134"/>
        <v>0</v>
      </c>
      <c r="Q631" s="426">
        <f t="shared" si="134"/>
        <v>0</v>
      </c>
      <c r="R631" s="436">
        <f t="shared" si="134"/>
        <v>0</v>
      </c>
      <c r="S631" s="437">
        <f t="shared" si="134"/>
        <v>0</v>
      </c>
      <c r="T631" s="425">
        <f t="shared" si="134"/>
        <v>0</v>
      </c>
      <c r="U631" s="426">
        <f t="shared" si="134"/>
        <v>0</v>
      </c>
      <c r="V631" s="436">
        <f t="shared" si="134"/>
        <v>0</v>
      </c>
      <c r="W631" s="437">
        <f t="shared" si="134"/>
        <v>0</v>
      </c>
      <c r="X631" s="425">
        <f t="shared" si="134"/>
        <v>0</v>
      </c>
      <c r="Y631" s="426">
        <f t="shared" si="134"/>
        <v>0</v>
      </c>
      <c r="Z631" s="436">
        <f t="shared" si="134"/>
        <v>0</v>
      </c>
      <c r="AA631" s="437">
        <f t="shared" si="134"/>
        <v>0</v>
      </c>
      <c r="AB631" s="425">
        <f t="shared" si="134"/>
        <v>0</v>
      </c>
      <c r="AC631" s="426">
        <f t="shared" si="134"/>
        <v>0</v>
      </c>
      <c r="AD631" s="436">
        <f t="shared" si="134"/>
        <v>0</v>
      </c>
      <c r="AE631" s="437">
        <f t="shared" si="134"/>
        <v>0</v>
      </c>
      <c r="AF631" s="425">
        <f t="shared" si="134"/>
        <v>0</v>
      </c>
      <c r="AG631" s="426">
        <f t="shared" si="134"/>
        <v>0</v>
      </c>
      <c r="AH631" s="436">
        <f t="shared" si="134"/>
        <v>0</v>
      </c>
      <c r="AI631" s="437">
        <f t="shared" si="134"/>
        <v>0</v>
      </c>
      <c r="AJ631" s="425">
        <f t="shared" si="134"/>
        <v>0</v>
      </c>
      <c r="AK631" s="426">
        <f t="shared" si="134"/>
        <v>0</v>
      </c>
      <c r="AL631" s="436">
        <f t="shared" si="134"/>
        <v>0</v>
      </c>
      <c r="AM631" s="437">
        <f t="shared" si="134"/>
        <v>0</v>
      </c>
      <c r="AN631" s="425">
        <f t="shared" si="134"/>
        <v>0</v>
      </c>
      <c r="AO631" s="426">
        <f t="shared" si="134"/>
        <v>0</v>
      </c>
      <c r="AP631" s="436">
        <f t="shared" si="134"/>
        <v>0</v>
      </c>
      <c r="AQ631" s="437">
        <f t="shared" si="134"/>
        <v>0</v>
      </c>
      <c r="AR631" s="425">
        <f t="shared" si="134"/>
        <v>114</v>
      </c>
      <c r="AS631" s="426">
        <f t="shared" si="134"/>
        <v>123</v>
      </c>
      <c r="AT631" s="436">
        <f t="shared" si="134"/>
        <v>138</v>
      </c>
      <c r="AU631" s="437">
        <f t="shared" si="134"/>
        <v>101</v>
      </c>
      <c r="AV631" s="425">
        <f t="shared" si="134"/>
        <v>0</v>
      </c>
      <c r="AW631" s="426">
        <f t="shared" si="134"/>
        <v>0</v>
      </c>
      <c r="AX631" s="436">
        <f t="shared" si="134"/>
        <v>0</v>
      </c>
      <c r="AY631" s="437">
        <f t="shared" si="134"/>
        <v>0</v>
      </c>
      <c r="AZ631" s="425">
        <f t="shared" si="134"/>
        <v>0</v>
      </c>
      <c r="BA631" s="437">
        <f t="shared" si="134"/>
        <v>0</v>
      </c>
      <c r="BB631" s="425">
        <f t="shared" si="134"/>
        <v>0</v>
      </c>
      <c r="BC631" s="523">
        <f t="shared" si="134"/>
        <v>0</v>
      </c>
      <c r="BD631" s="425">
        <f t="shared" ref="BD631:BO631" si="135">SUM(BD421)</f>
        <v>0</v>
      </c>
      <c r="BE631" s="523">
        <f t="shared" si="135"/>
        <v>0</v>
      </c>
      <c r="BF631" s="425">
        <f t="shared" si="135"/>
        <v>0</v>
      </c>
      <c r="BG631" s="523">
        <f t="shared" si="135"/>
        <v>0</v>
      </c>
      <c r="BH631" s="425">
        <f t="shared" si="135"/>
        <v>0</v>
      </c>
      <c r="BI631" s="523">
        <f t="shared" si="135"/>
        <v>0</v>
      </c>
      <c r="BJ631" s="425">
        <f t="shared" si="135"/>
        <v>0</v>
      </c>
      <c r="BK631" s="523">
        <f t="shared" si="135"/>
        <v>0</v>
      </c>
      <c r="BL631" s="425">
        <f t="shared" si="135"/>
        <v>0</v>
      </c>
      <c r="BM631" s="523">
        <f t="shared" si="135"/>
        <v>0</v>
      </c>
      <c r="BN631" s="425">
        <f t="shared" si="135"/>
        <v>0</v>
      </c>
      <c r="BO631" s="523">
        <f t="shared" si="135"/>
        <v>0</v>
      </c>
      <c r="BP631" s="425">
        <f>SUM(BP421)</f>
        <v>0</v>
      </c>
      <c r="BQ631" s="523">
        <f>SUM(BQ421)</f>
        <v>0</v>
      </c>
      <c r="BR631" s="425">
        <f>SUM(BR421)</f>
        <v>0</v>
      </c>
      <c r="BS631" s="523">
        <f>SUM(BS421)</f>
        <v>0</v>
      </c>
    </row>
    <row r="632" spans="1:71">
      <c r="A632" s="40"/>
      <c r="B632" s="28" t="s">
        <v>26</v>
      </c>
      <c r="C632" s="24">
        <f>SUM(C422:C424)</f>
        <v>2230</v>
      </c>
      <c r="D632" s="24">
        <f>SUM(D422:D424)</f>
        <v>1303</v>
      </c>
      <c r="E632" s="68">
        <f t="shared" si="13"/>
        <v>0.58430493273542605</v>
      </c>
      <c r="F632" s="427">
        <f t="shared" ref="F632:BC632" si="136">SUM(F422:F424)</f>
        <v>0</v>
      </c>
      <c r="G632" s="440">
        <f t="shared" si="136"/>
        <v>0</v>
      </c>
      <c r="H632" s="427">
        <f t="shared" si="136"/>
        <v>0</v>
      </c>
      <c r="I632" s="428">
        <f t="shared" si="136"/>
        <v>0</v>
      </c>
      <c r="J632" s="438">
        <f t="shared" si="136"/>
        <v>0</v>
      </c>
      <c r="K632" s="439">
        <f t="shared" si="136"/>
        <v>0</v>
      </c>
      <c r="L632" s="427">
        <f t="shared" si="136"/>
        <v>0</v>
      </c>
      <c r="M632" s="428">
        <f t="shared" si="136"/>
        <v>0</v>
      </c>
      <c r="N632" s="438">
        <f t="shared" si="136"/>
        <v>0</v>
      </c>
      <c r="O632" s="439">
        <f t="shared" si="136"/>
        <v>0</v>
      </c>
      <c r="P632" s="427">
        <f t="shared" si="136"/>
        <v>0</v>
      </c>
      <c r="Q632" s="428">
        <f t="shared" si="136"/>
        <v>0</v>
      </c>
      <c r="R632" s="438">
        <f t="shared" si="136"/>
        <v>0</v>
      </c>
      <c r="S632" s="439">
        <f t="shared" si="136"/>
        <v>0</v>
      </c>
      <c r="T632" s="427">
        <f t="shared" si="136"/>
        <v>0</v>
      </c>
      <c r="U632" s="428">
        <f t="shared" si="136"/>
        <v>0</v>
      </c>
      <c r="V632" s="438">
        <f t="shared" si="136"/>
        <v>0</v>
      </c>
      <c r="W632" s="439">
        <f t="shared" si="136"/>
        <v>0</v>
      </c>
      <c r="X632" s="427">
        <f t="shared" si="136"/>
        <v>0</v>
      </c>
      <c r="Y632" s="428">
        <f t="shared" si="136"/>
        <v>0</v>
      </c>
      <c r="Z632" s="438">
        <f t="shared" si="136"/>
        <v>0</v>
      </c>
      <c r="AA632" s="439">
        <f t="shared" si="136"/>
        <v>0</v>
      </c>
      <c r="AB632" s="427">
        <f t="shared" si="136"/>
        <v>0</v>
      </c>
      <c r="AC632" s="428">
        <f t="shared" si="136"/>
        <v>0</v>
      </c>
      <c r="AD632" s="438">
        <f t="shared" si="136"/>
        <v>0</v>
      </c>
      <c r="AE632" s="439">
        <f t="shared" si="136"/>
        <v>0</v>
      </c>
      <c r="AF632" s="427">
        <f t="shared" si="136"/>
        <v>0</v>
      </c>
      <c r="AG632" s="428">
        <f t="shared" si="136"/>
        <v>0</v>
      </c>
      <c r="AH632" s="438">
        <f t="shared" si="136"/>
        <v>0</v>
      </c>
      <c r="AI632" s="439">
        <f t="shared" si="136"/>
        <v>0</v>
      </c>
      <c r="AJ632" s="427">
        <f t="shared" si="136"/>
        <v>0</v>
      </c>
      <c r="AK632" s="428">
        <f t="shared" si="136"/>
        <v>0</v>
      </c>
      <c r="AL632" s="438">
        <f t="shared" si="136"/>
        <v>532</v>
      </c>
      <c r="AM632" s="439">
        <f t="shared" si="136"/>
        <v>633</v>
      </c>
      <c r="AN632" s="427">
        <f t="shared" si="136"/>
        <v>98</v>
      </c>
      <c r="AO632" s="428">
        <f t="shared" si="136"/>
        <v>28</v>
      </c>
      <c r="AP632" s="438">
        <f t="shared" si="136"/>
        <v>0</v>
      </c>
      <c r="AQ632" s="439">
        <f t="shared" si="136"/>
        <v>0</v>
      </c>
      <c r="AR632" s="427">
        <f t="shared" si="136"/>
        <v>891</v>
      </c>
      <c r="AS632" s="428">
        <f t="shared" si="136"/>
        <v>390</v>
      </c>
      <c r="AT632" s="438">
        <f t="shared" si="136"/>
        <v>955</v>
      </c>
      <c r="AU632" s="439">
        <f t="shared" si="136"/>
        <v>327</v>
      </c>
      <c r="AV632" s="427">
        <f t="shared" si="136"/>
        <v>0</v>
      </c>
      <c r="AW632" s="428">
        <f t="shared" si="136"/>
        <v>0</v>
      </c>
      <c r="AX632" s="438">
        <f t="shared" si="136"/>
        <v>0</v>
      </c>
      <c r="AY632" s="439">
        <f t="shared" si="136"/>
        <v>0</v>
      </c>
      <c r="AZ632" s="427">
        <f t="shared" si="136"/>
        <v>0</v>
      </c>
      <c r="BA632" s="439">
        <f t="shared" si="136"/>
        <v>0</v>
      </c>
      <c r="BB632" s="427">
        <f t="shared" si="136"/>
        <v>0</v>
      </c>
      <c r="BC632" s="524">
        <f t="shared" si="136"/>
        <v>0</v>
      </c>
      <c r="BD632" s="427">
        <f t="shared" ref="BD632:BO632" si="137">SUM(BD422:BD424)</f>
        <v>0</v>
      </c>
      <c r="BE632" s="524">
        <f t="shared" si="137"/>
        <v>0</v>
      </c>
      <c r="BF632" s="427">
        <f t="shared" si="137"/>
        <v>0</v>
      </c>
      <c r="BG632" s="524">
        <f t="shared" si="137"/>
        <v>0</v>
      </c>
      <c r="BH632" s="427">
        <f t="shared" si="137"/>
        <v>0</v>
      </c>
      <c r="BI632" s="524">
        <f t="shared" si="137"/>
        <v>0</v>
      </c>
      <c r="BJ632" s="427">
        <f t="shared" si="137"/>
        <v>0</v>
      </c>
      <c r="BK632" s="524">
        <f t="shared" si="137"/>
        <v>0</v>
      </c>
      <c r="BL632" s="427">
        <f t="shared" si="137"/>
        <v>0</v>
      </c>
      <c r="BM632" s="524">
        <f t="shared" si="137"/>
        <v>0</v>
      </c>
      <c r="BN632" s="427">
        <f t="shared" si="137"/>
        <v>0</v>
      </c>
      <c r="BO632" s="524">
        <f t="shared" si="137"/>
        <v>0</v>
      </c>
      <c r="BP632" s="427">
        <f>SUM(BP422:BP424)</f>
        <v>0</v>
      </c>
      <c r="BQ632" s="524">
        <f>SUM(BQ422:BQ424)</f>
        <v>0</v>
      </c>
      <c r="BR632" s="427">
        <f>SUM(BR422:BR424)</f>
        <v>0</v>
      </c>
      <c r="BS632" s="524">
        <f>SUM(BS422:BS424)</f>
        <v>0</v>
      </c>
    </row>
    <row r="633" spans="1:71">
      <c r="A633" s="40"/>
      <c r="B633" s="28" t="s">
        <v>27</v>
      </c>
      <c r="C633" s="24">
        <f>SUM(C425)</f>
        <v>1241</v>
      </c>
      <c r="D633" s="24">
        <f>SUM(D425)</f>
        <v>414</v>
      </c>
      <c r="E633" s="68">
        <f t="shared" si="13"/>
        <v>0.33360193392425463</v>
      </c>
      <c r="F633" s="427">
        <f t="shared" ref="F633:BC633" si="138">SUM(F425)</f>
        <v>0</v>
      </c>
      <c r="G633" s="440">
        <f t="shared" si="138"/>
        <v>0</v>
      </c>
      <c r="H633" s="427">
        <f t="shared" si="138"/>
        <v>0</v>
      </c>
      <c r="I633" s="429">
        <f t="shared" si="138"/>
        <v>0</v>
      </c>
      <c r="J633" s="438">
        <f t="shared" si="138"/>
        <v>0</v>
      </c>
      <c r="K633" s="440">
        <f t="shared" si="138"/>
        <v>0</v>
      </c>
      <c r="L633" s="427">
        <f t="shared" si="138"/>
        <v>0</v>
      </c>
      <c r="M633" s="429">
        <f t="shared" si="138"/>
        <v>0</v>
      </c>
      <c r="N633" s="438">
        <f t="shared" si="138"/>
        <v>0</v>
      </c>
      <c r="O633" s="440">
        <f t="shared" si="138"/>
        <v>0</v>
      </c>
      <c r="P633" s="427">
        <f t="shared" si="138"/>
        <v>0</v>
      </c>
      <c r="Q633" s="429">
        <f t="shared" si="138"/>
        <v>0</v>
      </c>
      <c r="R633" s="438">
        <f t="shared" si="138"/>
        <v>0</v>
      </c>
      <c r="S633" s="440">
        <f t="shared" si="138"/>
        <v>0</v>
      </c>
      <c r="T633" s="427">
        <f t="shared" si="138"/>
        <v>0</v>
      </c>
      <c r="U633" s="429">
        <f t="shared" si="138"/>
        <v>0</v>
      </c>
      <c r="V633" s="438">
        <f t="shared" si="138"/>
        <v>0</v>
      </c>
      <c r="W633" s="440">
        <f t="shared" si="138"/>
        <v>0</v>
      </c>
      <c r="X633" s="427">
        <f t="shared" si="138"/>
        <v>0</v>
      </c>
      <c r="Y633" s="429">
        <f t="shared" si="138"/>
        <v>0</v>
      </c>
      <c r="Z633" s="438">
        <f t="shared" si="138"/>
        <v>0</v>
      </c>
      <c r="AA633" s="440">
        <f t="shared" si="138"/>
        <v>0</v>
      </c>
      <c r="AB633" s="427">
        <f t="shared" si="138"/>
        <v>0</v>
      </c>
      <c r="AC633" s="429">
        <f t="shared" si="138"/>
        <v>0</v>
      </c>
      <c r="AD633" s="438">
        <f t="shared" si="138"/>
        <v>0</v>
      </c>
      <c r="AE633" s="440">
        <f t="shared" si="138"/>
        <v>0</v>
      </c>
      <c r="AF633" s="427">
        <f t="shared" si="138"/>
        <v>0</v>
      </c>
      <c r="AG633" s="429">
        <f t="shared" si="138"/>
        <v>0</v>
      </c>
      <c r="AH633" s="438">
        <f t="shared" si="138"/>
        <v>0</v>
      </c>
      <c r="AI633" s="440">
        <f t="shared" si="138"/>
        <v>0</v>
      </c>
      <c r="AJ633" s="427">
        <f t="shared" si="138"/>
        <v>0</v>
      </c>
      <c r="AK633" s="429">
        <f t="shared" si="138"/>
        <v>0</v>
      </c>
      <c r="AL633" s="438">
        <f t="shared" si="138"/>
        <v>0</v>
      </c>
      <c r="AM633" s="440">
        <f t="shared" si="138"/>
        <v>0</v>
      </c>
      <c r="AN633" s="427">
        <f t="shared" si="138"/>
        <v>0</v>
      </c>
      <c r="AO633" s="429">
        <f t="shared" si="138"/>
        <v>0</v>
      </c>
      <c r="AP633" s="438">
        <f t="shared" si="138"/>
        <v>0</v>
      </c>
      <c r="AQ633" s="440">
        <f t="shared" si="138"/>
        <v>0</v>
      </c>
      <c r="AR633" s="427">
        <f t="shared" si="138"/>
        <v>260</v>
      </c>
      <c r="AS633" s="429">
        <f t="shared" si="138"/>
        <v>138</v>
      </c>
      <c r="AT633" s="438">
        <f t="shared" si="138"/>
        <v>309</v>
      </c>
      <c r="AU633" s="440">
        <f t="shared" si="138"/>
        <v>100</v>
      </c>
      <c r="AV633" s="427">
        <f t="shared" si="138"/>
        <v>0</v>
      </c>
      <c r="AW633" s="429">
        <f t="shared" si="138"/>
        <v>0</v>
      </c>
      <c r="AX633" s="438">
        <f t="shared" si="138"/>
        <v>0</v>
      </c>
      <c r="AY633" s="440">
        <f t="shared" si="138"/>
        <v>0</v>
      </c>
      <c r="AZ633" s="427">
        <f t="shared" si="138"/>
        <v>0</v>
      </c>
      <c r="BA633" s="440">
        <f t="shared" si="138"/>
        <v>0</v>
      </c>
      <c r="BB633" s="427">
        <f t="shared" si="138"/>
        <v>0</v>
      </c>
      <c r="BC633" s="525">
        <f t="shared" si="138"/>
        <v>0</v>
      </c>
      <c r="BD633" s="427">
        <f t="shared" ref="BD633:BO633" si="139">SUM(BD425)</f>
        <v>0</v>
      </c>
      <c r="BE633" s="525">
        <f t="shared" si="139"/>
        <v>0</v>
      </c>
      <c r="BF633" s="427">
        <f t="shared" si="139"/>
        <v>0</v>
      </c>
      <c r="BG633" s="525">
        <f t="shared" si="139"/>
        <v>0</v>
      </c>
      <c r="BH633" s="427">
        <f t="shared" si="139"/>
        <v>0</v>
      </c>
      <c r="BI633" s="525">
        <f t="shared" si="139"/>
        <v>0</v>
      </c>
      <c r="BJ633" s="427">
        <f t="shared" si="139"/>
        <v>0</v>
      </c>
      <c r="BK633" s="525">
        <f t="shared" si="139"/>
        <v>0</v>
      </c>
      <c r="BL633" s="427">
        <f t="shared" si="139"/>
        <v>0</v>
      </c>
      <c r="BM633" s="525">
        <f t="shared" si="139"/>
        <v>0</v>
      </c>
      <c r="BN633" s="427">
        <f t="shared" si="139"/>
        <v>0</v>
      </c>
      <c r="BO633" s="525">
        <f t="shared" si="139"/>
        <v>0</v>
      </c>
      <c r="BP633" s="427">
        <f>SUM(BP425)</f>
        <v>0</v>
      </c>
      <c r="BQ633" s="525">
        <f>SUM(BQ425)</f>
        <v>0</v>
      </c>
      <c r="BR633" s="427">
        <f>SUM(BR425)</f>
        <v>0</v>
      </c>
      <c r="BS633" s="525">
        <f>SUM(BS425)</f>
        <v>0</v>
      </c>
    </row>
    <row r="634" spans="1:71">
      <c r="A634" s="40"/>
      <c r="B634" s="28" t="s">
        <v>14</v>
      </c>
      <c r="C634" s="24">
        <f>SUM(C426:C427)</f>
        <v>1994</v>
      </c>
      <c r="D634" s="24">
        <f>SUM(D426:D427)</f>
        <v>924</v>
      </c>
      <c r="E634" s="68">
        <f t="shared" si="13"/>
        <v>0.46339017051153458</v>
      </c>
      <c r="F634" s="427">
        <f t="shared" ref="F634:BC634" si="140">SUM(F426:F427)</f>
        <v>0</v>
      </c>
      <c r="G634" s="440">
        <f t="shared" si="140"/>
        <v>0</v>
      </c>
      <c r="H634" s="427">
        <f t="shared" si="140"/>
        <v>0</v>
      </c>
      <c r="I634" s="429">
        <f t="shared" si="140"/>
        <v>0</v>
      </c>
      <c r="J634" s="438">
        <f t="shared" si="140"/>
        <v>0</v>
      </c>
      <c r="K634" s="440">
        <f t="shared" si="140"/>
        <v>0</v>
      </c>
      <c r="L634" s="427">
        <f t="shared" si="140"/>
        <v>0</v>
      </c>
      <c r="M634" s="429">
        <f t="shared" si="140"/>
        <v>0</v>
      </c>
      <c r="N634" s="438">
        <f t="shared" si="140"/>
        <v>0</v>
      </c>
      <c r="O634" s="440">
        <f t="shared" si="140"/>
        <v>0</v>
      </c>
      <c r="P634" s="427">
        <f t="shared" si="140"/>
        <v>0</v>
      </c>
      <c r="Q634" s="429">
        <f t="shared" si="140"/>
        <v>0</v>
      </c>
      <c r="R634" s="438">
        <f t="shared" si="140"/>
        <v>0</v>
      </c>
      <c r="S634" s="440">
        <f t="shared" si="140"/>
        <v>0</v>
      </c>
      <c r="T634" s="427">
        <f t="shared" si="140"/>
        <v>0</v>
      </c>
      <c r="U634" s="429">
        <f t="shared" si="140"/>
        <v>0</v>
      </c>
      <c r="V634" s="438">
        <f t="shared" si="140"/>
        <v>0</v>
      </c>
      <c r="W634" s="440">
        <f t="shared" si="140"/>
        <v>0</v>
      </c>
      <c r="X634" s="427">
        <f t="shared" si="140"/>
        <v>0</v>
      </c>
      <c r="Y634" s="429">
        <f t="shared" si="140"/>
        <v>0</v>
      </c>
      <c r="Z634" s="438">
        <f t="shared" si="140"/>
        <v>0</v>
      </c>
      <c r="AA634" s="440">
        <f t="shared" si="140"/>
        <v>0</v>
      </c>
      <c r="AB634" s="427">
        <f t="shared" si="140"/>
        <v>0</v>
      </c>
      <c r="AC634" s="429">
        <f t="shared" si="140"/>
        <v>0</v>
      </c>
      <c r="AD634" s="438">
        <f t="shared" si="140"/>
        <v>0</v>
      </c>
      <c r="AE634" s="440">
        <f t="shared" si="140"/>
        <v>0</v>
      </c>
      <c r="AF634" s="427">
        <f t="shared" si="140"/>
        <v>0</v>
      </c>
      <c r="AG634" s="429">
        <f t="shared" si="140"/>
        <v>0</v>
      </c>
      <c r="AH634" s="438">
        <f t="shared" si="140"/>
        <v>0</v>
      </c>
      <c r="AI634" s="440">
        <f t="shared" si="140"/>
        <v>0</v>
      </c>
      <c r="AJ634" s="427">
        <f t="shared" si="140"/>
        <v>0</v>
      </c>
      <c r="AK634" s="429">
        <f t="shared" si="140"/>
        <v>0</v>
      </c>
      <c r="AL634" s="438">
        <f t="shared" si="140"/>
        <v>458</v>
      </c>
      <c r="AM634" s="440">
        <f t="shared" si="140"/>
        <v>457</v>
      </c>
      <c r="AN634" s="427">
        <f t="shared" si="140"/>
        <v>0</v>
      </c>
      <c r="AO634" s="429">
        <f t="shared" si="140"/>
        <v>0</v>
      </c>
      <c r="AP634" s="438">
        <f t="shared" si="140"/>
        <v>0</v>
      </c>
      <c r="AQ634" s="440">
        <f t="shared" si="140"/>
        <v>0</v>
      </c>
      <c r="AR634" s="427">
        <f t="shared" si="140"/>
        <v>637</v>
      </c>
      <c r="AS634" s="429">
        <f t="shared" si="140"/>
        <v>270</v>
      </c>
      <c r="AT634" s="438">
        <f t="shared" si="140"/>
        <v>690</v>
      </c>
      <c r="AU634" s="440">
        <f t="shared" si="140"/>
        <v>227</v>
      </c>
      <c r="AV634" s="427">
        <f t="shared" si="140"/>
        <v>0</v>
      </c>
      <c r="AW634" s="429">
        <f t="shared" si="140"/>
        <v>0</v>
      </c>
      <c r="AX634" s="438">
        <f t="shared" si="140"/>
        <v>0</v>
      </c>
      <c r="AY634" s="440">
        <f t="shared" si="140"/>
        <v>0</v>
      </c>
      <c r="AZ634" s="427">
        <f t="shared" si="140"/>
        <v>0</v>
      </c>
      <c r="BA634" s="440">
        <f t="shared" si="140"/>
        <v>0</v>
      </c>
      <c r="BB634" s="427">
        <f t="shared" si="140"/>
        <v>0</v>
      </c>
      <c r="BC634" s="525">
        <f t="shared" si="140"/>
        <v>0</v>
      </c>
      <c r="BD634" s="427">
        <f t="shared" ref="BD634:BO634" si="141">SUM(BD426:BD427)</f>
        <v>0</v>
      </c>
      <c r="BE634" s="525">
        <f t="shared" si="141"/>
        <v>0</v>
      </c>
      <c r="BF634" s="427">
        <f t="shared" si="141"/>
        <v>0</v>
      </c>
      <c r="BG634" s="525">
        <f t="shared" si="141"/>
        <v>0</v>
      </c>
      <c r="BH634" s="427">
        <f t="shared" si="141"/>
        <v>0</v>
      </c>
      <c r="BI634" s="525">
        <f t="shared" si="141"/>
        <v>0</v>
      </c>
      <c r="BJ634" s="427">
        <f t="shared" si="141"/>
        <v>0</v>
      </c>
      <c r="BK634" s="525">
        <f t="shared" si="141"/>
        <v>0</v>
      </c>
      <c r="BL634" s="427">
        <f t="shared" si="141"/>
        <v>0</v>
      </c>
      <c r="BM634" s="525">
        <f t="shared" si="141"/>
        <v>0</v>
      </c>
      <c r="BN634" s="427">
        <f t="shared" si="141"/>
        <v>0</v>
      </c>
      <c r="BO634" s="525">
        <f t="shared" si="141"/>
        <v>0</v>
      </c>
      <c r="BP634" s="427">
        <f>SUM(BP426:BP427)</f>
        <v>0</v>
      </c>
      <c r="BQ634" s="525">
        <f>SUM(BQ426:BQ427)</f>
        <v>0</v>
      </c>
      <c r="BR634" s="427">
        <f>SUM(BR426:BR427)</f>
        <v>0</v>
      </c>
      <c r="BS634" s="525">
        <f>SUM(BS426:BS427)</f>
        <v>0</v>
      </c>
    </row>
    <row r="635" spans="1:71">
      <c r="A635" s="40"/>
      <c r="B635" s="28" t="s">
        <v>28</v>
      </c>
      <c r="C635" s="24">
        <f>SUM(C428:C429)</f>
        <v>2631</v>
      </c>
      <c r="D635" s="24">
        <f>SUM(D428:D429)</f>
        <v>623</v>
      </c>
      <c r="E635" s="68">
        <f t="shared" ref="E635:E689" si="142">SUM(D635/C635)</f>
        <v>0.23679209426073736</v>
      </c>
      <c r="F635" s="430">
        <f t="shared" ref="F635:BC635" si="143">SUM(F428:F429)</f>
        <v>0</v>
      </c>
      <c r="G635" s="442">
        <f t="shared" si="143"/>
        <v>0</v>
      </c>
      <c r="H635" s="430">
        <f t="shared" si="143"/>
        <v>0</v>
      </c>
      <c r="I635" s="431">
        <f t="shared" si="143"/>
        <v>0</v>
      </c>
      <c r="J635" s="441">
        <f t="shared" si="143"/>
        <v>0</v>
      </c>
      <c r="K635" s="442">
        <f t="shared" si="143"/>
        <v>0</v>
      </c>
      <c r="L635" s="430">
        <f t="shared" si="143"/>
        <v>438</v>
      </c>
      <c r="M635" s="431">
        <f t="shared" si="143"/>
        <v>175</v>
      </c>
      <c r="N635" s="441">
        <f t="shared" si="143"/>
        <v>0</v>
      </c>
      <c r="O635" s="442">
        <f t="shared" si="143"/>
        <v>0</v>
      </c>
      <c r="P635" s="430">
        <f t="shared" si="143"/>
        <v>0</v>
      </c>
      <c r="Q635" s="431">
        <f t="shared" si="143"/>
        <v>0</v>
      </c>
      <c r="R635" s="441">
        <f t="shared" si="143"/>
        <v>0</v>
      </c>
      <c r="S635" s="442">
        <f t="shared" si="143"/>
        <v>0</v>
      </c>
      <c r="T635" s="430">
        <f t="shared" si="143"/>
        <v>0</v>
      </c>
      <c r="U635" s="431">
        <f t="shared" si="143"/>
        <v>0</v>
      </c>
      <c r="V635" s="441">
        <f t="shared" si="143"/>
        <v>0</v>
      </c>
      <c r="W635" s="442">
        <f t="shared" si="143"/>
        <v>0</v>
      </c>
      <c r="X635" s="430">
        <f t="shared" si="143"/>
        <v>0</v>
      </c>
      <c r="Y635" s="431">
        <f t="shared" si="143"/>
        <v>0</v>
      </c>
      <c r="Z635" s="441">
        <f t="shared" si="143"/>
        <v>0</v>
      </c>
      <c r="AA635" s="442">
        <f t="shared" si="143"/>
        <v>0</v>
      </c>
      <c r="AB635" s="430">
        <f t="shared" si="143"/>
        <v>433</v>
      </c>
      <c r="AC635" s="431">
        <f t="shared" si="143"/>
        <v>178</v>
      </c>
      <c r="AD635" s="441">
        <f t="shared" si="143"/>
        <v>0</v>
      </c>
      <c r="AE635" s="442">
        <f t="shared" si="143"/>
        <v>0</v>
      </c>
      <c r="AF635" s="430">
        <f t="shared" si="143"/>
        <v>0</v>
      </c>
      <c r="AG635" s="431">
        <f t="shared" si="143"/>
        <v>0</v>
      </c>
      <c r="AH635" s="441">
        <f t="shared" si="143"/>
        <v>0</v>
      </c>
      <c r="AI635" s="442">
        <f t="shared" si="143"/>
        <v>0</v>
      </c>
      <c r="AJ635" s="430">
        <f t="shared" si="143"/>
        <v>0</v>
      </c>
      <c r="AK635" s="431">
        <f t="shared" si="143"/>
        <v>0</v>
      </c>
      <c r="AL635" s="441">
        <f t="shared" si="143"/>
        <v>0</v>
      </c>
      <c r="AM635" s="442">
        <f t="shared" si="143"/>
        <v>0</v>
      </c>
      <c r="AN635" s="430">
        <f t="shared" si="143"/>
        <v>0</v>
      </c>
      <c r="AO635" s="431">
        <f t="shared" si="143"/>
        <v>0</v>
      </c>
      <c r="AP635" s="441">
        <f t="shared" si="143"/>
        <v>0</v>
      </c>
      <c r="AQ635" s="442">
        <f t="shared" si="143"/>
        <v>0</v>
      </c>
      <c r="AR635" s="430">
        <f t="shared" si="143"/>
        <v>468</v>
      </c>
      <c r="AS635" s="431">
        <f t="shared" si="143"/>
        <v>144</v>
      </c>
      <c r="AT635" s="441">
        <f t="shared" si="143"/>
        <v>491</v>
      </c>
      <c r="AU635" s="442">
        <f t="shared" si="143"/>
        <v>122</v>
      </c>
      <c r="AV635" s="430">
        <f t="shared" si="143"/>
        <v>0</v>
      </c>
      <c r="AW635" s="431">
        <f t="shared" si="143"/>
        <v>0</v>
      </c>
      <c r="AX635" s="441">
        <f t="shared" si="143"/>
        <v>0</v>
      </c>
      <c r="AY635" s="442">
        <f t="shared" si="143"/>
        <v>0</v>
      </c>
      <c r="AZ635" s="430">
        <f t="shared" si="143"/>
        <v>0</v>
      </c>
      <c r="BA635" s="442">
        <f t="shared" si="143"/>
        <v>0</v>
      </c>
      <c r="BB635" s="430">
        <f t="shared" si="143"/>
        <v>0</v>
      </c>
      <c r="BC635" s="526">
        <f t="shared" si="143"/>
        <v>0</v>
      </c>
      <c r="BD635" s="430">
        <f t="shared" ref="BD635:BO635" si="144">SUM(BD428:BD429)</f>
        <v>0</v>
      </c>
      <c r="BE635" s="526">
        <f t="shared" si="144"/>
        <v>0</v>
      </c>
      <c r="BF635" s="430">
        <f t="shared" si="144"/>
        <v>0</v>
      </c>
      <c r="BG635" s="526">
        <f t="shared" si="144"/>
        <v>0</v>
      </c>
      <c r="BH635" s="430">
        <f t="shared" si="144"/>
        <v>0</v>
      </c>
      <c r="BI635" s="526">
        <f t="shared" si="144"/>
        <v>0</v>
      </c>
      <c r="BJ635" s="430">
        <f t="shared" si="144"/>
        <v>0</v>
      </c>
      <c r="BK635" s="526">
        <f t="shared" si="144"/>
        <v>0</v>
      </c>
      <c r="BL635" s="430">
        <f t="shared" si="144"/>
        <v>0</v>
      </c>
      <c r="BM635" s="526">
        <f t="shared" si="144"/>
        <v>0</v>
      </c>
      <c r="BN635" s="430">
        <f t="shared" si="144"/>
        <v>0</v>
      </c>
      <c r="BO635" s="526">
        <f t="shared" si="144"/>
        <v>0</v>
      </c>
      <c r="BP635" s="430">
        <f>SUM(BP428:BP429)</f>
        <v>0</v>
      </c>
      <c r="BQ635" s="526">
        <f>SUM(BQ428:BQ429)</f>
        <v>0</v>
      </c>
      <c r="BR635" s="430">
        <f>SUM(BR428:BR429)</f>
        <v>0</v>
      </c>
      <c r="BS635" s="526">
        <f>SUM(BS428:BS429)</f>
        <v>0</v>
      </c>
    </row>
    <row r="636" spans="1:71">
      <c r="A636" s="40"/>
      <c r="B636" s="28" t="s">
        <v>29</v>
      </c>
      <c r="C636" s="24">
        <f>SUM(C473:C475)</f>
        <v>2546</v>
      </c>
      <c r="D636" s="24">
        <f>SUM(D473:D475)</f>
        <v>562</v>
      </c>
      <c r="E636" s="68">
        <f t="shared" si="142"/>
        <v>0.22073841319717202</v>
      </c>
      <c r="F636" s="427">
        <f t="shared" ref="F636:BC636" si="145">SUM(F473:F475)</f>
        <v>0</v>
      </c>
      <c r="G636" s="440">
        <f t="shared" si="145"/>
        <v>0</v>
      </c>
      <c r="H636" s="427">
        <f t="shared" si="145"/>
        <v>0</v>
      </c>
      <c r="I636" s="429">
        <f t="shared" si="145"/>
        <v>0</v>
      </c>
      <c r="J636" s="438">
        <f t="shared" si="145"/>
        <v>0</v>
      </c>
      <c r="K636" s="440">
        <f t="shared" si="145"/>
        <v>0</v>
      </c>
      <c r="L636" s="427">
        <f t="shared" si="145"/>
        <v>0</v>
      </c>
      <c r="M636" s="429">
        <f t="shared" si="145"/>
        <v>0</v>
      </c>
      <c r="N636" s="438">
        <f t="shared" si="145"/>
        <v>418</v>
      </c>
      <c r="O636" s="440">
        <f t="shared" si="145"/>
        <v>142</v>
      </c>
      <c r="P636" s="427">
        <f t="shared" si="145"/>
        <v>0</v>
      </c>
      <c r="Q636" s="429">
        <f t="shared" si="145"/>
        <v>0</v>
      </c>
      <c r="R636" s="438">
        <f t="shared" si="145"/>
        <v>0</v>
      </c>
      <c r="S636" s="440">
        <f t="shared" si="145"/>
        <v>0</v>
      </c>
      <c r="T636" s="427">
        <f t="shared" si="145"/>
        <v>0</v>
      </c>
      <c r="U636" s="429">
        <f t="shared" si="145"/>
        <v>0</v>
      </c>
      <c r="V636" s="438">
        <f t="shared" si="145"/>
        <v>0</v>
      </c>
      <c r="W636" s="440">
        <f t="shared" si="145"/>
        <v>0</v>
      </c>
      <c r="X636" s="427">
        <f t="shared" si="145"/>
        <v>0</v>
      </c>
      <c r="Y636" s="429">
        <f t="shared" si="145"/>
        <v>0</v>
      </c>
      <c r="Z636" s="438">
        <f t="shared" si="145"/>
        <v>0</v>
      </c>
      <c r="AA636" s="440">
        <f t="shared" si="145"/>
        <v>0</v>
      </c>
      <c r="AB636" s="427">
        <f t="shared" si="145"/>
        <v>0</v>
      </c>
      <c r="AC636" s="429">
        <f t="shared" si="145"/>
        <v>0</v>
      </c>
      <c r="AD636" s="438">
        <f t="shared" si="145"/>
        <v>0</v>
      </c>
      <c r="AE636" s="440">
        <f t="shared" si="145"/>
        <v>0</v>
      </c>
      <c r="AF636" s="427">
        <f t="shared" si="145"/>
        <v>0</v>
      </c>
      <c r="AG636" s="429">
        <f t="shared" si="145"/>
        <v>0</v>
      </c>
      <c r="AH636" s="438">
        <f t="shared" si="145"/>
        <v>0</v>
      </c>
      <c r="AI636" s="440">
        <f t="shared" si="145"/>
        <v>0</v>
      </c>
      <c r="AJ636" s="427">
        <f t="shared" si="145"/>
        <v>0</v>
      </c>
      <c r="AK636" s="429">
        <f t="shared" si="145"/>
        <v>0</v>
      </c>
      <c r="AL636" s="438">
        <f t="shared" si="145"/>
        <v>0</v>
      </c>
      <c r="AM636" s="440">
        <f t="shared" si="145"/>
        <v>0</v>
      </c>
      <c r="AN636" s="427">
        <f t="shared" si="145"/>
        <v>0</v>
      </c>
      <c r="AO636" s="429">
        <f t="shared" si="145"/>
        <v>0</v>
      </c>
      <c r="AP636" s="438">
        <f t="shared" si="145"/>
        <v>0</v>
      </c>
      <c r="AQ636" s="440">
        <f t="shared" si="145"/>
        <v>0</v>
      </c>
      <c r="AR636" s="427">
        <f t="shared" si="145"/>
        <v>388</v>
      </c>
      <c r="AS636" s="429">
        <f t="shared" si="145"/>
        <v>171</v>
      </c>
      <c r="AT636" s="438">
        <f t="shared" si="145"/>
        <v>437</v>
      </c>
      <c r="AU636" s="440">
        <f t="shared" si="145"/>
        <v>122</v>
      </c>
      <c r="AV636" s="427">
        <f t="shared" si="145"/>
        <v>0</v>
      </c>
      <c r="AW636" s="429">
        <f t="shared" si="145"/>
        <v>0</v>
      </c>
      <c r="AX636" s="438">
        <f t="shared" si="145"/>
        <v>0</v>
      </c>
      <c r="AY636" s="440">
        <f t="shared" si="145"/>
        <v>0</v>
      </c>
      <c r="AZ636" s="427">
        <f t="shared" si="145"/>
        <v>0</v>
      </c>
      <c r="BA636" s="440">
        <f t="shared" si="145"/>
        <v>0</v>
      </c>
      <c r="BB636" s="427">
        <f t="shared" si="145"/>
        <v>0</v>
      </c>
      <c r="BC636" s="525">
        <f t="shared" si="145"/>
        <v>0</v>
      </c>
      <c r="BD636" s="427">
        <f t="shared" ref="BD636:BO636" si="146">SUM(BD473:BD475)</f>
        <v>0</v>
      </c>
      <c r="BE636" s="525">
        <f t="shared" si="146"/>
        <v>0</v>
      </c>
      <c r="BF636" s="427">
        <f t="shared" si="146"/>
        <v>0</v>
      </c>
      <c r="BG636" s="525">
        <f t="shared" si="146"/>
        <v>0</v>
      </c>
      <c r="BH636" s="427">
        <f t="shared" si="146"/>
        <v>0</v>
      </c>
      <c r="BI636" s="525">
        <f t="shared" si="146"/>
        <v>0</v>
      </c>
      <c r="BJ636" s="427">
        <f t="shared" si="146"/>
        <v>0</v>
      </c>
      <c r="BK636" s="525">
        <f t="shared" si="146"/>
        <v>0</v>
      </c>
      <c r="BL636" s="427">
        <f t="shared" si="146"/>
        <v>0</v>
      </c>
      <c r="BM636" s="525">
        <f t="shared" si="146"/>
        <v>0</v>
      </c>
      <c r="BN636" s="427">
        <f t="shared" si="146"/>
        <v>0</v>
      </c>
      <c r="BO636" s="525">
        <f t="shared" si="146"/>
        <v>0</v>
      </c>
      <c r="BP636" s="427">
        <f>SUM(BP473:BP475)</f>
        <v>0</v>
      </c>
      <c r="BQ636" s="525">
        <f>SUM(BQ473:BQ475)</f>
        <v>0</v>
      </c>
      <c r="BR636" s="427">
        <f>SUM(BR473:BR475)</f>
        <v>0</v>
      </c>
      <c r="BS636" s="525">
        <f>SUM(BS473:BS475)</f>
        <v>0</v>
      </c>
    </row>
    <row r="637" spans="1:71">
      <c r="A637" s="40"/>
      <c r="B637" s="28" t="s">
        <v>727</v>
      </c>
      <c r="C637" s="24">
        <f>SUM(C479:C480)</f>
        <v>2192</v>
      </c>
      <c r="D637" s="24">
        <f>SUM(D479:D480)</f>
        <v>443</v>
      </c>
      <c r="E637" s="68">
        <f t="shared" si="142"/>
        <v>0.20209854014598541</v>
      </c>
      <c r="F637" s="427">
        <f t="shared" ref="F637:BC637" si="147">SUM(F479:F480)</f>
        <v>0</v>
      </c>
      <c r="G637" s="440">
        <f t="shared" si="147"/>
        <v>0</v>
      </c>
      <c r="H637" s="427">
        <f t="shared" si="147"/>
        <v>0</v>
      </c>
      <c r="I637" s="429">
        <f t="shared" si="147"/>
        <v>0</v>
      </c>
      <c r="J637" s="438">
        <f t="shared" si="147"/>
        <v>0</v>
      </c>
      <c r="K637" s="440">
        <f t="shared" si="147"/>
        <v>0</v>
      </c>
      <c r="L637" s="427">
        <f t="shared" si="147"/>
        <v>0</v>
      </c>
      <c r="M637" s="429">
        <f t="shared" si="147"/>
        <v>0</v>
      </c>
      <c r="N637" s="438">
        <f t="shared" si="147"/>
        <v>0</v>
      </c>
      <c r="O637" s="440">
        <f t="shared" si="147"/>
        <v>0</v>
      </c>
      <c r="P637" s="427">
        <f t="shared" si="147"/>
        <v>338</v>
      </c>
      <c r="Q637" s="429">
        <f t="shared" si="147"/>
        <v>97</v>
      </c>
      <c r="R637" s="438">
        <f t="shared" si="147"/>
        <v>0</v>
      </c>
      <c r="S637" s="440">
        <f t="shared" si="147"/>
        <v>0</v>
      </c>
      <c r="T637" s="427">
        <f t="shared" si="147"/>
        <v>0</v>
      </c>
      <c r="U637" s="429">
        <f t="shared" si="147"/>
        <v>0</v>
      </c>
      <c r="V637" s="438">
        <f t="shared" si="147"/>
        <v>0</v>
      </c>
      <c r="W637" s="440">
        <f t="shared" si="147"/>
        <v>0</v>
      </c>
      <c r="X637" s="427">
        <f t="shared" si="147"/>
        <v>0</v>
      </c>
      <c r="Y637" s="429">
        <f t="shared" si="147"/>
        <v>0</v>
      </c>
      <c r="Z637" s="438">
        <f t="shared" si="147"/>
        <v>0</v>
      </c>
      <c r="AA637" s="440">
        <f t="shared" si="147"/>
        <v>0</v>
      </c>
      <c r="AB637" s="427">
        <f t="shared" si="147"/>
        <v>0</v>
      </c>
      <c r="AC637" s="429">
        <f t="shared" si="147"/>
        <v>0</v>
      </c>
      <c r="AD637" s="438">
        <f t="shared" si="147"/>
        <v>0</v>
      </c>
      <c r="AE637" s="440">
        <f t="shared" si="147"/>
        <v>0</v>
      </c>
      <c r="AF637" s="427">
        <f t="shared" si="147"/>
        <v>0</v>
      </c>
      <c r="AG637" s="429">
        <f t="shared" si="147"/>
        <v>0</v>
      </c>
      <c r="AH637" s="438">
        <f t="shared" si="147"/>
        <v>0</v>
      </c>
      <c r="AI637" s="440">
        <f t="shared" si="147"/>
        <v>0</v>
      </c>
      <c r="AJ637" s="427">
        <f t="shared" si="147"/>
        <v>0</v>
      </c>
      <c r="AK637" s="429">
        <f t="shared" si="147"/>
        <v>0</v>
      </c>
      <c r="AL637" s="438">
        <f t="shared" si="147"/>
        <v>318</v>
      </c>
      <c r="AM637" s="440">
        <f t="shared" si="147"/>
        <v>120</v>
      </c>
      <c r="AN637" s="427">
        <f t="shared" si="147"/>
        <v>0</v>
      </c>
      <c r="AO637" s="429">
        <f t="shared" si="147"/>
        <v>0</v>
      </c>
      <c r="AP637" s="438">
        <f t="shared" si="147"/>
        <v>0</v>
      </c>
      <c r="AQ637" s="440">
        <f t="shared" si="147"/>
        <v>0</v>
      </c>
      <c r="AR637" s="427">
        <f t="shared" si="147"/>
        <v>343</v>
      </c>
      <c r="AS637" s="429">
        <f t="shared" si="147"/>
        <v>95</v>
      </c>
      <c r="AT637" s="438">
        <f t="shared" si="147"/>
        <v>366</v>
      </c>
      <c r="AU637" s="440">
        <f t="shared" si="147"/>
        <v>72</v>
      </c>
      <c r="AV637" s="427">
        <f t="shared" si="147"/>
        <v>0</v>
      </c>
      <c r="AW637" s="429">
        <f t="shared" si="147"/>
        <v>0</v>
      </c>
      <c r="AX637" s="438">
        <f t="shared" si="147"/>
        <v>0</v>
      </c>
      <c r="AY637" s="440">
        <f t="shared" si="147"/>
        <v>0</v>
      </c>
      <c r="AZ637" s="427">
        <f t="shared" si="147"/>
        <v>0</v>
      </c>
      <c r="BA637" s="440">
        <f t="shared" si="147"/>
        <v>0</v>
      </c>
      <c r="BB637" s="427">
        <f t="shared" si="147"/>
        <v>0</v>
      </c>
      <c r="BC637" s="525">
        <f t="shared" si="147"/>
        <v>0</v>
      </c>
      <c r="BD637" s="427">
        <f t="shared" ref="BD637:BO637" si="148">SUM(BD479:BD480)</f>
        <v>0</v>
      </c>
      <c r="BE637" s="525">
        <f t="shared" si="148"/>
        <v>0</v>
      </c>
      <c r="BF637" s="427">
        <f t="shared" si="148"/>
        <v>0</v>
      </c>
      <c r="BG637" s="525">
        <f t="shared" si="148"/>
        <v>0</v>
      </c>
      <c r="BH637" s="427">
        <f t="shared" si="148"/>
        <v>0</v>
      </c>
      <c r="BI637" s="525">
        <f t="shared" si="148"/>
        <v>0</v>
      </c>
      <c r="BJ637" s="427">
        <f t="shared" si="148"/>
        <v>0</v>
      </c>
      <c r="BK637" s="525">
        <f t="shared" si="148"/>
        <v>0</v>
      </c>
      <c r="BL637" s="427">
        <f t="shared" si="148"/>
        <v>0</v>
      </c>
      <c r="BM637" s="525">
        <f t="shared" si="148"/>
        <v>0</v>
      </c>
      <c r="BN637" s="427">
        <f t="shared" si="148"/>
        <v>0</v>
      </c>
      <c r="BO637" s="525">
        <f t="shared" si="148"/>
        <v>0</v>
      </c>
      <c r="BP637" s="427">
        <f>SUM(BP479:BP480)</f>
        <v>0</v>
      </c>
      <c r="BQ637" s="525">
        <f>SUM(BQ479:BQ480)</f>
        <v>0</v>
      </c>
      <c r="BR637" s="427">
        <f>SUM(BR479:BR480)</f>
        <v>0</v>
      </c>
      <c r="BS637" s="525">
        <f>SUM(BS479:BS480)</f>
        <v>0</v>
      </c>
    </row>
    <row r="638" spans="1:71">
      <c r="A638" s="40"/>
      <c r="B638" s="28" t="s">
        <v>728</v>
      </c>
      <c r="C638" s="24">
        <f>SUM(C481:C482)</f>
        <v>2158</v>
      </c>
      <c r="D638" s="24">
        <f>SUM(D481:D482)</f>
        <v>231</v>
      </c>
      <c r="E638" s="68">
        <f t="shared" si="142"/>
        <v>0.10704355885078777</v>
      </c>
      <c r="F638" s="427">
        <f t="shared" ref="F638:BC638" si="149">SUM(F481:F482)</f>
        <v>0</v>
      </c>
      <c r="G638" s="440">
        <f t="shared" si="149"/>
        <v>0</v>
      </c>
      <c r="H638" s="427">
        <f t="shared" si="149"/>
        <v>0</v>
      </c>
      <c r="I638" s="429">
        <f t="shared" si="149"/>
        <v>0</v>
      </c>
      <c r="J638" s="438">
        <f t="shared" si="149"/>
        <v>0</v>
      </c>
      <c r="K638" s="440">
        <f t="shared" si="149"/>
        <v>0</v>
      </c>
      <c r="L638" s="427">
        <f t="shared" si="149"/>
        <v>0</v>
      </c>
      <c r="M638" s="429">
        <f t="shared" si="149"/>
        <v>0</v>
      </c>
      <c r="N638" s="438">
        <f t="shared" si="149"/>
        <v>0</v>
      </c>
      <c r="O638" s="440">
        <f t="shared" si="149"/>
        <v>0</v>
      </c>
      <c r="P638" s="427">
        <f t="shared" si="149"/>
        <v>0</v>
      </c>
      <c r="Q638" s="429">
        <f t="shared" si="149"/>
        <v>0</v>
      </c>
      <c r="R638" s="438">
        <f t="shared" si="149"/>
        <v>0</v>
      </c>
      <c r="S638" s="440">
        <f t="shared" si="149"/>
        <v>0</v>
      </c>
      <c r="T638" s="427">
        <f t="shared" si="149"/>
        <v>0</v>
      </c>
      <c r="U638" s="429">
        <f t="shared" si="149"/>
        <v>0</v>
      </c>
      <c r="V638" s="438">
        <f t="shared" si="149"/>
        <v>0</v>
      </c>
      <c r="W638" s="440">
        <f t="shared" si="149"/>
        <v>0</v>
      </c>
      <c r="X638" s="427">
        <f t="shared" si="149"/>
        <v>0</v>
      </c>
      <c r="Y638" s="429">
        <f t="shared" si="149"/>
        <v>0</v>
      </c>
      <c r="Z638" s="438">
        <f t="shared" si="149"/>
        <v>0</v>
      </c>
      <c r="AA638" s="440">
        <f t="shared" si="149"/>
        <v>0</v>
      </c>
      <c r="AB638" s="427">
        <f t="shared" si="149"/>
        <v>0</v>
      </c>
      <c r="AC638" s="429">
        <f t="shared" si="149"/>
        <v>0</v>
      </c>
      <c r="AD638" s="438">
        <f t="shared" si="149"/>
        <v>0</v>
      </c>
      <c r="AE638" s="440">
        <f t="shared" si="149"/>
        <v>0</v>
      </c>
      <c r="AF638" s="427">
        <f t="shared" si="149"/>
        <v>0</v>
      </c>
      <c r="AG638" s="429">
        <f t="shared" si="149"/>
        <v>0</v>
      </c>
      <c r="AH638" s="438">
        <f t="shared" si="149"/>
        <v>0</v>
      </c>
      <c r="AI638" s="440">
        <f t="shared" si="149"/>
        <v>0</v>
      </c>
      <c r="AJ638" s="427">
        <f t="shared" si="149"/>
        <v>0</v>
      </c>
      <c r="AK638" s="429">
        <f t="shared" si="149"/>
        <v>0</v>
      </c>
      <c r="AL638" s="438">
        <f t="shared" si="149"/>
        <v>0</v>
      </c>
      <c r="AM638" s="440">
        <f t="shared" si="149"/>
        <v>0</v>
      </c>
      <c r="AN638" s="427">
        <f t="shared" si="149"/>
        <v>0</v>
      </c>
      <c r="AO638" s="429">
        <f t="shared" si="149"/>
        <v>0</v>
      </c>
      <c r="AP638" s="438">
        <f t="shared" si="149"/>
        <v>0</v>
      </c>
      <c r="AQ638" s="440">
        <f t="shared" si="149"/>
        <v>0</v>
      </c>
      <c r="AR638" s="427">
        <f t="shared" si="149"/>
        <v>140</v>
      </c>
      <c r="AS638" s="429">
        <f t="shared" si="149"/>
        <v>89</v>
      </c>
      <c r="AT638" s="438">
        <f t="shared" si="149"/>
        <v>163</v>
      </c>
      <c r="AU638" s="440">
        <f t="shared" si="149"/>
        <v>65</v>
      </c>
      <c r="AV638" s="427">
        <f t="shared" si="149"/>
        <v>0</v>
      </c>
      <c r="AW638" s="429">
        <f t="shared" si="149"/>
        <v>0</v>
      </c>
      <c r="AX638" s="438">
        <f t="shared" si="149"/>
        <v>0</v>
      </c>
      <c r="AY638" s="440">
        <f t="shared" si="149"/>
        <v>0</v>
      </c>
      <c r="AZ638" s="427">
        <f t="shared" si="149"/>
        <v>0</v>
      </c>
      <c r="BA638" s="440">
        <f t="shared" si="149"/>
        <v>0</v>
      </c>
      <c r="BB638" s="427">
        <f t="shared" si="149"/>
        <v>0</v>
      </c>
      <c r="BC638" s="525">
        <f t="shared" si="149"/>
        <v>0</v>
      </c>
      <c r="BD638" s="427">
        <f t="shared" ref="BD638:BO638" si="150">SUM(BD481:BD482)</f>
        <v>0</v>
      </c>
      <c r="BE638" s="525">
        <f t="shared" si="150"/>
        <v>0</v>
      </c>
      <c r="BF638" s="427">
        <f t="shared" si="150"/>
        <v>0</v>
      </c>
      <c r="BG638" s="525">
        <f t="shared" si="150"/>
        <v>0</v>
      </c>
      <c r="BH638" s="427">
        <f t="shared" si="150"/>
        <v>0</v>
      </c>
      <c r="BI638" s="525">
        <f t="shared" si="150"/>
        <v>0</v>
      </c>
      <c r="BJ638" s="427">
        <f t="shared" si="150"/>
        <v>0</v>
      </c>
      <c r="BK638" s="525">
        <f t="shared" si="150"/>
        <v>0</v>
      </c>
      <c r="BL638" s="427">
        <f t="shared" si="150"/>
        <v>0</v>
      </c>
      <c r="BM638" s="525">
        <f t="shared" si="150"/>
        <v>0</v>
      </c>
      <c r="BN638" s="427">
        <f t="shared" si="150"/>
        <v>0</v>
      </c>
      <c r="BO638" s="525">
        <f t="shared" si="150"/>
        <v>0</v>
      </c>
      <c r="BP638" s="427">
        <f>SUM(BP481:BP482)</f>
        <v>0</v>
      </c>
      <c r="BQ638" s="525">
        <f>SUM(BQ481:BQ482)</f>
        <v>0</v>
      </c>
      <c r="BR638" s="427">
        <f>SUM(BR481:BR482)</f>
        <v>0</v>
      </c>
      <c r="BS638" s="525">
        <f>SUM(BS481:BS482)</f>
        <v>0</v>
      </c>
    </row>
    <row r="639" spans="1:71">
      <c r="A639" s="40"/>
      <c r="B639" s="28" t="s">
        <v>30</v>
      </c>
      <c r="C639" s="24">
        <f>SUM(C483:C484)</f>
        <v>2666</v>
      </c>
      <c r="D639" s="24">
        <f>SUM(D483:D484)</f>
        <v>798</v>
      </c>
      <c r="E639" s="68">
        <f t="shared" si="142"/>
        <v>0.29932483120780196</v>
      </c>
      <c r="F639" s="427">
        <f t="shared" ref="F639:BC639" si="151">SUM(F483:F484)</f>
        <v>0</v>
      </c>
      <c r="G639" s="440">
        <f t="shared" si="151"/>
        <v>0</v>
      </c>
      <c r="H639" s="427">
        <f t="shared" si="151"/>
        <v>0</v>
      </c>
      <c r="I639" s="429">
        <f t="shared" si="151"/>
        <v>0</v>
      </c>
      <c r="J639" s="438">
        <f t="shared" si="151"/>
        <v>0</v>
      </c>
      <c r="K639" s="440">
        <f t="shared" si="151"/>
        <v>0</v>
      </c>
      <c r="L639" s="427">
        <f t="shared" si="151"/>
        <v>0</v>
      </c>
      <c r="M639" s="429">
        <f t="shared" si="151"/>
        <v>0</v>
      </c>
      <c r="N639" s="438">
        <f t="shared" si="151"/>
        <v>0</v>
      </c>
      <c r="O639" s="440">
        <f t="shared" si="151"/>
        <v>0</v>
      </c>
      <c r="P639" s="427">
        <f t="shared" si="151"/>
        <v>0</v>
      </c>
      <c r="Q639" s="429">
        <f t="shared" si="151"/>
        <v>0</v>
      </c>
      <c r="R639" s="438">
        <f t="shared" si="151"/>
        <v>0</v>
      </c>
      <c r="S639" s="440">
        <f t="shared" si="151"/>
        <v>0</v>
      </c>
      <c r="T639" s="427">
        <f t="shared" si="151"/>
        <v>0</v>
      </c>
      <c r="U639" s="429">
        <f t="shared" si="151"/>
        <v>0</v>
      </c>
      <c r="V639" s="438">
        <f t="shared" si="151"/>
        <v>0</v>
      </c>
      <c r="W639" s="440">
        <f t="shared" si="151"/>
        <v>0</v>
      </c>
      <c r="X639" s="427">
        <f t="shared" si="151"/>
        <v>0</v>
      </c>
      <c r="Y639" s="429">
        <f t="shared" si="151"/>
        <v>0</v>
      </c>
      <c r="Z639" s="438">
        <f t="shared" si="151"/>
        <v>0</v>
      </c>
      <c r="AA639" s="440">
        <f t="shared" si="151"/>
        <v>0</v>
      </c>
      <c r="AB639" s="427">
        <f t="shared" si="151"/>
        <v>0</v>
      </c>
      <c r="AC639" s="429">
        <f t="shared" si="151"/>
        <v>0</v>
      </c>
      <c r="AD639" s="438">
        <f t="shared" si="151"/>
        <v>0</v>
      </c>
      <c r="AE639" s="440">
        <f t="shared" si="151"/>
        <v>0</v>
      </c>
      <c r="AF639" s="427">
        <f t="shared" si="151"/>
        <v>0</v>
      </c>
      <c r="AG639" s="429">
        <f t="shared" si="151"/>
        <v>0</v>
      </c>
      <c r="AH639" s="438">
        <f t="shared" si="151"/>
        <v>0</v>
      </c>
      <c r="AI639" s="440">
        <f t="shared" si="151"/>
        <v>0</v>
      </c>
      <c r="AJ639" s="427">
        <f t="shared" si="151"/>
        <v>0</v>
      </c>
      <c r="AK639" s="429">
        <f t="shared" si="151"/>
        <v>0</v>
      </c>
      <c r="AL639" s="438">
        <f t="shared" si="151"/>
        <v>0</v>
      </c>
      <c r="AM639" s="440">
        <f t="shared" si="151"/>
        <v>0</v>
      </c>
      <c r="AN639" s="427">
        <f t="shared" si="151"/>
        <v>0</v>
      </c>
      <c r="AO639" s="429">
        <f t="shared" si="151"/>
        <v>0</v>
      </c>
      <c r="AP639" s="438">
        <f t="shared" si="151"/>
        <v>0</v>
      </c>
      <c r="AQ639" s="440">
        <f t="shared" si="151"/>
        <v>0</v>
      </c>
      <c r="AR639" s="427">
        <f t="shared" si="151"/>
        <v>606</v>
      </c>
      <c r="AS639" s="429">
        <f t="shared" si="151"/>
        <v>172</v>
      </c>
      <c r="AT639" s="438">
        <f t="shared" si="151"/>
        <v>634</v>
      </c>
      <c r="AU639" s="440">
        <f t="shared" si="151"/>
        <v>147</v>
      </c>
      <c r="AV639" s="427">
        <f t="shared" si="151"/>
        <v>0</v>
      </c>
      <c r="AW639" s="429">
        <f t="shared" si="151"/>
        <v>0</v>
      </c>
      <c r="AX639" s="438">
        <f t="shared" si="151"/>
        <v>0</v>
      </c>
      <c r="AY639" s="440">
        <f t="shared" si="151"/>
        <v>0</v>
      </c>
      <c r="AZ639" s="427">
        <f t="shared" si="151"/>
        <v>0</v>
      </c>
      <c r="BA639" s="440">
        <f t="shared" si="151"/>
        <v>0</v>
      </c>
      <c r="BB639" s="427">
        <f t="shared" si="151"/>
        <v>0</v>
      </c>
      <c r="BC639" s="525">
        <f t="shared" si="151"/>
        <v>0</v>
      </c>
      <c r="BD639" s="427">
        <f t="shared" ref="BD639:BO639" si="152">SUM(BD483:BD484)</f>
        <v>0</v>
      </c>
      <c r="BE639" s="525">
        <f t="shared" si="152"/>
        <v>0</v>
      </c>
      <c r="BF639" s="427">
        <f t="shared" si="152"/>
        <v>0</v>
      </c>
      <c r="BG639" s="525">
        <f t="shared" si="152"/>
        <v>0</v>
      </c>
      <c r="BH639" s="427">
        <f t="shared" si="152"/>
        <v>0</v>
      </c>
      <c r="BI639" s="525">
        <f t="shared" si="152"/>
        <v>0</v>
      </c>
      <c r="BJ639" s="427">
        <f t="shared" si="152"/>
        <v>0</v>
      </c>
      <c r="BK639" s="525">
        <f t="shared" si="152"/>
        <v>0</v>
      </c>
      <c r="BL639" s="427">
        <f t="shared" si="152"/>
        <v>0</v>
      </c>
      <c r="BM639" s="525">
        <f t="shared" si="152"/>
        <v>0</v>
      </c>
      <c r="BN639" s="427">
        <f t="shared" si="152"/>
        <v>0</v>
      </c>
      <c r="BO639" s="525">
        <f t="shared" si="152"/>
        <v>0</v>
      </c>
      <c r="BP639" s="427">
        <f>SUM(BP483:BP484)</f>
        <v>0</v>
      </c>
      <c r="BQ639" s="525">
        <f>SUM(BQ483:BQ484)</f>
        <v>0</v>
      </c>
      <c r="BR639" s="427">
        <f>SUM(BR483:BR484)</f>
        <v>0</v>
      </c>
      <c r="BS639" s="525">
        <f>SUM(BS483:BS484)</f>
        <v>0</v>
      </c>
    </row>
    <row r="640" spans="1:71">
      <c r="A640" s="40"/>
      <c r="B640" s="28" t="s">
        <v>31</v>
      </c>
      <c r="C640" s="24">
        <f>SUM(C497:C498)</f>
        <v>1985</v>
      </c>
      <c r="D640" s="24">
        <f>SUM(D497:D498)</f>
        <v>770</v>
      </c>
      <c r="E640" s="68">
        <f t="shared" si="142"/>
        <v>0.38790931989924432</v>
      </c>
      <c r="F640" s="427">
        <f t="shared" ref="F640:BC640" si="153">SUM(F497:F498)</f>
        <v>0</v>
      </c>
      <c r="G640" s="440">
        <f t="shared" si="153"/>
        <v>0</v>
      </c>
      <c r="H640" s="427">
        <f t="shared" si="153"/>
        <v>0</v>
      </c>
      <c r="I640" s="429">
        <f t="shared" si="153"/>
        <v>0</v>
      </c>
      <c r="J640" s="438">
        <f t="shared" si="153"/>
        <v>0</v>
      </c>
      <c r="K640" s="440">
        <f t="shared" si="153"/>
        <v>0</v>
      </c>
      <c r="L640" s="427">
        <f t="shared" si="153"/>
        <v>0</v>
      </c>
      <c r="M640" s="429">
        <f t="shared" si="153"/>
        <v>0</v>
      </c>
      <c r="N640" s="438">
        <f t="shared" si="153"/>
        <v>0</v>
      </c>
      <c r="O640" s="440">
        <f t="shared" si="153"/>
        <v>0</v>
      </c>
      <c r="P640" s="427">
        <f t="shared" si="153"/>
        <v>0</v>
      </c>
      <c r="Q640" s="429">
        <f t="shared" si="153"/>
        <v>0</v>
      </c>
      <c r="R640" s="438">
        <f t="shared" si="153"/>
        <v>0</v>
      </c>
      <c r="S640" s="440">
        <f t="shared" si="153"/>
        <v>0</v>
      </c>
      <c r="T640" s="427">
        <f t="shared" si="153"/>
        <v>0</v>
      </c>
      <c r="U640" s="429">
        <f t="shared" si="153"/>
        <v>0</v>
      </c>
      <c r="V640" s="438">
        <f t="shared" si="153"/>
        <v>0</v>
      </c>
      <c r="W640" s="440">
        <f t="shared" si="153"/>
        <v>0</v>
      </c>
      <c r="X640" s="427">
        <f t="shared" si="153"/>
        <v>0</v>
      </c>
      <c r="Y640" s="429">
        <f t="shared" si="153"/>
        <v>0</v>
      </c>
      <c r="Z640" s="438">
        <f t="shared" si="153"/>
        <v>0</v>
      </c>
      <c r="AA640" s="440">
        <f t="shared" si="153"/>
        <v>0</v>
      </c>
      <c r="AB640" s="427">
        <f t="shared" si="153"/>
        <v>0</v>
      </c>
      <c r="AC640" s="429">
        <f t="shared" si="153"/>
        <v>0</v>
      </c>
      <c r="AD640" s="438">
        <f t="shared" si="153"/>
        <v>0</v>
      </c>
      <c r="AE640" s="440">
        <f t="shared" si="153"/>
        <v>0</v>
      </c>
      <c r="AF640" s="427">
        <f t="shared" si="153"/>
        <v>415</v>
      </c>
      <c r="AG640" s="429">
        <f t="shared" si="153"/>
        <v>351</v>
      </c>
      <c r="AH640" s="438">
        <f t="shared" si="153"/>
        <v>0</v>
      </c>
      <c r="AI640" s="440">
        <f t="shared" si="153"/>
        <v>0</v>
      </c>
      <c r="AJ640" s="427">
        <f t="shared" si="153"/>
        <v>0</v>
      </c>
      <c r="AK640" s="429">
        <f t="shared" si="153"/>
        <v>0</v>
      </c>
      <c r="AL640" s="438">
        <f t="shared" si="153"/>
        <v>0</v>
      </c>
      <c r="AM640" s="440">
        <f t="shared" si="153"/>
        <v>0</v>
      </c>
      <c r="AN640" s="427">
        <f t="shared" si="153"/>
        <v>0</v>
      </c>
      <c r="AO640" s="429">
        <f t="shared" si="153"/>
        <v>0</v>
      </c>
      <c r="AP640" s="438">
        <f t="shared" si="153"/>
        <v>0</v>
      </c>
      <c r="AQ640" s="440">
        <f t="shared" si="153"/>
        <v>0</v>
      </c>
      <c r="AR640" s="427">
        <f t="shared" si="153"/>
        <v>489</v>
      </c>
      <c r="AS640" s="429">
        <f t="shared" si="153"/>
        <v>266</v>
      </c>
      <c r="AT640" s="438">
        <f t="shared" si="153"/>
        <v>536</v>
      </c>
      <c r="AU640" s="440">
        <f t="shared" si="153"/>
        <v>213</v>
      </c>
      <c r="AV640" s="427">
        <f t="shared" si="153"/>
        <v>0</v>
      </c>
      <c r="AW640" s="429">
        <f t="shared" si="153"/>
        <v>0</v>
      </c>
      <c r="AX640" s="438">
        <f t="shared" si="153"/>
        <v>0</v>
      </c>
      <c r="AY640" s="440">
        <f t="shared" si="153"/>
        <v>0</v>
      </c>
      <c r="AZ640" s="427">
        <f t="shared" si="153"/>
        <v>0</v>
      </c>
      <c r="BA640" s="440">
        <f t="shared" si="153"/>
        <v>0</v>
      </c>
      <c r="BB640" s="427">
        <f t="shared" si="153"/>
        <v>0</v>
      </c>
      <c r="BC640" s="525">
        <f t="shared" si="153"/>
        <v>0</v>
      </c>
      <c r="BD640" s="427">
        <f t="shared" ref="BD640:BO640" si="154">SUM(BD497:BD498)</f>
        <v>0</v>
      </c>
      <c r="BE640" s="525">
        <f t="shared" si="154"/>
        <v>0</v>
      </c>
      <c r="BF640" s="427">
        <f t="shared" si="154"/>
        <v>0</v>
      </c>
      <c r="BG640" s="525">
        <f t="shared" si="154"/>
        <v>0</v>
      </c>
      <c r="BH640" s="427">
        <f t="shared" si="154"/>
        <v>0</v>
      </c>
      <c r="BI640" s="525">
        <f t="shared" si="154"/>
        <v>0</v>
      </c>
      <c r="BJ640" s="427">
        <f t="shared" si="154"/>
        <v>0</v>
      </c>
      <c r="BK640" s="525">
        <f t="shared" si="154"/>
        <v>0</v>
      </c>
      <c r="BL640" s="427">
        <f t="shared" si="154"/>
        <v>0</v>
      </c>
      <c r="BM640" s="525">
        <f t="shared" si="154"/>
        <v>0</v>
      </c>
      <c r="BN640" s="427">
        <f t="shared" si="154"/>
        <v>0</v>
      </c>
      <c r="BO640" s="525">
        <f t="shared" si="154"/>
        <v>0</v>
      </c>
      <c r="BP640" s="427">
        <f>SUM(BP497:BP498)</f>
        <v>0</v>
      </c>
      <c r="BQ640" s="525">
        <f>SUM(BQ497:BQ498)</f>
        <v>0</v>
      </c>
      <c r="BR640" s="427">
        <f>SUM(BR497:BR498)</f>
        <v>0</v>
      </c>
      <c r="BS640" s="525">
        <f>SUM(BS497:BS498)</f>
        <v>0</v>
      </c>
    </row>
    <row r="641" spans="1:71">
      <c r="A641" s="40"/>
      <c r="B641" s="28" t="s">
        <v>15</v>
      </c>
      <c r="C641" s="24">
        <f>SUM(C488)</f>
        <v>743</v>
      </c>
      <c r="D641" s="24">
        <f>SUM(D488)</f>
        <v>310</v>
      </c>
      <c r="E641" s="68">
        <f t="shared" si="142"/>
        <v>0.41722745625841184</v>
      </c>
      <c r="F641" s="427">
        <f t="shared" ref="F641:BC641" si="155">SUM(F488)</f>
        <v>0</v>
      </c>
      <c r="G641" s="440">
        <f t="shared" si="155"/>
        <v>0</v>
      </c>
      <c r="H641" s="427">
        <f t="shared" si="155"/>
        <v>0</v>
      </c>
      <c r="I641" s="429">
        <f t="shared" si="155"/>
        <v>0</v>
      </c>
      <c r="J641" s="438">
        <f t="shared" si="155"/>
        <v>0</v>
      </c>
      <c r="K641" s="440">
        <f t="shared" si="155"/>
        <v>0</v>
      </c>
      <c r="L641" s="427">
        <f t="shared" si="155"/>
        <v>0</v>
      </c>
      <c r="M641" s="429">
        <f t="shared" si="155"/>
        <v>0</v>
      </c>
      <c r="N641" s="438">
        <f t="shared" si="155"/>
        <v>0</v>
      </c>
      <c r="O641" s="440">
        <f t="shared" si="155"/>
        <v>0</v>
      </c>
      <c r="P641" s="427">
        <f t="shared" si="155"/>
        <v>0</v>
      </c>
      <c r="Q641" s="429">
        <f t="shared" si="155"/>
        <v>0</v>
      </c>
      <c r="R641" s="438">
        <f t="shared" si="155"/>
        <v>164</v>
      </c>
      <c r="S641" s="440">
        <f t="shared" si="155"/>
        <v>142</v>
      </c>
      <c r="T641" s="427">
        <f t="shared" si="155"/>
        <v>134</v>
      </c>
      <c r="U641" s="429">
        <f t="shared" si="155"/>
        <v>168</v>
      </c>
      <c r="V641" s="438">
        <f t="shared" si="155"/>
        <v>0</v>
      </c>
      <c r="W641" s="440">
        <f t="shared" si="155"/>
        <v>0</v>
      </c>
      <c r="X641" s="427">
        <f t="shared" si="155"/>
        <v>0</v>
      </c>
      <c r="Y641" s="429">
        <f t="shared" si="155"/>
        <v>0</v>
      </c>
      <c r="Z641" s="438">
        <f t="shared" si="155"/>
        <v>0</v>
      </c>
      <c r="AA641" s="440">
        <f t="shared" si="155"/>
        <v>0</v>
      </c>
      <c r="AB641" s="427">
        <f t="shared" si="155"/>
        <v>0</v>
      </c>
      <c r="AC641" s="429">
        <f t="shared" si="155"/>
        <v>0</v>
      </c>
      <c r="AD641" s="438">
        <f t="shared" si="155"/>
        <v>0</v>
      </c>
      <c r="AE641" s="440">
        <f t="shared" si="155"/>
        <v>0</v>
      </c>
      <c r="AF641" s="427">
        <f t="shared" si="155"/>
        <v>0</v>
      </c>
      <c r="AG641" s="429">
        <f t="shared" si="155"/>
        <v>0</v>
      </c>
      <c r="AH641" s="438">
        <f t="shared" si="155"/>
        <v>0</v>
      </c>
      <c r="AI641" s="440">
        <f t="shared" si="155"/>
        <v>0</v>
      </c>
      <c r="AJ641" s="427">
        <f t="shared" si="155"/>
        <v>0</v>
      </c>
      <c r="AK641" s="429">
        <f t="shared" si="155"/>
        <v>0</v>
      </c>
      <c r="AL641" s="438">
        <f t="shared" si="155"/>
        <v>0</v>
      </c>
      <c r="AM641" s="440">
        <f t="shared" si="155"/>
        <v>0</v>
      </c>
      <c r="AN641" s="427">
        <f t="shared" si="155"/>
        <v>0</v>
      </c>
      <c r="AO641" s="429">
        <f t="shared" si="155"/>
        <v>0</v>
      </c>
      <c r="AP641" s="438">
        <f t="shared" si="155"/>
        <v>0</v>
      </c>
      <c r="AQ641" s="440">
        <f t="shared" si="155"/>
        <v>0</v>
      </c>
      <c r="AR641" s="427">
        <f t="shared" si="155"/>
        <v>178</v>
      </c>
      <c r="AS641" s="429">
        <f t="shared" si="155"/>
        <v>124</v>
      </c>
      <c r="AT641" s="438">
        <f t="shared" si="155"/>
        <v>198</v>
      </c>
      <c r="AU641" s="440">
        <f t="shared" si="155"/>
        <v>106</v>
      </c>
      <c r="AV641" s="427">
        <f t="shared" si="155"/>
        <v>0</v>
      </c>
      <c r="AW641" s="429">
        <f t="shared" si="155"/>
        <v>0</v>
      </c>
      <c r="AX641" s="438">
        <f t="shared" si="155"/>
        <v>0</v>
      </c>
      <c r="AY641" s="440">
        <f t="shared" si="155"/>
        <v>0</v>
      </c>
      <c r="AZ641" s="427">
        <f t="shared" si="155"/>
        <v>0</v>
      </c>
      <c r="BA641" s="440">
        <f t="shared" si="155"/>
        <v>0</v>
      </c>
      <c r="BB641" s="427">
        <f t="shared" si="155"/>
        <v>0</v>
      </c>
      <c r="BC641" s="525">
        <f t="shared" si="155"/>
        <v>0</v>
      </c>
      <c r="BD641" s="427">
        <f t="shared" ref="BD641:BO641" si="156">SUM(BD488)</f>
        <v>0</v>
      </c>
      <c r="BE641" s="525">
        <f t="shared" si="156"/>
        <v>0</v>
      </c>
      <c r="BF641" s="427">
        <f t="shared" si="156"/>
        <v>0</v>
      </c>
      <c r="BG641" s="525">
        <f t="shared" si="156"/>
        <v>0</v>
      </c>
      <c r="BH641" s="427">
        <f t="shared" si="156"/>
        <v>0</v>
      </c>
      <c r="BI641" s="525">
        <f t="shared" si="156"/>
        <v>0</v>
      </c>
      <c r="BJ641" s="427">
        <f t="shared" si="156"/>
        <v>0</v>
      </c>
      <c r="BK641" s="525">
        <f t="shared" si="156"/>
        <v>0</v>
      </c>
      <c r="BL641" s="427">
        <f t="shared" si="156"/>
        <v>0</v>
      </c>
      <c r="BM641" s="525">
        <f t="shared" si="156"/>
        <v>0</v>
      </c>
      <c r="BN641" s="427">
        <f t="shared" si="156"/>
        <v>0</v>
      </c>
      <c r="BO641" s="525">
        <f t="shared" si="156"/>
        <v>0</v>
      </c>
      <c r="BP641" s="427">
        <f>SUM(BP488)</f>
        <v>0</v>
      </c>
      <c r="BQ641" s="525">
        <f>SUM(BQ488)</f>
        <v>0</v>
      </c>
      <c r="BR641" s="427">
        <f>SUM(BR488)</f>
        <v>0</v>
      </c>
      <c r="BS641" s="525">
        <f>SUM(BS488)</f>
        <v>0</v>
      </c>
    </row>
    <row r="642" spans="1:71">
      <c r="A642" s="40"/>
      <c r="B642" s="28" t="s">
        <v>729</v>
      </c>
      <c r="C642" s="24">
        <f>SUM(C499:C502)</f>
        <v>2939</v>
      </c>
      <c r="D642" s="24">
        <f>SUM(D499:D502)</f>
        <v>1139</v>
      </c>
      <c r="E642" s="68">
        <f t="shared" si="142"/>
        <v>0.38754678462061926</v>
      </c>
      <c r="F642" s="427">
        <f t="shared" ref="F642:BC642" si="157">SUM(F499:F502)</f>
        <v>0</v>
      </c>
      <c r="G642" s="440">
        <f t="shared" si="157"/>
        <v>0</v>
      </c>
      <c r="H642" s="427">
        <f t="shared" si="157"/>
        <v>0</v>
      </c>
      <c r="I642" s="429">
        <f t="shared" si="157"/>
        <v>0</v>
      </c>
      <c r="J642" s="438">
        <f t="shared" si="157"/>
        <v>0</v>
      </c>
      <c r="K642" s="440">
        <f t="shared" si="157"/>
        <v>0</v>
      </c>
      <c r="L642" s="427">
        <f t="shared" si="157"/>
        <v>0</v>
      </c>
      <c r="M642" s="429">
        <f t="shared" si="157"/>
        <v>0</v>
      </c>
      <c r="N642" s="438">
        <f t="shared" si="157"/>
        <v>0</v>
      </c>
      <c r="O642" s="440">
        <f t="shared" si="157"/>
        <v>0</v>
      </c>
      <c r="P642" s="427">
        <f t="shared" si="157"/>
        <v>0</v>
      </c>
      <c r="Q642" s="429">
        <f t="shared" si="157"/>
        <v>0</v>
      </c>
      <c r="R642" s="438">
        <f t="shared" si="157"/>
        <v>0</v>
      </c>
      <c r="S642" s="440">
        <f t="shared" si="157"/>
        <v>0</v>
      </c>
      <c r="T642" s="427">
        <f t="shared" si="157"/>
        <v>0</v>
      </c>
      <c r="U642" s="429">
        <f t="shared" si="157"/>
        <v>0</v>
      </c>
      <c r="V642" s="438">
        <f t="shared" si="157"/>
        <v>0</v>
      </c>
      <c r="W642" s="440">
        <f t="shared" si="157"/>
        <v>0</v>
      </c>
      <c r="X642" s="427">
        <f t="shared" si="157"/>
        <v>0</v>
      </c>
      <c r="Y642" s="429">
        <f t="shared" si="157"/>
        <v>0</v>
      </c>
      <c r="Z642" s="438">
        <f t="shared" si="157"/>
        <v>0</v>
      </c>
      <c r="AA642" s="440">
        <f t="shared" si="157"/>
        <v>0</v>
      </c>
      <c r="AB642" s="427">
        <f t="shared" si="157"/>
        <v>0</v>
      </c>
      <c r="AC642" s="429">
        <f t="shared" si="157"/>
        <v>0</v>
      </c>
      <c r="AD642" s="438">
        <f t="shared" si="157"/>
        <v>0</v>
      </c>
      <c r="AE642" s="440">
        <f t="shared" si="157"/>
        <v>0</v>
      </c>
      <c r="AF642" s="427">
        <f t="shared" si="157"/>
        <v>0</v>
      </c>
      <c r="AG642" s="429">
        <f t="shared" si="157"/>
        <v>0</v>
      </c>
      <c r="AH642" s="438">
        <f t="shared" si="157"/>
        <v>0</v>
      </c>
      <c r="AI642" s="440">
        <f t="shared" si="157"/>
        <v>0</v>
      </c>
      <c r="AJ642" s="427">
        <f t="shared" si="157"/>
        <v>0</v>
      </c>
      <c r="AK642" s="429">
        <f t="shared" si="157"/>
        <v>0</v>
      </c>
      <c r="AL642" s="438">
        <f t="shared" si="157"/>
        <v>0</v>
      </c>
      <c r="AM642" s="440">
        <f t="shared" si="157"/>
        <v>0</v>
      </c>
      <c r="AN642" s="427">
        <f t="shared" si="157"/>
        <v>0</v>
      </c>
      <c r="AO642" s="429">
        <f t="shared" si="157"/>
        <v>0</v>
      </c>
      <c r="AP642" s="438">
        <f t="shared" si="157"/>
        <v>0</v>
      </c>
      <c r="AQ642" s="440">
        <f t="shared" si="157"/>
        <v>0</v>
      </c>
      <c r="AR642" s="427">
        <f t="shared" si="157"/>
        <v>682</v>
      </c>
      <c r="AS642" s="429">
        <f t="shared" si="157"/>
        <v>422</v>
      </c>
      <c r="AT642" s="438">
        <f t="shared" si="157"/>
        <v>796</v>
      </c>
      <c r="AU642" s="440">
        <f t="shared" si="157"/>
        <v>288</v>
      </c>
      <c r="AV642" s="427">
        <f t="shared" si="157"/>
        <v>0</v>
      </c>
      <c r="AW642" s="429">
        <f t="shared" si="157"/>
        <v>0</v>
      </c>
      <c r="AX642" s="438">
        <f t="shared" si="157"/>
        <v>0</v>
      </c>
      <c r="AY642" s="440">
        <f t="shared" si="157"/>
        <v>0</v>
      </c>
      <c r="AZ642" s="427">
        <f t="shared" si="157"/>
        <v>0</v>
      </c>
      <c r="BA642" s="440">
        <f t="shared" si="157"/>
        <v>0</v>
      </c>
      <c r="BB642" s="427">
        <f t="shared" si="157"/>
        <v>0</v>
      </c>
      <c r="BC642" s="525">
        <f t="shared" si="157"/>
        <v>0</v>
      </c>
      <c r="BD642" s="427">
        <f t="shared" ref="BD642:BO642" si="158">SUM(BD499:BD502)</f>
        <v>0</v>
      </c>
      <c r="BE642" s="525">
        <f t="shared" si="158"/>
        <v>0</v>
      </c>
      <c r="BF642" s="427">
        <f t="shared" si="158"/>
        <v>0</v>
      </c>
      <c r="BG642" s="525">
        <f t="shared" si="158"/>
        <v>0</v>
      </c>
      <c r="BH642" s="427">
        <f t="shared" si="158"/>
        <v>0</v>
      </c>
      <c r="BI642" s="525">
        <f t="shared" si="158"/>
        <v>0</v>
      </c>
      <c r="BJ642" s="427">
        <f t="shared" si="158"/>
        <v>0</v>
      </c>
      <c r="BK642" s="525">
        <f t="shared" si="158"/>
        <v>0</v>
      </c>
      <c r="BL642" s="427">
        <f t="shared" si="158"/>
        <v>0</v>
      </c>
      <c r="BM642" s="525">
        <f t="shared" si="158"/>
        <v>0</v>
      </c>
      <c r="BN642" s="427">
        <f t="shared" si="158"/>
        <v>0</v>
      </c>
      <c r="BO642" s="525">
        <f t="shared" si="158"/>
        <v>0</v>
      </c>
      <c r="BP642" s="427">
        <f>SUM(BP499:BP502)</f>
        <v>0</v>
      </c>
      <c r="BQ642" s="525">
        <f>SUM(BQ499:BQ502)</f>
        <v>0</v>
      </c>
      <c r="BR642" s="427">
        <f>SUM(BR499:BR502)</f>
        <v>0</v>
      </c>
      <c r="BS642" s="525">
        <f>SUM(BS499:BS502)</f>
        <v>0</v>
      </c>
    </row>
    <row r="643" spans="1:71">
      <c r="A643" s="40"/>
      <c r="B643" s="28" t="s">
        <v>730</v>
      </c>
      <c r="C643" s="24">
        <f>SUM(C503:C505)</f>
        <v>3589</v>
      </c>
      <c r="D643" s="24">
        <f>SUM(D503:D505)</f>
        <v>864</v>
      </c>
      <c r="E643" s="68">
        <f t="shared" si="142"/>
        <v>0.2407355809417665</v>
      </c>
      <c r="F643" s="427">
        <f t="shared" ref="F643:BC643" si="159">SUM(F503:F505)</f>
        <v>0</v>
      </c>
      <c r="G643" s="440">
        <f t="shared" si="159"/>
        <v>0</v>
      </c>
      <c r="H643" s="427">
        <f t="shared" si="159"/>
        <v>0</v>
      </c>
      <c r="I643" s="429">
        <f t="shared" si="159"/>
        <v>0</v>
      </c>
      <c r="J643" s="438">
        <f t="shared" si="159"/>
        <v>0</v>
      </c>
      <c r="K643" s="440">
        <f t="shared" si="159"/>
        <v>0</v>
      </c>
      <c r="L643" s="427">
        <f t="shared" si="159"/>
        <v>0</v>
      </c>
      <c r="M643" s="429">
        <f t="shared" si="159"/>
        <v>0</v>
      </c>
      <c r="N643" s="438">
        <f t="shared" si="159"/>
        <v>0</v>
      </c>
      <c r="O643" s="440">
        <f t="shared" si="159"/>
        <v>0</v>
      </c>
      <c r="P643" s="427">
        <f t="shared" si="159"/>
        <v>0</v>
      </c>
      <c r="Q643" s="429">
        <f t="shared" si="159"/>
        <v>0</v>
      </c>
      <c r="R643" s="438">
        <f t="shared" si="159"/>
        <v>0</v>
      </c>
      <c r="S643" s="440">
        <f t="shared" si="159"/>
        <v>0</v>
      </c>
      <c r="T643" s="427">
        <f t="shared" si="159"/>
        <v>0</v>
      </c>
      <c r="U643" s="429">
        <f t="shared" si="159"/>
        <v>0</v>
      </c>
      <c r="V643" s="438">
        <f t="shared" si="159"/>
        <v>0</v>
      </c>
      <c r="W643" s="440">
        <f t="shared" si="159"/>
        <v>0</v>
      </c>
      <c r="X643" s="427">
        <f t="shared" si="159"/>
        <v>0</v>
      </c>
      <c r="Y643" s="429">
        <f t="shared" si="159"/>
        <v>0</v>
      </c>
      <c r="Z643" s="438">
        <f t="shared" si="159"/>
        <v>0</v>
      </c>
      <c r="AA643" s="440">
        <f t="shared" si="159"/>
        <v>0</v>
      </c>
      <c r="AB643" s="427">
        <f t="shared" si="159"/>
        <v>561</v>
      </c>
      <c r="AC643" s="429">
        <f t="shared" si="159"/>
        <v>261</v>
      </c>
      <c r="AD643" s="438">
        <f t="shared" si="159"/>
        <v>0</v>
      </c>
      <c r="AE643" s="440">
        <f t="shared" si="159"/>
        <v>0</v>
      </c>
      <c r="AF643" s="427">
        <f t="shared" si="159"/>
        <v>0</v>
      </c>
      <c r="AG643" s="429">
        <f t="shared" si="159"/>
        <v>0</v>
      </c>
      <c r="AH643" s="438">
        <f t="shared" si="159"/>
        <v>0</v>
      </c>
      <c r="AI643" s="440">
        <f t="shared" si="159"/>
        <v>0</v>
      </c>
      <c r="AJ643" s="427">
        <f t="shared" si="159"/>
        <v>0</v>
      </c>
      <c r="AK643" s="429">
        <f t="shared" si="159"/>
        <v>0</v>
      </c>
      <c r="AL643" s="438">
        <f t="shared" si="159"/>
        <v>0</v>
      </c>
      <c r="AM643" s="440">
        <f t="shared" si="159"/>
        <v>0</v>
      </c>
      <c r="AN643" s="427">
        <f t="shared" si="159"/>
        <v>0</v>
      </c>
      <c r="AO643" s="429">
        <f t="shared" si="159"/>
        <v>0</v>
      </c>
      <c r="AP643" s="438">
        <f t="shared" si="159"/>
        <v>0</v>
      </c>
      <c r="AQ643" s="440">
        <f t="shared" si="159"/>
        <v>0</v>
      </c>
      <c r="AR643" s="427">
        <f t="shared" si="159"/>
        <v>653</v>
      </c>
      <c r="AS643" s="429">
        <f t="shared" si="159"/>
        <v>205</v>
      </c>
      <c r="AT643" s="438">
        <f t="shared" si="159"/>
        <v>694</v>
      </c>
      <c r="AU643" s="440">
        <f t="shared" si="159"/>
        <v>164</v>
      </c>
      <c r="AV643" s="427">
        <f t="shared" si="159"/>
        <v>0</v>
      </c>
      <c r="AW643" s="429">
        <f t="shared" si="159"/>
        <v>0</v>
      </c>
      <c r="AX643" s="438">
        <f t="shared" si="159"/>
        <v>0</v>
      </c>
      <c r="AY643" s="440">
        <f t="shared" si="159"/>
        <v>0</v>
      </c>
      <c r="AZ643" s="427">
        <f t="shared" si="159"/>
        <v>0</v>
      </c>
      <c r="BA643" s="440">
        <f t="shared" si="159"/>
        <v>0</v>
      </c>
      <c r="BB643" s="427">
        <f t="shared" si="159"/>
        <v>0</v>
      </c>
      <c r="BC643" s="525">
        <f t="shared" si="159"/>
        <v>0</v>
      </c>
      <c r="BD643" s="427">
        <f t="shared" ref="BD643:BO643" si="160">SUM(BD503:BD505)</f>
        <v>0</v>
      </c>
      <c r="BE643" s="525">
        <f t="shared" si="160"/>
        <v>0</v>
      </c>
      <c r="BF643" s="427">
        <f t="shared" si="160"/>
        <v>0</v>
      </c>
      <c r="BG643" s="525">
        <f t="shared" si="160"/>
        <v>0</v>
      </c>
      <c r="BH643" s="427">
        <f t="shared" si="160"/>
        <v>0</v>
      </c>
      <c r="BI643" s="525">
        <f t="shared" si="160"/>
        <v>0</v>
      </c>
      <c r="BJ643" s="427">
        <f t="shared" si="160"/>
        <v>0</v>
      </c>
      <c r="BK643" s="525">
        <f t="shared" si="160"/>
        <v>0</v>
      </c>
      <c r="BL643" s="427">
        <f t="shared" si="160"/>
        <v>0</v>
      </c>
      <c r="BM643" s="525">
        <f t="shared" si="160"/>
        <v>0</v>
      </c>
      <c r="BN643" s="427">
        <f t="shared" si="160"/>
        <v>0</v>
      </c>
      <c r="BO643" s="525">
        <f t="shared" si="160"/>
        <v>0</v>
      </c>
      <c r="BP643" s="427">
        <f>SUM(BP503:BP505)</f>
        <v>0</v>
      </c>
      <c r="BQ643" s="525">
        <f>SUM(BQ503:BQ505)</f>
        <v>0</v>
      </c>
      <c r="BR643" s="427">
        <f>SUM(BR503:BR505)</f>
        <v>0</v>
      </c>
      <c r="BS643" s="525">
        <f>SUM(BS503:BS505)</f>
        <v>0</v>
      </c>
    </row>
    <row r="644" spans="1:71">
      <c r="A644" s="40"/>
      <c r="B644" s="28" t="s">
        <v>32</v>
      </c>
      <c r="C644" s="24">
        <f>SUM(C560:C561)</f>
        <v>1836</v>
      </c>
      <c r="D644" s="24">
        <f>SUM(D560:D561)</f>
        <v>434</v>
      </c>
      <c r="E644" s="68">
        <f t="shared" si="142"/>
        <v>0.23638344226579522</v>
      </c>
      <c r="F644" s="427">
        <f t="shared" ref="F644:BC644" si="161">SUM(F560:F561)</f>
        <v>0</v>
      </c>
      <c r="G644" s="440">
        <f t="shared" si="161"/>
        <v>0</v>
      </c>
      <c r="H644" s="427">
        <f t="shared" si="161"/>
        <v>0</v>
      </c>
      <c r="I644" s="429">
        <f t="shared" si="161"/>
        <v>0</v>
      </c>
      <c r="J644" s="438">
        <f t="shared" si="161"/>
        <v>0</v>
      </c>
      <c r="K644" s="440">
        <f t="shared" si="161"/>
        <v>0</v>
      </c>
      <c r="L644" s="427">
        <f t="shared" si="161"/>
        <v>0</v>
      </c>
      <c r="M644" s="429">
        <f t="shared" si="161"/>
        <v>0</v>
      </c>
      <c r="N644" s="438">
        <f t="shared" si="161"/>
        <v>0</v>
      </c>
      <c r="O644" s="440">
        <f t="shared" si="161"/>
        <v>0</v>
      </c>
      <c r="P644" s="427">
        <f t="shared" si="161"/>
        <v>0</v>
      </c>
      <c r="Q644" s="429">
        <f t="shared" si="161"/>
        <v>0</v>
      </c>
      <c r="R644" s="438">
        <f t="shared" si="161"/>
        <v>0</v>
      </c>
      <c r="S644" s="440">
        <f t="shared" si="161"/>
        <v>0</v>
      </c>
      <c r="T644" s="427">
        <f t="shared" si="161"/>
        <v>0</v>
      </c>
      <c r="U644" s="429">
        <f t="shared" si="161"/>
        <v>0</v>
      </c>
      <c r="V644" s="438">
        <f t="shared" si="161"/>
        <v>0</v>
      </c>
      <c r="W644" s="440">
        <f t="shared" si="161"/>
        <v>0</v>
      </c>
      <c r="X644" s="427">
        <f t="shared" si="161"/>
        <v>0</v>
      </c>
      <c r="Y644" s="429">
        <f t="shared" si="161"/>
        <v>0</v>
      </c>
      <c r="Z644" s="438">
        <f t="shared" si="161"/>
        <v>0</v>
      </c>
      <c r="AA644" s="440">
        <f t="shared" si="161"/>
        <v>0</v>
      </c>
      <c r="AB644" s="427">
        <f t="shared" si="161"/>
        <v>0</v>
      </c>
      <c r="AC644" s="429">
        <f t="shared" si="161"/>
        <v>0</v>
      </c>
      <c r="AD644" s="438">
        <f t="shared" si="161"/>
        <v>0</v>
      </c>
      <c r="AE644" s="440">
        <f t="shared" si="161"/>
        <v>0</v>
      </c>
      <c r="AF644" s="427">
        <f t="shared" si="161"/>
        <v>0</v>
      </c>
      <c r="AG644" s="429">
        <f t="shared" si="161"/>
        <v>0</v>
      </c>
      <c r="AH644" s="438">
        <f t="shared" si="161"/>
        <v>0</v>
      </c>
      <c r="AI644" s="440">
        <f t="shared" si="161"/>
        <v>0</v>
      </c>
      <c r="AJ644" s="427">
        <f t="shared" si="161"/>
        <v>0</v>
      </c>
      <c r="AK644" s="429">
        <f t="shared" si="161"/>
        <v>0</v>
      </c>
      <c r="AL644" s="438">
        <f t="shared" si="161"/>
        <v>0</v>
      </c>
      <c r="AM644" s="440">
        <f t="shared" si="161"/>
        <v>0</v>
      </c>
      <c r="AN644" s="427">
        <f t="shared" si="161"/>
        <v>0</v>
      </c>
      <c r="AO644" s="429">
        <f t="shared" si="161"/>
        <v>0</v>
      </c>
      <c r="AP644" s="438">
        <f t="shared" si="161"/>
        <v>0</v>
      </c>
      <c r="AQ644" s="440">
        <f t="shared" si="161"/>
        <v>0</v>
      </c>
      <c r="AR644" s="427">
        <f t="shared" si="161"/>
        <v>337</v>
      </c>
      <c r="AS644" s="429">
        <f t="shared" si="161"/>
        <v>93</v>
      </c>
      <c r="AT644" s="438">
        <f t="shared" si="161"/>
        <v>355</v>
      </c>
      <c r="AU644" s="440">
        <f t="shared" si="161"/>
        <v>77</v>
      </c>
      <c r="AV644" s="427">
        <f t="shared" si="161"/>
        <v>0</v>
      </c>
      <c r="AW644" s="429">
        <f t="shared" si="161"/>
        <v>0</v>
      </c>
      <c r="AX644" s="438">
        <f t="shared" si="161"/>
        <v>0</v>
      </c>
      <c r="AY644" s="440">
        <f t="shared" si="161"/>
        <v>0</v>
      </c>
      <c r="AZ644" s="427">
        <f t="shared" si="161"/>
        <v>0</v>
      </c>
      <c r="BA644" s="440">
        <f t="shared" si="161"/>
        <v>0</v>
      </c>
      <c r="BB644" s="427">
        <f t="shared" si="161"/>
        <v>0</v>
      </c>
      <c r="BC644" s="525">
        <f t="shared" si="161"/>
        <v>0</v>
      </c>
      <c r="BD644" s="427">
        <f t="shared" ref="BD644:BO644" si="162">SUM(BD560:BD561)</f>
        <v>0</v>
      </c>
      <c r="BE644" s="525">
        <f t="shared" si="162"/>
        <v>0</v>
      </c>
      <c r="BF644" s="427">
        <f t="shared" si="162"/>
        <v>0</v>
      </c>
      <c r="BG644" s="525">
        <f t="shared" si="162"/>
        <v>0</v>
      </c>
      <c r="BH644" s="427">
        <f t="shared" si="162"/>
        <v>0</v>
      </c>
      <c r="BI644" s="525">
        <f t="shared" si="162"/>
        <v>0</v>
      </c>
      <c r="BJ644" s="427">
        <f t="shared" si="162"/>
        <v>0</v>
      </c>
      <c r="BK644" s="525">
        <f t="shared" si="162"/>
        <v>0</v>
      </c>
      <c r="BL644" s="427">
        <f t="shared" si="162"/>
        <v>0</v>
      </c>
      <c r="BM644" s="525">
        <f t="shared" si="162"/>
        <v>0</v>
      </c>
      <c r="BN644" s="427">
        <f t="shared" si="162"/>
        <v>0</v>
      </c>
      <c r="BO644" s="525">
        <f t="shared" si="162"/>
        <v>0</v>
      </c>
      <c r="BP644" s="427">
        <f>SUM(BP560:BP561)</f>
        <v>0</v>
      </c>
      <c r="BQ644" s="525">
        <f>SUM(BQ560:BQ561)</f>
        <v>0</v>
      </c>
      <c r="BR644" s="427">
        <f>SUM(BR560:BR561)</f>
        <v>0</v>
      </c>
      <c r="BS644" s="525">
        <f>SUM(BS560:BS561)</f>
        <v>0</v>
      </c>
    </row>
    <row r="645" spans="1:71">
      <c r="A645" s="40"/>
      <c r="B645" s="28" t="s">
        <v>731</v>
      </c>
      <c r="C645" s="24">
        <f>SUM(C565:C566)</f>
        <v>2592</v>
      </c>
      <c r="D645" s="24">
        <f>SUM(D565:D566)</f>
        <v>716</v>
      </c>
      <c r="E645" s="68">
        <f t="shared" si="142"/>
        <v>0.27623456790123457</v>
      </c>
      <c r="F645" s="427">
        <f t="shared" ref="F645:BC645" si="163">SUM(F565:F566)</f>
        <v>0</v>
      </c>
      <c r="G645" s="440">
        <f t="shared" si="163"/>
        <v>0</v>
      </c>
      <c r="H645" s="427">
        <f t="shared" si="163"/>
        <v>0</v>
      </c>
      <c r="I645" s="429">
        <f t="shared" si="163"/>
        <v>0</v>
      </c>
      <c r="J645" s="438">
        <f t="shared" si="163"/>
        <v>0</v>
      </c>
      <c r="K645" s="440">
        <f t="shared" si="163"/>
        <v>0</v>
      </c>
      <c r="L645" s="427">
        <f t="shared" si="163"/>
        <v>0</v>
      </c>
      <c r="M645" s="429">
        <f t="shared" si="163"/>
        <v>0</v>
      </c>
      <c r="N645" s="438">
        <f t="shared" si="163"/>
        <v>0</v>
      </c>
      <c r="O645" s="440">
        <f t="shared" si="163"/>
        <v>0</v>
      </c>
      <c r="P645" s="427">
        <f t="shared" si="163"/>
        <v>0</v>
      </c>
      <c r="Q645" s="429">
        <f t="shared" si="163"/>
        <v>0</v>
      </c>
      <c r="R645" s="438">
        <f t="shared" si="163"/>
        <v>0</v>
      </c>
      <c r="S645" s="440">
        <f t="shared" si="163"/>
        <v>0</v>
      </c>
      <c r="T645" s="427">
        <f t="shared" si="163"/>
        <v>0</v>
      </c>
      <c r="U645" s="429">
        <f t="shared" si="163"/>
        <v>0</v>
      </c>
      <c r="V645" s="438">
        <f t="shared" si="163"/>
        <v>586</v>
      </c>
      <c r="W645" s="440">
        <f t="shared" si="163"/>
        <v>124</v>
      </c>
      <c r="X645" s="427">
        <f t="shared" si="163"/>
        <v>0</v>
      </c>
      <c r="Y645" s="429">
        <f t="shared" si="163"/>
        <v>0</v>
      </c>
      <c r="Z645" s="438">
        <f t="shared" si="163"/>
        <v>0</v>
      </c>
      <c r="AA645" s="440">
        <f t="shared" si="163"/>
        <v>0</v>
      </c>
      <c r="AB645" s="427">
        <f t="shared" si="163"/>
        <v>0</v>
      </c>
      <c r="AC645" s="429">
        <f t="shared" si="163"/>
        <v>0</v>
      </c>
      <c r="AD645" s="438">
        <f t="shared" si="163"/>
        <v>0</v>
      </c>
      <c r="AE645" s="440">
        <f t="shared" si="163"/>
        <v>0</v>
      </c>
      <c r="AF645" s="427">
        <f t="shared" si="163"/>
        <v>0</v>
      </c>
      <c r="AG645" s="429">
        <f t="shared" si="163"/>
        <v>0</v>
      </c>
      <c r="AH645" s="438">
        <f t="shared" si="163"/>
        <v>0</v>
      </c>
      <c r="AI645" s="440">
        <f t="shared" si="163"/>
        <v>0</v>
      </c>
      <c r="AJ645" s="427">
        <f t="shared" si="163"/>
        <v>0</v>
      </c>
      <c r="AK645" s="429">
        <f t="shared" si="163"/>
        <v>0</v>
      </c>
      <c r="AL645" s="438">
        <f t="shared" si="163"/>
        <v>512</v>
      </c>
      <c r="AM645" s="440">
        <f t="shared" si="163"/>
        <v>189</v>
      </c>
      <c r="AN645" s="427">
        <f t="shared" si="163"/>
        <v>0</v>
      </c>
      <c r="AO645" s="429">
        <f t="shared" si="163"/>
        <v>0</v>
      </c>
      <c r="AP645" s="438">
        <f t="shared" si="163"/>
        <v>0</v>
      </c>
      <c r="AQ645" s="440">
        <f t="shared" si="163"/>
        <v>0</v>
      </c>
      <c r="AR645" s="427">
        <f t="shared" si="163"/>
        <v>544</v>
      </c>
      <c r="AS645" s="429">
        <f t="shared" si="163"/>
        <v>155</v>
      </c>
      <c r="AT645" s="438">
        <f t="shared" si="163"/>
        <v>583</v>
      </c>
      <c r="AU645" s="440">
        <f t="shared" si="163"/>
        <v>117</v>
      </c>
      <c r="AV645" s="427">
        <f t="shared" si="163"/>
        <v>0</v>
      </c>
      <c r="AW645" s="429">
        <f t="shared" si="163"/>
        <v>0</v>
      </c>
      <c r="AX645" s="438">
        <f t="shared" si="163"/>
        <v>0</v>
      </c>
      <c r="AY645" s="440">
        <f t="shared" si="163"/>
        <v>0</v>
      </c>
      <c r="AZ645" s="427">
        <f t="shared" si="163"/>
        <v>0</v>
      </c>
      <c r="BA645" s="440">
        <f t="shared" si="163"/>
        <v>0</v>
      </c>
      <c r="BB645" s="427">
        <f t="shared" si="163"/>
        <v>0</v>
      </c>
      <c r="BC645" s="525">
        <f t="shared" si="163"/>
        <v>0</v>
      </c>
      <c r="BD645" s="427">
        <f t="shared" ref="BD645:BO645" si="164">SUM(BD565:BD566)</f>
        <v>0</v>
      </c>
      <c r="BE645" s="525">
        <f t="shared" si="164"/>
        <v>0</v>
      </c>
      <c r="BF645" s="427">
        <f t="shared" si="164"/>
        <v>0</v>
      </c>
      <c r="BG645" s="525">
        <f t="shared" si="164"/>
        <v>0</v>
      </c>
      <c r="BH645" s="427">
        <f t="shared" si="164"/>
        <v>0</v>
      </c>
      <c r="BI645" s="525">
        <f t="shared" si="164"/>
        <v>0</v>
      </c>
      <c r="BJ645" s="427">
        <f t="shared" si="164"/>
        <v>0</v>
      </c>
      <c r="BK645" s="525">
        <f t="shared" si="164"/>
        <v>0</v>
      </c>
      <c r="BL645" s="427">
        <f t="shared" si="164"/>
        <v>0</v>
      </c>
      <c r="BM645" s="525">
        <f t="shared" si="164"/>
        <v>0</v>
      </c>
      <c r="BN645" s="427">
        <f t="shared" si="164"/>
        <v>0</v>
      </c>
      <c r="BO645" s="525">
        <f t="shared" si="164"/>
        <v>0</v>
      </c>
      <c r="BP645" s="427">
        <f>SUM(BP565:BP566)</f>
        <v>0</v>
      </c>
      <c r="BQ645" s="525">
        <f>SUM(BQ565:BQ566)</f>
        <v>0</v>
      </c>
      <c r="BR645" s="427">
        <f>SUM(BR565:BR566)</f>
        <v>0</v>
      </c>
      <c r="BS645" s="525">
        <f>SUM(BS565:BS566)</f>
        <v>0</v>
      </c>
    </row>
    <row r="646" spans="1:71">
      <c r="A646" s="40"/>
      <c r="B646" s="28" t="s">
        <v>888</v>
      </c>
      <c r="C646" s="22">
        <f>SUM(C28)+SUM(C31:C32)+SUM(C50:C66)+SUM(C69:C70)+SUM(C72:C93)+SUM(C103:C155)+SUM(C157:C159)+SUM(C161:C193)+SUM(C205:C208)+SUM(C213:C237)+SUM(C253:C261)+SUM(C293:C299)+SUM(C300:C307)+SUM(C350:C387)+SUM(C400:C401)+SUM(C402:C424)+SUM(C426:C427)+SUM(C430:C472)+SUM(C476:C478)+SUM(C479:C480)+SUM(C485:C496)+SUM(C499:C502)+SUM(C509)+SUM(C525)+SUM(C532)+SUM(C517)+SUM(C535)+SUM(C537)+SUM(C542:C543)+SUM(C548:C559)+SUM(C562:C564)</f>
        <v>355255</v>
      </c>
      <c r="D646" s="22">
        <f>SUM(D28)+SUM(D31:D32)+SUM(D50:D66)+SUM(D69:D70)+SUM(D72:D93)+SUM(D103:D155)+SUM(D157:D159)+SUM(D161:D193)+SUM(D205:D208)+SUM(D213:D237)+SUM(D253:D261)+SUM(D293:D299)+SUM(D300:D307)+SUM(D350:D387)+SUM(D400:D401)+SUM(D402:D424)+SUM(D426:D427)+SUM(D430:D472)+SUM(D476:D478)+SUM(D479:D480)+SUM(D485:D496)+SUM(D499:D502)+SUM(D509)+SUM(D525)+SUM(D532)+SUM(D517)+SUM(D535)+SUM(D537)+SUM(D542:D543)+SUM(D548:D559)+SUM(D562:D564)</f>
        <v>95652</v>
      </c>
      <c r="E646" s="68">
        <f t="shared" si="142"/>
        <v>0.26924884941802368</v>
      </c>
      <c r="F646" s="427">
        <f t="shared" ref="F646:BC646" si="165">SUM(F28)+SUM(F31:F32)+SUM(F50:F66)+SUM(F69:F70)+SUM(F72:F93)+SUM(F103:F155)+SUM(F157:F159)+SUM(F161:F193)+SUM(F205:F208)+SUM(F213:F237)+SUM(F253:F261)+SUM(F293:F299)+SUM(F300:F307)+SUM(F350:F387)+SUM(F400:F401)+SUM(F402:F424)+SUM(F426:F427)+SUM(F430:F472)+SUM(F476:F478)+SUM(F479:F480)+SUM(F485:F496)+SUM(F499:F502)+SUM(F509)+SUM(F525)+SUM(F532)+SUM(F517)+SUM(F535)+SUM(F537)+SUM(F542:F543)+SUM(F548:F559)+SUM(F562:F564)</f>
        <v>89</v>
      </c>
      <c r="G646" s="440">
        <f t="shared" si="165"/>
        <v>40</v>
      </c>
      <c r="H646" s="427">
        <f t="shared" si="165"/>
        <v>0</v>
      </c>
      <c r="I646" s="429">
        <f t="shared" si="165"/>
        <v>0</v>
      </c>
      <c r="J646" s="438">
        <f t="shared" si="165"/>
        <v>324</v>
      </c>
      <c r="K646" s="440">
        <f t="shared" si="165"/>
        <v>253</v>
      </c>
      <c r="L646" s="427">
        <f t="shared" si="165"/>
        <v>0</v>
      </c>
      <c r="M646" s="429">
        <f t="shared" si="165"/>
        <v>0</v>
      </c>
      <c r="N646" s="438">
        <f t="shared" si="165"/>
        <v>0</v>
      </c>
      <c r="O646" s="440">
        <f t="shared" si="165"/>
        <v>0</v>
      </c>
      <c r="P646" s="427">
        <f t="shared" si="165"/>
        <v>338</v>
      </c>
      <c r="Q646" s="429">
        <f t="shared" si="165"/>
        <v>97</v>
      </c>
      <c r="R646" s="438">
        <f t="shared" si="165"/>
        <v>164</v>
      </c>
      <c r="S646" s="440">
        <f t="shared" si="165"/>
        <v>142</v>
      </c>
      <c r="T646" s="427">
        <f t="shared" si="165"/>
        <v>134</v>
      </c>
      <c r="U646" s="429">
        <f t="shared" si="165"/>
        <v>168</v>
      </c>
      <c r="V646" s="438">
        <f t="shared" si="165"/>
        <v>0</v>
      </c>
      <c r="W646" s="440">
        <f t="shared" si="165"/>
        <v>0</v>
      </c>
      <c r="X646" s="427">
        <f t="shared" si="165"/>
        <v>1765</v>
      </c>
      <c r="Y646" s="429">
        <f t="shared" si="165"/>
        <v>1117</v>
      </c>
      <c r="Z646" s="438">
        <f t="shared" si="165"/>
        <v>2060</v>
      </c>
      <c r="AA646" s="440">
        <f t="shared" si="165"/>
        <v>821</v>
      </c>
      <c r="AB646" s="427">
        <f t="shared" si="165"/>
        <v>22555</v>
      </c>
      <c r="AC646" s="429">
        <f t="shared" si="165"/>
        <v>8485</v>
      </c>
      <c r="AD646" s="438">
        <f t="shared" si="165"/>
        <v>1</v>
      </c>
      <c r="AE646" s="440">
        <f t="shared" si="165"/>
        <v>0</v>
      </c>
      <c r="AF646" s="427">
        <f t="shared" si="165"/>
        <v>0</v>
      </c>
      <c r="AG646" s="429">
        <f t="shared" si="165"/>
        <v>0</v>
      </c>
      <c r="AH646" s="438">
        <f t="shared" si="165"/>
        <v>595</v>
      </c>
      <c r="AI646" s="440">
        <f t="shared" si="165"/>
        <v>1941</v>
      </c>
      <c r="AJ646" s="427">
        <f t="shared" si="165"/>
        <v>10145</v>
      </c>
      <c r="AK646" s="429">
        <f t="shared" si="165"/>
        <v>9470</v>
      </c>
      <c r="AL646" s="438">
        <f t="shared" si="165"/>
        <v>4263</v>
      </c>
      <c r="AM646" s="440">
        <f t="shared" si="165"/>
        <v>3894</v>
      </c>
      <c r="AN646" s="427">
        <f t="shared" si="165"/>
        <v>4086</v>
      </c>
      <c r="AO646" s="429">
        <f t="shared" si="165"/>
        <v>2582</v>
      </c>
      <c r="AP646" s="438">
        <f t="shared" si="165"/>
        <v>0</v>
      </c>
      <c r="AQ646" s="440">
        <f t="shared" si="165"/>
        <v>0</v>
      </c>
      <c r="AR646" s="427">
        <f t="shared" si="165"/>
        <v>63538</v>
      </c>
      <c r="AS646" s="429">
        <f t="shared" si="165"/>
        <v>30424</v>
      </c>
      <c r="AT646" s="438">
        <f t="shared" si="165"/>
        <v>69897</v>
      </c>
      <c r="AU646" s="440">
        <f t="shared" si="165"/>
        <v>23969</v>
      </c>
      <c r="AV646" s="427">
        <f t="shared" si="165"/>
        <v>20893</v>
      </c>
      <c r="AW646" s="429">
        <f t="shared" si="165"/>
        <v>6934</v>
      </c>
      <c r="AX646" s="438">
        <f t="shared" si="165"/>
        <v>55</v>
      </c>
      <c r="AY646" s="440">
        <f t="shared" si="165"/>
        <v>304</v>
      </c>
      <c r="AZ646" s="427">
        <f t="shared" si="165"/>
        <v>873</v>
      </c>
      <c r="BA646" s="440">
        <f t="shared" si="165"/>
        <v>387</v>
      </c>
      <c r="BB646" s="427">
        <f t="shared" si="165"/>
        <v>0</v>
      </c>
      <c r="BC646" s="525">
        <f t="shared" si="165"/>
        <v>0</v>
      </c>
      <c r="BD646" s="427">
        <f t="shared" ref="BD646:BO646" si="166">SUM(BD28)+SUM(BD31:BD32)+SUM(BD50:BD66)+SUM(BD69:BD70)+SUM(BD72:BD93)+SUM(BD103:BD155)+SUM(BD157:BD159)+SUM(BD161:BD193)+SUM(BD205:BD208)+SUM(BD213:BD237)+SUM(BD253:BD261)+SUM(BD293:BD299)+SUM(BD300:BD307)+SUM(BD350:BD387)+SUM(BD400:BD401)+SUM(BD402:BD424)+SUM(BD426:BD427)+SUM(BD430:BD472)+SUM(BD476:BD478)+SUM(BD479:BD480)+SUM(BD485:BD496)+SUM(BD499:BD502)+SUM(BD509)+SUM(BD525)+SUM(BD532)+SUM(BD517)+SUM(BD535)+SUM(BD537)+SUM(BD542:BD543)+SUM(BD548:BD559)+SUM(BD562:BD564)</f>
        <v>1336</v>
      </c>
      <c r="BE646" s="525">
        <f t="shared" si="166"/>
        <v>1140</v>
      </c>
      <c r="BF646" s="427">
        <f t="shared" si="166"/>
        <v>1317</v>
      </c>
      <c r="BG646" s="525">
        <f t="shared" si="166"/>
        <v>1090</v>
      </c>
      <c r="BH646" s="427">
        <f t="shared" si="166"/>
        <v>1674</v>
      </c>
      <c r="BI646" s="525">
        <f t="shared" si="166"/>
        <v>501</v>
      </c>
      <c r="BJ646" s="427">
        <f t="shared" si="166"/>
        <v>0</v>
      </c>
      <c r="BK646" s="525">
        <f t="shared" si="166"/>
        <v>0</v>
      </c>
      <c r="BL646" s="427">
        <f t="shared" si="166"/>
        <v>0</v>
      </c>
      <c r="BM646" s="525">
        <f t="shared" si="166"/>
        <v>0</v>
      </c>
      <c r="BN646" s="427">
        <f t="shared" si="166"/>
        <v>0</v>
      </c>
      <c r="BO646" s="525">
        <f t="shared" si="166"/>
        <v>0</v>
      </c>
      <c r="BP646" s="427">
        <f>SUM(BP28)+SUM(BP31:BP32)+SUM(BP50:BP66)+SUM(BP69:BP70)+SUM(BP72:BP93)+SUM(BP103:BP155)+SUM(BP157:BP159)+SUM(BP161:BP193)+SUM(BP205:BP208)+SUM(BP213:BP237)+SUM(BP253:BP261)+SUM(BP293:BP299)+SUM(BP300:BP307)+SUM(BP350:BP387)+SUM(BP400:BP401)+SUM(BP402:BP424)+SUM(BP426:BP427)+SUM(BP430:BP472)+SUM(BP476:BP478)+SUM(BP479:BP480)+SUM(BP485:BP496)+SUM(BP499:BP502)+SUM(BP509)+SUM(BP525)+SUM(BP532)+SUM(BP517)+SUM(BP535)+SUM(BP537)+SUM(BP542:BP543)+SUM(BP548:BP559)+SUM(BP562:BP564)</f>
        <v>0</v>
      </c>
      <c r="BQ646" s="525">
        <f>SUM(BQ28)+SUM(BQ31:BQ32)+SUM(BQ50:BQ66)+SUM(BQ69:BQ70)+SUM(BQ72:BQ93)+SUM(BQ103:BQ155)+SUM(BQ157:BQ159)+SUM(BQ161:BQ193)+SUM(BQ205:BQ208)+SUM(BQ213:BQ237)+SUM(BQ253:BQ261)+SUM(BQ293:BQ299)+SUM(BQ300:BQ307)+SUM(BQ350:BQ387)+SUM(BQ400:BQ401)+SUM(BQ402:BQ424)+SUM(BQ426:BQ427)+SUM(BQ430:BQ472)+SUM(BQ476:BQ478)+SUM(BQ479:BQ480)+SUM(BQ485:BQ496)+SUM(BQ499:BQ502)+SUM(BQ509)+SUM(BQ525)+SUM(BQ532)+SUM(BQ517)+SUM(BQ535)+SUM(BQ537)+SUM(BQ542:BQ543)+SUM(BQ548:BQ559)+SUM(BQ562:BQ564)</f>
        <v>0</v>
      </c>
      <c r="BR646" s="427">
        <f>SUM(BR28)+SUM(BR31:BR32)+SUM(BR50:BR66)+SUM(BR69:BR70)+SUM(BR72:BR93)+SUM(BR103:BR155)+SUM(BR157:BR159)+SUM(BR161:BR193)+SUM(BR205:BR208)+SUM(BR213:BR237)+SUM(BR253:BR261)+SUM(BR293:BR299)+SUM(BR300:BR307)+SUM(BR350:BR387)+SUM(BR400:BR401)+SUM(BR402:BR424)+SUM(BR426:BR427)+SUM(BR430:BR472)+SUM(BR476:BR478)+SUM(BR479:BR480)+SUM(BR485:BR496)+SUM(BR499:BR502)+SUM(BR509)+SUM(BR525)+SUM(BR532)+SUM(BR517)+SUM(BR535)+SUM(BR537)+SUM(BR542:BR543)+SUM(BR548:BR559)+SUM(BR562:BR564)</f>
        <v>0</v>
      </c>
      <c r="BS646" s="525">
        <f>SUM(BS28)+SUM(BS31:BS32)+SUM(BS50:BS66)+SUM(BS69:BS70)+SUM(BS72:BS93)+SUM(BS103:BS155)+SUM(BS157:BS159)+SUM(BS161:BS193)+SUM(BS205:BS208)+SUM(BS213:BS237)+SUM(BS253:BS261)+SUM(BS293:BS299)+SUM(BS300:BS307)+SUM(BS350:BS387)+SUM(BS400:BS401)+SUM(BS402:BS424)+SUM(BS426:BS427)+SUM(BS430:BS472)+SUM(BS476:BS478)+SUM(BS479:BS480)+SUM(BS485:BS496)+SUM(BS499:BS502)+SUM(BS509)+SUM(BS525)+SUM(BS532)+SUM(BS517)+SUM(BS535)+SUM(BS537)+SUM(BS542:BS543)+SUM(BS548:BS559)+SUM(BS562:BS564)</f>
        <v>0</v>
      </c>
    </row>
    <row r="647" spans="1:71">
      <c r="A647" s="40"/>
      <c r="B647" s="28" t="s">
        <v>889</v>
      </c>
      <c r="C647" s="22">
        <f>SUM(C4:C27)+SUM(C29:C30)+SUM(C33:C49)+SUM(C94:C102)+SUM(C156)+SUM(C160)+SUM(C194:C204)+SUM(C209:C212)+SUM(C238:C244)+SUM(C245:C252)+SUM(C262:C292)+SUM(C308:C312)+SUM(C313:C349)+SUM(C388:C399)+SUM(C425)+SUM(C428:C429)+SUM(C473:C475)+SUM(C481:C484)+SUM(C497:C498)+SUM(C503:C505)+SUM(C506:C508)+SUM(C510:C516)+SUM(C518:C524)+SUM(C526:C531)+SUM(C533)+SUM(C534)+SUM(C536)+SUM(C538:C541)+SUM(C544:C547)+SUM(C560:C561)+SUM(C565:C566)</f>
        <v>216741</v>
      </c>
      <c r="D647" s="22">
        <f>SUM(D4:D27)+SUM(D29:D30)+SUM(D33:D49)+SUM(D94:D102)+SUM(D156)+SUM(D160)+SUM(D194:D204)+SUM(D209:D212)+SUM(D238:D244)+SUM(D245:D252)+SUM(D262:D292)+SUM(D308:D312)+SUM(D313:D349)+SUM(D388:D399)+SUM(D425)+SUM(D428:D429)+SUM(D473:D475)+SUM(D481:D484)+SUM(D497:D498)+SUM(D503:D505)+SUM(D506:D508)+SUM(D510:D516)+SUM(D518:D524)+SUM(D526:D531)+SUM(D533)+SUM(D534)+SUM(D536)+SUM(D538:D541)+SUM(D544:D547)+SUM(D560:D561)+SUM(D565:D566)</f>
        <v>72088</v>
      </c>
      <c r="E647" s="68">
        <f t="shared" si="142"/>
        <v>0.33259973885882227</v>
      </c>
      <c r="F647" s="427">
        <f t="shared" ref="F647:BC647" si="167">SUM(F4:F27)+SUM(F29:F30)+SUM(F33:F49)+SUM(F94:F102)+SUM(F156)+SUM(F160)+SUM(F194:F204)+SUM(F209:F212)+SUM(F238:F244)+SUM(F245:F252)+SUM(F262:F292)+SUM(F308:F312)+SUM(F313:F349)+SUM(F388:F399)+SUM(F425)+SUM(F428:F429)+SUM(F473:F475)+SUM(F481:F484)+SUM(F497:F498)+SUM(F503:F505)+SUM(F506:F508)+SUM(F510:F516)+SUM(F518:F524)+SUM(F526:F531)+SUM(F533)+SUM(F534)+SUM(F536)+SUM(F538:F541)+SUM(F544:F547)+SUM(F560:F561)+SUM(F565:F566)</f>
        <v>0</v>
      </c>
      <c r="G647" s="440">
        <f t="shared" si="167"/>
        <v>0</v>
      </c>
      <c r="H647" s="427">
        <f t="shared" si="167"/>
        <v>75</v>
      </c>
      <c r="I647" s="429">
        <f t="shared" si="167"/>
        <v>40</v>
      </c>
      <c r="J647" s="438">
        <f t="shared" si="167"/>
        <v>0</v>
      </c>
      <c r="K647" s="440">
        <f t="shared" si="167"/>
        <v>0</v>
      </c>
      <c r="L647" s="427">
        <f t="shared" si="167"/>
        <v>438</v>
      </c>
      <c r="M647" s="429">
        <f t="shared" si="167"/>
        <v>175</v>
      </c>
      <c r="N647" s="438">
        <f t="shared" si="167"/>
        <v>418</v>
      </c>
      <c r="O647" s="440">
        <f t="shared" si="167"/>
        <v>142</v>
      </c>
      <c r="P647" s="427">
        <f t="shared" si="167"/>
        <v>0</v>
      </c>
      <c r="Q647" s="429">
        <f t="shared" si="167"/>
        <v>0</v>
      </c>
      <c r="R647" s="438">
        <f t="shared" si="167"/>
        <v>0</v>
      </c>
      <c r="S647" s="440">
        <f t="shared" si="167"/>
        <v>0</v>
      </c>
      <c r="T647" s="427">
        <f t="shared" si="167"/>
        <v>0</v>
      </c>
      <c r="U647" s="429">
        <f t="shared" si="167"/>
        <v>0</v>
      </c>
      <c r="V647" s="438">
        <f t="shared" si="167"/>
        <v>586</v>
      </c>
      <c r="W647" s="440">
        <f t="shared" si="167"/>
        <v>124</v>
      </c>
      <c r="X647" s="427">
        <f t="shared" si="167"/>
        <v>0</v>
      </c>
      <c r="Y647" s="429">
        <f t="shared" si="167"/>
        <v>0</v>
      </c>
      <c r="Z647" s="438">
        <f t="shared" si="167"/>
        <v>0</v>
      </c>
      <c r="AA647" s="440">
        <f t="shared" si="167"/>
        <v>0</v>
      </c>
      <c r="AB647" s="427">
        <f t="shared" si="167"/>
        <v>14682</v>
      </c>
      <c r="AC647" s="429">
        <f t="shared" si="167"/>
        <v>6146</v>
      </c>
      <c r="AD647" s="438">
        <f t="shared" si="167"/>
        <v>2442</v>
      </c>
      <c r="AE647" s="440">
        <f t="shared" si="167"/>
        <v>1058</v>
      </c>
      <c r="AF647" s="427">
        <f t="shared" si="167"/>
        <v>9058</v>
      </c>
      <c r="AG647" s="429">
        <f t="shared" si="167"/>
        <v>6638</v>
      </c>
      <c r="AH647" s="438">
        <f t="shared" si="167"/>
        <v>622</v>
      </c>
      <c r="AI647" s="440">
        <f t="shared" si="167"/>
        <v>2531</v>
      </c>
      <c r="AJ647" s="427">
        <f t="shared" si="167"/>
        <v>16</v>
      </c>
      <c r="AK647" s="429">
        <f t="shared" si="167"/>
        <v>4</v>
      </c>
      <c r="AL647" s="438">
        <f t="shared" si="167"/>
        <v>600</v>
      </c>
      <c r="AM647" s="440">
        <f t="shared" si="167"/>
        <v>233</v>
      </c>
      <c r="AN647" s="427">
        <f t="shared" si="167"/>
        <v>2490</v>
      </c>
      <c r="AO647" s="429">
        <f t="shared" si="167"/>
        <v>1509</v>
      </c>
      <c r="AP647" s="438">
        <f t="shared" si="167"/>
        <v>799</v>
      </c>
      <c r="AQ647" s="440">
        <f t="shared" si="167"/>
        <v>1731</v>
      </c>
      <c r="AR647" s="427">
        <f t="shared" si="167"/>
        <v>50845</v>
      </c>
      <c r="AS647" s="429">
        <f t="shared" si="167"/>
        <v>19738</v>
      </c>
      <c r="AT647" s="438">
        <f t="shared" si="167"/>
        <v>54843</v>
      </c>
      <c r="AU647" s="440">
        <f t="shared" si="167"/>
        <v>15843</v>
      </c>
      <c r="AV647" s="427">
        <f t="shared" si="167"/>
        <v>12843</v>
      </c>
      <c r="AW647" s="429">
        <f t="shared" si="167"/>
        <v>3825</v>
      </c>
      <c r="AX647" s="438">
        <f t="shared" si="167"/>
        <v>0</v>
      </c>
      <c r="AY647" s="440">
        <f t="shared" si="167"/>
        <v>0</v>
      </c>
      <c r="AZ647" s="427">
        <f t="shared" si="167"/>
        <v>0</v>
      </c>
      <c r="BA647" s="440">
        <f t="shared" si="167"/>
        <v>0</v>
      </c>
      <c r="BB647" s="427">
        <f t="shared" si="167"/>
        <v>624</v>
      </c>
      <c r="BC647" s="525">
        <f t="shared" si="167"/>
        <v>384</v>
      </c>
      <c r="BD647" s="427">
        <f t="shared" ref="BD647:BO647" si="168">SUM(BD4:BD27)+SUM(BD29:BD30)+SUM(BD33:BD49)+SUM(BD94:BD102)+SUM(BD156)+SUM(BD160)+SUM(BD194:BD204)+SUM(BD209:BD212)+SUM(BD238:BD244)+SUM(BD245:BD252)+SUM(BD262:BD292)+SUM(BD308:BD312)+SUM(BD313:BD349)+SUM(BD388:BD399)+SUM(BD425)+SUM(BD428:BD429)+SUM(BD473:BD475)+SUM(BD481:BD484)+SUM(BD497:BD498)+SUM(BD503:BD505)+SUM(BD506:BD508)+SUM(BD510:BD516)+SUM(BD518:BD524)+SUM(BD526:BD531)+SUM(BD533)+SUM(BD534)+SUM(BD536)+SUM(BD538:BD541)+SUM(BD544:BD547)+SUM(BD560:BD561)+SUM(BD565:BD566)</f>
        <v>0</v>
      </c>
      <c r="BE647" s="525">
        <f t="shared" si="168"/>
        <v>0</v>
      </c>
      <c r="BF647" s="427">
        <f t="shared" si="168"/>
        <v>0</v>
      </c>
      <c r="BG647" s="525">
        <f t="shared" si="168"/>
        <v>0</v>
      </c>
      <c r="BH647" s="427">
        <f t="shared" si="168"/>
        <v>0</v>
      </c>
      <c r="BI647" s="525">
        <f t="shared" si="168"/>
        <v>0</v>
      </c>
      <c r="BJ647" s="427">
        <f t="shared" si="168"/>
        <v>1964</v>
      </c>
      <c r="BK647" s="525">
        <f t="shared" si="168"/>
        <v>1068</v>
      </c>
      <c r="BL647" s="427">
        <f t="shared" si="168"/>
        <v>2</v>
      </c>
      <c r="BM647" s="525">
        <f t="shared" si="168"/>
        <v>3</v>
      </c>
      <c r="BN647" s="427">
        <f t="shared" si="168"/>
        <v>1166</v>
      </c>
      <c r="BO647" s="525">
        <f t="shared" si="168"/>
        <v>427</v>
      </c>
      <c r="BP647" s="427">
        <f>SUM(BP4:BP27)+SUM(BP29:BP30)+SUM(BP33:BP49)+SUM(BP94:BP102)+SUM(BP156)+SUM(BP160)+SUM(BP194:BP204)+SUM(BP209:BP212)+SUM(BP238:BP244)+SUM(BP245:BP252)+SUM(BP262:BP292)+SUM(BP308:BP312)+SUM(BP313:BP349)+SUM(BP388:BP399)+SUM(BP425)+SUM(BP428:BP429)+SUM(BP473:BP475)+SUM(BP481:BP484)+SUM(BP497:BP498)+SUM(BP503:BP505)+SUM(BP506:BP508)+SUM(BP510:BP516)+SUM(BP518:BP524)+SUM(BP526:BP531)+SUM(BP533)+SUM(BP534)+SUM(BP536)+SUM(BP538:BP541)+SUM(BP544:BP547)+SUM(BP560:BP561)+SUM(BP565:BP566)</f>
        <v>1150</v>
      </c>
      <c r="BQ647" s="525">
        <f>SUM(BQ4:BQ27)+SUM(BQ29:BQ30)+SUM(BQ33:BQ49)+SUM(BQ94:BQ102)+SUM(BQ156)+SUM(BQ160)+SUM(BQ194:BQ204)+SUM(BQ209:BQ212)+SUM(BQ238:BQ244)+SUM(BQ245:BQ252)+SUM(BQ262:BQ292)+SUM(BQ308:BQ312)+SUM(BQ313:BQ349)+SUM(BQ388:BQ399)+SUM(BQ425)+SUM(BQ428:BQ429)+SUM(BQ473:BQ475)+SUM(BQ481:BQ484)+SUM(BQ497:BQ498)+SUM(BQ503:BQ505)+SUM(BQ506:BQ508)+SUM(BQ510:BQ516)+SUM(BQ518:BQ524)+SUM(BQ526:BQ531)+SUM(BQ533)+SUM(BQ534)+SUM(BQ536)+SUM(BQ538:BQ541)+SUM(BQ544:BQ547)+SUM(BQ560:BQ561)+SUM(BQ565:BQ566)</f>
        <v>373</v>
      </c>
      <c r="BR647" s="427">
        <f>SUM(BR4:BR27)+SUM(BR29:BR30)+SUM(BR33:BR49)+SUM(BR94:BR102)+SUM(BR156)+SUM(BR160)+SUM(BR194:BR204)+SUM(BR209:BR212)+SUM(BR238:BR244)+SUM(BR245:BR252)+SUM(BR262:BR292)+SUM(BR308:BR312)+SUM(BR313:BR349)+SUM(BR388:BR399)+SUM(BR425)+SUM(BR428:BR429)+SUM(BR473:BR475)+SUM(BR481:BR484)+SUM(BR497:BR498)+SUM(BR503:BR505)+SUM(BR506:BR508)+SUM(BR510:BR516)+SUM(BR518:BR524)+SUM(BR526:BR531)+SUM(BR533)+SUM(BR534)+SUM(BR536)+SUM(BR538:BR541)+SUM(BR544:BR547)+SUM(BR560:BR561)+SUM(BR565:BR566)</f>
        <v>2087</v>
      </c>
      <c r="BS647" s="525">
        <f>SUM(BS4:BS27)+SUM(BS29:BS30)+SUM(BS33:BS49)+SUM(BS94:BS102)+SUM(BS156)+SUM(BS160)+SUM(BS194:BS204)+SUM(BS209:BS212)+SUM(BS238:BS244)+SUM(BS245:BS252)+SUM(BS262:BS292)+SUM(BS308:BS312)+SUM(BS313:BS349)+SUM(BS388:BS399)+SUM(BS425)+SUM(BS428:BS429)+SUM(BS473:BS475)+SUM(BS481:BS484)+SUM(BS497:BS498)+SUM(BS503:BS505)+SUM(BS506:BS508)+SUM(BS510:BS516)+SUM(BS518:BS524)+SUM(BS526:BS531)+SUM(BS533)+SUM(BS534)+SUM(BS536)+SUM(BS538:BS541)+SUM(BS544:BS547)+SUM(BS560:BS561)+SUM(BS565:BS566)</f>
        <v>424</v>
      </c>
    </row>
    <row r="648" spans="1:71">
      <c r="A648" s="40"/>
      <c r="B648" s="28" t="s">
        <v>732</v>
      </c>
      <c r="C648" s="22">
        <f>SUM(C4:C16)+SUM(C41:C49)+SUM(C232:C237)+SUM(C238:C244)+SUM(C317:C348)+SUM(C394:C398)+SUM(C425)+SUM(C483:C484)+SUM(C497:C498)+SUM(C548:C559)+SUM(C560:C561)</f>
        <v>85669</v>
      </c>
      <c r="D648" s="22">
        <f>SUM(D4:D16)+SUM(D41:D49)+SUM(D232:D237)+SUM(D238:D244)+SUM(D317:D348)+SUM(D394:D398)+SUM(D425)+SUM(D483:D484)+SUM(D497:D498)+SUM(D548:D559)+SUM(D560:D561)</f>
        <v>33772</v>
      </c>
      <c r="E648" s="68">
        <f t="shared" si="142"/>
        <v>0.3942149435618485</v>
      </c>
      <c r="F648" s="427">
        <f t="shared" ref="F648:BC648" si="169">SUM(F4:F16)+SUM(F41:F49)+SUM(F232:F237)+SUM(F238:F244)+SUM(F317:F348)+SUM(F394:F398)+SUM(F425)+SUM(F483:F484)+SUM(F497:F498)+SUM(F548:F559)+SUM(F560:F561)</f>
        <v>0</v>
      </c>
      <c r="G648" s="440">
        <f t="shared" si="169"/>
        <v>0</v>
      </c>
      <c r="H648" s="427">
        <f t="shared" si="169"/>
        <v>0</v>
      </c>
      <c r="I648" s="429">
        <f t="shared" si="169"/>
        <v>0</v>
      </c>
      <c r="J648" s="438">
        <f t="shared" si="169"/>
        <v>0</v>
      </c>
      <c r="K648" s="440">
        <f t="shared" si="169"/>
        <v>0</v>
      </c>
      <c r="L648" s="427">
        <f t="shared" si="169"/>
        <v>0</v>
      </c>
      <c r="M648" s="429">
        <f t="shared" si="169"/>
        <v>0</v>
      </c>
      <c r="N648" s="438">
        <f t="shared" si="169"/>
        <v>0</v>
      </c>
      <c r="O648" s="440">
        <f t="shared" si="169"/>
        <v>0</v>
      </c>
      <c r="P648" s="427">
        <f t="shared" si="169"/>
        <v>0</v>
      </c>
      <c r="Q648" s="429">
        <f t="shared" si="169"/>
        <v>0</v>
      </c>
      <c r="R648" s="438">
        <f t="shared" si="169"/>
        <v>0</v>
      </c>
      <c r="S648" s="440">
        <f t="shared" si="169"/>
        <v>0</v>
      </c>
      <c r="T648" s="427">
        <f t="shared" si="169"/>
        <v>0</v>
      </c>
      <c r="U648" s="429">
        <f t="shared" si="169"/>
        <v>0</v>
      </c>
      <c r="V648" s="438">
        <f t="shared" si="169"/>
        <v>0</v>
      </c>
      <c r="W648" s="440">
        <f t="shared" si="169"/>
        <v>0</v>
      </c>
      <c r="X648" s="427">
        <f t="shared" si="169"/>
        <v>0</v>
      </c>
      <c r="Y648" s="429">
        <f t="shared" si="169"/>
        <v>0</v>
      </c>
      <c r="Z648" s="438">
        <f t="shared" si="169"/>
        <v>0</v>
      </c>
      <c r="AA648" s="440">
        <f t="shared" si="169"/>
        <v>0</v>
      </c>
      <c r="AB648" s="427">
        <f t="shared" si="169"/>
        <v>4403</v>
      </c>
      <c r="AC648" s="429">
        <f t="shared" si="169"/>
        <v>2149</v>
      </c>
      <c r="AD648" s="438">
        <f t="shared" si="169"/>
        <v>0</v>
      </c>
      <c r="AE648" s="440">
        <f t="shared" si="169"/>
        <v>0</v>
      </c>
      <c r="AF648" s="427">
        <f t="shared" si="169"/>
        <v>9058</v>
      </c>
      <c r="AG648" s="429">
        <f t="shared" si="169"/>
        <v>6638</v>
      </c>
      <c r="AH648" s="438">
        <f t="shared" si="169"/>
        <v>1217</v>
      </c>
      <c r="AI648" s="440">
        <f t="shared" si="169"/>
        <v>4472</v>
      </c>
      <c r="AJ648" s="427">
        <f t="shared" si="169"/>
        <v>0</v>
      </c>
      <c r="AK648" s="429">
        <f t="shared" si="169"/>
        <v>0</v>
      </c>
      <c r="AL648" s="438">
        <f t="shared" si="169"/>
        <v>0</v>
      </c>
      <c r="AM648" s="440">
        <f t="shared" si="169"/>
        <v>0</v>
      </c>
      <c r="AN648" s="427">
        <f t="shared" si="169"/>
        <v>1431</v>
      </c>
      <c r="AO648" s="429">
        <f t="shared" si="169"/>
        <v>706</v>
      </c>
      <c r="AP648" s="438">
        <f t="shared" si="169"/>
        <v>0</v>
      </c>
      <c r="AQ648" s="440">
        <f t="shared" si="169"/>
        <v>0</v>
      </c>
      <c r="AR648" s="427">
        <f t="shared" si="169"/>
        <v>22780</v>
      </c>
      <c r="AS648" s="429">
        <f t="shared" si="169"/>
        <v>10293</v>
      </c>
      <c r="AT648" s="438">
        <f t="shared" si="169"/>
        <v>24571</v>
      </c>
      <c r="AU648" s="440">
        <f t="shared" si="169"/>
        <v>8459</v>
      </c>
      <c r="AV648" s="427">
        <f t="shared" si="169"/>
        <v>4933</v>
      </c>
      <c r="AW648" s="429">
        <f t="shared" si="169"/>
        <v>1524</v>
      </c>
      <c r="AX648" s="438">
        <f t="shared" si="169"/>
        <v>0</v>
      </c>
      <c r="AY648" s="440">
        <f t="shared" si="169"/>
        <v>0</v>
      </c>
      <c r="AZ648" s="427">
        <f t="shared" si="169"/>
        <v>0</v>
      </c>
      <c r="BA648" s="440">
        <f t="shared" si="169"/>
        <v>0</v>
      </c>
      <c r="BB648" s="427">
        <f t="shared" si="169"/>
        <v>0</v>
      </c>
      <c r="BC648" s="525">
        <f t="shared" si="169"/>
        <v>0</v>
      </c>
      <c r="BD648" s="427">
        <f t="shared" ref="BD648:BO648" si="170">SUM(BD4:BD16)+SUM(BD41:BD49)+SUM(BD232:BD237)+SUM(BD238:BD244)+SUM(BD317:BD348)+SUM(BD394:BD398)+SUM(BD425)+SUM(BD483:BD484)+SUM(BD497:BD498)+SUM(BD548:BD559)+SUM(BD560:BD561)</f>
        <v>0</v>
      </c>
      <c r="BE648" s="525">
        <f t="shared" si="170"/>
        <v>0</v>
      </c>
      <c r="BF648" s="427">
        <f t="shared" si="170"/>
        <v>0</v>
      </c>
      <c r="BG648" s="525">
        <f t="shared" si="170"/>
        <v>0</v>
      </c>
      <c r="BH648" s="427">
        <f t="shared" si="170"/>
        <v>0</v>
      </c>
      <c r="BI648" s="525">
        <f t="shared" si="170"/>
        <v>0</v>
      </c>
      <c r="BJ648" s="427">
        <f t="shared" si="170"/>
        <v>1964</v>
      </c>
      <c r="BK648" s="525">
        <f t="shared" si="170"/>
        <v>1068</v>
      </c>
      <c r="BL648" s="427">
        <f t="shared" si="170"/>
        <v>2</v>
      </c>
      <c r="BM648" s="525">
        <f t="shared" si="170"/>
        <v>3</v>
      </c>
      <c r="BN648" s="427">
        <f t="shared" si="170"/>
        <v>0</v>
      </c>
      <c r="BO648" s="525">
        <f t="shared" si="170"/>
        <v>0</v>
      </c>
      <c r="BP648" s="427">
        <f>SUM(BP4:BP16)+SUM(BP41:BP49)+SUM(BP232:BP237)+SUM(BP238:BP244)+SUM(BP317:BP348)+SUM(BP394:BP398)+SUM(BP425)+SUM(BP483:BP484)+SUM(BP497:BP498)+SUM(BP548:BP559)+SUM(BP560:BP561)</f>
        <v>0</v>
      </c>
      <c r="BQ648" s="525">
        <f>SUM(BQ4:BQ16)+SUM(BQ41:BQ49)+SUM(BQ232:BQ237)+SUM(BQ238:BQ244)+SUM(BQ317:BQ348)+SUM(BQ394:BQ398)+SUM(BQ425)+SUM(BQ483:BQ484)+SUM(BQ497:BQ498)+SUM(BQ548:BQ559)+SUM(BQ560:BQ561)</f>
        <v>0</v>
      </c>
      <c r="BR648" s="427">
        <f>SUM(BR4:BR16)+SUM(BR41:BR49)+SUM(BR232:BR237)+SUM(BR238:BR244)+SUM(BR317:BR348)+SUM(BR394:BR398)+SUM(BR425)+SUM(BR483:BR484)+SUM(BR497:BR498)+SUM(BR548:BR559)+SUM(BR560:BR561)</f>
        <v>0</v>
      </c>
      <c r="BS648" s="525">
        <f>SUM(BS4:BS16)+SUM(BS41:BS49)+SUM(BS232:BS237)+SUM(BS238:BS244)+SUM(BS317:BS348)+SUM(BS394:BS398)+SUM(BS425)+SUM(BS483:BS484)+SUM(BS497:BS498)+SUM(BS548:BS559)+SUM(BS560:BS561)</f>
        <v>0</v>
      </c>
    </row>
    <row r="649" spans="1:71">
      <c r="A649" s="40"/>
      <c r="B649" s="28" t="s">
        <v>778</v>
      </c>
      <c r="C649" s="26">
        <f>SUM(C119:C127)+SUM(C165:C171)+SUM(C173)+SUM(C194:C204)+SUM(C205:C231)+SUM(C245:C261)+SUM(C285:C307)+SUM(C350:C387)+SUM(C400:C420)+SUM(C422:C424)+SUM(C426:C427)+SUM(C430:C478)+SUM(C485:C496)+SUM(C509)+SUM(C525)+SUM(C532)+SUM(C535:C547)+SUM(C562:C564)</f>
        <v>242555</v>
      </c>
      <c r="D649" s="26">
        <f>SUM(D119:D127)+SUM(D165:D171)+SUM(D173)+SUM(D194:D204)+SUM(D205:D231)+SUM(D245:D261)+SUM(D285:D307)+SUM(D350:D387)+SUM(D400:D420)+SUM(D422:D424)+SUM(D426:D427)+SUM(D430:D478)+SUM(D485:D496)+SUM(D509)+SUM(D525)+SUM(D532)+SUM(D535:D547)+SUM(D562:D564)</f>
        <v>75405</v>
      </c>
      <c r="E649" s="68">
        <f t="shared" si="142"/>
        <v>0.31087794520830325</v>
      </c>
      <c r="F649" s="427">
        <f t="shared" ref="F649:BC649" si="171">SUM(F119:F127)+SUM(F165:F171)+SUM(F173)+SUM(F194:F204)+SUM(F205:F231)+SUM(F245:F261)+SUM(F285:F307)+SUM(F350:F387)+SUM(F400:F420)+SUM(F422:F424)+SUM(F426:F427)+SUM(F430:F478)+SUM(F485:F496)+SUM(F509)+SUM(F525)+SUM(F532)+SUM(F535:F547)+SUM(F562:F564)</f>
        <v>89</v>
      </c>
      <c r="G649" s="440">
        <f t="shared" si="171"/>
        <v>40</v>
      </c>
      <c r="H649" s="427">
        <f t="shared" si="171"/>
        <v>0</v>
      </c>
      <c r="I649" s="429">
        <f t="shared" si="171"/>
        <v>0</v>
      </c>
      <c r="J649" s="438">
        <f t="shared" si="171"/>
        <v>324</v>
      </c>
      <c r="K649" s="440">
        <f t="shared" si="171"/>
        <v>253</v>
      </c>
      <c r="L649" s="427">
        <f t="shared" si="171"/>
        <v>0</v>
      </c>
      <c r="M649" s="429">
        <f t="shared" si="171"/>
        <v>0</v>
      </c>
      <c r="N649" s="438">
        <f t="shared" si="171"/>
        <v>418</v>
      </c>
      <c r="O649" s="440">
        <f t="shared" si="171"/>
        <v>142</v>
      </c>
      <c r="P649" s="427">
        <f t="shared" si="171"/>
        <v>0</v>
      </c>
      <c r="Q649" s="429">
        <f t="shared" si="171"/>
        <v>0</v>
      </c>
      <c r="R649" s="438">
        <f t="shared" si="171"/>
        <v>164</v>
      </c>
      <c r="S649" s="440">
        <f t="shared" si="171"/>
        <v>142</v>
      </c>
      <c r="T649" s="427">
        <f t="shared" si="171"/>
        <v>134</v>
      </c>
      <c r="U649" s="429">
        <f t="shared" si="171"/>
        <v>168</v>
      </c>
      <c r="V649" s="438">
        <f t="shared" si="171"/>
        <v>0</v>
      </c>
      <c r="W649" s="440">
        <f t="shared" si="171"/>
        <v>0</v>
      </c>
      <c r="X649" s="427">
        <f t="shared" si="171"/>
        <v>1765</v>
      </c>
      <c r="Y649" s="429">
        <f t="shared" si="171"/>
        <v>1117</v>
      </c>
      <c r="Z649" s="438">
        <f t="shared" si="171"/>
        <v>2060</v>
      </c>
      <c r="AA649" s="440">
        <f t="shared" si="171"/>
        <v>821</v>
      </c>
      <c r="AB649" s="427">
        <f t="shared" si="171"/>
        <v>3390</v>
      </c>
      <c r="AC649" s="429">
        <f t="shared" si="171"/>
        <v>2917</v>
      </c>
      <c r="AD649" s="438">
        <f t="shared" si="171"/>
        <v>0</v>
      </c>
      <c r="AE649" s="440">
        <f t="shared" si="171"/>
        <v>0</v>
      </c>
      <c r="AF649" s="427">
        <f t="shared" si="171"/>
        <v>0</v>
      </c>
      <c r="AG649" s="429">
        <f t="shared" si="171"/>
        <v>0</v>
      </c>
      <c r="AH649" s="438">
        <f t="shared" si="171"/>
        <v>0</v>
      </c>
      <c r="AI649" s="440">
        <f t="shared" si="171"/>
        <v>0</v>
      </c>
      <c r="AJ649" s="427">
        <f t="shared" si="171"/>
        <v>10145</v>
      </c>
      <c r="AK649" s="429">
        <f t="shared" si="171"/>
        <v>9470</v>
      </c>
      <c r="AL649" s="438">
        <f t="shared" si="171"/>
        <v>3948</v>
      </c>
      <c r="AM649" s="440">
        <f t="shared" si="171"/>
        <v>3784</v>
      </c>
      <c r="AN649" s="427">
        <f t="shared" si="171"/>
        <v>5145</v>
      </c>
      <c r="AO649" s="429">
        <f t="shared" si="171"/>
        <v>3385</v>
      </c>
      <c r="AP649" s="438">
        <f t="shared" si="171"/>
        <v>0</v>
      </c>
      <c r="AQ649" s="440">
        <f t="shared" si="171"/>
        <v>0</v>
      </c>
      <c r="AR649" s="427">
        <f t="shared" si="171"/>
        <v>46844</v>
      </c>
      <c r="AS649" s="429">
        <f t="shared" si="171"/>
        <v>27134</v>
      </c>
      <c r="AT649" s="438">
        <f t="shared" si="171"/>
        <v>52575</v>
      </c>
      <c r="AU649" s="440">
        <f t="shared" si="171"/>
        <v>21361</v>
      </c>
      <c r="AV649" s="427">
        <f t="shared" si="171"/>
        <v>2207</v>
      </c>
      <c r="AW649" s="429">
        <f t="shared" si="171"/>
        <v>1055</v>
      </c>
      <c r="AX649" s="438">
        <f t="shared" si="171"/>
        <v>0</v>
      </c>
      <c r="AY649" s="440">
        <f t="shared" si="171"/>
        <v>0</v>
      </c>
      <c r="AZ649" s="427">
        <f t="shared" si="171"/>
        <v>873</v>
      </c>
      <c r="BA649" s="440">
        <f t="shared" si="171"/>
        <v>387</v>
      </c>
      <c r="BB649" s="427">
        <f t="shared" si="171"/>
        <v>624</v>
      </c>
      <c r="BC649" s="525">
        <f t="shared" si="171"/>
        <v>384</v>
      </c>
      <c r="BD649" s="427">
        <f t="shared" ref="BD649:BO649" si="172">SUM(BD119:BD127)+SUM(BD165:BD171)+SUM(BD173)+SUM(BD194:BD204)+SUM(BD205:BD231)+SUM(BD245:BD261)+SUM(BD285:BD307)+SUM(BD350:BD387)+SUM(BD400:BD420)+SUM(BD422:BD424)+SUM(BD426:BD427)+SUM(BD430:BD478)+SUM(BD485:BD496)+SUM(BD509)+SUM(BD525)+SUM(BD532)+SUM(BD535:BD547)+SUM(BD562:BD564)</f>
        <v>1336</v>
      </c>
      <c r="BE649" s="525">
        <f t="shared" si="172"/>
        <v>1140</v>
      </c>
      <c r="BF649" s="427">
        <f t="shared" si="172"/>
        <v>1317</v>
      </c>
      <c r="BG649" s="525">
        <f t="shared" si="172"/>
        <v>1090</v>
      </c>
      <c r="BH649" s="427">
        <f t="shared" si="172"/>
        <v>1674</v>
      </c>
      <c r="BI649" s="525">
        <f t="shared" si="172"/>
        <v>501</v>
      </c>
      <c r="BJ649" s="427">
        <f t="shared" si="172"/>
        <v>0</v>
      </c>
      <c r="BK649" s="525">
        <f t="shared" si="172"/>
        <v>0</v>
      </c>
      <c r="BL649" s="427">
        <f t="shared" si="172"/>
        <v>0</v>
      </c>
      <c r="BM649" s="525">
        <f t="shared" si="172"/>
        <v>0</v>
      </c>
      <c r="BN649" s="427">
        <f t="shared" si="172"/>
        <v>0</v>
      </c>
      <c r="BO649" s="525">
        <f t="shared" si="172"/>
        <v>0</v>
      </c>
      <c r="BP649" s="427">
        <f>SUM(BP119:BP127)+SUM(BP165:BP171)+SUM(BP173)+SUM(BP194:BP204)+SUM(BP205:BP231)+SUM(BP245:BP261)+SUM(BP285:BP307)+SUM(BP350:BP387)+SUM(BP400:BP420)+SUM(BP422:BP424)+SUM(BP426:BP427)+SUM(BP430:BP478)+SUM(BP485:BP496)+SUM(BP509)+SUM(BP525)+SUM(BP532)+SUM(BP535:BP547)+SUM(BP562:BP564)</f>
        <v>0</v>
      </c>
      <c r="BQ649" s="525">
        <f>SUM(BQ119:BQ127)+SUM(BQ165:BQ171)+SUM(BQ173)+SUM(BQ194:BQ204)+SUM(BQ205:BQ231)+SUM(BQ245:BQ261)+SUM(BQ285:BQ307)+SUM(BQ350:BQ387)+SUM(BQ400:BQ420)+SUM(BQ422:BQ424)+SUM(BQ426:BQ427)+SUM(BQ430:BQ478)+SUM(BQ485:BQ496)+SUM(BQ509)+SUM(BQ525)+SUM(BQ532)+SUM(BQ535:BQ547)+SUM(BQ562:BQ564)</f>
        <v>0</v>
      </c>
      <c r="BR649" s="427">
        <f>SUM(BR119:BR127)+SUM(BR165:BR171)+SUM(BR173)+SUM(BR194:BR204)+SUM(BR205:BR231)+SUM(BR245:BR261)+SUM(BR285:BR307)+SUM(BR350:BR387)+SUM(BR400:BR420)+SUM(BR422:BR424)+SUM(BR426:BR427)+SUM(BR430:BR478)+SUM(BR485:BR496)+SUM(BR509)+SUM(BR525)+SUM(BR532)+SUM(BR535:BR547)+SUM(BR562:BR564)</f>
        <v>0</v>
      </c>
      <c r="BS649" s="525">
        <f>SUM(BS119:BS127)+SUM(BS165:BS171)+SUM(BS173)+SUM(BS194:BS204)+SUM(BS205:BS231)+SUM(BS245:BS261)+SUM(BS285:BS307)+SUM(BS350:BS387)+SUM(BS400:BS420)+SUM(BS422:BS424)+SUM(BS426:BS427)+SUM(BS430:BS478)+SUM(BS485:BS496)+SUM(BS509)+SUM(BS525)+SUM(BS532)+SUM(BS535:BS547)+SUM(BS562:BS564)</f>
        <v>0</v>
      </c>
    </row>
    <row r="650" spans="1:71">
      <c r="A650" s="40"/>
      <c r="B650" s="28" t="s">
        <v>777</v>
      </c>
      <c r="C650" s="26">
        <f>SUM(C17:C27)+SUM(C28:C40)+SUM(C50:C118)+SUM(C128:C164)+SUM(C172)+SUM(C174)+SUM(C175:C193)+SUM(C262:C284)+SUM(C308:C316)+SUM(C349)+SUM(C388:C393)+SUM(C399)+SUM(C421)+SUM(C428:C429)+SUM(C479:C480)+SUM(C481:C482)+SUM(C499:C508)+SUM(C510:C524)+SUM(C526:C531)+SUM(C533:C534)+SUM(C565:C566)</f>
        <v>247886</v>
      </c>
      <c r="D650" s="26">
        <f>SUM(D17:D27)+SUM(D28:D40)+SUM(D50:D118)+SUM(D128:D164)+SUM(D172)+SUM(D174)+SUM(D175:D193)+SUM(D262:D284)+SUM(D308:D316)+SUM(D349)+SUM(D388:D393)+SUM(D399)+SUM(D421)+SUM(D428:D429)+SUM(D479:D480)+SUM(D481:D482)+SUM(D499:D508)+SUM(D510:D524)+SUM(D526:D531)+SUM(D533:D534)+SUM(D565:D566)</f>
        <v>59672</v>
      </c>
      <c r="E650" s="68">
        <f t="shared" si="142"/>
        <v>0.24072355840991425</v>
      </c>
      <c r="F650" s="427">
        <f t="shared" ref="F650:BC650" si="173">SUM(F17:F27)+SUM(F28:F40)+SUM(F50:F118)+SUM(F128:F164)+SUM(F172)+SUM(F174)+SUM(F175:F193)+SUM(F262:F284)+SUM(F308:F316)+SUM(F349)+SUM(F388:F393)+SUM(F399)+SUM(F421)+SUM(F428:F429)+SUM(F479:F480)+SUM(F481:F482)+SUM(F499:F508)+SUM(F510:F524)+SUM(F526:F531)+SUM(F533:F534)+SUM(F565:F566)</f>
        <v>0</v>
      </c>
      <c r="G650" s="440">
        <f t="shared" si="173"/>
        <v>0</v>
      </c>
      <c r="H650" s="427">
        <f t="shared" si="173"/>
        <v>75</v>
      </c>
      <c r="I650" s="429">
        <f t="shared" si="173"/>
        <v>40</v>
      </c>
      <c r="J650" s="438">
        <f t="shared" si="173"/>
        <v>0</v>
      </c>
      <c r="K650" s="440">
        <f t="shared" si="173"/>
        <v>0</v>
      </c>
      <c r="L650" s="427">
        <f t="shared" si="173"/>
        <v>438</v>
      </c>
      <c r="M650" s="429">
        <f t="shared" si="173"/>
        <v>175</v>
      </c>
      <c r="N650" s="438">
        <f t="shared" si="173"/>
        <v>0</v>
      </c>
      <c r="O650" s="440">
        <f t="shared" si="173"/>
        <v>0</v>
      </c>
      <c r="P650" s="427">
        <f t="shared" si="173"/>
        <v>338</v>
      </c>
      <c r="Q650" s="429">
        <f t="shared" si="173"/>
        <v>97</v>
      </c>
      <c r="R650" s="438">
        <f t="shared" si="173"/>
        <v>0</v>
      </c>
      <c r="S650" s="440">
        <f t="shared" si="173"/>
        <v>0</v>
      </c>
      <c r="T650" s="427">
        <f t="shared" si="173"/>
        <v>0</v>
      </c>
      <c r="U650" s="429">
        <f t="shared" si="173"/>
        <v>0</v>
      </c>
      <c r="V650" s="438">
        <f t="shared" si="173"/>
        <v>586</v>
      </c>
      <c r="W650" s="440">
        <f t="shared" si="173"/>
        <v>124</v>
      </c>
      <c r="X650" s="427">
        <f t="shared" si="173"/>
        <v>0</v>
      </c>
      <c r="Y650" s="429">
        <f t="shared" si="173"/>
        <v>0</v>
      </c>
      <c r="Z650" s="438">
        <f t="shared" si="173"/>
        <v>0</v>
      </c>
      <c r="AA650" s="440">
        <f t="shared" si="173"/>
        <v>0</v>
      </c>
      <c r="AB650" s="427">
        <f t="shared" si="173"/>
        <v>30245</v>
      </c>
      <c r="AC650" s="429">
        <f t="shared" si="173"/>
        <v>9861</v>
      </c>
      <c r="AD650" s="438">
        <f t="shared" si="173"/>
        <v>2443</v>
      </c>
      <c r="AE650" s="440">
        <f t="shared" si="173"/>
        <v>1058</v>
      </c>
      <c r="AF650" s="427">
        <f t="shared" si="173"/>
        <v>0</v>
      </c>
      <c r="AG650" s="429">
        <f t="shared" si="173"/>
        <v>0</v>
      </c>
      <c r="AH650" s="438">
        <f t="shared" si="173"/>
        <v>0</v>
      </c>
      <c r="AI650" s="440">
        <f t="shared" si="173"/>
        <v>0</v>
      </c>
      <c r="AJ650" s="427">
        <f t="shared" si="173"/>
        <v>16</v>
      </c>
      <c r="AK650" s="429">
        <f t="shared" si="173"/>
        <v>4</v>
      </c>
      <c r="AL650" s="438">
        <f t="shared" si="173"/>
        <v>915</v>
      </c>
      <c r="AM650" s="440">
        <f t="shared" si="173"/>
        <v>343</v>
      </c>
      <c r="AN650" s="427">
        <f t="shared" si="173"/>
        <v>0</v>
      </c>
      <c r="AO650" s="429">
        <f t="shared" si="173"/>
        <v>0</v>
      </c>
      <c r="AP650" s="438">
        <f t="shared" si="173"/>
        <v>799</v>
      </c>
      <c r="AQ650" s="440">
        <f t="shared" si="173"/>
        <v>1731</v>
      </c>
      <c r="AR650" s="427">
        <f t="shared" si="173"/>
        <v>45649</v>
      </c>
      <c r="AS650" s="429">
        <f t="shared" si="173"/>
        <v>12939</v>
      </c>
      <c r="AT650" s="438">
        <f t="shared" si="173"/>
        <v>48528</v>
      </c>
      <c r="AU650" s="440">
        <f t="shared" si="173"/>
        <v>10155</v>
      </c>
      <c r="AV650" s="427">
        <f t="shared" si="173"/>
        <v>27468</v>
      </c>
      <c r="AW650" s="429">
        <f t="shared" si="173"/>
        <v>8391</v>
      </c>
      <c r="AX650" s="438">
        <f t="shared" si="173"/>
        <v>55</v>
      </c>
      <c r="AY650" s="440">
        <f t="shared" si="173"/>
        <v>304</v>
      </c>
      <c r="AZ650" s="427">
        <f t="shared" si="173"/>
        <v>0</v>
      </c>
      <c r="BA650" s="440">
        <f t="shared" si="173"/>
        <v>0</v>
      </c>
      <c r="BB650" s="427">
        <f t="shared" si="173"/>
        <v>0</v>
      </c>
      <c r="BC650" s="525">
        <f t="shared" si="173"/>
        <v>0</v>
      </c>
      <c r="BD650" s="427">
        <f t="shared" ref="BD650:BO650" si="174">SUM(BD17:BD27)+SUM(BD28:BD40)+SUM(BD50:BD118)+SUM(BD128:BD164)+SUM(BD172)+SUM(BD174)+SUM(BD175:BD193)+SUM(BD262:BD284)+SUM(BD308:BD316)+SUM(BD349)+SUM(BD388:BD393)+SUM(BD399)+SUM(BD421)+SUM(BD428:BD429)+SUM(BD479:BD480)+SUM(BD481:BD482)+SUM(BD499:BD508)+SUM(BD510:BD524)+SUM(BD526:BD531)+SUM(BD533:BD534)+SUM(BD565:BD566)</f>
        <v>0</v>
      </c>
      <c r="BE650" s="525">
        <f t="shared" si="174"/>
        <v>0</v>
      </c>
      <c r="BF650" s="427">
        <f t="shared" si="174"/>
        <v>0</v>
      </c>
      <c r="BG650" s="525">
        <f t="shared" si="174"/>
        <v>0</v>
      </c>
      <c r="BH650" s="427">
        <f t="shared" si="174"/>
        <v>0</v>
      </c>
      <c r="BI650" s="525">
        <f t="shared" si="174"/>
        <v>0</v>
      </c>
      <c r="BJ650" s="427">
        <f t="shared" si="174"/>
        <v>0</v>
      </c>
      <c r="BK650" s="525">
        <f t="shared" si="174"/>
        <v>0</v>
      </c>
      <c r="BL650" s="427">
        <f t="shared" si="174"/>
        <v>0</v>
      </c>
      <c r="BM650" s="525">
        <f t="shared" si="174"/>
        <v>0</v>
      </c>
      <c r="BN650" s="427">
        <f t="shared" si="174"/>
        <v>1166</v>
      </c>
      <c r="BO650" s="525">
        <f t="shared" si="174"/>
        <v>427</v>
      </c>
      <c r="BP650" s="427">
        <f>SUM(BP17:BP27)+SUM(BP28:BP40)+SUM(BP50:BP118)+SUM(BP128:BP164)+SUM(BP172)+SUM(BP174)+SUM(BP175:BP193)+SUM(BP262:BP284)+SUM(BP308:BP316)+SUM(BP349)+SUM(BP388:BP393)+SUM(BP399)+SUM(BP421)+SUM(BP428:BP429)+SUM(BP479:BP480)+SUM(BP481:BP482)+SUM(BP499:BP508)+SUM(BP510:BP524)+SUM(BP526:BP531)+SUM(BP533:BP534)+SUM(BP565:BP566)</f>
        <v>1150</v>
      </c>
      <c r="BQ650" s="525">
        <f>SUM(BQ17:BQ27)+SUM(BQ28:BQ40)+SUM(BQ50:BQ118)+SUM(BQ128:BQ164)+SUM(BQ172)+SUM(BQ174)+SUM(BQ175:BQ193)+SUM(BQ262:BQ284)+SUM(BQ308:BQ316)+SUM(BQ349)+SUM(BQ388:BQ393)+SUM(BQ399)+SUM(BQ421)+SUM(BQ428:BQ429)+SUM(BQ479:BQ480)+SUM(BQ481:BQ482)+SUM(BQ499:BQ508)+SUM(BQ510:BQ524)+SUM(BQ526:BQ531)+SUM(BQ533:BQ534)+SUM(BQ565:BQ566)</f>
        <v>373</v>
      </c>
      <c r="BR650" s="427">
        <f>SUM(BR17:BR27)+SUM(BR28:BR40)+SUM(BR50:BR118)+SUM(BR128:BR164)+SUM(BR172)+SUM(BR174)+SUM(BR175:BR193)+SUM(BR262:BR284)+SUM(BR308:BR316)+SUM(BR349)+SUM(BR388:BR393)+SUM(BR399)+SUM(BR421)+SUM(BR428:BR429)+SUM(BR479:BR480)+SUM(BR481:BR482)+SUM(BR499:BR508)+SUM(BR510:BR524)+SUM(BR526:BR531)+SUM(BR533:BR534)+SUM(BR565:BR566)</f>
        <v>2087</v>
      </c>
      <c r="BS650" s="525">
        <f>SUM(BS17:BS27)+SUM(BS28:BS40)+SUM(BS50:BS118)+SUM(BS128:BS164)+SUM(BS172)+SUM(BS174)+SUM(BS175:BS193)+SUM(BS262:BS284)+SUM(BS308:BS316)+SUM(BS349)+SUM(BS388:BS393)+SUM(BS399)+SUM(BS421)+SUM(BS428:BS429)+SUM(BS479:BS480)+SUM(BS481:BS482)+SUM(BS499:BS508)+SUM(BS510:BS524)+SUM(BS526:BS531)+SUM(BS533:BS534)+SUM(BS565:BS566)</f>
        <v>424</v>
      </c>
    </row>
    <row r="651" spans="1:71">
      <c r="A651" s="40"/>
      <c r="B651" s="28" t="s">
        <v>733</v>
      </c>
      <c r="C651" s="22">
        <f>SUM(C4:C16)+SUM(C41:C49)+SUM(C232:C244)+SUM(C317:C348)+SUM(C394:C398)+SUM(C425)+SUM(C483:C484)+SUM(C497:C498)+SUM(C548:C561)</f>
        <v>85669</v>
      </c>
      <c r="D651" s="22">
        <f>SUM(D4:D16)+SUM(D41:D49)+SUM(D232:D244)+SUM(D317:D348)+SUM(D394:D398)+SUM(D425)+SUM(D483:D484)+SUM(D497:D498)+SUM(D548:D561)</f>
        <v>33772</v>
      </c>
      <c r="E651" s="68">
        <f t="shared" si="142"/>
        <v>0.3942149435618485</v>
      </c>
      <c r="F651" s="427">
        <f t="shared" ref="F651:BC651" si="175">SUM(F4:F16)+SUM(F41:F49)+SUM(F232:F244)+SUM(F317:F348)+SUM(F394:F398)+SUM(F425)+SUM(F483:F484)+SUM(F497:F498)+SUM(F548:F561)</f>
        <v>0</v>
      </c>
      <c r="G651" s="440">
        <f t="shared" si="175"/>
        <v>0</v>
      </c>
      <c r="H651" s="427">
        <f t="shared" si="175"/>
        <v>0</v>
      </c>
      <c r="I651" s="429">
        <f t="shared" si="175"/>
        <v>0</v>
      </c>
      <c r="J651" s="438">
        <f t="shared" si="175"/>
        <v>0</v>
      </c>
      <c r="K651" s="440">
        <f t="shared" si="175"/>
        <v>0</v>
      </c>
      <c r="L651" s="427">
        <f t="shared" si="175"/>
        <v>0</v>
      </c>
      <c r="M651" s="429">
        <f t="shared" si="175"/>
        <v>0</v>
      </c>
      <c r="N651" s="438">
        <f t="shared" si="175"/>
        <v>0</v>
      </c>
      <c r="O651" s="440">
        <f t="shared" si="175"/>
        <v>0</v>
      </c>
      <c r="P651" s="427">
        <f t="shared" si="175"/>
        <v>0</v>
      </c>
      <c r="Q651" s="429">
        <f t="shared" si="175"/>
        <v>0</v>
      </c>
      <c r="R651" s="438">
        <f t="shared" si="175"/>
        <v>0</v>
      </c>
      <c r="S651" s="440">
        <f t="shared" si="175"/>
        <v>0</v>
      </c>
      <c r="T651" s="427">
        <f t="shared" si="175"/>
        <v>0</v>
      </c>
      <c r="U651" s="429">
        <f t="shared" si="175"/>
        <v>0</v>
      </c>
      <c r="V651" s="438">
        <f t="shared" si="175"/>
        <v>0</v>
      </c>
      <c r="W651" s="440">
        <f t="shared" si="175"/>
        <v>0</v>
      </c>
      <c r="X651" s="427">
        <f t="shared" si="175"/>
        <v>0</v>
      </c>
      <c r="Y651" s="429">
        <f t="shared" si="175"/>
        <v>0</v>
      </c>
      <c r="Z651" s="438">
        <f t="shared" si="175"/>
        <v>0</v>
      </c>
      <c r="AA651" s="440">
        <f t="shared" si="175"/>
        <v>0</v>
      </c>
      <c r="AB651" s="427">
        <f t="shared" si="175"/>
        <v>4403</v>
      </c>
      <c r="AC651" s="429">
        <f t="shared" si="175"/>
        <v>2149</v>
      </c>
      <c r="AD651" s="438">
        <f t="shared" si="175"/>
        <v>0</v>
      </c>
      <c r="AE651" s="440">
        <f t="shared" si="175"/>
        <v>0</v>
      </c>
      <c r="AF651" s="427">
        <f t="shared" si="175"/>
        <v>9058</v>
      </c>
      <c r="AG651" s="429">
        <f t="shared" si="175"/>
        <v>6638</v>
      </c>
      <c r="AH651" s="438">
        <f t="shared" si="175"/>
        <v>1217</v>
      </c>
      <c r="AI651" s="440">
        <f t="shared" si="175"/>
        <v>4472</v>
      </c>
      <c r="AJ651" s="427">
        <f t="shared" si="175"/>
        <v>0</v>
      </c>
      <c r="AK651" s="429">
        <f t="shared" si="175"/>
        <v>0</v>
      </c>
      <c r="AL651" s="438">
        <f t="shared" si="175"/>
        <v>0</v>
      </c>
      <c r="AM651" s="440">
        <f t="shared" si="175"/>
        <v>0</v>
      </c>
      <c r="AN651" s="427">
        <f t="shared" si="175"/>
        <v>1431</v>
      </c>
      <c r="AO651" s="429">
        <f t="shared" si="175"/>
        <v>706</v>
      </c>
      <c r="AP651" s="438">
        <f t="shared" si="175"/>
        <v>0</v>
      </c>
      <c r="AQ651" s="440">
        <f t="shared" si="175"/>
        <v>0</v>
      </c>
      <c r="AR651" s="427">
        <f t="shared" si="175"/>
        <v>22780</v>
      </c>
      <c r="AS651" s="429">
        <f t="shared" si="175"/>
        <v>10293</v>
      </c>
      <c r="AT651" s="438">
        <f t="shared" si="175"/>
        <v>24571</v>
      </c>
      <c r="AU651" s="440">
        <f t="shared" si="175"/>
        <v>8459</v>
      </c>
      <c r="AV651" s="427">
        <f t="shared" si="175"/>
        <v>4933</v>
      </c>
      <c r="AW651" s="429">
        <f t="shared" si="175"/>
        <v>1524</v>
      </c>
      <c r="AX651" s="438">
        <f t="shared" si="175"/>
        <v>0</v>
      </c>
      <c r="AY651" s="440">
        <f t="shared" si="175"/>
        <v>0</v>
      </c>
      <c r="AZ651" s="427">
        <f t="shared" si="175"/>
        <v>0</v>
      </c>
      <c r="BA651" s="440">
        <f t="shared" si="175"/>
        <v>0</v>
      </c>
      <c r="BB651" s="427">
        <f t="shared" si="175"/>
        <v>0</v>
      </c>
      <c r="BC651" s="525">
        <f t="shared" si="175"/>
        <v>0</v>
      </c>
      <c r="BD651" s="427">
        <f t="shared" ref="BD651:BO651" si="176">SUM(BD4:BD16)+SUM(BD41:BD49)+SUM(BD232:BD244)+SUM(BD317:BD348)+SUM(BD394:BD398)+SUM(BD425)+SUM(BD483:BD484)+SUM(BD497:BD498)+SUM(BD548:BD561)</f>
        <v>0</v>
      </c>
      <c r="BE651" s="525">
        <f t="shared" si="176"/>
        <v>0</v>
      </c>
      <c r="BF651" s="427">
        <f t="shared" si="176"/>
        <v>0</v>
      </c>
      <c r="BG651" s="525">
        <f t="shared" si="176"/>
        <v>0</v>
      </c>
      <c r="BH651" s="427">
        <f t="shared" si="176"/>
        <v>0</v>
      </c>
      <c r="BI651" s="525">
        <f t="shared" si="176"/>
        <v>0</v>
      </c>
      <c r="BJ651" s="427">
        <f t="shared" si="176"/>
        <v>1964</v>
      </c>
      <c r="BK651" s="525">
        <f t="shared" si="176"/>
        <v>1068</v>
      </c>
      <c r="BL651" s="427">
        <f t="shared" si="176"/>
        <v>2</v>
      </c>
      <c r="BM651" s="525">
        <f t="shared" si="176"/>
        <v>3</v>
      </c>
      <c r="BN651" s="427">
        <f t="shared" si="176"/>
        <v>0</v>
      </c>
      <c r="BO651" s="525">
        <f t="shared" si="176"/>
        <v>0</v>
      </c>
      <c r="BP651" s="427">
        <f>SUM(BP4:BP16)+SUM(BP41:BP49)+SUM(BP232:BP244)+SUM(BP317:BP348)+SUM(BP394:BP398)+SUM(BP425)+SUM(BP483:BP484)+SUM(BP497:BP498)+SUM(BP548:BP561)</f>
        <v>0</v>
      </c>
      <c r="BQ651" s="525">
        <f>SUM(BQ4:BQ16)+SUM(BQ41:BQ49)+SUM(BQ232:BQ244)+SUM(BQ317:BQ348)+SUM(BQ394:BQ398)+SUM(BQ425)+SUM(BQ483:BQ484)+SUM(BQ497:BQ498)+SUM(BQ548:BQ561)</f>
        <v>0</v>
      </c>
      <c r="BR651" s="427">
        <f>SUM(BR4:BR16)+SUM(BR41:BR49)+SUM(BR232:BR244)+SUM(BR317:BR348)+SUM(BR394:BR398)+SUM(BR425)+SUM(BR483:BR484)+SUM(BR497:BR498)+SUM(BR548:BR561)</f>
        <v>0</v>
      </c>
      <c r="BS651" s="525">
        <f>SUM(BS4:BS16)+SUM(BS41:BS49)+SUM(BS232:BS244)+SUM(BS317:BS348)+SUM(BS394:BS398)+SUM(BS425)+SUM(BS483:BS484)+SUM(BS497:BS498)+SUM(BS548:BS561)</f>
        <v>0</v>
      </c>
    </row>
    <row r="652" spans="1:71">
      <c r="A652" s="40"/>
      <c r="B652" s="28" t="s">
        <v>890</v>
      </c>
      <c r="C652" s="22">
        <f>SUM(C194:C204)+SUM(C209:C212)+SUM(C213:C225)+SUM(C245:C261)+SUM(C285:C307)+SUM(C422:C424)+SUM(C426:C427)+SUM(C473:C475)+SUM(C509)+C525+C532+SUM(C535:C547)</f>
        <v>86452</v>
      </c>
      <c r="D652" s="22">
        <f>SUM(D194:D204)+SUM(D209:D212)+SUM(D213:D225)+SUM(D245:D261)+SUM(D285:D307)+SUM(D422:D424)+SUM(D426:D427)+SUM(D473:D475)+SUM(D509)+D525+D532+SUM(D535:D547)</f>
        <v>29304</v>
      </c>
      <c r="E652" s="68">
        <f t="shared" si="142"/>
        <v>0.33896266136121778</v>
      </c>
      <c r="F652" s="430">
        <f t="shared" ref="F652:BC652" si="177">SUM(F194:F204)+SUM(F209:F212)+SUM(F213:F225)+SUM(F245:F261)+SUM(F285:F307)+SUM(F422:F424)+SUM(F426:F427)+SUM(F473:F475)+SUM(F509)+F525+F532+SUM(F535:F547)</f>
        <v>0</v>
      </c>
      <c r="G652" s="442">
        <f t="shared" si="177"/>
        <v>0</v>
      </c>
      <c r="H652" s="430">
        <f t="shared" si="177"/>
        <v>0</v>
      </c>
      <c r="I652" s="431">
        <f t="shared" si="177"/>
        <v>0</v>
      </c>
      <c r="J652" s="441">
        <f t="shared" si="177"/>
        <v>0</v>
      </c>
      <c r="K652" s="442">
        <f t="shared" si="177"/>
        <v>0</v>
      </c>
      <c r="L652" s="430">
        <f t="shared" si="177"/>
        <v>0</v>
      </c>
      <c r="M652" s="431">
        <f t="shared" si="177"/>
        <v>0</v>
      </c>
      <c r="N652" s="441">
        <f t="shared" si="177"/>
        <v>418</v>
      </c>
      <c r="O652" s="442">
        <f t="shared" si="177"/>
        <v>142</v>
      </c>
      <c r="P652" s="430">
        <f t="shared" si="177"/>
        <v>0</v>
      </c>
      <c r="Q652" s="431">
        <f t="shared" si="177"/>
        <v>0</v>
      </c>
      <c r="R652" s="441">
        <f t="shared" si="177"/>
        <v>0</v>
      </c>
      <c r="S652" s="442">
        <f t="shared" si="177"/>
        <v>0</v>
      </c>
      <c r="T652" s="430">
        <f t="shared" si="177"/>
        <v>0</v>
      </c>
      <c r="U652" s="431">
        <f t="shared" si="177"/>
        <v>0</v>
      </c>
      <c r="V652" s="441">
        <f t="shared" si="177"/>
        <v>0</v>
      </c>
      <c r="W652" s="442">
        <f t="shared" si="177"/>
        <v>0</v>
      </c>
      <c r="X652" s="430">
        <f t="shared" si="177"/>
        <v>0</v>
      </c>
      <c r="Y652" s="431">
        <f t="shared" si="177"/>
        <v>0</v>
      </c>
      <c r="Z652" s="441">
        <f t="shared" si="177"/>
        <v>0</v>
      </c>
      <c r="AA652" s="442">
        <f t="shared" si="177"/>
        <v>0</v>
      </c>
      <c r="AB652" s="430">
        <f t="shared" si="177"/>
        <v>76</v>
      </c>
      <c r="AC652" s="431">
        <f t="shared" si="177"/>
        <v>66</v>
      </c>
      <c r="AD652" s="441">
        <f t="shared" si="177"/>
        <v>0</v>
      </c>
      <c r="AE652" s="442">
        <f t="shared" si="177"/>
        <v>0</v>
      </c>
      <c r="AF652" s="430">
        <f t="shared" si="177"/>
        <v>0</v>
      </c>
      <c r="AG652" s="431">
        <f t="shared" si="177"/>
        <v>0</v>
      </c>
      <c r="AH652" s="441">
        <f t="shared" si="177"/>
        <v>0</v>
      </c>
      <c r="AI652" s="442">
        <f t="shared" si="177"/>
        <v>0</v>
      </c>
      <c r="AJ652" s="430">
        <f t="shared" si="177"/>
        <v>864</v>
      </c>
      <c r="AK652" s="431">
        <f t="shared" si="177"/>
        <v>472</v>
      </c>
      <c r="AL652" s="441">
        <f t="shared" si="177"/>
        <v>3948</v>
      </c>
      <c r="AM652" s="442">
        <f t="shared" si="177"/>
        <v>3784</v>
      </c>
      <c r="AN652" s="430">
        <f t="shared" si="177"/>
        <v>5145</v>
      </c>
      <c r="AO652" s="431">
        <f t="shared" si="177"/>
        <v>3385</v>
      </c>
      <c r="AP652" s="441">
        <f t="shared" si="177"/>
        <v>0</v>
      </c>
      <c r="AQ652" s="442">
        <f t="shared" si="177"/>
        <v>0</v>
      </c>
      <c r="AR652" s="430">
        <f t="shared" si="177"/>
        <v>20187</v>
      </c>
      <c r="AS652" s="431">
        <f t="shared" si="177"/>
        <v>8539</v>
      </c>
      <c r="AT652" s="441">
        <f t="shared" si="177"/>
        <v>21898</v>
      </c>
      <c r="AU652" s="442">
        <f t="shared" si="177"/>
        <v>6844</v>
      </c>
      <c r="AV652" s="430">
        <f t="shared" si="177"/>
        <v>0</v>
      </c>
      <c r="AW652" s="431">
        <f t="shared" si="177"/>
        <v>0</v>
      </c>
      <c r="AX652" s="441">
        <f t="shared" si="177"/>
        <v>0</v>
      </c>
      <c r="AY652" s="442">
        <f t="shared" si="177"/>
        <v>0</v>
      </c>
      <c r="AZ652" s="430">
        <f t="shared" si="177"/>
        <v>0</v>
      </c>
      <c r="BA652" s="442">
        <f t="shared" si="177"/>
        <v>0</v>
      </c>
      <c r="BB652" s="430">
        <f t="shared" si="177"/>
        <v>624</v>
      </c>
      <c r="BC652" s="526">
        <f t="shared" si="177"/>
        <v>384</v>
      </c>
      <c r="BD652" s="430">
        <f t="shared" ref="BD652:BO652" si="178">SUM(BD194:BD204)+SUM(BD209:BD212)+SUM(BD213:BD225)+SUM(BD245:BD261)+SUM(BD285:BD307)+SUM(BD422:BD424)+SUM(BD426:BD427)+SUM(BD473:BD475)+SUM(BD509)+BD525+BD532+SUM(BD535:BD547)</f>
        <v>1336</v>
      </c>
      <c r="BE652" s="526">
        <f t="shared" si="178"/>
        <v>1140</v>
      </c>
      <c r="BF652" s="430">
        <f t="shared" si="178"/>
        <v>1317</v>
      </c>
      <c r="BG652" s="526">
        <f t="shared" si="178"/>
        <v>1090</v>
      </c>
      <c r="BH652" s="430">
        <f t="shared" si="178"/>
        <v>0</v>
      </c>
      <c r="BI652" s="526">
        <f t="shared" si="178"/>
        <v>0</v>
      </c>
      <c r="BJ652" s="430">
        <f t="shared" si="178"/>
        <v>0</v>
      </c>
      <c r="BK652" s="526">
        <f t="shared" si="178"/>
        <v>0</v>
      </c>
      <c r="BL652" s="430">
        <f t="shared" si="178"/>
        <v>0</v>
      </c>
      <c r="BM652" s="526">
        <f t="shared" si="178"/>
        <v>0</v>
      </c>
      <c r="BN652" s="430">
        <f t="shared" si="178"/>
        <v>0</v>
      </c>
      <c r="BO652" s="526">
        <f t="shared" si="178"/>
        <v>0</v>
      </c>
      <c r="BP652" s="430">
        <f>SUM(BP194:BP204)+SUM(BP209:BP212)+SUM(BP213:BP225)+SUM(BP245:BP261)+SUM(BP285:BP307)+SUM(BP422:BP424)+SUM(BP426:BP427)+SUM(BP473:BP475)+SUM(BP509)+BP525+BP532+SUM(BP535:BP547)</f>
        <v>0</v>
      </c>
      <c r="BQ652" s="526">
        <f>SUM(BQ194:BQ204)+SUM(BQ209:BQ212)+SUM(BQ213:BQ225)+SUM(BQ245:BQ261)+SUM(BQ285:BQ307)+SUM(BQ422:BQ424)+SUM(BQ426:BQ427)+SUM(BQ473:BQ475)+SUM(BQ509)+BQ525+BQ532+SUM(BQ535:BQ547)</f>
        <v>0</v>
      </c>
      <c r="BR652" s="430">
        <f>SUM(BR194:BR204)+SUM(BR209:BR212)+SUM(BR213:BR225)+SUM(BR245:BR261)+SUM(BR285:BR307)+SUM(BR422:BR424)+SUM(BR426:BR427)+SUM(BR473:BR475)+SUM(BR509)+BR525+BR532+SUM(BR535:BR547)</f>
        <v>0</v>
      </c>
      <c r="BS652" s="526">
        <f>SUM(BS194:BS204)+SUM(BS209:BS212)+SUM(BS213:BS225)+SUM(BS245:BS261)+SUM(BS285:BS307)+SUM(BS422:BS424)+SUM(BS426:BS427)+SUM(BS473:BS475)+SUM(BS509)+BS525+BS532+SUM(BS535:BS547)</f>
        <v>0</v>
      </c>
    </row>
    <row r="653" spans="1:71">
      <c r="A653" s="40"/>
      <c r="B653" s="28" t="s">
        <v>779</v>
      </c>
      <c r="C653" s="22">
        <f>SUM(C119:C127)+SUM(C226:C231)+SUM(C350:C387)+SUM(C400:C401)+SUM(C476:C478)+SUM(C485:C496)+SUM(C562:C564)</f>
        <v>78342</v>
      </c>
      <c r="D653" s="22">
        <f>SUM(D119:D127)+SUM(D226:D231)+SUM(D350:D387)+SUM(D400:D401)+SUM(D476:D478)+SUM(D485:D496)+SUM(D562:D564)</f>
        <v>24054</v>
      </c>
      <c r="E653" s="68">
        <f t="shared" si="142"/>
        <v>0.30703837022286895</v>
      </c>
      <c r="F653" s="427">
        <f t="shared" ref="F653:BC653" si="179">SUM(F119:F127)+SUM(F226:F231)+SUM(F350:F387)+SUM(F400:F401)+SUM(F476:F478)+SUM(F485:F496)+SUM(F562:F564)</f>
        <v>89</v>
      </c>
      <c r="G653" s="440">
        <f t="shared" si="179"/>
        <v>40</v>
      </c>
      <c r="H653" s="427">
        <f t="shared" si="179"/>
        <v>0</v>
      </c>
      <c r="I653" s="429">
        <f t="shared" si="179"/>
        <v>0</v>
      </c>
      <c r="J653" s="438">
        <f t="shared" si="179"/>
        <v>324</v>
      </c>
      <c r="K653" s="440">
        <f t="shared" si="179"/>
        <v>253</v>
      </c>
      <c r="L653" s="427">
        <f t="shared" si="179"/>
        <v>0</v>
      </c>
      <c r="M653" s="429">
        <f t="shared" si="179"/>
        <v>0</v>
      </c>
      <c r="N653" s="438">
        <f t="shared" si="179"/>
        <v>0</v>
      </c>
      <c r="O653" s="440">
        <f t="shared" si="179"/>
        <v>0</v>
      </c>
      <c r="P653" s="427">
        <f t="shared" si="179"/>
        <v>0</v>
      </c>
      <c r="Q653" s="429">
        <f t="shared" si="179"/>
        <v>0</v>
      </c>
      <c r="R653" s="438">
        <f t="shared" si="179"/>
        <v>164</v>
      </c>
      <c r="S653" s="440">
        <f t="shared" si="179"/>
        <v>142</v>
      </c>
      <c r="T653" s="427">
        <f t="shared" si="179"/>
        <v>134</v>
      </c>
      <c r="U653" s="429">
        <f t="shared" si="179"/>
        <v>168</v>
      </c>
      <c r="V653" s="438">
        <f t="shared" si="179"/>
        <v>0</v>
      </c>
      <c r="W653" s="440">
        <f t="shared" si="179"/>
        <v>0</v>
      </c>
      <c r="X653" s="427">
        <f t="shared" si="179"/>
        <v>1765</v>
      </c>
      <c r="Y653" s="429">
        <f t="shared" si="179"/>
        <v>1117</v>
      </c>
      <c r="Z653" s="438">
        <f t="shared" si="179"/>
        <v>2060</v>
      </c>
      <c r="AA653" s="440">
        <f t="shared" si="179"/>
        <v>821</v>
      </c>
      <c r="AB653" s="427">
        <f t="shared" si="179"/>
        <v>908</v>
      </c>
      <c r="AC653" s="429">
        <f t="shared" si="179"/>
        <v>666</v>
      </c>
      <c r="AD653" s="438">
        <f t="shared" si="179"/>
        <v>0</v>
      </c>
      <c r="AE653" s="440">
        <f t="shared" si="179"/>
        <v>0</v>
      </c>
      <c r="AF653" s="427">
        <f t="shared" si="179"/>
        <v>0</v>
      </c>
      <c r="AG653" s="429">
        <f t="shared" si="179"/>
        <v>0</v>
      </c>
      <c r="AH653" s="438">
        <f t="shared" si="179"/>
        <v>0</v>
      </c>
      <c r="AI653" s="440">
        <f t="shared" si="179"/>
        <v>0</v>
      </c>
      <c r="AJ653" s="427">
        <f t="shared" si="179"/>
        <v>6862</v>
      </c>
      <c r="AK653" s="429">
        <f t="shared" si="179"/>
        <v>6343</v>
      </c>
      <c r="AL653" s="438">
        <f t="shared" si="179"/>
        <v>0</v>
      </c>
      <c r="AM653" s="440">
        <f t="shared" si="179"/>
        <v>0</v>
      </c>
      <c r="AN653" s="427">
        <f t="shared" si="179"/>
        <v>0</v>
      </c>
      <c r="AO653" s="429">
        <f t="shared" si="179"/>
        <v>0</v>
      </c>
      <c r="AP653" s="438">
        <f t="shared" si="179"/>
        <v>0</v>
      </c>
      <c r="AQ653" s="440">
        <f t="shared" si="179"/>
        <v>0</v>
      </c>
      <c r="AR653" s="427">
        <f t="shared" si="179"/>
        <v>13661</v>
      </c>
      <c r="AS653" s="429">
        <f t="shared" si="179"/>
        <v>9876</v>
      </c>
      <c r="AT653" s="438">
        <f t="shared" si="179"/>
        <v>15771</v>
      </c>
      <c r="AU653" s="440">
        <f t="shared" si="179"/>
        <v>7688</v>
      </c>
      <c r="AV653" s="427">
        <f t="shared" si="179"/>
        <v>1033</v>
      </c>
      <c r="AW653" s="429">
        <f t="shared" si="179"/>
        <v>531</v>
      </c>
      <c r="AX653" s="438">
        <f t="shared" si="179"/>
        <v>0</v>
      </c>
      <c r="AY653" s="440">
        <f t="shared" si="179"/>
        <v>0</v>
      </c>
      <c r="AZ653" s="427">
        <f t="shared" si="179"/>
        <v>0</v>
      </c>
      <c r="BA653" s="440">
        <f t="shared" si="179"/>
        <v>0</v>
      </c>
      <c r="BB653" s="427">
        <f t="shared" si="179"/>
        <v>0</v>
      </c>
      <c r="BC653" s="525">
        <f t="shared" si="179"/>
        <v>0</v>
      </c>
      <c r="BD653" s="427">
        <f t="shared" ref="BD653:BO653" si="180">SUM(BD119:BD127)+SUM(BD226:BD231)+SUM(BD350:BD387)+SUM(BD400:BD401)+SUM(BD476:BD478)+SUM(BD485:BD496)+SUM(BD562:BD564)</f>
        <v>0</v>
      </c>
      <c r="BE653" s="525">
        <f t="shared" si="180"/>
        <v>0</v>
      </c>
      <c r="BF653" s="427">
        <f t="shared" si="180"/>
        <v>0</v>
      </c>
      <c r="BG653" s="525">
        <f t="shared" si="180"/>
        <v>0</v>
      </c>
      <c r="BH653" s="427">
        <f t="shared" si="180"/>
        <v>1674</v>
      </c>
      <c r="BI653" s="525">
        <f t="shared" si="180"/>
        <v>501</v>
      </c>
      <c r="BJ653" s="427">
        <f t="shared" si="180"/>
        <v>0</v>
      </c>
      <c r="BK653" s="525">
        <f t="shared" si="180"/>
        <v>0</v>
      </c>
      <c r="BL653" s="427">
        <f t="shared" si="180"/>
        <v>0</v>
      </c>
      <c r="BM653" s="525">
        <f t="shared" si="180"/>
        <v>0</v>
      </c>
      <c r="BN653" s="427">
        <f t="shared" si="180"/>
        <v>0</v>
      </c>
      <c r="BO653" s="525">
        <f t="shared" si="180"/>
        <v>0</v>
      </c>
      <c r="BP653" s="427">
        <f>SUM(BP119:BP127)+SUM(BP226:BP231)+SUM(BP350:BP387)+SUM(BP400:BP401)+SUM(BP476:BP478)+SUM(BP485:BP496)+SUM(BP562:BP564)</f>
        <v>0</v>
      </c>
      <c r="BQ653" s="525">
        <f>SUM(BQ119:BQ127)+SUM(BQ226:BQ231)+SUM(BQ350:BQ387)+SUM(BQ400:BQ401)+SUM(BQ476:BQ478)+SUM(BQ485:BQ496)+SUM(BQ562:BQ564)</f>
        <v>0</v>
      </c>
      <c r="BR653" s="427">
        <f>SUM(BR119:BR127)+SUM(BR226:BR231)+SUM(BR350:BR387)+SUM(BR400:BR401)+SUM(BR476:BR478)+SUM(BR485:BR496)+SUM(BR562:BR564)</f>
        <v>0</v>
      </c>
      <c r="BS653" s="525">
        <f>SUM(BS119:BS127)+SUM(BS226:BS231)+SUM(BS350:BS387)+SUM(BS400:BS401)+SUM(BS476:BS478)+SUM(BS485:BS496)+SUM(BS562:BS564)</f>
        <v>0</v>
      </c>
    </row>
    <row r="654" spans="1:71">
      <c r="A654" s="40"/>
      <c r="B654" s="28" t="s">
        <v>734</v>
      </c>
      <c r="C654" s="22">
        <f>SUM(C165:C171)+C173+SUM(C205:C208)+SUM(C402:C420)+SUM(C430:C472)</f>
        <v>77761</v>
      </c>
      <c r="D654" s="22">
        <f>SUM(D165:D171)+D173+SUM(D205:D208)+SUM(D402:D420)+SUM(D430:D472)</f>
        <v>22047</v>
      </c>
      <c r="E654" s="68">
        <f t="shared" si="142"/>
        <v>0.28352258844407863</v>
      </c>
      <c r="F654" s="427">
        <f t="shared" ref="F654:BC654" si="181">SUM(F165:F171)+F173+SUM(F205:F208)+SUM(F402:F420)+SUM(F430:F472)</f>
        <v>0</v>
      </c>
      <c r="G654" s="440">
        <f t="shared" si="181"/>
        <v>0</v>
      </c>
      <c r="H654" s="427">
        <f t="shared" si="181"/>
        <v>0</v>
      </c>
      <c r="I654" s="429">
        <f t="shared" si="181"/>
        <v>0</v>
      </c>
      <c r="J654" s="438">
        <f t="shared" si="181"/>
        <v>0</v>
      </c>
      <c r="K654" s="440">
        <f t="shared" si="181"/>
        <v>0</v>
      </c>
      <c r="L654" s="427">
        <f t="shared" si="181"/>
        <v>0</v>
      </c>
      <c r="M654" s="429">
        <f t="shared" si="181"/>
        <v>0</v>
      </c>
      <c r="N654" s="438">
        <f t="shared" si="181"/>
        <v>0</v>
      </c>
      <c r="O654" s="440">
        <f t="shared" si="181"/>
        <v>0</v>
      </c>
      <c r="P654" s="427">
        <f t="shared" si="181"/>
        <v>0</v>
      </c>
      <c r="Q654" s="429">
        <f t="shared" si="181"/>
        <v>0</v>
      </c>
      <c r="R654" s="438">
        <f t="shared" si="181"/>
        <v>0</v>
      </c>
      <c r="S654" s="440">
        <f t="shared" si="181"/>
        <v>0</v>
      </c>
      <c r="T654" s="427">
        <f t="shared" si="181"/>
        <v>0</v>
      </c>
      <c r="U654" s="429">
        <f t="shared" si="181"/>
        <v>0</v>
      </c>
      <c r="V654" s="438">
        <f t="shared" si="181"/>
        <v>0</v>
      </c>
      <c r="W654" s="440">
        <f t="shared" si="181"/>
        <v>0</v>
      </c>
      <c r="X654" s="427">
        <f t="shared" si="181"/>
        <v>0</v>
      </c>
      <c r="Y654" s="429">
        <f t="shared" si="181"/>
        <v>0</v>
      </c>
      <c r="Z654" s="438">
        <f t="shared" si="181"/>
        <v>0</v>
      </c>
      <c r="AA654" s="440">
        <f t="shared" si="181"/>
        <v>0</v>
      </c>
      <c r="AB654" s="427">
        <f t="shared" si="181"/>
        <v>2406</v>
      </c>
      <c r="AC654" s="429">
        <f t="shared" si="181"/>
        <v>2185</v>
      </c>
      <c r="AD654" s="438">
        <f t="shared" si="181"/>
        <v>0</v>
      </c>
      <c r="AE654" s="440">
        <f t="shared" si="181"/>
        <v>0</v>
      </c>
      <c r="AF654" s="427">
        <f t="shared" si="181"/>
        <v>0</v>
      </c>
      <c r="AG654" s="429">
        <f t="shared" si="181"/>
        <v>0</v>
      </c>
      <c r="AH654" s="438">
        <f t="shared" si="181"/>
        <v>0</v>
      </c>
      <c r="AI654" s="440">
        <f t="shared" si="181"/>
        <v>0</v>
      </c>
      <c r="AJ654" s="427">
        <f t="shared" si="181"/>
        <v>2419</v>
      </c>
      <c r="AK654" s="429">
        <f t="shared" si="181"/>
        <v>2655</v>
      </c>
      <c r="AL654" s="438">
        <f t="shared" si="181"/>
        <v>0</v>
      </c>
      <c r="AM654" s="440">
        <f t="shared" si="181"/>
        <v>0</v>
      </c>
      <c r="AN654" s="427">
        <f t="shared" si="181"/>
        <v>0</v>
      </c>
      <c r="AO654" s="429">
        <f t="shared" si="181"/>
        <v>0</v>
      </c>
      <c r="AP654" s="438">
        <f t="shared" si="181"/>
        <v>0</v>
      </c>
      <c r="AQ654" s="440">
        <f t="shared" si="181"/>
        <v>0</v>
      </c>
      <c r="AR654" s="427">
        <f t="shared" si="181"/>
        <v>12996</v>
      </c>
      <c r="AS654" s="429">
        <f t="shared" si="181"/>
        <v>8719</v>
      </c>
      <c r="AT654" s="438">
        <f t="shared" si="181"/>
        <v>14906</v>
      </c>
      <c r="AU654" s="440">
        <f t="shared" si="181"/>
        <v>6829</v>
      </c>
      <c r="AV654" s="427">
        <f t="shared" si="181"/>
        <v>1174</v>
      </c>
      <c r="AW654" s="429">
        <f t="shared" si="181"/>
        <v>524</v>
      </c>
      <c r="AX654" s="438">
        <f t="shared" si="181"/>
        <v>0</v>
      </c>
      <c r="AY654" s="440">
        <f t="shared" si="181"/>
        <v>0</v>
      </c>
      <c r="AZ654" s="427">
        <f t="shared" si="181"/>
        <v>873</v>
      </c>
      <c r="BA654" s="440">
        <f t="shared" si="181"/>
        <v>387</v>
      </c>
      <c r="BB654" s="427">
        <f t="shared" si="181"/>
        <v>0</v>
      </c>
      <c r="BC654" s="525">
        <f t="shared" si="181"/>
        <v>0</v>
      </c>
      <c r="BD654" s="427">
        <f t="shared" ref="BD654:BO654" si="182">SUM(BD165:BD171)+BD173+SUM(BD205:BD208)+SUM(BD402:BD420)+SUM(BD430:BD472)</f>
        <v>0</v>
      </c>
      <c r="BE654" s="525">
        <f t="shared" si="182"/>
        <v>0</v>
      </c>
      <c r="BF654" s="427">
        <f t="shared" si="182"/>
        <v>0</v>
      </c>
      <c r="BG654" s="525">
        <f t="shared" si="182"/>
        <v>0</v>
      </c>
      <c r="BH654" s="427">
        <f t="shared" si="182"/>
        <v>0</v>
      </c>
      <c r="BI654" s="525">
        <f t="shared" si="182"/>
        <v>0</v>
      </c>
      <c r="BJ654" s="427">
        <f t="shared" si="182"/>
        <v>0</v>
      </c>
      <c r="BK654" s="525">
        <f t="shared" si="182"/>
        <v>0</v>
      </c>
      <c r="BL654" s="427">
        <f t="shared" si="182"/>
        <v>0</v>
      </c>
      <c r="BM654" s="525">
        <f t="shared" si="182"/>
        <v>0</v>
      </c>
      <c r="BN654" s="427">
        <f t="shared" si="182"/>
        <v>0</v>
      </c>
      <c r="BO654" s="525">
        <f t="shared" si="182"/>
        <v>0</v>
      </c>
      <c r="BP654" s="427">
        <f>SUM(BP165:BP171)+BP173+SUM(BP205:BP208)+SUM(BP402:BP420)+SUM(BP430:BP472)</f>
        <v>0</v>
      </c>
      <c r="BQ654" s="525">
        <f>SUM(BQ165:BQ171)+BQ173+SUM(BQ205:BQ208)+SUM(BQ402:BQ420)+SUM(BQ430:BQ472)</f>
        <v>0</v>
      </c>
      <c r="BR654" s="427">
        <f>SUM(BR165:BR171)+BR173+SUM(BR205:BR208)+SUM(BR402:BR420)+SUM(BR430:BR472)</f>
        <v>0</v>
      </c>
      <c r="BS654" s="525">
        <f>SUM(BS165:BS171)+BS173+SUM(BS205:BS208)+SUM(BS402:BS420)+SUM(BS430:BS472)</f>
        <v>0</v>
      </c>
    </row>
    <row r="655" spans="1:71">
      <c r="A655" s="40"/>
      <c r="B655" s="28" t="s">
        <v>892</v>
      </c>
      <c r="C655" s="22">
        <f>SUM(C17:C40)+SUM(C70:C73)+SUM(C77:C85)+SUM(C103:C112)+SUM(C273:C284)+SUM(C313:C316)+SUM(C388:C393)+C399+SUM(C499:C502)+SUM(C503:C505)</f>
        <v>80643</v>
      </c>
      <c r="D655" s="22">
        <f>SUM(D17:D40)+SUM(D70:D73)+SUM(D77:D85)+SUM(D103:D112)+SUM(D273:D284)+SUM(D313:D316)+SUM(D388:D393)+D399+SUM(D499:D502)+SUM(D503:D505)</f>
        <v>20682</v>
      </c>
      <c r="E655" s="68">
        <f t="shared" si="142"/>
        <v>0.25646367322644248</v>
      </c>
      <c r="F655" s="427">
        <f t="shared" ref="F655:BC655" si="183">SUM(F17:F40)+SUM(F70:F73)+SUM(F77:F85)+SUM(F103:F112)+SUM(F273:F284)+SUM(F313:F316)+SUM(F388:F393)+F399+SUM(F499:F502)+SUM(F503:F505)</f>
        <v>0</v>
      </c>
      <c r="G655" s="440">
        <f t="shared" si="183"/>
        <v>0</v>
      </c>
      <c r="H655" s="427">
        <f t="shared" si="183"/>
        <v>0</v>
      </c>
      <c r="I655" s="429">
        <f t="shared" si="183"/>
        <v>0</v>
      </c>
      <c r="J655" s="438">
        <f t="shared" si="183"/>
        <v>0</v>
      </c>
      <c r="K655" s="440">
        <f t="shared" si="183"/>
        <v>0</v>
      </c>
      <c r="L655" s="427">
        <f t="shared" si="183"/>
        <v>0</v>
      </c>
      <c r="M655" s="429">
        <f t="shared" si="183"/>
        <v>0</v>
      </c>
      <c r="N655" s="438">
        <f t="shared" si="183"/>
        <v>0</v>
      </c>
      <c r="O655" s="440">
        <f t="shared" si="183"/>
        <v>0</v>
      </c>
      <c r="P655" s="427">
        <f t="shared" si="183"/>
        <v>0</v>
      </c>
      <c r="Q655" s="429">
        <f t="shared" si="183"/>
        <v>0</v>
      </c>
      <c r="R655" s="438">
        <f t="shared" si="183"/>
        <v>0</v>
      </c>
      <c r="S655" s="440">
        <f t="shared" si="183"/>
        <v>0</v>
      </c>
      <c r="T655" s="427">
        <f t="shared" si="183"/>
        <v>0</v>
      </c>
      <c r="U655" s="429">
        <f t="shared" si="183"/>
        <v>0</v>
      </c>
      <c r="V655" s="438">
        <f t="shared" si="183"/>
        <v>0</v>
      </c>
      <c r="W655" s="440">
        <f t="shared" si="183"/>
        <v>0</v>
      </c>
      <c r="X655" s="427">
        <f t="shared" si="183"/>
        <v>0</v>
      </c>
      <c r="Y655" s="429">
        <f t="shared" si="183"/>
        <v>0</v>
      </c>
      <c r="Z655" s="438">
        <f t="shared" si="183"/>
        <v>0</v>
      </c>
      <c r="AA655" s="440">
        <f t="shared" si="183"/>
        <v>0</v>
      </c>
      <c r="AB655" s="427">
        <f t="shared" si="183"/>
        <v>11681</v>
      </c>
      <c r="AC655" s="429">
        <f t="shared" si="183"/>
        <v>3848</v>
      </c>
      <c r="AD655" s="438">
        <f t="shared" si="183"/>
        <v>0</v>
      </c>
      <c r="AE655" s="440">
        <f t="shared" si="183"/>
        <v>0</v>
      </c>
      <c r="AF655" s="427">
        <f t="shared" si="183"/>
        <v>0</v>
      </c>
      <c r="AG655" s="429">
        <f t="shared" si="183"/>
        <v>0</v>
      </c>
      <c r="AH655" s="438">
        <f t="shared" si="183"/>
        <v>0</v>
      </c>
      <c r="AI655" s="440">
        <f t="shared" si="183"/>
        <v>0</v>
      </c>
      <c r="AJ655" s="427">
        <f t="shared" si="183"/>
        <v>0</v>
      </c>
      <c r="AK655" s="429">
        <f t="shared" si="183"/>
        <v>0</v>
      </c>
      <c r="AL655" s="438">
        <f t="shared" si="183"/>
        <v>0</v>
      </c>
      <c r="AM655" s="440">
        <f t="shared" si="183"/>
        <v>0</v>
      </c>
      <c r="AN655" s="427">
        <f t="shared" si="183"/>
        <v>0</v>
      </c>
      <c r="AO655" s="429">
        <f t="shared" si="183"/>
        <v>0</v>
      </c>
      <c r="AP655" s="438">
        <f t="shared" si="183"/>
        <v>0</v>
      </c>
      <c r="AQ655" s="440">
        <f t="shared" si="183"/>
        <v>0</v>
      </c>
      <c r="AR655" s="427">
        <f t="shared" si="183"/>
        <v>15778</v>
      </c>
      <c r="AS655" s="429">
        <f t="shared" si="183"/>
        <v>4470</v>
      </c>
      <c r="AT655" s="438">
        <f t="shared" si="183"/>
        <v>16771</v>
      </c>
      <c r="AU655" s="440">
        <f t="shared" si="183"/>
        <v>3489</v>
      </c>
      <c r="AV655" s="427">
        <f t="shared" si="183"/>
        <v>9751</v>
      </c>
      <c r="AW655" s="429">
        <f t="shared" si="183"/>
        <v>2684</v>
      </c>
      <c r="AX655" s="438">
        <f t="shared" si="183"/>
        <v>0</v>
      </c>
      <c r="AY655" s="440">
        <f t="shared" si="183"/>
        <v>0</v>
      </c>
      <c r="AZ655" s="427">
        <f t="shared" si="183"/>
        <v>0</v>
      </c>
      <c r="BA655" s="440">
        <f t="shared" si="183"/>
        <v>0</v>
      </c>
      <c r="BB655" s="427">
        <f t="shared" si="183"/>
        <v>0</v>
      </c>
      <c r="BC655" s="525">
        <f t="shared" si="183"/>
        <v>0</v>
      </c>
      <c r="BD655" s="427">
        <f t="shared" ref="BD655:BO655" si="184">SUM(BD17:BD40)+SUM(BD70:BD73)+SUM(BD77:BD85)+SUM(BD103:BD112)+SUM(BD273:BD284)+SUM(BD313:BD316)+SUM(BD388:BD393)+BD399+SUM(BD499:BD502)+SUM(BD503:BD505)</f>
        <v>0</v>
      </c>
      <c r="BE655" s="525">
        <f t="shared" si="184"/>
        <v>0</v>
      </c>
      <c r="BF655" s="427">
        <f t="shared" si="184"/>
        <v>0</v>
      </c>
      <c r="BG655" s="525">
        <f t="shared" si="184"/>
        <v>0</v>
      </c>
      <c r="BH655" s="427">
        <f t="shared" si="184"/>
        <v>0</v>
      </c>
      <c r="BI655" s="525">
        <f t="shared" si="184"/>
        <v>0</v>
      </c>
      <c r="BJ655" s="427">
        <f t="shared" si="184"/>
        <v>0</v>
      </c>
      <c r="BK655" s="525">
        <f t="shared" si="184"/>
        <v>0</v>
      </c>
      <c r="BL655" s="427">
        <f t="shared" si="184"/>
        <v>0</v>
      </c>
      <c r="BM655" s="525">
        <f t="shared" si="184"/>
        <v>0</v>
      </c>
      <c r="BN655" s="427">
        <f t="shared" si="184"/>
        <v>0</v>
      </c>
      <c r="BO655" s="525">
        <f t="shared" si="184"/>
        <v>0</v>
      </c>
      <c r="BP655" s="427">
        <f>SUM(BP17:BP40)+SUM(BP70:BP73)+SUM(BP77:BP85)+SUM(BP103:BP112)+SUM(BP273:BP284)+SUM(BP313:BP316)+SUM(BP388:BP393)+BP399+SUM(BP499:BP502)+SUM(BP503:BP505)</f>
        <v>0</v>
      </c>
      <c r="BQ655" s="525">
        <f>SUM(BQ17:BQ40)+SUM(BQ70:BQ73)+SUM(BQ77:BQ85)+SUM(BQ103:BQ112)+SUM(BQ273:BQ284)+SUM(BQ313:BQ316)+SUM(BQ388:BQ393)+BQ399+SUM(BQ499:BQ502)+SUM(BQ503:BQ505)</f>
        <v>0</v>
      </c>
      <c r="BR655" s="427">
        <f>SUM(BR17:BR40)+SUM(BR70:BR73)+SUM(BR77:BR85)+SUM(BR103:BR112)+SUM(BR273:BR284)+SUM(BR313:BR316)+SUM(BR388:BR393)+BR399+SUM(BR499:BR502)+SUM(BR503:BR505)</f>
        <v>0</v>
      </c>
      <c r="BS655" s="525">
        <f>SUM(BS17:BS40)+SUM(BS70:BS73)+SUM(BS77:BS85)+SUM(BS103:BS112)+SUM(BS273:BS284)+SUM(BS313:BS316)+SUM(BS388:BS393)+BS399+SUM(BS499:BS502)+SUM(BS503:BS505)</f>
        <v>0</v>
      </c>
    </row>
    <row r="656" spans="1:71">
      <c r="A656" s="40"/>
      <c r="B656" s="28" t="s">
        <v>891</v>
      </c>
      <c r="C656" s="22">
        <f>SUM(C50:C54)+SUM(C66:C69)+SUM(C74:C76)+SUM(C113:C118)+SUM(C128:C153)+SUM(C163:C164)+C172+C174+SUM(C175:C193)+SUM(C262:C272)+C516</f>
        <v>86419</v>
      </c>
      <c r="D656" s="22">
        <f>SUM(D50:D54)+SUM(D66:D69)+SUM(D74:D76)+SUM(D113:D118)+SUM(D128:D153)+SUM(D163:D164)+D172+D174+SUM(D175:D193)+SUM(D262:D272)+D516</f>
        <v>17023</v>
      </c>
      <c r="E656" s="68">
        <f t="shared" si="142"/>
        <v>0.19698214513012186</v>
      </c>
      <c r="F656" s="427">
        <f t="shared" ref="F656:BC656" si="185">SUM(F50:F54)+SUM(F66:F69)+SUM(F74:F76)+SUM(F113:F118)+SUM(F128:F153)+SUM(F163:F164)+F172+F174+SUM(F175:F193)+SUM(F262:F272)+F516</f>
        <v>0</v>
      </c>
      <c r="G656" s="440">
        <f t="shared" si="185"/>
        <v>0</v>
      </c>
      <c r="H656" s="427">
        <f t="shared" si="185"/>
        <v>0</v>
      </c>
      <c r="I656" s="429">
        <f t="shared" si="185"/>
        <v>0</v>
      </c>
      <c r="J656" s="438">
        <f t="shared" si="185"/>
        <v>0</v>
      </c>
      <c r="K656" s="440">
        <f t="shared" si="185"/>
        <v>0</v>
      </c>
      <c r="L656" s="427">
        <f t="shared" si="185"/>
        <v>0</v>
      </c>
      <c r="M656" s="429">
        <f t="shared" si="185"/>
        <v>0</v>
      </c>
      <c r="N656" s="438">
        <f t="shared" si="185"/>
        <v>0</v>
      </c>
      <c r="O656" s="440">
        <f t="shared" si="185"/>
        <v>0</v>
      </c>
      <c r="P656" s="427">
        <f t="shared" si="185"/>
        <v>0</v>
      </c>
      <c r="Q656" s="429">
        <f t="shared" si="185"/>
        <v>0</v>
      </c>
      <c r="R656" s="438">
        <f t="shared" si="185"/>
        <v>0</v>
      </c>
      <c r="S656" s="440">
        <f t="shared" si="185"/>
        <v>0</v>
      </c>
      <c r="T656" s="427">
        <f t="shared" si="185"/>
        <v>0</v>
      </c>
      <c r="U656" s="429">
        <f t="shared" si="185"/>
        <v>0</v>
      </c>
      <c r="V656" s="438">
        <f t="shared" si="185"/>
        <v>0</v>
      </c>
      <c r="W656" s="440">
        <f t="shared" si="185"/>
        <v>0</v>
      </c>
      <c r="X656" s="427">
        <f t="shared" si="185"/>
        <v>0</v>
      </c>
      <c r="Y656" s="429">
        <f t="shared" si="185"/>
        <v>0</v>
      </c>
      <c r="Z656" s="438">
        <f t="shared" si="185"/>
        <v>0</v>
      </c>
      <c r="AA656" s="440">
        <f t="shared" si="185"/>
        <v>0</v>
      </c>
      <c r="AB656" s="427">
        <f t="shared" si="185"/>
        <v>10641</v>
      </c>
      <c r="AC656" s="429">
        <f t="shared" si="185"/>
        <v>3467</v>
      </c>
      <c r="AD656" s="438">
        <f t="shared" si="185"/>
        <v>1</v>
      </c>
      <c r="AE656" s="440">
        <f t="shared" si="185"/>
        <v>0</v>
      </c>
      <c r="AF656" s="427">
        <f t="shared" si="185"/>
        <v>0</v>
      </c>
      <c r="AG656" s="429">
        <f t="shared" si="185"/>
        <v>0</v>
      </c>
      <c r="AH656" s="438">
        <f t="shared" si="185"/>
        <v>0</v>
      </c>
      <c r="AI656" s="440">
        <f t="shared" si="185"/>
        <v>0</v>
      </c>
      <c r="AJ656" s="427">
        <f t="shared" si="185"/>
        <v>16</v>
      </c>
      <c r="AK656" s="429">
        <f t="shared" si="185"/>
        <v>4</v>
      </c>
      <c r="AL656" s="438">
        <f t="shared" si="185"/>
        <v>0</v>
      </c>
      <c r="AM656" s="440">
        <f t="shared" si="185"/>
        <v>0</v>
      </c>
      <c r="AN656" s="427">
        <f t="shared" si="185"/>
        <v>0</v>
      </c>
      <c r="AO656" s="429">
        <f t="shared" si="185"/>
        <v>0</v>
      </c>
      <c r="AP656" s="438">
        <f t="shared" si="185"/>
        <v>799</v>
      </c>
      <c r="AQ656" s="440">
        <f t="shared" si="185"/>
        <v>1731</v>
      </c>
      <c r="AR656" s="427">
        <f t="shared" si="185"/>
        <v>13226</v>
      </c>
      <c r="AS656" s="429">
        <f t="shared" si="185"/>
        <v>3518</v>
      </c>
      <c r="AT656" s="438">
        <f t="shared" si="185"/>
        <v>14053</v>
      </c>
      <c r="AU656" s="440">
        <f t="shared" si="185"/>
        <v>2727</v>
      </c>
      <c r="AV656" s="427">
        <f t="shared" si="185"/>
        <v>10624</v>
      </c>
      <c r="AW656" s="429">
        <f t="shared" si="185"/>
        <v>3354</v>
      </c>
      <c r="AX656" s="438">
        <f t="shared" si="185"/>
        <v>55</v>
      </c>
      <c r="AY656" s="440">
        <f t="shared" si="185"/>
        <v>304</v>
      </c>
      <c r="AZ656" s="427">
        <f t="shared" si="185"/>
        <v>0</v>
      </c>
      <c r="BA656" s="440">
        <f t="shared" si="185"/>
        <v>0</v>
      </c>
      <c r="BB656" s="427">
        <f t="shared" si="185"/>
        <v>0</v>
      </c>
      <c r="BC656" s="525">
        <f t="shared" si="185"/>
        <v>0</v>
      </c>
      <c r="BD656" s="427">
        <f t="shared" ref="BD656:BO656" si="186">SUM(BD50:BD54)+SUM(BD66:BD69)+SUM(BD74:BD76)+SUM(BD113:BD118)+SUM(BD128:BD153)+SUM(BD163:BD164)+BD172+BD174+SUM(BD175:BD193)+SUM(BD262:BD272)+BD516</f>
        <v>0</v>
      </c>
      <c r="BE656" s="525">
        <f t="shared" si="186"/>
        <v>0</v>
      </c>
      <c r="BF656" s="427">
        <f t="shared" si="186"/>
        <v>0</v>
      </c>
      <c r="BG656" s="525">
        <f t="shared" si="186"/>
        <v>0</v>
      </c>
      <c r="BH656" s="427">
        <f t="shared" si="186"/>
        <v>0</v>
      </c>
      <c r="BI656" s="525">
        <f t="shared" si="186"/>
        <v>0</v>
      </c>
      <c r="BJ656" s="427">
        <f t="shared" si="186"/>
        <v>0</v>
      </c>
      <c r="BK656" s="525">
        <f t="shared" si="186"/>
        <v>0</v>
      </c>
      <c r="BL656" s="427">
        <f t="shared" si="186"/>
        <v>0</v>
      </c>
      <c r="BM656" s="525">
        <f t="shared" si="186"/>
        <v>0</v>
      </c>
      <c r="BN656" s="427">
        <f t="shared" si="186"/>
        <v>1166</v>
      </c>
      <c r="BO656" s="525">
        <f t="shared" si="186"/>
        <v>427</v>
      </c>
      <c r="BP656" s="427">
        <f>SUM(BP50:BP54)+SUM(BP66:BP69)+SUM(BP74:BP76)+SUM(BP113:BP118)+SUM(BP128:BP153)+SUM(BP163:BP164)+BP172+BP174+SUM(BP175:BP193)+SUM(BP262:BP272)+BP516</f>
        <v>1150</v>
      </c>
      <c r="BQ656" s="525">
        <f>SUM(BQ50:BQ54)+SUM(BQ66:BQ69)+SUM(BQ74:BQ76)+SUM(BQ113:BQ118)+SUM(BQ128:BQ153)+SUM(BQ163:BQ164)+BQ172+BQ174+SUM(BQ175:BQ193)+SUM(BQ262:BQ272)+BQ516</f>
        <v>373</v>
      </c>
      <c r="BR656" s="427">
        <f>SUM(BR50:BR54)+SUM(BR66:BR69)+SUM(BR74:BR76)+SUM(BR113:BR118)+SUM(BR128:BR153)+SUM(BR163:BR164)+BR172+BR174+SUM(BR175:BR193)+SUM(BR262:BR272)+BR516</f>
        <v>0</v>
      </c>
      <c r="BS656" s="525">
        <f>SUM(BS50:BS54)+SUM(BS66:BS69)+SUM(BS74:BS76)+SUM(BS113:BS118)+SUM(BS128:BS153)+SUM(BS163:BS164)+BS172+BS174+SUM(BS175:BS193)+SUM(BS262:BS272)+BS516</f>
        <v>0</v>
      </c>
    </row>
    <row r="657" spans="1:71">
      <c r="A657" s="40"/>
      <c r="B657" s="28" t="s">
        <v>780</v>
      </c>
      <c r="C657" s="22">
        <f>SUM(C55:C65)+SUM(C86:C102)+SUM(C154:C162)+SUM(C308:C312)+C349+C421+SUM(C428:C429)+SUM(C479:C482)+SUM(C506:C508)+SUM(C510:C524)+SUM(C526:C531)+C533+C534+SUM(C565:C566)</f>
        <v>81644</v>
      </c>
      <c r="D657" s="22">
        <f>SUM(D55:D65)+SUM(D86:D102)+SUM(D154:D162)+SUM(D308:D312)+D349+D421+SUM(D428:D429)+SUM(D479:D482)+SUM(D506:D508)+SUM(D510:D524)+SUM(D526:D531)+D533+D534+SUM(D565:D566)</f>
        <v>22128</v>
      </c>
      <c r="E657" s="68">
        <f t="shared" si="142"/>
        <v>0.27103032678457695</v>
      </c>
      <c r="F657" s="427">
        <f t="shared" ref="F657:BC657" si="187">SUM(F55:F65)+SUM(F86:F102)+SUM(F154:F162)+SUM(F308:F312)+F349+F421+SUM(F428:F429)+SUM(F479:F482)+SUM(F506:F508)+SUM(F510:F524)+SUM(F526:F531)+F533+F534+SUM(F565:F566)</f>
        <v>0</v>
      </c>
      <c r="G657" s="440">
        <f t="shared" si="187"/>
        <v>0</v>
      </c>
      <c r="H657" s="427">
        <f t="shared" si="187"/>
        <v>75</v>
      </c>
      <c r="I657" s="429">
        <f t="shared" si="187"/>
        <v>40</v>
      </c>
      <c r="J657" s="438">
        <f t="shared" si="187"/>
        <v>0</v>
      </c>
      <c r="K657" s="440">
        <f t="shared" si="187"/>
        <v>0</v>
      </c>
      <c r="L657" s="427">
        <f t="shared" si="187"/>
        <v>438</v>
      </c>
      <c r="M657" s="429">
        <f t="shared" si="187"/>
        <v>175</v>
      </c>
      <c r="N657" s="438">
        <f t="shared" si="187"/>
        <v>0</v>
      </c>
      <c r="O657" s="440">
        <f t="shared" si="187"/>
        <v>0</v>
      </c>
      <c r="P657" s="427">
        <f t="shared" si="187"/>
        <v>338</v>
      </c>
      <c r="Q657" s="429">
        <f t="shared" si="187"/>
        <v>97</v>
      </c>
      <c r="R657" s="438">
        <f t="shared" si="187"/>
        <v>0</v>
      </c>
      <c r="S657" s="440">
        <f t="shared" si="187"/>
        <v>0</v>
      </c>
      <c r="T657" s="427">
        <f t="shared" si="187"/>
        <v>0</v>
      </c>
      <c r="U657" s="429">
        <f t="shared" si="187"/>
        <v>0</v>
      </c>
      <c r="V657" s="438">
        <f t="shared" si="187"/>
        <v>586</v>
      </c>
      <c r="W657" s="440">
        <f t="shared" si="187"/>
        <v>124</v>
      </c>
      <c r="X657" s="427">
        <f t="shared" si="187"/>
        <v>0</v>
      </c>
      <c r="Y657" s="429">
        <f t="shared" si="187"/>
        <v>0</v>
      </c>
      <c r="Z657" s="438">
        <f t="shared" si="187"/>
        <v>0</v>
      </c>
      <c r="AA657" s="440">
        <f t="shared" si="187"/>
        <v>0</v>
      </c>
      <c r="AB657" s="427">
        <f t="shared" si="187"/>
        <v>7923</v>
      </c>
      <c r="AC657" s="429">
        <f t="shared" si="187"/>
        <v>2546</v>
      </c>
      <c r="AD657" s="438">
        <f t="shared" si="187"/>
        <v>2442</v>
      </c>
      <c r="AE657" s="440">
        <f t="shared" si="187"/>
        <v>1058</v>
      </c>
      <c r="AF657" s="427">
        <f t="shared" si="187"/>
        <v>0</v>
      </c>
      <c r="AG657" s="429">
        <f t="shared" si="187"/>
        <v>0</v>
      </c>
      <c r="AH657" s="438">
        <f t="shared" si="187"/>
        <v>0</v>
      </c>
      <c r="AI657" s="440">
        <f t="shared" si="187"/>
        <v>0</v>
      </c>
      <c r="AJ657" s="427">
        <f t="shared" si="187"/>
        <v>0</v>
      </c>
      <c r="AK657" s="429">
        <f t="shared" si="187"/>
        <v>0</v>
      </c>
      <c r="AL657" s="438">
        <f t="shared" si="187"/>
        <v>915</v>
      </c>
      <c r="AM657" s="440">
        <f t="shared" si="187"/>
        <v>343</v>
      </c>
      <c r="AN657" s="427">
        <f t="shared" si="187"/>
        <v>0</v>
      </c>
      <c r="AO657" s="429">
        <f t="shared" si="187"/>
        <v>0</v>
      </c>
      <c r="AP657" s="438">
        <f t="shared" si="187"/>
        <v>0</v>
      </c>
      <c r="AQ657" s="440">
        <f t="shared" si="187"/>
        <v>0</v>
      </c>
      <c r="AR657" s="427">
        <f t="shared" si="187"/>
        <v>16759</v>
      </c>
      <c r="AS657" s="429">
        <f t="shared" si="187"/>
        <v>4994</v>
      </c>
      <c r="AT657" s="438">
        <f t="shared" si="187"/>
        <v>17826</v>
      </c>
      <c r="AU657" s="440">
        <f t="shared" si="187"/>
        <v>3975</v>
      </c>
      <c r="AV657" s="427">
        <f t="shared" si="187"/>
        <v>7093</v>
      </c>
      <c r="AW657" s="429">
        <f t="shared" si="187"/>
        <v>2353</v>
      </c>
      <c r="AX657" s="438">
        <f t="shared" si="187"/>
        <v>0</v>
      </c>
      <c r="AY657" s="440">
        <f t="shared" si="187"/>
        <v>0</v>
      </c>
      <c r="AZ657" s="427">
        <f t="shared" si="187"/>
        <v>0</v>
      </c>
      <c r="BA657" s="440">
        <f t="shared" si="187"/>
        <v>0</v>
      </c>
      <c r="BB657" s="427">
        <f t="shared" si="187"/>
        <v>0</v>
      </c>
      <c r="BC657" s="525">
        <f t="shared" si="187"/>
        <v>0</v>
      </c>
      <c r="BD657" s="427">
        <f t="shared" ref="BD657:BO657" si="188">SUM(BD55:BD65)+SUM(BD86:BD102)+SUM(BD154:BD162)+SUM(BD308:BD312)+BD349+BD421+SUM(BD428:BD429)+SUM(BD479:BD482)+SUM(BD506:BD508)+SUM(BD510:BD524)+SUM(BD526:BD531)+BD533+BD534+SUM(BD565:BD566)</f>
        <v>0</v>
      </c>
      <c r="BE657" s="525">
        <f t="shared" si="188"/>
        <v>0</v>
      </c>
      <c r="BF657" s="427">
        <f t="shared" si="188"/>
        <v>0</v>
      </c>
      <c r="BG657" s="525">
        <f t="shared" si="188"/>
        <v>0</v>
      </c>
      <c r="BH657" s="427">
        <f t="shared" si="188"/>
        <v>0</v>
      </c>
      <c r="BI657" s="525">
        <f t="shared" si="188"/>
        <v>0</v>
      </c>
      <c r="BJ657" s="427">
        <f t="shared" si="188"/>
        <v>0</v>
      </c>
      <c r="BK657" s="525">
        <f t="shared" si="188"/>
        <v>0</v>
      </c>
      <c r="BL657" s="427">
        <f t="shared" si="188"/>
        <v>0</v>
      </c>
      <c r="BM657" s="525">
        <f t="shared" si="188"/>
        <v>0</v>
      </c>
      <c r="BN657" s="427">
        <f t="shared" si="188"/>
        <v>0</v>
      </c>
      <c r="BO657" s="525">
        <f t="shared" si="188"/>
        <v>0</v>
      </c>
      <c r="BP657" s="427">
        <f>SUM(BP55:BP65)+SUM(BP86:BP102)+SUM(BP154:BP162)+SUM(BP308:BP312)+BP349+BP421+SUM(BP428:BP429)+SUM(BP479:BP482)+SUM(BP506:BP508)+SUM(BP510:BP524)+SUM(BP526:BP531)+BP533+BP534+SUM(BP565:BP566)</f>
        <v>0</v>
      </c>
      <c r="BQ657" s="525">
        <f>SUM(BQ55:BQ65)+SUM(BQ86:BQ102)+SUM(BQ154:BQ162)+SUM(BQ308:BQ312)+BQ349+BQ421+SUM(BQ428:BQ429)+SUM(BQ479:BQ482)+SUM(BQ506:BQ508)+SUM(BQ510:BQ524)+SUM(BQ526:BQ531)+BQ533+BQ534+SUM(BQ565:BQ566)</f>
        <v>0</v>
      </c>
      <c r="BR657" s="427">
        <f>SUM(BR55:BR65)+SUM(BR86:BR102)+SUM(BR154:BR162)+SUM(BR308:BR312)+BR349+BR421+SUM(BR428:BR429)+SUM(BR479:BR482)+SUM(BR506:BR508)+SUM(BR510:BR524)+SUM(BR526:BR531)+BR533+BR534+SUM(BR565:BR566)</f>
        <v>2087</v>
      </c>
      <c r="BS657" s="525">
        <f>SUM(BS55:BS65)+SUM(BS86:BS102)+SUM(BS154:BS162)+SUM(BS308:BS312)+BS349+BS421+SUM(BS428:BS429)+SUM(BS479:BS482)+SUM(BS506:BS508)+SUM(BS510:BS524)+SUM(BS526:BS531)+BS533+BS534+SUM(BS565:BS566)</f>
        <v>424</v>
      </c>
    </row>
    <row r="658" spans="1:71">
      <c r="A658" s="40"/>
      <c r="B658" s="29" t="s">
        <v>893</v>
      </c>
      <c r="C658" s="22">
        <f>SUM(C28:C32)+C43+C48+SUM(C52:C53)+SUM(C66:C67)+SUM(C69:C86)+SUM(C88:C89)+C92+SUM(C105:C106)+SUM(C112:C118)+C122+C129+C132+SUM(C134:C135)+C176+SUM(C178:C179)+C182+SUM(C187:C188)+SUM(C191:C192)</f>
        <v>64180</v>
      </c>
      <c r="D658" s="22">
        <f>SUM(D28:D32)+D43+D48+SUM(D52:D53)+SUM(D66:D67)+SUM(D69:D86)+SUM(D88:D89)+D92+SUM(D105:D106)+SUM(D112:D118)+D122+D129+D132+SUM(D134:D135)+D176+SUM(D178:D179)+D182+SUM(D187:D188)+SUM(D191:D192)</f>
        <v>9877</v>
      </c>
      <c r="E658" s="68">
        <f t="shared" si="142"/>
        <v>0.15389529448426301</v>
      </c>
      <c r="F658" s="427">
        <f t="shared" ref="F658:BC658" si="189">SUM(F28:F32)+F43+F48+SUM(F52:F53)+SUM(F66:F67)+SUM(F69:F86)+SUM(F88:F89)+F92+SUM(F105:F106)+SUM(F112:F118)+F122+F129+F132+SUM(F134:F135)+F176+SUM(F178:F179)+F182+SUM(F187:F188)+SUM(F191:F192)</f>
        <v>0</v>
      </c>
      <c r="G658" s="440">
        <f t="shared" si="189"/>
        <v>0</v>
      </c>
      <c r="H658" s="427">
        <f t="shared" si="189"/>
        <v>0</v>
      </c>
      <c r="I658" s="429">
        <f t="shared" si="189"/>
        <v>0</v>
      </c>
      <c r="J658" s="438">
        <f t="shared" si="189"/>
        <v>0</v>
      </c>
      <c r="K658" s="440">
        <f t="shared" si="189"/>
        <v>0</v>
      </c>
      <c r="L658" s="427">
        <f t="shared" si="189"/>
        <v>0</v>
      </c>
      <c r="M658" s="429">
        <f t="shared" si="189"/>
        <v>0</v>
      </c>
      <c r="N658" s="438">
        <f t="shared" si="189"/>
        <v>0</v>
      </c>
      <c r="O658" s="440">
        <f t="shared" si="189"/>
        <v>0</v>
      </c>
      <c r="P658" s="427">
        <f t="shared" si="189"/>
        <v>0</v>
      </c>
      <c r="Q658" s="429">
        <f t="shared" si="189"/>
        <v>0</v>
      </c>
      <c r="R658" s="438">
        <f t="shared" si="189"/>
        <v>0</v>
      </c>
      <c r="S658" s="440">
        <f t="shared" si="189"/>
        <v>0</v>
      </c>
      <c r="T658" s="427">
        <f t="shared" si="189"/>
        <v>0</v>
      </c>
      <c r="U658" s="429">
        <f t="shared" si="189"/>
        <v>0</v>
      </c>
      <c r="V658" s="438">
        <f t="shared" si="189"/>
        <v>0</v>
      </c>
      <c r="W658" s="440">
        <f t="shared" si="189"/>
        <v>0</v>
      </c>
      <c r="X658" s="427">
        <f t="shared" si="189"/>
        <v>0</v>
      </c>
      <c r="Y658" s="429">
        <f t="shared" si="189"/>
        <v>0</v>
      </c>
      <c r="Z658" s="438">
        <f t="shared" si="189"/>
        <v>0</v>
      </c>
      <c r="AA658" s="440">
        <f t="shared" si="189"/>
        <v>0</v>
      </c>
      <c r="AB658" s="427">
        <f t="shared" si="189"/>
        <v>7726</v>
      </c>
      <c r="AC658" s="429">
        <f t="shared" si="189"/>
        <v>1989</v>
      </c>
      <c r="AD658" s="438">
        <f t="shared" si="189"/>
        <v>0</v>
      </c>
      <c r="AE658" s="440">
        <f t="shared" si="189"/>
        <v>0</v>
      </c>
      <c r="AF658" s="427">
        <f t="shared" si="189"/>
        <v>0</v>
      </c>
      <c r="AG658" s="429">
        <f t="shared" si="189"/>
        <v>0</v>
      </c>
      <c r="AH658" s="438">
        <f t="shared" si="189"/>
        <v>0</v>
      </c>
      <c r="AI658" s="440">
        <f t="shared" si="189"/>
        <v>0</v>
      </c>
      <c r="AJ658" s="427">
        <f t="shared" si="189"/>
        <v>0</v>
      </c>
      <c r="AK658" s="429">
        <f t="shared" si="189"/>
        <v>0</v>
      </c>
      <c r="AL658" s="438">
        <f t="shared" si="189"/>
        <v>0</v>
      </c>
      <c r="AM658" s="440">
        <f t="shared" si="189"/>
        <v>0</v>
      </c>
      <c r="AN658" s="427">
        <f t="shared" si="189"/>
        <v>0</v>
      </c>
      <c r="AO658" s="429">
        <f t="shared" si="189"/>
        <v>0</v>
      </c>
      <c r="AP658" s="438">
        <f t="shared" si="189"/>
        <v>0</v>
      </c>
      <c r="AQ658" s="440">
        <f t="shared" si="189"/>
        <v>0</v>
      </c>
      <c r="AR658" s="427">
        <f t="shared" si="189"/>
        <v>8106</v>
      </c>
      <c r="AS658" s="429">
        <f t="shared" si="189"/>
        <v>1593</v>
      </c>
      <c r="AT658" s="438">
        <f t="shared" si="189"/>
        <v>8453</v>
      </c>
      <c r="AU658" s="440">
        <f t="shared" si="189"/>
        <v>1246</v>
      </c>
      <c r="AV658" s="427">
        <f t="shared" si="189"/>
        <v>7479</v>
      </c>
      <c r="AW658" s="429">
        <f t="shared" si="189"/>
        <v>2143</v>
      </c>
      <c r="AX658" s="438">
        <f t="shared" si="189"/>
        <v>0</v>
      </c>
      <c r="AY658" s="440">
        <f t="shared" si="189"/>
        <v>0</v>
      </c>
      <c r="AZ658" s="427">
        <f t="shared" si="189"/>
        <v>0</v>
      </c>
      <c r="BA658" s="440">
        <f t="shared" si="189"/>
        <v>0</v>
      </c>
      <c r="BB658" s="427">
        <f t="shared" si="189"/>
        <v>0</v>
      </c>
      <c r="BC658" s="525">
        <f t="shared" si="189"/>
        <v>0</v>
      </c>
      <c r="BD658" s="427">
        <f t="shared" ref="BD658:BO658" si="190">SUM(BD28:BD32)+BD43+BD48+SUM(BD52:BD53)+SUM(BD66:BD67)+SUM(BD69:BD86)+SUM(BD88:BD89)+BD92+SUM(BD105:BD106)+SUM(BD112:BD118)+BD122+BD129+BD132+SUM(BD134:BD135)+BD176+SUM(BD178:BD179)+BD182+SUM(BD187:BD188)+SUM(BD191:BD192)</f>
        <v>0</v>
      </c>
      <c r="BE658" s="525">
        <f t="shared" si="190"/>
        <v>0</v>
      </c>
      <c r="BF658" s="427">
        <f t="shared" si="190"/>
        <v>0</v>
      </c>
      <c r="BG658" s="525">
        <f t="shared" si="190"/>
        <v>0</v>
      </c>
      <c r="BH658" s="427">
        <f t="shared" si="190"/>
        <v>0</v>
      </c>
      <c r="BI658" s="525">
        <f t="shared" si="190"/>
        <v>0</v>
      </c>
      <c r="BJ658" s="427">
        <f t="shared" si="190"/>
        <v>0</v>
      </c>
      <c r="BK658" s="525">
        <f t="shared" si="190"/>
        <v>0</v>
      </c>
      <c r="BL658" s="427">
        <f t="shared" si="190"/>
        <v>0</v>
      </c>
      <c r="BM658" s="525">
        <f t="shared" si="190"/>
        <v>0</v>
      </c>
      <c r="BN658" s="427">
        <f t="shared" si="190"/>
        <v>0</v>
      </c>
      <c r="BO658" s="525">
        <f t="shared" si="190"/>
        <v>0</v>
      </c>
      <c r="BP658" s="427">
        <f>SUM(BP28:BP32)+BP43+BP48+SUM(BP52:BP53)+SUM(BP66:BP67)+SUM(BP69:BP86)+SUM(BP88:BP89)+BP92+SUM(BP105:BP106)+SUM(BP112:BP118)+BP122+BP129+BP132+SUM(BP134:BP135)+BP176+SUM(BP178:BP179)+BP182+SUM(BP187:BP188)+SUM(BP191:BP192)</f>
        <v>0</v>
      </c>
      <c r="BQ658" s="525">
        <f>SUM(BQ28:BQ32)+BQ43+BQ48+SUM(BQ52:BQ53)+SUM(BQ66:BQ67)+SUM(BQ69:BQ86)+SUM(BQ88:BQ89)+BQ92+SUM(BQ105:BQ106)+SUM(BQ112:BQ118)+BQ122+BQ129+BQ132+SUM(BQ134:BQ135)+BQ176+SUM(BQ178:BQ179)+BQ182+SUM(BQ187:BQ188)+SUM(BQ191:BQ192)</f>
        <v>0</v>
      </c>
      <c r="BR658" s="427">
        <f>SUM(BR28:BR32)+BR43+BR48+SUM(BR52:BR53)+SUM(BR66:BR67)+SUM(BR69:BR86)+SUM(BR88:BR89)+BR92+SUM(BR105:BR106)+SUM(BR112:BR118)+BR122+BR129+BR132+SUM(BR134:BR135)+BR176+SUM(BR178:BR179)+BR182+SUM(BR187:BR188)+SUM(BR191:BR192)</f>
        <v>0</v>
      </c>
      <c r="BS658" s="525">
        <f>SUM(BS28:BS32)+BS43+BS48+SUM(BS52:BS53)+SUM(BS66:BS67)+SUM(BS69:BS86)+SUM(BS88:BS89)+BS92+SUM(BS105:BS106)+SUM(BS112:BS118)+BS122+BS129+BS132+SUM(BS134:BS135)+BS176+SUM(BS178:BS179)+BS182+SUM(BS187:BS188)+SUM(BS191:BS192)</f>
        <v>0</v>
      </c>
    </row>
    <row r="659" spans="1:71">
      <c r="A659" s="40"/>
      <c r="B659" s="29" t="s">
        <v>781</v>
      </c>
      <c r="C659" s="22">
        <f>SUM(C17:C18)+C20+C22+SUM(C24:C25)+SUM(C55:C61)+C64+C87+SUM(C90:C91)+C93+SUM(C94:C102)+SUM(C103:C104)+SUM(C107:C111)+C133+SUM(C136:C141)+SUM(C144:C149)+SUM(C151:C153)+SUM(C154:C155)+SUM(C158:C159)+SUM(C161:C162)+C175+C177+SUM(C180:C181)+SUM(C183:C185)+C189+SUM(C389:C393)+C421+SUM(C499:C502)</f>
        <v>75891</v>
      </c>
      <c r="D659" s="22">
        <f>SUM(D17:D18)+D20+D22+SUM(D24:D25)+SUM(D55:D61)+D64+D87+SUM(D90:D91)+D93+SUM(D94:D102)+SUM(D103:D104)+SUM(D107:D111)+D133+SUM(D136:D141)+SUM(D144:D149)+SUM(D151:D153)+SUM(D154:D155)+SUM(D158:D159)+SUM(D161:D162)+D175+D177+SUM(D180:D181)+SUM(D183:D185)+D189+SUM(D389:D393)+D421+SUM(D499:D502)</f>
        <v>20277</v>
      </c>
      <c r="E659" s="68">
        <f t="shared" si="142"/>
        <v>0.26718583231213189</v>
      </c>
      <c r="F659" s="427">
        <f t="shared" ref="F659:BC659" si="191">SUM(F17:F18)+F20+F22+SUM(F24:F25)+SUM(F55:F61)+F64+F87+SUM(F90:F91)+F93+SUM(F94:F102)+SUM(F103:F104)+SUM(F107:F111)+F133+SUM(F136:F141)+SUM(F144:F149)+SUM(F151:F153)+SUM(F154:F155)+SUM(F158:F159)+SUM(F161:F162)+F175+F177+SUM(F180:F181)+SUM(F183:F185)+F189+SUM(F389:F393)+F421+SUM(F499:F502)</f>
        <v>0</v>
      </c>
      <c r="G659" s="440">
        <f t="shared" si="191"/>
        <v>0</v>
      </c>
      <c r="H659" s="427">
        <f t="shared" si="191"/>
        <v>0</v>
      </c>
      <c r="I659" s="429">
        <f t="shared" si="191"/>
        <v>0</v>
      </c>
      <c r="J659" s="438">
        <f t="shared" si="191"/>
        <v>0</v>
      </c>
      <c r="K659" s="440">
        <f t="shared" si="191"/>
        <v>0</v>
      </c>
      <c r="L659" s="427">
        <f t="shared" si="191"/>
        <v>0</v>
      </c>
      <c r="M659" s="429">
        <f t="shared" si="191"/>
        <v>0</v>
      </c>
      <c r="N659" s="438">
        <f t="shared" si="191"/>
        <v>0</v>
      </c>
      <c r="O659" s="440">
        <f t="shared" si="191"/>
        <v>0</v>
      </c>
      <c r="P659" s="427">
        <f t="shared" si="191"/>
        <v>0</v>
      </c>
      <c r="Q659" s="429">
        <f t="shared" si="191"/>
        <v>0</v>
      </c>
      <c r="R659" s="438">
        <f t="shared" si="191"/>
        <v>0</v>
      </c>
      <c r="S659" s="440">
        <f t="shared" si="191"/>
        <v>0</v>
      </c>
      <c r="T659" s="427">
        <f t="shared" si="191"/>
        <v>0</v>
      </c>
      <c r="U659" s="429">
        <f t="shared" si="191"/>
        <v>0</v>
      </c>
      <c r="V659" s="438">
        <f t="shared" si="191"/>
        <v>0</v>
      </c>
      <c r="W659" s="440">
        <f t="shared" si="191"/>
        <v>0</v>
      </c>
      <c r="X659" s="427">
        <f t="shared" si="191"/>
        <v>0</v>
      </c>
      <c r="Y659" s="429">
        <f t="shared" si="191"/>
        <v>0</v>
      </c>
      <c r="Z659" s="438">
        <f t="shared" si="191"/>
        <v>0</v>
      </c>
      <c r="AA659" s="440">
        <f t="shared" si="191"/>
        <v>0</v>
      </c>
      <c r="AB659" s="427">
        <f t="shared" si="191"/>
        <v>14352</v>
      </c>
      <c r="AC659" s="429">
        <f t="shared" si="191"/>
        <v>4302</v>
      </c>
      <c r="AD659" s="438">
        <f t="shared" si="191"/>
        <v>0</v>
      </c>
      <c r="AE659" s="440">
        <f t="shared" si="191"/>
        <v>0</v>
      </c>
      <c r="AF659" s="427">
        <f t="shared" si="191"/>
        <v>0</v>
      </c>
      <c r="AG659" s="429">
        <f t="shared" si="191"/>
        <v>0</v>
      </c>
      <c r="AH659" s="438">
        <f t="shared" si="191"/>
        <v>0</v>
      </c>
      <c r="AI659" s="440">
        <f t="shared" si="191"/>
        <v>0</v>
      </c>
      <c r="AJ659" s="427">
        <f t="shared" si="191"/>
        <v>0</v>
      </c>
      <c r="AK659" s="429">
        <f t="shared" si="191"/>
        <v>0</v>
      </c>
      <c r="AL659" s="438">
        <f t="shared" si="191"/>
        <v>0</v>
      </c>
      <c r="AM659" s="440">
        <f t="shared" si="191"/>
        <v>0</v>
      </c>
      <c r="AN659" s="427">
        <f t="shared" si="191"/>
        <v>0</v>
      </c>
      <c r="AO659" s="429">
        <f t="shared" si="191"/>
        <v>0</v>
      </c>
      <c r="AP659" s="438">
        <f t="shared" si="191"/>
        <v>0</v>
      </c>
      <c r="AQ659" s="440">
        <f t="shared" si="191"/>
        <v>0</v>
      </c>
      <c r="AR659" s="427">
        <f t="shared" si="191"/>
        <v>16268</v>
      </c>
      <c r="AS659" s="429">
        <f t="shared" si="191"/>
        <v>3710</v>
      </c>
      <c r="AT659" s="438">
        <f t="shared" si="191"/>
        <v>17084</v>
      </c>
      <c r="AU659" s="440">
        <f t="shared" si="191"/>
        <v>2895</v>
      </c>
      <c r="AV659" s="427">
        <f t="shared" si="191"/>
        <v>13650</v>
      </c>
      <c r="AW659" s="429">
        <f t="shared" si="191"/>
        <v>4192</v>
      </c>
      <c r="AX659" s="438">
        <f t="shared" si="191"/>
        <v>0</v>
      </c>
      <c r="AY659" s="440">
        <f t="shared" si="191"/>
        <v>0</v>
      </c>
      <c r="AZ659" s="427">
        <f t="shared" si="191"/>
        <v>0</v>
      </c>
      <c r="BA659" s="440">
        <f t="shared" si="191"/>
        <v>0</v>
      </c>
      <c r="BB659" s="427">
        <f t="shared" si="191"/>
        <v>0</v>
      </c>
      <c r="BC659" s="525">
        <f t="shared" si="191"/>
        <v>0</v>
      </c>
      <c r="BD659" s="427">
        <f t="shared" ref="BD659:BO659" si="192">SUM(BD17:BD18)+BD20+BD22+SUM(BD24:BD25)+SUM(BD55:BD61)+BD64+BD87+SUM(BD90:BD91)+BD93+SUM(BD94:BD102)+SUM(BD103:BD104)+SUM(BD107:BD111)+BD133+SUM(BD136:BD141)+SUM(BD144:BD149)+SUM(BD151:BD153)+SUM(BD154:BD155)+SUM(BD158:BD159)+SUM(BD161:BD162)+BD175+BD177+SUM(BD180:BD181)+SUM(BD183:BD185)+BD189+SUM(BD389:BD393)+BD421+SUM(BD499:BD502)</f>
        <v>0</v>
      </c>
      <c r="BE659" s="525">
        <f t="shared" si="192"/>
        <v>0</v>
      </c>
      <c r="BF659" s="427">
        <f t="shared" si="192"/>
        <v>0</v>
      </c>
      <c r="BG659" s="525">
        <f t="shared" si="192"/>
        <v>0</v>
      </c>
      <c r="BH659" s="427">
        <f t="shared" si="192"/>
        <v>0</v>
      </c>
      <c r="BI659" s="525">
        <f t="shared" si="192"/>
        <v>0</v>
      </c>
      <c r="BJ659" s="427">
        <f t="shared" si="192"/>
        <v>0</v>
      </c>
      <c r="BK659" s="525">
        <f t="shared" si="192"/>
        <v>0</v>
      </c>
      <c r="BL659" s="427">
        <f t="shared" si="192"/>
        <v>0</v>
      </c>
      <c r="BM659" s="525">
        <f t="shared" si="192"/>
        <v>0</v>
      </c>
      <c r="BN659" s="427">
        <f t="shared" si="192"/>
        <v>0</v>
      </c>
      <c r="BO659" s="525">
        <f t="shared" si="192"/>
        <v>0</v>
      </c>
      <c r="BP659" s="427">
        <f>SUM(BP17:BP18)+BP20+BP22+SUM(BP24:BP25)+SUM(BP55:BP61)+BP64+BP87+SUM(BP90:BP91)+BP93+SUM(BP94:BP102)+SUM(BP103:BP104)+SUM(BP107:BP111)+BP133+SUM(BP136:BP141)+SUM(BP144:BP149)+SUM(BP151:BP153)+SUM(BP154:BP155)+SUM(BP158:BP159)+SUM(BP161:BP162)+BP175+BP177+SUM(BP180:BP181)+SUM(BP183:BP185)+BP189+SUM(BP389:BP393)+BP421+SUM(BP499:BP502)</f>
        <v>0</v>
      </c>
      <c r="BQ659" s="525">
        <f>SUM(BQ17:BQ18)+BQ20+BQ22+SUM(BQ24:BQ25)+SUM(BQ55:BQ61)+BQ64+BQ87+SUM(BQ90:BQ91)+BQ93+SUM(BQ94:BQ102)+SUM(BQ103:BQ104)+SUM(BQ107:BQ111)+BQ133+SUM(BQ136:BQ141)+SUM(BQ144:BQ149)+SUM(BQ151:BQ153)+SUM(BQ154:BQ155)+SUM(BQ158:BQ159)+SUM(BQ161:BQ162)+BQ175+BQ177+SUM(BQ180:BQ181)+SUM(BQ183:BQ185)+BQ189+SUM(BQ389:BQ393)+BQ421+SUM(BQ499:BQ502)</f>
        <v>0</v>
      </c>
      <c r="BR659" s="427">
        <f>SUM(BR17:BR18)+BR20+BR22+SUM(BR24:BR25)+SUM(BR55:BR61)+BR64+BR87+SUM(BR90:BR91)+BR93+SUM(BR94:BR102)+SUM(BR103:BR104)+SUM(BR107:BR111)+BR133+SUM(BR136:BR141)+SUM(BR144:BR149)+SUM(BR151:BR153)+SUM(BR154:BR155)+SUM(BR158:BR159)+SUM(BR161:BR162)+BR175+BR177+SUM(BR180:BR181)+SUM(BR183:BR185)+BR189+SUM(BR389:BR393)+BR421+SUM(BR499:BR502)</f>
        <v>0</v>
      </c>
      <c r="BS659" s="525">
        <f>SUM(BS17:BS18)+BS20+BS22+SUM(BS24:BS25)+SUM(BS55:BS61)+BS64+BS87+SUM(BS90:BS91)+BS93+SUM(BS94:BS102)+SUM(BS103:BS104)+SUM(BS107:BS111)+BS133+SUM(BS136:BS141)+SUM(BS144:BS149)+SUM(BS151:BS153)+SUM(BS154:BS155)+SUM(BS158:BS159)+SUM(BS161:BS162)+BS175+BS177+SUM(BS180:BS181)+SUM(BS183:BS185)+BS189+SUM(BS389:BS393)+BS421+SUM(BS499:BS502)</f>
        <v>0</v>
      </c>
    </row>
    <row r="660" spans="1:71">
      <c r="A660" s="40"/>
      <c r="B660" s="29" t="s">
        <v>782</v>
      </c>
      <c r="C660" s="22">
        <f>SUM(C62:C63)+C65+SUM(C142:C143)+C150+SUM(C156:C157)+C160+SUM(C213:C225)+SUM(C262:C272)+SUM(C308:C312)+SUM(C313:C316)+C349+SUM(C428:C429)+SUM(C473:C475)+SUM(C479:C482)+SUM(C503:C505)+SUM(C506:C508)+SUM(C510:C524)+SUM(C526:C533)+SUM(C565:C566)</f>
        <v>83204</v>
      </c>
      <c r="D660" s="22">
        <f>SUM(D62:D63)+D65+SUM(D142:D143)+D150+SUM(D156:D157)+D160+SUM(D213:D225)+SUM(D262:D272)+SUM(D308:D312)+SUM(D313:D316)+D349+SUM(D428:D429)+SUM(D473:D475)+SUM(D479:D482)+SUM(D503:D505)+SUM(D506:D508)+SUM(D510:D524)+SUM(D526:D533)+SUM(D565:D566)</f>
        <v>22970</v>
      </c>
      <c r="E660" s="68">
        <f t="shared" si="142"/>
        <v>0.27606845824719967</v>
      </c>
      <c r="F660" s="427">
        <f t="shared" ref="F660:BC660" si="193">SUM(F62:F63)+F65+SUM(F142:F143)+F150+SUM(F156:F157)+F160+SUM(F213:F225)+SUM(F262:F272)+SUM(F308:F312)+SUM(F313:F316)+F349+SUM(F428:F429)+SUM(F473:F475)+SUM(F479:F482)+SUM(F503:F505)+SUM(F506:F508)+SUM(F510:F524)+SUM(F526:F533)+SUM(F565:F566)</f>
        <v>0</v>
      </c>
      <c r="G660" s="440">
        <f t="shared" si="193"/>
        <v>0</v>
      </c>
      <c r="H660" s="427">
        <f t="shared" si="193"/>
        <v>75</v>
      </c>
      <c r="I660" s="429">
        <f t="shared" si="193"/>
        <v>40</v>
      </c>
      <c r="J660" s="438">
        <f t="shared" si="193"/>
        <v>0</v>
      </c>
      <c r="K660" s="440">
        <f t="shared" si="193"/>
        <v>0</v>
      </c>
      <c r="L660" s="427">
        <f t="shared" si="193"/>
        <v>438</v>
      </c>
      <c r="M660" s="429">
        <f t="shared" si="193"/>
        <v>175</v>
      </c>
      <c r="N660" s="438">
        <f t="shared" si="193"/>
        <v>418</v>
      </c>
      <c r="O660" s="440">
        <f t="shared" si="193"/>
        <v>142</v>
      </c>
      <c r="P660" s="427">
        <f t="shared" si="193"/>
        <v>338</v>
      </c>
      <c r="Q660" s="429">
        <f t="shared" si="193"/>
        <v>97</v>
      </c>
      <c r="R660" s="438">
        <f t="shared" si="193"/>
        <v>0</v>
      </c>
      <c r="S660" s="440">
        <f t="shared" si="193"/>
        <v>0</v>
      </c>
      <c r="T660" s="427">
        <f t="shared" si="193"/>
        <v>0</v>
      </c>
      <c r="U660" s="429">
        <f t="shared" si="193"/>
        <v>0</v>
      </c>
      <c r="V660" s="438">
        <f t="shared" si="193"/>
        <v>586</v>
      </c>
      <c r="W660" s="440">
        <f t="shared" si="193"/>
        <v>124</v>
      </c>
      <c r="X660" s="427">
        <f t="shared" si="193"/>
        <v>0</v>
      </c>
      <c r="Y660" s="429">
        <f t="shared" si="193"/>
        <v>0</v>
      </c>
      <c r="Z660" s="438">
        <f t="shared" si="193"/>
        <v>0</v>
      </c>
      <c r="AA660" s="440">
        <f t="shared" si="193"/>
        <v>0</v>
      </c>
      <c r="AB660" s="427">
        <f t="shared" si="193"/>
        <v>3809</v>
      </c>
      <c r="AC660" s="429">
        <f t="shared" si="193"/>
        <v>1743</v>
      </c>
      <c r="AD660" s="438">
        <f t="shared" si="193"/>
        <v>2443</v>
      </c>
      <c r="AE660" s="440">
        <f t="shared" si="193"/>
        <v>1058</v>
      </c>
      <c r="AF660" s="427">
        <f t="shared" si="193"/>
        <v>0</v>
      </c>
      <c r="AG660" s="429">
        <f t="shared" si="193"/>
        <v>0</v>
      </c>
      <c r="AH660" s="438">
        <f t="shared" si="193"/>
        <v>0</v>
      </c>
      <c r="AI660" s="440">
        <f t="shared" si="193"/>
        <v>0</v>
      </c>
      <c r="AJ660" s="427">
        <f t="shared" si="193"/>
        <v>356</v>
      </c>
      <c r="AK660" s="429">
        <f t="shared" si="193"/>
        <v>176</v>
      </c>
      <c r="AL660" s="438">
        <f t="shared" si="193"/>
        <v>915</v>
      </c>
      <c r="AM660" s="440">
        <f t="shared" si="193"/>
        <v>343</v>
      </c>
      <c r="AN660" s="427">
        <f t="shared" si="193"/>
        <v>0</v>
      </c>
      <c r="AO660" s="429">
        <f t="shared" si="193"/>
        <v>0</v>
      </c>
      <c r="AP660" s="438">
        <f t="shared" si="193"/>
        <v>799</v>
      </c>
      <c r="AQ660" s="440">
        <f t="shared" si="193"/>
        <v>1731</v>
      </c>
      <c r="AR660" s="427">
        <f t="shared" si="193"/>
        <v>16576</v>
      </c>
      <c r="AS660" s="429">
        <f t="shared" si="193"/>
        <v>5964</v>
      </c>
      <c r="AT660" s="438">
        <f t="shared" si="193"/>
        <v>17920</v>
      </c>
      <c r="AU660" s="440">
        <f t="shared" si="193"/>
        <v>4695</v>
      </c>
      <c r="AV660" s="427">
        <f t="shared" si="193"/>
        <v>1781</v>
      </c>
      <c r="AW660" s="429">
        <f t="shared" si="193"/>
        <v>640</v>
      </c>
      <c r="AX660" s="438">
        <f t="shared" si="193"/>
        <v>55</v>
      </c>
      <c r="AY660" s="440">
        <f t="shared" si="193"/>
        <v>304</v>
      </c>
      <c r="AZ660" s="427">
        <f t="shared" si="193"/>
        <v>0</v>
      </c>
      <c r="BA660" s="440">
        <f t="shared" si="193"/>
        <v>0</v>
      </c>
      <c r="BB660" s="427">
        <f t="shared" si="193"/>
        <v>0</v>
      </c>
      <c r="BC660" s="525">
        <f t="shared" si="193"/>
        <v>0</v>
      </c>
      <c r="BD660" s="427">
        <f t="shared" ref="BD660:BO660" si="194">SUM(BD62:BD63)+BD65+SUM(BD142:BD143)+BD150+SUM(BD156:BD157)+BD160+SUM(BD213:BD225)+SUM(BD262:BD272)+SUM(BD308:BD312)+SUM(BD313:BD316)+BD349+SUM(BD428:BD429)+SUM(BD473:BD475)+SUM(BD479:BD482)+SUM(BD503:BD505)+SUM(BD506:BD508)+SUM(BD510:BD524)+SUM(BD526:BD533)+SUM(BD565:BD566)</f>
        <v>1336</v>
      </c>
      <c r="BE660" s="525">
        <f t="shared" si="194"/>
        <v>1140</v>
      </c>
      <c r="BF660" s="427">
        <f t="shared" si="194"/>
        <v>1317</v>
      </c>
      <c r="BG660" s="525">
        <f t="shared" si="194"/>
        <v>1090</v>
      </c>
      <c r="BH660" s="427">
        <f t="shared" si="194"/>
        <v>0</v>
      </c>
      <c r="BI660" s="525">
        <f t="shared" si="194"/>
        <v>0</v>
      </c>
      <c r="BJ660" s="427">
        <f t="shared" si="194"/>
        <v>0</v>
      </c>
      <c r="BK660" s="525">
        <f t="shared" si="194"/>
        <v>0</v>
      </c>
      <c r="BL660" s="427">
        <f t="shared" si="194"/>
        <v>0</v>
      </c>
      <c r="BM660" s="525">
        <f t="shared" si="194"/>
        <v>0</v>
      </c>
      <c r="BN660" s="427">
        <f t="shared" si="194"/>
        <v>1166</v>
      </c>
      <c r="BO660" s="525">
        <f t="shared" si="194"/>
        <v>427</v>
      </c>
      <c r="BP660" s="427">
        <f>SUM(BP62:BP63)+BP65+SUM(BP142:BP143)+BP150+SUM(BP156:BP157)+BP160+SUM(BP213:BP225)+SUM(BP262:BP272)+SUM(BP308:BP312)+SUM(BP313:BP316)+BP349+SUM(BP428:BP429)+SUM(BP473:BP475)+SUM(BP479:BP482)+SUM(BP503:BP505)+SUM(BP506:BP508)+SUM(BP510:BP524)+SUM(BP526:BP533)+SUM(BP565:BP566)</f>
        <v>1150</v>
      </c>
      <c r="BQ660" s="525">
        <f>SUM(BQ62:BQ63)+BQ65+SUM(BQ142:BQ143)+BQ150+SUM(BQ156:BQ157)+BQ160+SUM(BQ213:BQ225)+SUM(BQ262:BQ272)+SUM(BQ308:BQ312)+SUM(BQ313:BQ316)+BQ349+SUM(BQ428:BQ429)+SUM(BQ473:BQ475)+SUM(BQ479:BQ482)+SUM(BQ503:BQ505)+SUM(BQ506:BQ508)+SUM(BQ510:BQ524)+SUM(BQ526:BQ533)+SUM(BQ565:BQ566)</f>
        <v>373</v>
      </c>
      <c r="BR660" s="427">
        <f>SUM(BR62:BR63)+BR65+SUM(BR142:BR143)+BR150+SUM(BR156:BR157)+BR160+SUM(BR213:BR225)+SUM(BR262:BR272)+SUM(BR308:BR312)+SUM(BR313:BR316)+BR349+SUM(BR428:BR429)+SUM(BR473:BR475)+SUM(BR479:BR482)+SUM(BR503:BR505)+SUM(BR506:BR508)+SUM(BR510:BR524)+SUM(BR526:BR533)+SUM(BR565:BR566)</f>
        <v>2087</v>
      </c>
      <c r="BS660" s="525">
        <f>SUM(BS62:BS63)+BS65+SUM(BS142:BS143)+BS150+SUM(BS156:BS157)+BS160+SUM(BS213:BS225)+SUM(BS262:BS272)+SUM(BS308:BS312)+SUM(BS313:BS316)+BS349+SUM(BS428:BS429)+SUM(BS473:BS475)+SUM(BS479:BS482)+SUM(BS503:BS505)+SUM(BS506:BS508)+SUM(BS510:BS524)+SUM(BS526:BS533)+SUM(BS565:BS566)</f>
        <v>424</v>
      </c>
    </row>
    <row r="661" spans="1:71">
      <c r="A661" s="40"/>
      <c r="B661" s="29" t="s">
        <v>894</v>
      </c>
      <c r="C661" s="22">
        <f>SUM(C4:C16)+C19+C21+C23+C26+C27+SUM(C33:C42)+SUM(C44:C47)+SUM(C49:C51)+C54+C68+SUM(C273:C284)+SUM(C317:C348)+C394+C425+SUM(C483:C484)+SUM(C497:C498)</f>
        <v>92399</v>
      </c>
      <c r="D661" s="22">
        <f>SUM(D4:D16)+D19+D21+D23+D26+D27+SUM(D33:D42)+SUM(D44:D47)+SUM(D49:D51)+D54+D68+SUM(D273:D284)+SUM(D317:D348)+D394+D425+SUM(D483:D484)+SUM(D497:D498)</f>
        <v>32340</v>
      </c>
      <c r="E661" s="68">
        <f t="shared" si="142"/>
        <v>0.35000378791978271</v>
      </c>
      <c r="F661" s="427">
        <f t="shared" ref="F661:BC661" si="195">SUM(F4:F16)+F19+F21+F23+F26+F27+SUM(F33:F42)+SUM(F44:F47)+SUM(F49:F51)+F54+F68+SUM(F273:F284)+SUM(F317:F348)+F394+F425+SUM(F483:F484)+SUM(F497:F498)</f>
        <v>0</v>
      </c>
      <c r="G661" s="440">
        <f t="shared" si="195"/>
        <v>0</v>
      </c>
      <c r="H661" s="427">
        <f t="shared" si="195"/>
        <v>0</v>
      </c>
      <c r="I661" s="429">
        <f t="shared" si="195"/>
        <v>0</v>
      </c>
      <c r="J661" s="438">
        <f t="shared" si="195"/>
        <v>0</v>
      </c>
      <c r="K661" s="440">
        <f t="shared" si="195"/>
        <v>0</v>
      </c>
      <c r="L661" s="427">
        <f t="shared" si="195"/>
        <v>0</v>
      </c>
      <c r="M661" s="429">
        <f t="shared" si="195"/>
        <v>0</v>
      </c>
      <c r="N661" s="438">
        <f t="shared" si="195"/>
        <v>0</v>
      </c>
      <c r="O661" s="440">
        <f t="shared" si="195"/>
        <v>0</v>
      </c>
      <c r="P661" s="427">
        <f t="shared" si="195"/>
        <v>0</v>
      </c>
      <c r="Q661" s="429">
        <f t="shared" si="195"/>
        <v>0</v>
      </c>
      <c r="R661" s="438">
        <f t="shared" si="195"/>
        <v>0</v>
      </c>
      <c r="S661" s="440">
        <f t="shared" si="195"/>
        <v>0</v>
      </c>
      <c r="T661" s="427">
        <f t="shared" si="195"/>
        <v>0</v>
      </c>
      <c r="U661" s="429">
        <f t="shared" si="195"/>
        <v>0</v>
      </c>
      <c r="V661" s="438">
        <f t="shared" si="195"/>
        <v>0</v>
      </c>
      <c r="W661" s="440">
        <f t="shared" si="195"/>
        <v>0</v>
      </c>
      <c r="X661" s="427">
        <f t="shared" si="195"/>
        <v>0</v>
      </c>
      <c r="Y661" s="429">
        <f t="shared" si="195"/>
        <v>0</v>
      </c>
      <c r="Z661" s="438">
        <f t="shared" si="195"/>
        <v>0</v>
      </c>
      <c r="AA661" s="440">
        <f t="shared" si="195"/>
        <v>0</v>
      </c>
      <c r="AB661" s="427">
        <f t="shared" si="195"/>
        <v>7776</v>
      </c>
      <c r="AC661" s="429">
        <f t="shared" si="195"/>
        <v>3535</v>
      </c>
      <c r="AD661" s="438">
        <f t="shared" si="195"/>
        <v>0</v>
      </c>
      <c r="AE661" s="440">
        <f t="shared" si="195"/>
        <v>0</v>
      </c>
      <c r="AF661" s="427">
        <f t="shared" si="195"/>
        <v>9058</v>
      </c>
      <c r="AG661" s="429">
        <f t="shared" si="195"/>
        <v>6638</v>
      </c>
      <c r="AH661" s="438">
        <f t="shared" si="195"/>
        <v>0</v>
      </c>
      <c r="AI661" s="440">
        <f t="shared" si="195"/>
        <v>0</v>
      </c>
      <c r="AJ661" s="427">
        <f t="shared" si="195"/>
        <v>0</v>
      </c>
      <c r="AK661" s="429">
        <f t="shared" si="195"/>
        <v>0</v>
      </c>
      <c r="AL661" s="438">
        <f t="shared" si="195"/>
        <v>0</v>
      </c>
      <c r="AM661" s="440">
        <f t="shared" si="195"/>
        <v>0</v>
      </c>
      <c r="AN661" s="427">
        <f t="shared" si="195"/>
        <v>0</v>
      </c>
      <c r="AO661" s="429">
        <f t="shared" si="195"/>
        <v>0</v>
      </c>
      <c r="AP661" s="438">
        <f t="shared" si="195"/>
        <v>0</v>
      </c>
      <c r="AQ661" s="440">
        <f t="shared" si="195"/>
        <v>0</v>
      </c>
      <c r="AR661" s="427">
        <f t="shared" si="195"/>
        <v>22576</v>
      </c>
      <c r="AS661" s="429">
        <f t="shared" si="195"/>
        <v>9101</v>
      </c>
      <c r="AT661" s="438">
        <f t="shared" si="195"/>
        <v>24304</v>
      </c>
      <c r="AU661" s="440">
        <f t="shared" si="195"/>
        <v>7322</v>
      </c>
      <c r="AV661" s="427">
        <f t="shared" si="195"/>
        <v>8583</v>
      </c>
      <c r="AW661" s="429">
        <f t="shared" si="195"/>
        <v>2519</v>
      </c>
      <c r="AX661" s="438">
        <f t="shared" si="195"/>
        <v>0</v>
      </c>
      <c r="AY661" s="440">
        <f t="shared" si="195"/>
        <v>0</v>
      </c>
      <c r="AZ661" s="427">
        <f t="shared" si="195"/>
        <v>0</v>
      </c>
      <c r="BA661" s="440">
        <f t="shared" si="195"/>
        <v>0</v>
      </c>
      <c r="BB661" s="427">
        <f t="shared" si="195"/>
        <v>0</v>
      </c>
      <c r="BC661" s="525">
        <f t="shared" si="195"/>
        <v>0</v>
      </c>
      <c r="BD661" s="427">
        <f t="shared" ref="BD661:BO661" si="196">SUM(BD4:BD16)+BD19+BD21+BD23+BD26+BD27+SUM(BD33:BD42)+SUM(BD44:BD47)+SUM(BD49:BD51)+BD54+BD68+SUM(BD273:BD284)+SUM(BD317:BD348)+BD394+BD425+SUM(BD483:BD484)+SUM(BD497:BD498)</f>
        <v>0</v>
      </c>
      <c r="BE661" s="525">
        <f t="shared" si="196"/>
        <v>0</v>
      </c>
      <c r="BF661" s="427">
        <f t="shared" si="196"/>
        <v>0</v>
      </c>
      <c r="BG661" s="525">
        <f t="shared" si="196"/>
        <v>0</v>
      </c>
      <c r="BH661" s="427">
        <f t="shared" si="196"/>
        <v>0</v>
      </c>
      <c r="BI661" s="525">
        <f t="shared" si="196"/>
        <v>0</v>
      </c>
      <c r="BJ661" s="427">
        <f t="shared" si="196"/>
        <v>0</v>
      </c>
      <c r="BK661" s="525">
        <f t="shared" si="196"/>
        <v>0</v>
      </c>
      <c r="BL661" s="427">
        <f t="shared" si="196"/>
        <v>0</v>
      </c>
      <c r="BM661" s="525">
        <f t="shared" si="196"/>
        <v>0</v>
      </c>
      <c r="BN661" s="427">
        <f t="shared" si="196"/>
        <v>0</v>
      </c>
      <c r="BO661" s="525">
        <f t="shared" si="196"/>
        <v>0</v>
      </c>
      <c r="BP661" s="427">
        <f>SUM(BP4:BP16)+BP19+BP21+BP23+BP26+BP27+SUM(BP33:BP42)+SUM(BP44:BP47)+SUM(BP49:BP51)+BP54+BP68+SUM(BP273:BP284)+SUM(BP317:BP348)+BP394+BP425+SUM(BP483:BP484)+SUM(BP497:BP498)</f>
        <v>0</v>
      </c>
      <c r="BQ661" s="525">
        <f>SUM(BQ4:BQ16)+BQ19+BQ21+BQ23+BQ26+BQ27+SUM(BQ33:BQ42)+SUM(BQ44:BQ47)+SUM(BQ49:BQ51)+BQ54+BQ68+SUM(BQ273:BQ284)+SUM(BQ317:BQ348)+BQ394+BQ425+SUM(BQ483:BQ484)+SUM(BQ497:BQ498)</f>
        <v>0</v>
      </c>
      <c r="BR661" s="427">
        <f>SUM(BR4:BR16)+BR19+BR21+BR23+BR26+BR27+SUM(BR33:BR42)+SUM(BR44:BR47)+SUM(BR49:BR51)+BR54+BR68+SUM(BR273:BR284)+SUM(BR317:BR348)+BR394+BR425+SUM(BR483:BR484)+SUM(BR497:BR498)</f>
        <v>0</v>
      </c>
      <c r="BS661" s="525">
        <f>SUM(BS4:BS16)+BS19+BS21+BS23+BS26+BS27+SUM(BS33:BS42)+SUM(BS44:BS47)+SUM(BS49:BS51)+BS54+BS68+SUM(BS273:BS284)+SUM(BS317:BS348)+BS394+BS425+SUM(BS483:BS484)+SUM(BS497:BS498)</f>
        <v>0</v>
      </c>
    </row>
    <row r="662" spans="1:71">
      <c r="A662" s="40"/>
      <c r="B662" s="29" t="s">
        <v>895</v>
      </c>
      <c r="C662" s="22">
        <f>SUM(C194:C204)+SUM(C209:C212)+SUM(C232:C237)+SUM(C238:C261)+SUM(C285:C307)+C388+SUM(C395:C399)+SUM(C422:C424)+SUM(C426:C427)+SUM(C534:C561)</f>
        <v>92545</v>
      </c>
      <c r="D662" s="22">
        <f>SUM(D194:D204)+SUM(D209:D212)+SUM(D232:D237)+SUM(D238:D261)+SUM(D285:D307)+D388+SUM(D395:D399)+SUM(D422:D424)+SUM(D426:D427)+SUM(D534:D561)</f>
        <v>35075</v>
      </c>
      <c r="E662" s="68">
        <f t="shared" si="142"/>
        <v>0.37900480847155438</v>
      </c>
      <c r="F662" s="427">
        <f t="shared" ref="F662:BC662" si="197">SUM(F194:F204)+SUM(F209:F212)+SUM(F232:F237)+SUM(F238:F261)+SUM(F285:F307)+F388+SUM(F395:F399)+SUM(F422:F424)+SUM(F426:F427)+SUM(F534:F561)</f>
        <v>0</v>
      </c>
      <c r="G662" s="440">
        <f t="shared" si="197"/>
        <v>0</v>
      </c>
      <c r="H662" s="427">
        <f t="shared" si="197"/>
        <v>0</v>
      </c>
      <c r="I662" s="429">
        <f t="shared" si="197"/>
        <v>0</v>
      </c>
      <c r="J662" s="438">
        <f t="shared" si="197"/>
        <v>0</v>
      </c>
      <c r="K662" s="440">
        <f t="shared" si="197"/>
        <v>0</v>
      </c>
      <c r="L662" s="427">
        <f t="shared" si="197"/>
        <v>0</v>
      </c>
      <c r="M662" s="429">
        <f t="shared" si="197"/>
        <v>0</v>
      </c>
      <c r="N662" s="438">
        <f t="shared" si="197"/>
        <v>0</v>
      </c>
      <c r="O662" s="440">
        <f t="shared" si="197"/>
        <v>0</v>
      </c>
      <c r="P662" s="427">
        <f t="shared" si="197"/>
        <v>0</v>
      </c>
      <c r="Q662" s="429">
        <f t="shared" si="197"/>
        <v>0</v>
      </c>
      <c r="R662" s="438">
        <f t="shared" si="197"/>
        <v>0</v>
      </c>
      <c r="S662" s="440">
        <f t="shared" si="197"/>
        <v>0</v>
      </c>
      <c r="T662" s="427">
        <f t="shared" si="197"/>
        <v>0</v>
      </c>
      <c r="U662" s="429">
        <f t="shared" si="197"/>
        <v>0</v>
      </c>
      <c r="V662" s="438">
        <f t="shared" si="197"/>
        <v>0</v>
      </c>
      <c r="W662" s="440">
        <f t="shared" si="197"/>
        <v>0</v>
      </c>
      <c r="X662" s="427">
        <f t="shared" si="197"/>
        <v>0</v>
      </c>
      <c r="Y662" s="429">
        <f t="shared" si="197"/>
        <v>0</v>
      </c>
      <c r="Z662" s="438">
        <f t="shared" si="197"/>
        <v>0</v>
      </c>
      <c r="AA662" s="440">
        <f t="shared" si="197"/>
        <v>0</v>
      </c>
      <c r="AB662" s="427">
        <f t="shared" si="197"/>
        <v>121</v>
      </c>
      <c r="AC662" s="429">
        <f t="shared" si="197"/>
        <v>91</v>
      </c>
      <c r="AD662" s="438">
        <f t="shared" si="197"/>
        <v>0</v>
      </c>
      <c r="AE662" s="440">
        <f t="shared" si="197"/>
        <v>0</v>
      </c>
      <c r="AF662" s="427">
        <f t="shared" si="197"/>
        <v>0</v>
      </c>
      <c r="AG662" s="429">
        <f t="shared" si="197"/>
        <v>0</v>
      </c>
      <c r="AH662" s="438">
        <f t="shared" si="197"/>
        <v>1217</v>
      </c>
      <c r="AI662" s="440">
        <f t="shared" si="197"/>
        <v>4472</v>
      </c>
      <c r="AJ662" s="427">
        <f t="shared" si="197"/>
        <v>0</v>
      </c>
      <c r="AK662" s="429">
        <f t="shared" si="197"/>
        <v>0</v>
      </c>
      <c r="AL662" s="438">
        <f t="shared" si="197"/>
        <v>3948</v>
      </c>
      <c r="AM662" s="440">
        <f t="shared" si="197"/>
        <v>3784</v>
      </c>
      <c r="AN662" s="427">
        <f t="shared" si="197"/>
        <v>6576</v>
      </c>
      <c r="AO662" s="429">
        <f t="shared" si="197"/>
        <v>4091</v>
      </c>
      <c r="AP662" s="438">
        <f t="shared" si="197"/>
        <v>0</v>
      </c>
      <c r="AQ662" s="440">
        <f t="shared" si="197"/>
        <v>0</v>
      </c>
      <c r="AR662" s="427">
        <f t="shared" si="197"/>
        <v>23473</v>
      </c>
      <c r="AS662" s="429">
        <f t="shared" si="197"/>
        <v>10843</v>
      </c>
      <c r="AT662" s="438">
        <f t="shared" si="197"/>
        <v>25515</v>
      </c>
      <c r="AU662" s="440">
        <f t="shared" si="197"/>
        <v>8858</v>
      </c>
      <c r="AV662" s="427">
        <f t="shared" si="197"/>
        <v>0</v>
      </c>
      <c r="AW662" s="429">
        <f t="shared" si="197"/>
        <v>0</v>
      </c>
      <c r="AX662" s="438">
        <f t="shared" si="197"/>
        <v>0</v>
      </c>
      <c r="AY662" s="440">
        <f t="shared" si="197"/>
        <v>0</v>
      </c>
      <c r="AZ662" s="427">
        <f t="shared" si="197"/>
        <v>0</v>
      </c>
      <c r="BA662" s="440">
        <f t="shared" si="197"/>
        <v>0</v>
      </c>
      <c r="BB662" s="427">
        <f t="shared" si="197"/>
        <v>624</v>
      </c>
      <c r="BC662" s="525">
        <f t="shared" si="197"/>
        <v>384</v>
      </c>
      <c r="BD662" s="427">
        <f t="shared" ref="BD662:BO662" si="198">SUM(BD194:BD204)+SUM(BD209:BD212)+SUM(BD232:BD237)+SUM(BD238:BD261)+SUM(BD285:BD307)+BD388+SUM(BD395:BD399)+SUM(BD422:BD424)+SUM(BD426:BD427)+SUM(BD534:BD561)</f>
        <v>0</v>
      </c>
      <c r="BE662" s="525">
        <f t="shared" si="198"/>
        <v>0</v>
      </c>
      <c r="BF662" s="427">
        <f t="shared" si="198"/>
        <v>0</v>
      </c>
      <c r="BG662" s="525">
        <f t="shared" si="198"/>
        <v>0</v>
      </c>
      <c r="BH662" s="427">
        <f t="shared" si="198"/>
        <v>0</v>
      </c>
      <c r="BI662" s="525">
        <f t="shared" si="198"/>
        <v>0</v>
      </c>
      <c r="BJ662" s="427">
        <f t="shared" si="198"/>
        <v>1964</v>
      </c>
      <c r="BK662" s="525">
        <f t="shared" si="198"/>
        <v>1068</v>
      </c>
      <c r="BL662" s="427">
        <f t="shared" si="198"/>
        <v>2</v>
      </c>
      <c r="BM662" s="525">
        <f t="shared" si="198"/>
        <v>3</v>
      </c>
      <c r="BN662" s="427">
        <f t="shared" si="198"/>
        <v>0</v>
      </c>
      <c r="BO662" s="525">
        <f t="shared" si="198"/>
        <v>0</v>
      </c>
      <c r="BP662" s="427">
        <f>SUM(BP194:BP204)+SUM(BP209:BP212)+SUM(BP232:BP237)+SUM(BP238:BP261)+SUM(BP285:BP307)+BP388+SUM(BP395:BP399)+SUM(BP422:BP424)+SUM(BP426:BP427)+SUM(BP534:BP561)</f>
        <v>0</v>
      </c>
      <c r="BQ662" s="525">
        <f>SUM(BQ194:BQ204)+SUM(BQ209:BQ212)+SUM(BQ232:BQ237)+SUM(BQ238:BQ261)+SUM(BQ285:BQ307)+BQ388+SUM(BQ395:BQ399)+SUM(BQ422:BQ424)+SUM(BQ426:BQ427)+SUM(BQ534:BQ561)</f>
        <v>0</v>
      </c>
      <c r="BR662" s="427">
        <f>SUM(BR194:BR204)+SUM(BR209:BR212)+SUM(BR232:BR237)+SUM(BR238:BR261)+SUM(BR285:BR307)+BR388+SUM(BR395:BR399)+SUM(BR422:BR424)+SUM(BR426:BR427)+SUM(BR534:BR561)</f>
        <v>0</v>
      </c>
      <c r="BS662" s="525">
        <f>SUM(BS194:BS204)+SUM(BS209:BS212)+SUM(BS232:BS237)+SUM(BS238:BS261)+SUM(BS285:BS307)+BS388+SUM(BS395:BS399)+SUM(BS422:BS424)+SUM(BS426:BS427)+SUM(BS534:BS561)</f>
        <v>0</v>
      </c>
    </row>
    <row r="663" spans="1:71">
      <c r="A663" s="40"/>
      <c r="B663" s="29" t="s">
        <v>735</v>
      </c>
      <c r="C663" s="22">
        <f>SUM(C205:C208)+SUM(C350:C387)+SUM(C430:C472)+C509+C525</f>
        <v>91368</v>
      </c>
      <c r="D663" s="22">
        <f>SUM(D205:D208)+SUM(D350:D387)+SUM(D430:D472)+D509+D525</f>
        <v>29867</v>
      </c>
      <c r="E663" s="68">
        <f t="shared" si="142"/>
        <v>0.32688687505472375</v>
      </c>
      <c r="F663" s="427">
        <f t="shared" ref="F663:BC663" si="199">SUM(F205:F208)+SUM(F350:F387)+SUM(F430:F472)+F509+F525</f>
        <v>0</v>
      </c>
      <c r="G663" s="440">
        <f t="shared" si="199"/>
        <v>0</v>
      </c>
      <c r="H663" s="427">
        <f t="shared" si="199"/>
        <v>0</v>
      </c>
      <c r="I663" s="429">
        <f t="shared" si="199"/>
        <v>0</v>
      </c>
      <c r="J663" s="438">
        <f t="shared" si="199"/>
        <v>0</v>
      </c>
      <c r="K663" s="440">
        <f t="shared" si="199"/>
        <v>0</v>
      </c>
      <c r="L663" s="427">
        <f t="shared" si="199"/>
        <v>0</v>
      </c>
      <c r="M663" s="429">
        <f t="shared" si="199"/>
        <v>0</v>
      </c>
      <c r="N663" s="438">
        <f t="shared" si="199"/>
        <v>0</v>
      </c>
      <c r="O663" s="440">
        <f t="shared" si="199"/>
        <v>0</v>
      </c>
      <c r="P663" s="427">
        <f t="shared" si="199"/>
        <v>0</v>
      </c>
      <c r="Q663" s="429">
        <f t="shared" si="199"/>
        <v>0</v>
      </c>
      <c r="R663" s="438">
        <f t="shared" si="199"/>
        <v>0</v>
      </c>
      <c r="S663" s="440">
        <f t="shared" si="199"/>
        <v>0</v>
      </c>
      <c r="T663" s="427">
        <f t="shared" si="199"/>
        <v>0</v>
      </c>
      <c r="U663" s="429">
        <f t="shared" si="199"/>
        <v>0</v>
      </c>
      <c r="V663" s="438">
        <f t="shared" si="199"/>
        <v>0</v>
      </c>
      <c r="W663" s="440">
        <f t="shared" si="199"/>
        <v>0</v>
      </c>
      <c r="X663" s="427">
        <f t="shared" si="199"/>
        <v>0</v>
      </c>
      <c r="Y663" s="429">
        <f t="shared" si="199"/>
        <v>0</v>
      </c>
      <c r="Z663" s="438">
        <f t="shared" si="199"/>
        <v>0</v>
      </c>
      <c r="AA663" s="440">
        <f t="shared" si="199"/>
        <v>0</v>
      </c>
      <c r="AB663" s="427">
        <f t="shared" si="199"/>
        <v>1351</v>
      </c>
      <c r="AC663" s="429">
        <f t="shared" si="199"/>
        <v>1442</v>
      </c>
      <c r="AD663" s="438">
        <f t="shared" si="199"/>
        <v>0</v>
      </c>
      <c r="AE663" s="440">
        <f t="shared" si="199"/>
        <v>0</v>
      </c>
      <c r="AF663" s="427">
        <f t="shared" si="199"/>
        <v>0</v>
      </c>
      <c r="AG663" s="429">
        <f t="shared" si="199"/>
        <v>0</v>
      </c>
      <c r="AH663" s="438">
        <f t="shared" si="199"/>
        <v>0</v>
      </c>
      <c r="AI663" s="440">
        <f t="shared" si="199"/>
        <v>0</v>
      </c>
      <c r="AJ663" s="427">
        <f t="shared" si="199"/>
        <v>9805</v>
      </c>
      <c r="AK663" s="429">
        <f t="shared" si="199"/>
        <v>9298</v>
      </c>
      <c r="AL663" s="438">
        <f t="shared" si="199"/>
        <v>0</v>
      </c>
      <c r="AM663" s="440">
        <f t="shared" si="199"/>
        <v>0</v>
      </c>
      <c r="AN663" s="427">
        <f t="shared" si="199"/>
        <v>0</v>
      </c>
      <c r="AO663" s="429">
        <f t="shared" si="199"/>
        <v>0</v>
      </c>
      <c r="AP663" s="438">
        <f t="shared" si="199"/>
        <v>0</v>
      </c>
      <c r="AQ663" s="440">
        <f t="shared" si="199"/>
        <v>0</v>
      </c>
      <c r="AR663" s="427">
        <f t="shared" si="199"/>
        <v>17634</v>
      </c>
      <c r="AS663" s="429">
        <f t="shared" si="199"/>
        <v>11690</v>
      </c>
      <c r="AT663" s="438">
        <f t="shared" si="199"/>
        <v>20092</v>
      </c>
      <c r="AU663" s="440">
        <f t="shared" si="199"/>
        <v>9138</v>
      </c>
      <c r="AV663" s="427">
        <f t="shared" si="199"/>
        <v>0</v>
      </c>
      <c r="AW663" s="429">
        <f t="shared" si="199"/>
        <v>0</v>
      </c>
      <c r="AX663" s="438">
        <f t="shared" si="199"/>
        <v>0</v>
      </c>
      <c r="AY663" s="440">
        <f t="shared" si="199"/>
        <v>0</v>
      </c>
      <c r="AZ663" s="427">
        <f t="shared" si="199"/>
        <v>873</v>
      </c>
      <c r="BA663" s="440">
        <f t="shared" si="199"/>
        <v>387</v>
      </c>
      <c r="BB663" s="427">
        <f t="shared" si="199"/>
        <v>0</v>
      </c>
      <c r="BC663" s="525">
        <f t="shared" si="199"/>
        <v>0</v>
      </c>
      <c r="BD663" s="427">
        <f t="shared" ref="BD663:BO663" si="200">SUM(BD205:BD208)+SUM(BD350:BD387)+SUM(BD430:BD472)+BD509+BD525</f>
        <v>0</v>
      </c>
      <c r="BE663" s="525">
        <f t="shared" si="200"/>
        <v>0</v>
      </c>
      <c r="BF663" s="427">
        <f t="shared" si="200"/>
        <v>0</v>
      </c>
      <c r="BG663" s="525">
        <f t="shared" si="200"/>
        <v>0</v>
      </c>
      <c r="BH663" s="427">
        <f t="shared" si="200"/>
        <v>0</v>
      </c>
      <c r="BI663" s="525">
        <f t="shared" si="200"/>
        <v>0</v>
      </c>
      <c r="BJ663" s="427">
        <f t="shared" si="200"/>
        <v>0</v>
      </c>
      <c r="BK663" s="525">
        <f t="shared" si="200"/>
        <v>0</v>
      </c>
      <c r="BL663" s="427">
        <f t="shared" si="200"/>
        <v>0</v>
      </c>
      <c r="BM663" s="525">
        <f t="shared" si="200"/>
        <v>0</v>
      </c>
      <c r="BN663" s="427">
        <f t="shared" si="200"/>
        <v>0</v>
      </c>
      <c r="BO663" s="525">
        <f t="shared" si="200"/>
        <v>0</v>
      </c>
      <c r="BP663" s="427">
        <f>SUM(BP205:BP208)+SUM(BP350:BP387)+SUM(BP430:BP472)+BP509+BP525</f>
        <v>0</v>
      </c>
      <c r="BQ663" s="525">
        <f>SUM(BQ205:BQ208)+SUM(BQ350:BQ387)+SUM(BQ430:BQ472)+BQ509+BQ525</f>
        <v>0</v>
      </c>
      <c r="BR663" s="427">
        <f>SUM(BR205:BR208)+SUM(BR350:BR387)+SUM(BR430:BR472)+BR509+BR525</f>
        <v>0</v>
      </c>
      <c r="BS663" s="525">
        <f>SUM(BS205:BS208)+SUM(BS350:BS387)+SUM(BS430:BS472)+BS509+BS525</f>
        <v>0</v>
      </c>
    </row>
    <row r="664" spans="1:71">
      <c r="A664" s="40"/>
      <c r="B664" s="29" t="s">
        <v>783</v>
      </c>
      <c r="C664" s="22">
        <f>SUM(C119:C121)+SUM(C123:C128)+C130+C131+SUM(C163:C174)+C186+C190+C193+SUM(C226:C231)+SUM(C400:C420)+SUM(C476:C478)+SUM(C485:C496)+SUM(C562:C564)</f>
        <v>76523</v>
      </c>
      <c r="D664" s="22">
        <f>SUM(D119:D121)+SUM(D123:D128)+D130+D131+SUM(D163:D174)+D186+D190+D193+SUM(D226:D231)+SUM(D400:D420)+SUM(D476:D478)+SUM(D485:D496)+SUM(D562:D564)</f>
        <v>18443</v>
      </c>
      <c r="E664" s="68">
        <f t="shared" si="142"/>
        <v>0.24101250604393451</v>
      </c>
      <c r="F664" s="427">
        <f t="shared" ref="F664:BC664" si="201">SUM(F119:F121)+SUM(F123:F128)+F130+F131+SUM(F163:F174)+F186+F190+F193+SUM(F226:F231)+SUM(F400:F420)+SUM(F476:F478)+SUM(F485:F496)+SUM(F562:F564)</f>
        <v>89</v>
      </c>
      <c r="G664" s="440">
        <f t="shared" si="201"/>
        <v>40</v>
      </c>
      <c r="H664" s="427">
        <f t="shared" si="201"/>
        <v>0</v>
      </c>
      <c r="I664" s="429">
        <f t="shared" si="201"/>
        <v>0</v>
      </c>
      <c r="J664" s="438">
        <f t="shared" si="201"/>
        <v>324</v>
      </c>
      <c r="K664" s="440">
        <f t="shared" si="201"/>
        <v>253</v>
      </c>
      <c r="L664" s="427">
        <f t="shared" si="201"/>
        <v>0</v>
      </c>
      <c r="M664" s="429">
        <f t="shared" si="201"/>
        <v>0</v>
      </c>
      <c r="N664" s="438">
        <f t="shared" si="201"/>
        <v>0</v>
      </c>
      <c r="O664" s="440">
        <f t="shared" si="201"/>
        <v>0</v>
      </c>
      <c r="P664" s="427">
        <f t="shared" si="201"/>
        <v>0</v>
      </c>
      <c r="Q664" s="429">
        <f t="shared" si="201"/>
        <v>0</v>
      </c>
      <c r="R664" s="438">
        <f t="shared" si="201"/>
        <v>164</v>
      </c>
      <c r="S664" s="440">
        <f t="shared" si="201"/>
        <v>142</v>
      </c>
      <c r="T664" s="427">
        <f t="shared" si="201"/>
        <v>134</v>
      </c>
      <c r="U664" s="429">
        <f t="shared" si="201"/>
        <v>168</v>
      </c>
      <c r="V664" s="438">
        <f t="shared" si="201"/>
        <v>0</v>
      </c>
      <c r="W664" s="440">
        <f t="shared" si="201"/>
        <v>0</v>
      </c>
      <c r="X664" s="427">
        <f t="shared" si="201"/>
        <v>1765</v>
      </c>
      <c r="Y664" s="429">
        <f t="shared" si="201"/>
        <v>1117</v>
      </c>
      <c r="Z664" s="438">
        <f t="shared" si="201"/>
        <v>2060</v>
      </c>
      <c r="AA664" s="440">
        <f t="shared" si="201"/>
        <v>821</v>
      </c>
      <c r="AB664" s="427">
        <f t="shared" si="201"/>
        <v>2903</v>
      </c>
      <c r="AC664" s="429">
        <f t="shared" si="201"/>
        <v>1825</v>
      </c>
      <c r="AD664" s="438">
        <f t="shared" si="201"/>
        <v>0</v>
      </c>
      <c r="AE664" s="440">
        <f t="shared" si="201"/>
        <v>0</v>
      </c>
      <c r="AF664" s="427">
        <f t="shared" si="201"/>
        <v>0</v>
      </c>
      <c r="AG664" s="429">
        <f t="shared" si="201"/>
        <v>0</v>
      </c>
      <c r="AH664" s="438">
        <f t="shared" si="201"/>
        <v>0</v>
      </c>
      <c r="AI664" s="440">
        <f t="shared" si="201"/>
        <v>0</v>
      </c>
      <c r="AJ664" s="427">
        <f t="shared" si="201"/>
        <v>0</v>
      </c>
      <c r="AK664" s="429">
        <f t="shared" si="201"/>
        <v>0</v>
      </c>
      <c r="AL664" s="438">
        <f t="shared" si="201"/>
        <v>0</v>
      </c>
      <c r="AM664" s="440">
        <f t="shared" si="201"/>
        <v>0</v>
      </c>
      <c r="AN664" s="427">
        <f t="shared" si="201"/>
        <v>0</v>
      </c>
      <c r="AO664" s="429">
        <f t="shared" si="201"/>
        <v>0</v>
      </c>
      <c r="AP664" s="438">
        <f t="shared" si="201"/>
        <v>0</v>
      </c>
      <c r="AQ664" s="440">
        <f t="shared" si="201"/>
        <v>0</v>
      </c>
      <c r="AR664" s="427">
        <f t="shared" si="201"/>
        <v>10640</v>
      </c>
      <c r="AS664" s="429">
        <f t="shared" si="201"/>
        <v>7465</v>
      </c>
      <c r="AT664" s="438">
        <f t="shared" si="201"/>
        <v>12306</v>
      </c>
      <c r="AU664" s="440">
        <f t="shared" si="201"/>
        <v>5821</v>
      </c>
      <c r="AV664" s="427">
        <f t="shared" si="201"/>
        <v>3115</v>
      </c>
      <c r="AW664" s="429">
        <f t="shared" si="201"/>
        <v>1476</v>
      </c>
      <c r="AX664" s="438">
        <f t="shared" si="201"/>
        <v>0</v>
      </c>
      <c r="AY664" s="440">
        <f t="shared" si="201"/>
        <v>0</v>
      </c>
      <c r="AZ664" s="427">
        <f t="shared" si="201"/>
        <v>0</v>
      </c>
      <c r="BA664" s="440">
        <f t="shared" si="201"/>
        <v>0</v>
      </c>
      <c r="BB664" s="427">
        <f t="shared" si="201"/>
        <v>0</v>
      </c>
      <c r="BC664" s="525">
        <f t="shared" si="201"/>
        <v>0</v>
      </c>
      <c r="BD664" s="427">
        <f t="shared" ref="BD664:BO664" si="202">SUM(BD119:BD121)+SUM(BD123:BD128)+BD130+BD131+SUM(BD163:BD174)+BD186+BD190+BD193+SUM(BD226:BD231)+SUM(BD400:BD420)+SUM(BD476:BD478)+SUM(BD485:BD496)+SUM(BD562:BD564)</f>
        <v>0</v>
      </c>
      <c r="BE664" s="525">
        <f t="shared" si="202"/>
        <v>0</v>
      </c>
      <c r="BF664" s="427">
        <f t="shared" si="202"/>
        <v>0</v>
      </c>
      <c r="BG664" s="525">
        <f t="shared" si="202"/>
        <v>0</v>
      </c>
      <c r="BH664" s="427">
        <f t="shared" si="202"/>
        <v>1674</v>
      </c>
      <c r="BI664" s="525">
        <f t="shared" si="202"/>
        <v>501</v>
      </c>
      <c r="BJ664" s="427">
        <f t="shared" si="202"/>
        <v>0</v>
      </c>
      <c r="BK664" s="525">
        <f t="shared" si="202"/>
        <v>0</v>
      </c>
      <c r="BL664" s="427">
        <f t="shared" si="202"/>
        <v>0</v>
      </c>
      <c r="BM664" s="525">
        <f t="shared" si="202"/>
        <v>0</v>
      </c>
      <c r="BN664" s="427">
        <f t="shared" si="202"/>
        <v>0</v>
      </c>
      <c r="BO664" s="525">
        <f t="shared" si="202"/>
        <v>0</v>
      </c>
      <c r="BP664" s="427">
        <f>SUM(BP119:BP121)+SUM(BP123:BP128)+BP130+BP131+SUM(BP163:BP174)+BP186+BP190+BP193+SUM(BP226:BP231)+SUM(BP400:BP420)+SUM(BP476:BP478)+SUM(BP485:BP496)+SUM(BP562:BP564)</f>
        <v>0</v>
      </c>
      <c r="BQ664" s="525">
        <f>SUM(BQ119:BQ121)+SUM(BQ123:BQ128)+BQ130+BQ131+SUM(BQ163:BQ174)+BQ186+BQ190+BQ193+SUM(BQ226:BQ231)+SUM(BQ400:BQ420)+SUM(BQ476:BQ478)+SUM(BQ485:BQ496)+SUM(BQ562:BQ564)</f>
        <v>0</v>
      </c>
      <c r="BR664" s="427">
        <f>SUM(BR119:BR121)+SUM(BR123:BR128)+BR130+BR131+SUM(BR163:BR174)+BR186+BR190+BR193+SUM(BR226:BR231)+SUM(BR400:BR420)+SUM(BR476:BR478)+SUM(BR485:BR496)+SUM(BR562:BR564)</f>
        <v>0</v>
      </c>
      <c r="BS664" s="525">
        <f>SUM(BS119:BS121)+SUM(BS123:BS128)+BS130+BS131+SUM(BS163:BS174)+BS186+BS190+BS193+SUM(BS226:BS231)+SUM(BS400:BS420)+SUM(BS476:BS478)+SUM(BS485:BS496)+SUM(BS562:BS564)</f>
        <v>0</v>
      </c>
    </row>
    <row r="665" spans="1:71">
      <c r="A665" s="40"/>
      <c r="B665" s="28" t="s">
        <v>897</v>
      </c>
      <c r="C665" s="46">
        <v>237698</v>
      </c>
      <c r="D665" s="26">
        <v>0</v>
      </c>
      <c r="E665" s="68">
        <f t="shared" si="142"/>
        <v>0</v>
      </c>
      <c r="F665" s="427">
        <f>SUM(F4:F193)+SUM(F205:F208)+F247+F252+SUM(F313:F316)+SUM(F388:F393)+F399+F403+F406+SUM(F417:F419)+F425+SUM(F428:F429)+F431+F432+F434+F437+F452+F456+F457+F461+F465+SUM(F503:F505)+F510+F514+F517+F519+F541</f>
        <v>0</v>
      </c>
      <c r="G665" s="440">
        <f t="shared" ref="G665:AU665" si="203">SUM(G4:G193)+SUM(G205:G208)+G247+G252+SUM(G313:G316)+SUM(G388:G393)+G399+G403+G406+SUM(G417:G419)+G425+SUM(G428:G429)+G431+G432+G434+G437+G452+G456+G457+G461+G465+SUM(G503:G505)+G510+G514+G517+G519+G541</f>
        <v>0</v>
      </c>
      <c r="H665" s="427">
        <f t="shared" si="203"/>
        <v>0</v>
      </c>
      <c r="I665" s="429">
        <f t="shared" si="203"/>
        <v>0</v>
      </c>
      <c r="J665" s="438">
        <f t="shared" si="203"/>
        <v>0</v>
      </c>
      <c r="K665" s="440">
        <f t="shared" si="203"/>
        <v>0</v>
      </c>
      <c r="L665" s="427">
        <f t="shared" si="203"/>
        <v>438</v>
      </c>
      <c r="M665" s="429">
        <f t="shared" si="203"/>
        <v>175</v>
      </c>
      <c r="N665" s="438">
        <f t="shared" si="203"/>
        <v>0</v>
      </c>
      <c r="O665" s="440">
        <f t="shared" si="203"/>
        <v>0</v>
      </c>
      <c r="P665" s="427">
        <f t="shared" si="203"/>
        <v>0</v>
      </c>
      <c r="Q665" s="429">
        <f t="shared" si="203"/>
        <v>0</v>
      </c>
      <c r="R665" s="438">
        <f t="shared" si="203"/>
        <v>0</v>
      </c>
      <c r="S665" s="440">
        <f t="shared" si="203"/>
        <v>0</v>
      </c>
      <c r="T665" s="427">
        <f t="shared" si="203"/>
        <v>0</v>
      </c>
      <c r="U665" s="429">
        <f t="shared" si="203"/>
        <v>0</v>
      </c>
      <c r="V665" s="438">
        <f t="shared" si="203"/>
        <v>0</v>
      </c>
      <c r="W665" s="440">
        <f t="shared" si="203"/>
        <v>0</v>
      </c>
      <c r="X665" s="427">
        <f t="shared" si="203"/>
        <v>0</v>
      </c>
      <c r="Y665" s="429">
        <f t="shared" si="203"/>
        <v>0</v>
      </c>
      <c r="Z665" s="438">
        <f t="shared" si="203"/>
        <v>0</v>
      </c>
      <c r="AA665" s="440">
        <f t="shared" si="203"/>
        <v>0</v>
      </c>
      <c r="AB665" s="427">
        <f t="shared" si="203"/>
        <v>38038</v>
      </c>
      <c r="AC665" s="429">
        <f t="shared" si="203"/>
        <v>14927</v>
      </c>
      <c r="AD665" s="438">
        <v>0</v>
      </c>
      <c r="AE665" s="440">
        <v>0</v>
      </c>
      <c r="AF665" s="427">
        <f t="shared" si="203"/>
        <v>0</v>
      </c>
      <c r="AG665" s="429">
        <f t="shared" si="203"/>
        <v>0</v>
      </c>
      <c r="AH665" s="438">
        <f t="shared" si="203"/>
        <v>0</v>
      </c>
      <c r="AI665" s="440">
        <f t="shared" si="203"/>
        <v>0</v>
      </c>
      <c r="AJ665" s="427">
        <v>0</v>
      </c>
      <c r="AK665" s="429">
        <v>0</v>
      </c>
      <c r="AL665" s="438">
        <f t="shared" si="203"/>
        <v>0</v>
      </c>
      <c r="AM665" s="440">
        <f t="shared" si="203"/>
        <v>0</v>
      </c>
      <c r="AN665" s="427">
        <f t="shared" si="203"/>
        <v>0</v>
      </c>
      <c r="AO665" s="429">
        <f t="shared" si="203"/>
        <v>0</v>
      </c>
      <c r="AP665" s="438">
        <f t="shared" si="203"/>
        <v>0</v>
      </c>
      <c r="AQ665" s="440">
        <f t="shared" si="203"/>
        <v>0</v>
      </c>
      <c r="AR665" s="427">
        <f t="shared" si="203"/>
        <v>44590</v>
      </c>
      <c r="AS665" s="429">
        <f t="shared" si="203"/>
        <v>12811</v>
      </c>
      <c r="AT665" s="438">
        <f t="shared" si="203"/>
        <v>47271</v>
      </c>
      <c r="AU665" s="440">
        <f t="shared" si="203"/>
        <v>10194</v>
      </c>
      <c r="AV665" s="427">
        <f t="shared" ref="AV665:BC665" si="204">SUM(AV4:AV193)+SUM(AV205:AV208)+AV247+AV252+SUM(AV313:AV316)+SUM(AV388:AV393)+AV399+AV403+AV406+SUM(AV417:AV419)+AV425+SUM(AV428:AV429)+AV431+AV432+AV434+AV437+AV452+AV456+AV457+AV461+AV465+SUM(AV503:AV505)+AV510+AV514+AV517+AV519+AV541</f>
        <v>34608</v>
      </c>
      <c r="AW665" s="429">
        <f t="shared" si="204"/>
        <v>10970</v>
      </c>
      <c r="AX665" s="438">
        <f t="shared" si="204"/>
        <v>55</v>
      </c>
      <c r="AY665" s="440">
        <f t="shared" si="204"/>
        <v>304</v>
      </c>
      <c r="AZ665" s="427">
        <f t="shared" si="204"/>
        <v>873</v>
      </c>
      <c r="BA665" s="440">
        <f t="shared" si="204"/>
        <v>387</v>
      </c>
      <c r="BB665" s="427">
        <f t="shared" si="204"/>
        <v>0</v>
      </c>
      <c r="BC665" s="525">
        <f t="shared" si="204"/>
        <v>0</v>
      </c>
      <c r="BD665" s="427">
        <f t="shared" ref="BD665:BO665" si="205">SUM(BD4:BD193)+SUM(BD205:BD208)+BD247+BD252+SUM(BD313:BD316)+SUM(BD388:BD393)+BD399+BD403+BD406+SUM(BD417:BD419)+BD425+SUM(BD428:BD429)+BD431+BD432+BD434+BD437+BD452+BD456+BD457+BD461+BD465+SUM(BD503:BD505)+BD510+BD514+BD517+BD519+BD541</f>
        <v>0</v>
      </c>
      <c r="BE665" s="525">
        <f t="shared" si="205"/>
        <v>0</v>
      </c>
      <c r="BF665" s="427">
        <f t="shared" si="205"/>
        <v>0</v>
      </c>
      <c r="BG665" s="525">
        <f t="shared" si="205"/>
        <v>0</v>
      </c>
      <c r="BH665" s="427">
        <f t="shared" si="205"/>
        <v>0</v>
      </c>
      <c r="BI665" s="525">
        <f t="shared" si="205"/>
        <v>0</v>
      </c>
      <c r="BJ665" s="427">
        <f t="shared" si="205"/>
        <v>0</v>
      </c>
      <c r="BK665" s="525">
        <f t="shared" si="205"/>
        <v>0</v>
      </c>
      <c r="BL665" s="427">
        <f t="shared" si="205"/>
        <v>0</v>
      </c>
      <c r="BM665" s="525">
        <f t="shared" si="205"/>
        <v>0</v>
      </c>
      <c r="BN665" s="427">
        <f t="shared" si="205"/>
        <v>0</v>
      </c>
      <c r="BO665" s="525">
        <f t="shared" si="205"/>
        <v>0</v>
      </c>
      <c r="BP665" s="427">
        <f>SUM(BP4:BP193)+SUM(BP205:BP208)+BP247+BP252+SUM(BP313:BP316)+SUM(BP388:BP393)+BP399+BP403+BP406+SUM(BP417:BP419)+BP425+SUM(BP428:BP429)+BP431+BP432+BP434+BP437+BP452+BP456+BP457+BP461+BP465+SUM(BP503:BP505)+BP510+BP514+BP517+BP519+BP541</f>
        <v>0</v>
      </c>
      <c r="BQ665" s="525">
        <f>SUM(BQ4:BQ193)+SUM(BQ205:BQ208)+BQ247+BQ252+SUM(BQ313:BQ316)+SUM(BQ388:BQ393)+BQ399+BQ403+BQ406+SUM(BQ417:BQ419)+BQ425+SUM(BQ428:BQ429)+BQ431+BQ432+BQ434+BQ437+BQ452+BQ456+BQ457+BQ461+BQ465+SUM(BQ503:BQ505)+BQ510+BQ514+BQ517+BQ519+BQ541</f>
        <v>0</v>
      </c>
      <c r="BR665" s="427">
        <f>SUM(BR4:BR193)+SUM(BR205:BR208)+BR247+BR252+SUM(BR313:BR316)+SUM(BR388:BR393)+BR399+BR403+BR406+SUM(BR417:BR419)+BR425+SUM(BR428:BR429)+BR431+BR432+BR434+BR437+BR452+BR456+BR457+BR461+BR465+SUM(BR503:BR505)+BR510+BR514+BR517+BR519+BR541</f>
        <v>0</v>
      </c>
      <c r="BS665" s="525">
        <f>SUM(BS4:BS193)+SUM(BS205:BS208)+BS247+BS252+SUM(BS313:BS316)+SUM(BS388:BS393)+BS399+BS403+BS406+SUM(BS417:BS419)+BS425+SUM(BS428:BS429)+BS431+BS432+BS434+BS437+BS452+BS456+BS457+BS461+BS465+SUM(BS503:BS505)+BS510+BS514+BS517+BS519+BS541</f>
        <v>0</v>
      </c>
    </row>
    <row r="666" spans="1:71">
      <c r="A666" s="40"/>
      <c r="B666" s="28" t="s">
        <v>736</v>
      </c>
      <c r="C666" s="46">
        <v>8333</v>
      </c>
      <c r="D666" s="26">
        <v>0</v>
      </c>
      <c r="E666" s="68">
        <f t="shared" si="142"/>
        <v>0</v>
      </c>
      <c r="F666" s="427">
        <f>SUM(F209:F212)+F503+F536+F540+F544+F545+F547</f>
        <v>0</v>
      </c>
      <c r="G666" s="440">
        <f t="shared" ref="G666:AU666" si="206">SUM(G209:G212)+G503+G536+G540+G544+G545+G547</f>
        <v>0</v>
      </c>
      <c r="H666" s="427">
        <f t="shared" si="206"/>
        <v>0</v>
      </c>
      <c r="I666" s="429">
        <f t="shared" si="206"/>
        <v>0</v>
      </c>
      <c r="J666" s="438">
        <f t="shared" si="206"/>
        <v>0</v>
      </c>
      <c r="K666" s="440">
        <f t="shared" si="206"/>
        <v>0</v>
      </c>
      <c r="L666" s="427">
        <f t="shared" si="206"/>
        <v>0</v>
      </c>
      <c r="M666" s="429">
        <f t="shared" si="206"/>
        <v>0</v>
      </c>
      <c r="N666" s="438">
        <f t="shared" si="206"/>
        <v>0</v>
      </c>
      <c r="O666" s="440">
        <f t="shared" si="206"/>
        <v>0</v>
      </c>
      <c r="P666" s="427">
        <f t="shared" si="206"/>
        <v>0</v>
      </c>
      <c r="Q666" s="429">
        <f t="shared" si="206"/>
        <v>0</v>
      </c>
      <c r="R666" s="438">
        <f t="shared" si="206"/>
        <v>0</v>
      </c>
      <c r="S666" s="440">
        <f t="shared" si="206"/>
        <v>0</v>
      </c>
      <c r="T666" s="427">
        <f t="shared" si="206"/>
        <v>0</v>
      </c>
      <c r="U666" s="429">
        <f t="shared" si="206"/>
        <v>0</v>
      </c>
      <c r="V666" s="438">
        <f t="shared" si="206"/>
        <v>0</v>
      </c>
      <c r="W666" s="440">
        <f t="shared" si="206"/>
        <v>0</v>
      </c>
      <c r="X666" s="427">
        <f t="shared" si="206"/>
        <v>0</v>
      </c>
      <c r="Y666" s="429">
        <f t="shared" si="206"/>
        <v>0</v>
      </c>
      <c r="Z666" s="438">
        <f t="shared" si="206"/>
        <v>0</v>
      </c>
      <c r="AA666" s="440">
        <f t="shared" si="206"/>
        <v>0</v>
      </c>
      <c r="AB666" s="427">
        <v>0</v>
      </c>
      <c r="AC666" s="429">
        <v>0</v>
      </c>
      <c r="AD666" s="438">
        <f t="shared" si="206"/>
        <v>0</v>
      </c>
      <c r="AE666" s="440">
        <f t="shared" si="206"/>
        <v>0</v>
      </c>
      <c r="AF666" s="427">
        <f t="shared" si="206"/>
        <v>0</v>
      </c>
      <c r="AG666" s="429">
        <f t="shared" si="206"/>
        <v>0</v>
      </c>
      <c r="AH666" s="438">
        <f t="shared" si="206"/>
        <v>0</v>
      </c>
      <c r="AI666" s="440">
        <f t="shared" si="206"/>
        <v>0</v>
      </c>
      <c r="AJ666" s="427">
        <f t="shared" si="206"/>
        <v>0</v>
      </c>
      <c r="AK666" s="429">
        <f t="shared" si="206"/>
        <v>0</v>
      </c>
      <c r="AL666" s="438">
        <f t="shared" si="206"/>
        <v>0</v>
      </c>
      <c r="AM666" s="440">
        <f t="shared" si="206"/>
        <v>0</v>
      </c>
      <c r="AN666" s="427">
        <f t="shared" si="206"/>
        <v>0</v>
      </c>
      <c r="AO666" s="429">
        <f t="shared" si="206"/>
        <v>0</v>
      </c>
      <c r="AP666" s="438">
        <f t="shared" si="206"/>
        <v>0</v>
      </c>
      <c r="AQ666" s="440">
        <f t="shared" si="206"/>
        <v>0</v>
      </c>
      <c r="AR666" s="427">
        <f t="shared" si="206"/>
        <v>2189</v>
      </c>
      <c r="AS666" s="429">
        <f t="shared" si="206"/>
        <v>995</v>
      </c>
      <c r="AT666" s="438">
        <f t="shared" si="206"/>
        <v>2365</v>
      </c>
      <c r="AU666" s="440">
        <f t="shared" si="206"/>
        <v>832</v>
      </c>
      <c r="AV666" s="427">
        <f t="shared" ref="AV666:BC666" si="207">SUM(AV209:AV212)+AV503+AV536+AV540+AV544+AV545+AV547</f>
        <v>0</v>
      </c>
      <c r="AW666" s="429">
        <f t="shared" si="207"/>
        <v>0</v>
      </c>
      <c r="AX666" s="438">
        <f t="shared" si="207"/>
        <v>0</v>
      </c>
      <c r="AY666" s="440">
        <f t="shared" si="207"/>
        <v>0</v>
      </c>
      <c r="AZ666" s="427">
        <f t="shared" si="207"/>
        <v>0</v>
      </c>
      <c r="BA666" s="440">
        <f t="shared" si="207"/>
        <v>0</v>
      </c>
      <c r="BB666" s="427">
        <f t="shared" si="207"/>
        <v>624</v>
      </c>
      <c r="BC666" s="525">
        <f t="shared" si="207"/>
        <v>384</v>
      </c>
      <c r="BD666" s="427">
        <f t="shared" ref="BD666:BO666" si="208">SUM(BD209:BD212)+BD503+BD536+BD540+BD544+BD545+BD547</f>
        <v>0</v>
      </c>
      <c r="BE666" s="525">
        <f t="shared" si="208"/>
        <v>0</v>
      </c>
      <c r="BF666" s="427">
        <f t="shared" si="208"/>
        <v>0</v>
      </c>
      <c r="BG666" s="525">
        <f t="shared" si="208"/>
        <v>0</v>
      </c>
      <c r="BH666" s="427">
        <f t="shared" si="208"/>
        <v>0</v>
      </c>
      <c r="BI666" s="525">
        <f t="shared" si="208"/>
        <v>0</v>
      </c>
      <c r="BJ666" s="427">
        <f t="shared" si="208"/>
        <v>0</v>
      </c>
      <c r="BK666" s="525">
        <f t="shared" si="208"/>
        <v>0</v>
      </c>
      <c r="BL666" s="427">
        <f t="shared" si="208"/>
        <v>0</v>
      </c>
      <c r="BM666" s="525">
        <f t="shared" si="208"/>
        <v>0</v>
      </c>
      <c r="BN666" s="427">
        <f t="shared" si="208"/>
        <v>0</v>
      </c>
      <c r="BO666" s="525">
        <f t="shared" si="208"/>
        <v>0</v>
      </c>
      <c r="BP666" s="427">
        <f>SUM(BP209:BP212)+BP503+BP536+BP540+BP544+BP545+BP547</f>
        <v>0</v>
      </c>
      <c r="BQ666" s="525">
        <f>SUM(BQ209:BQ212)+BQ503+BQ536+BQ540+BQ544+BQ545+BQ547</f>
        <v>0</v>
      </c>
      <c r="BR666" s="427">
        <f>SUM(BR209:BR212)+BR503+BR536+BR540+BR544+BR545+BR547</f>
        <v>0</v>
      </c>
      <c r="BS666" s="525">
        <f>SUM(BS209:BS212)+BS503+BS536+BS540+BS544+BS545+BS547</f>
        <v>0</v>
      </c>
    </row>
    <row r="667" spans="1:71">
      <c r="A667" s="40"/>
      <c r="B667" s="28" t="s">
        <v>737</v>
      </c>
      <c r="C667" s="46">
        <v>10850</v>
      </c>
      <c r="D667" s="26">
        <v>0</v>
      </c>
      <c r="E667" s="68">
        <f t="shared" si="142"/>
        <v>0</v>
      </c>
      <c r="F667" s="427">
        <f>SUM(F232:F237)+F248+SUM(F395:F396)+SUM(F538:F541)+F544+F546+SUM(F548:F549)</f>
        <v>0</v>
      </c>
      <c r="G667" s="440">
        <f t="shared" ref="G667:AU667" si="209">SUM(G232:G237)+G248+SUM(G395:G396)+SUM(G538:G541)+G544+G546+SUM(G548:G549)</f>
        <v>0</v>
      </c>
      <c r="H667" s="427">
        <f t="shared" si="209"/>
        <v>0</v>
      </c>
      <c r="I667" s="429">
        <f t="shared" si="209"/>
        <v>0</v>
      </c>
      <c r="J667" s="438">
        <f t="shared" si="209"/>
        <v>0</v>
      </c>
      <c r="K667" s="440">
        <f t="shared" si="209"/>
        <v>0</v>
      </c>
      <c r="L667" s="427">
        <f t="shared" si="209"/>
        <v>0</v>
      </c>
      <c r="M667" s="429">
        <f t="shared" si="209"/>
        <v>0</v>
      </c>
      <c r="N667" s="438">
        <f t="shared" si="209"/>
        <v>0</v>
      </c>
      <c r="O667" s="440">
        <f t="shared" si="209"/>
        <v>0</v>
      </c>
      <c r="P667" s="427">
        <f t="shared" si="209"/>
        <v>0</v>
      </c>
      <c r="Q667" s="429">
        <f t="shared" si="209"/>
        <v>0</v>
      </c>
      <c r="R667" s="438">
        <f t="shared" si="209"/>
        <v>0</v>
      </c>
      <c r="S667" s="440">
        <f t="shared" si="209"/>
        <v>0</v>
      </c>
      <c r="T667" s="427">
        <f t="shared" si="209"/>
        <v>0</v>
      </c>
      <c r="U667" s="429">
        <f t="shared" si="209"/>
        <v>0</v>
      </c>
      <c r="V667" s="438">
        <f t="shared" si="209"/>
        <v>0</v>
      </c>
      <c r="W667" s="440">
        <f t="shared" si="209"/>
        <v>0</v>
      </c>
      <c r="X667" s="427">
        <f t="shared" si="209"/>
        <v>0</v>
      </c>
      <c r="Y667" s="429">
        <f t="shared" si="209"/>
        <v>0</v>
      </c>
      <c r="Z667" s="438">
        <f t="shared" si="209"/>
        <v>0</v>
      </c>
      <c r="AA667" s="440">
        <f t="shared" si="209"/>
        <v>0</v>
      </c>
      <c r="AB667" s="427">
        <v>0</v>
      </c>
      <c r="AC667" s="429">
        <v>0</v>
      </c>
      <c r="AD667" s="438">
        <f t="shared" si="209"/>
        <v>0</v>
      </c>
      <c r="AE667" s="440">
        <f t="shared" si="209"/>
        <v>0</v>
      </c>
      <c r="AF667" s="427">
        <f t="shared" si="209"/>
        <v>0</v>
      </c>
      <c r="AG667" s="429">
        <f t="shared" si="209"/>
        <v>0</v>
      </c>
      <c r="AH667" s="438">
        <f t="shared" si="209"/>
        <v>0</v>
      </c>
      <c r="AI667" s="440">
        <f t="shared" si="209"/>
        <v>0</v>
      </c>
      <c r="AJ667" s="427">
        <f t="shared" si="209"/>
        <v>0</v>
      </c>
      <c r="AK667" s="429">
        <f t="shared" si="209"/>
        <v>0</v>
      </c>
      <c r="AL667" s="438">
        <f t="shared" si="209"/>
        <v>0</v>
      </c>
      <c r="AM667" s="440">
        <f t="shared" si="209"/>
        <v>0</v>
      </c>
      <c r="AN667" s="427">
        <v>0</v>
      </c>
      <c r="AO667" s="429">
        <v>0</v>
      </c>
      <c r="AP667" s="438">
        <f t="shared" si="209"/>
        <v>0</v>
      </c>
      <c r="AQ667" s="440">
        <f t="shared" si="209"/>
        <v>0</v>
      </c>
      <c r="AR667" s="427">
        <f t="shared" si="209"/>
        <v>3320</v>
      </c>
      <c r="AS667" s="429">
        <f t="shared" si="209"/>
        <v>1212</v>
      </c>
      <c r="AT667" s="438">
        <f t="shared" si="209"/>
        <v>3543</v>
      </c>
      <c r="AU667" s="440">
        <f t="shared" si="209"/>
        <v>1014</v>
      </c>
      <c r="AV667" s="427">
        <f t="shared" ref="AV667:BC667" si="210">SUM(AV232:AV237)+AV248+SUM(AV395:AV396)+SUM(AV538:AV541)+AV544+AV546+SUM(AV548:AV549)</f>
        <v>0</v>
      </c>
      <c r="AW667" s="429">
        <f t="shared" si="210"/>
        <v>0</v>
      </c>
      <c r="AX667" s="438">
        <f t="shared" si="210"/>
        <v>0</v>
      </c>
      <c r="AY667" s="440">
        <f t="shared" si="210"/>
        <v>0</v>
      </c>
      <c r="AZ667" s="427">
        <f t="shared" si="210"/>
        <v>0</v>
      </c>
      <c r="BA667" s="440">
        <f t="shared" si="210"/>
        <v>0</v>
      </c>
      <c r="BB667" s="427">
        <f t="shared" si="210"/>
        <v>0</v>
      </c>
      <c r="BC667" s="525">
        <f t="shared" si="210"/>
        <v>0</v>
      </c>
      <c r="BD667" s="427">
        <f t="shared" ref="BD667:BO667" si="211">SUM(BD232:BD237)+BD248+SUM(BD395:BD396)+SUM(BD538:BD541)+BD544+BD546+SUM(BD548:BD549)</f>
        <v>0</v>
      </c>
      <c r="BE667" s="525">
        <f t="shared" si="211"/>
        <v>0</v>
      </c>
      <c r="BF667" s="427">
        <f t="shared" si="211"/>
        <v>0</v>
      </c>
      <c r="BG667" s="525">
        <f t="shared" si="211"/>
        <v>0</v>
      </c>
      <c r="BH667" s="427">
        <f t="shared" si="211"/>
        <v>0</v>
      </c>
      <c r="BI667" s="525">
        <f t="shared" si="211"/>
        <v>0</v>
      </c>
      <c r="BJ667" s="427">
        <f t="shared" si="211"/>
        <v>0</v>
      </c>
      <c r="BK667" s="525">
        <f t="shared" si="211"/>
        <v>0</v>
      </c>
      <c r="BL667" s="427">
        <f t="shared" si="211"/>
        <v>2</v>
      </c>
      <c r="BM667" s="525">
        <f t="shared" si="211"/>
        <v>3</v>
      </c>
      <c r="BN667" s="427">
        <f t="shared" si="211"/>
        <v>0</v>
      </c>
      <c r="BO667" s="525">
        <f t="shared" si="211"/>
        <v>0</v>
      </c>
      <c r="BP667" s="427">
        <f>SUM(BP232:BP237)+BP248+SUM(BP395:BP396)+SUM(BP538:BP541)+BP544+BP546+SUM(BP548:BP549)</f>
        <v>0</v>
      </c>
      <c r="BQ667" s="525">
        <f>SUM(BQ232:BQ237)+BQ248+SUM(BQ395:BQ396)+SUM(BQ538:BQ541)+BQ544+BQ546+SUM(BQ548:BQ549)</f>
        <v>0</v>
      </c>
      <c r="BR667" s="427">
        <f>SUM(BR232:BR237)+BR248+SUM(BR395:BR396)+SUM(BR538:BR541)+BR544+BR546+SUM(BR548:BR549)</f>
        <v>0</v>
      </c>
      <c r="BS667" s="525">
        <f>SUM(BS232:BS237)+BS248+SUM(BS395:BS396)+SUM(BS538:BS541)+BS544+BS546+SUM(BS548:BS549)</f>
        <v>0</v>
      </c>
    </row>
    <row r="668" spans="1:71">
      <c r="A668" s="40"/>
      <c r="B668" s="28" t="s">
        <v>738</v>
      </c>
      <c r="C668" s="46">
        <v>10347</v>
      </c>
      <c r="D668" s="26">
        <v>0</v>
      </c>
      <c r="E668" s="68">
        <f t="shared" si="142"/>
        <v>0</v>
      </c>
      <c r="F668" s="427">
        <f>SUM(F238:F244)+F550+F552+F555+SUM(F557:F559)</f>
        <v>0</v>
      </c>
      <c r="G668" s="440">
        <f t="shared" ref="G668:AU668" si="212">SUM(G238:G244)+G550+G552+G555+SUM(G557:G559)</f>
        <v>0</v>
      </c>
      <c r="H668" s="427">
        <f t="shared" si="212"/>
        <v>0</v>
      </c>
      <c r="I668" s="429">
        <f t="shared" si="212"/>
        <v>0</v>
      </c>
      <c r="J668" s="438">
        <f t="shared" si="212"/>
        <v>0</v>
      </c>
      <c r="K668" s="440">
        <f t="shared" si="212"/>
        <v>0</v>
      </c>
      <c r="L668" s="427">
        <f t="shared" si="212"/>
        <v>0</v>
      </c>
      <c r="M668" s="429">
        <f t="shared" si="212"/>
        <v>0</v>
      </c>
      <c r="N668" s="438">
        <f t="shared" si="212"/>
        <v>0</v>
      </c>
      <c r="O668" s="440">
        <f t="shared" si="212"/>
        <v>0</v>
      </c>
      <c r="P668" s="427">
        <f t="shared" si="212"/>
        <v>0</v>
      </c>
      <c r="Q668" s="429">
        <f t="shared" si="212"/>
        <v>0</v>
      </c>
      <c r="R668" s="438">
        <f t="shared" si="212"/>
        <v>0</v>
      </c>
      <c r="S668" s="440">
        <f t="shared" si="212"/>
        <v>0</v>
      </c>
      <c r="T668" s="427">
        <f t="shared" si="212"/>
        <v>0</v>
      </c>
      <c r="U668" s="429">
        <f t="shared" si="212"/>
        <v>0</v>
      </c>
      <c r="V668" s="438">
        <f t="shared" si="212"/>
        <v>0</v>
      </c>
      <c r="W668" s="440">
        <f t="shared" si="212"/>
        <v>0</v>
      </c>
      <c r="X668" s="427">
        <f t="shared" si="212"/>
        <v>0</v>
      </c>
      <c r="Y668" s="429">
        <f t="shared" si="212"/>
        <v>0</v>
      </c>
      <c r="Z668" s="438">
        <f t="shared" si="212"/>
        <v>0</v>
      </c>
      <c r="AA668" s="440">
        <f t="shared" si="212"/>
        <v>0</v>
      </c>
      <c r="AB668" s="427">
        <f t="shared" si="212"/>
        <v>0</v>
      </c>
      <c r="AC668" s="429">
        <f t="shared" si="212"/>
        <v>0</v>
      </c>
      <c r="AD668" s="438">
        <f t="shared" si="212"/>
        <v>0</v>
      </c>
      <c r="AE668" s="440">
        <f t="shared" si="212"/>
        <v>0</v>
      </c>
      <c r="AF668" s="427">
        <f t="shared" si="212"/>
        <v>0</v>
      </c>
      <c r="AG668" s="429">
        <f t="shared" si="212"/>
        <v>0</v>
      </c>
      <c r="AH668" s="438">
        <f t="shared" si="212"/>
        <v>1217</v>
      </c>
      <c r="AI668" s="440">
        <f t="shared" si="212"/>
        <v>4472</v>
      </c>
      <c r="AJ668" s="427">
        <f t="shared" si="212"/>
        <v>0</v>
      </c>
      <c r="AK668" s="429">
        <f t="shared" si="212"/>
        <v>0</v>
      </c>
      <c r="AL668" s="438">
        <f t="shared" si="212"/>
        <v>0</v>
      </c>
      <c r="AM668" s="440">
        <f t="shared" si="212"/>
        <v>0</v>
      </c>
      <c r="AN668" s="427">
        <v>0</v>
      </c>
      <c r="AO668" s="429">
        <v>0</v>
      </c>
      <c r="AP668" s="438">
        <f t="shared" si="212"/>
        <v>0</v>
      </c>
      <c r="AQ668" s="440">
        <f t="shared" si="212"/>
        <v>0</v>
      </c>
      <c r="AR668" s="427">
        <f t="shared" si="212"/>
        <v>3778</v>
      </c>
      <c r="AS668" s="429">
        <f t="shared" si="212"/>
        <v>2392</v>
      </c>
      <c r="AT668" s="438">
        <f t="shared" si="212"/>
        <v>4178</v>
      </c>
      <c r="AU668" s="440">
        <f t="shared" si="212"/>
        <v>2014</v>
      </c>
      <c r="AV668" s="427">
        <f t="shared" ref="AV668:BC668" si="213">SUM(AV238:AV244)+AV550+AV552+AV555+SUM(AV557:AV559)</f>
        <v>0</v>
      </c>
      <c r="AW668" s="429">
        <f t="shared" si="213"/>
        <v>0</v>
      </c>
      <c r="AX668" s="438">
        <f t="shared" si="213"/>
        <v>0</v>
      </c>
      <c r="AY668" s="440">
        <f t="shared" si="213"/>
        <v>0</v>
      </c>
      <c r="AZ668" s="427">
        <f t="shared" si="213"/>
        <v>0</v>
      </c>
      <c r="BA668" s="440">
        <f t="shared" si="213"/>
        <v>0</v>
      </c>
      <c r="BB668" s="427">
        <f t="shared" si="213"/>
        <v>0</v>
      </c>
      <c r="BC668" s="525">
        <f t="shared" si="213"/>
        <v>0</v>
      </c>
      <c r="BD668" s="427">
        <f t="shared" ref="BD668:BO668" si="214">SUM(BD238:BD244)+BD550+BD552+BD555+SUM(BD557:BD559)</f>
        <v>0</v>
      </c>
      <c r="BE668" s="525">
        <f t="shared" si="214"/>
        <v>0</v>
      </c>
      <c r="BF668" s="427">
        <f t="shared" si="214"/>
        <v>0</v>
      </c>
      <c r="BG668" s="525">
        <f t="shared" si="214"/>
        <v>0</v>
      </c>
      <c r="BH668" s="427">
        <f t="shared" si="214"/>
        <v>0</v>
      </c>
      <c r="BI668" s="525">
        <f t="shared" si="214"/>
        <v>0</v>
      </c>
      <c r="BJ668" s="427">
        <f t="shared" si="214"/>
        <v>1964</v>
      </c>
      <c r="BK668" s="525">
        <f t="shared" si="214"/>
        <v>1068</v>
      </c>
      <c r="BL668" s="427">
        <f t="shared" si="214"/>
        <v>0</v>
      </c>
      <c r="BM668" s="525">
        <f t="shared" si="214"/>
        <v>0</v>
      </c>
      <c r="BN668" s="427">
        <f t="shared" si="214"/>
        <v>0</v>
      </c>
      <c r="BO668" s="525">
        <f t="shared" si="214"/>
        <v>0</v>
      </c>
      <c r="BP668" s="427">
        <f>SUM(BP238:BP244)+BP550+BP552+BP555+SUM(BP557:BP559)</f>
        <v>0</v>
      </c>
      <c r="BQ668" s="525">
        <f>SUM(BQ238:BQ244)+BQ550+BQ552+BQ555+SUM(BQ557:BQ559)</f>
        <v>0</v>
      </c>
      <c r="BR668" s="427">
        <f>SUM(BR238:BR244)+BR550+BR552+BR555+SUM(BR557:BR559)</f>
        <v>0</v>
      </c>
      <c r="BS668" s="525">
        <f>SUM(BS238:BS244)+BS550+BS552+BS555+SUM(BS557:BS559)</f>
        <v>0</v>
      </c>
    </row>
    <row r="669" spans="1:71">
      <c r="A669" s="40"/>
      <c r="B669" s="28" t="s">
        <v>739</v>
      </c>
      <c r="C669" s="46">
        <v>6811</v>
      </c>
      <c r="D669" s="26">
        <v>0</v>
      </c>
      <c r="E669" s="68">
        <f t="shared" si="142"/>
        <v>0</v>
      </c>
      <c r="F669" s="427">
        <f>SUM(F18)+F235+SUM(F245:F252)</f>
        <v>0</v>
      </c>
      <c r="G669" s="440">
        <f t="shared" ref="G669:AU669" si="215">SUM(G18)+G235+SUM(G245:G252)</f>
        <v>0</v>
      </c>
      <c r="H669" s="427">
        <f t="shared" si="215"/>
        <v>0</v>
      </c>
      <c r="I669" s="429">
        <f t="shared" si="215"/>
        <v>0</v>
      </c>
      <c r="J669" s="438">
        <f t="shared" si="215"/>
        <v>0</v>
      </c>
      <c r="K669" s="440">
        <f t="shared" si="215"/>
        <v>0</v>
      </c>
      <c r="L669" s="427">
        <f t="shared" si="215"/>
        <v>0</v>
      </c>
      <c r="M669" s="429">
        <f t="shared" si="215"/>
        <v>0</v>
      </c>
      <c r="N669" s="438">
        <f t="shared" si="215"/>
        <v>0</v>
      </c>
      <c r="O669" s="440">
        <f t="shared" si="215"/>
        <v>0</v>
      </c>
      <c r="P669" s="427">
        <f t="shared" si="215"/>
        <v>0</v>
      </c>
      <c r="Q669" s="429">
        <f t="shared" si="215"/>
        <v>0</v>
      </c>
      <c r="R669" s="438">
        <f t="shared" si="215"/>
        <v>0</v>
      </c>
      <c r="S669" s="440">
        <f t="shared" si="215"/>
        <v>0</v>
      </c>
      <c r="T669" s="427">
        <f t="shared" si="215"/>
        <v>0</v>
      </c>
      <c r="U669" s="429">
        <f t="shared" si="215"/>
        <v>0</v>
      </c>
      <c r="V669" s="438">
        <f t="shared" si="215"/>
        <v>0</v>
      </c>
      <c r="W669" s="440">
        <f t="shared" si="215"/>
        <v>0</v>
      </c>
      <c r="X669" s="427">
        <f t="shared" si="215"/>
        <v>0</v>
      </c>
      <c r="Y669" s="429">
        <f t="shared" si="215"/>
        <v>0</v>
      </c>
      <c r="Z669" s="438">
        <f t="shared" si="215"/>
        <v>0</v>
      </c>
      <c r="AA669" s="440">
        <f t="shared" si="215"/>
        <v>0</v>
      </c>
      <c r="AB669" s="427">
        <v>0</v>
      </c>
      <c r="AC669" s="429">
        <v>0</v>
      </c>
      <c r="AD669" s="438">
        <f t="shared" si="215"/>
        <v>0</v>
      </c>
      <c r="AE669" s="440">
        <f t="shared" si="215"/>
        <v>0</v>
      </c>
      <c r="AF669" s="427">
        <f t="shared" si="215"/>
        <v>0</v>
      </c>
      <c r="AG669" s="429">
        <f t="shared" si="215"/>
        <v>0</v>
      </c>
      <c r="AH669" s="438">
        <f t="shared" si="215"/>
        <v>0</v>
      </c>
      <c r="AI669" s="440">
        <f t="shared" si="215"/>
        <v>0</v>
      </c>
      <c r="AJ669" s="427">
        <f t="shared" si="215"/>
        <v>0</v>
      </c>
      <c r="AK669" s="429">
        <f t="shared" si="215"/>
        <v>0</v>
      </c>
      <c r="AL669" s="438">
        <f t="shared" si="215"/>
        <v>0</v>
      </c>
      <c r="AM669" s="440">
        <f t="shared" si="215"/>
        <v>0</v>
      </c>
      <c r="AN669" s="427">
        <f t="shared" si="215"/>
        <v>0</v>
      </c>
      <c r="AO669" s="429">
        <f t="shared" si="215"/>
        <v>0</v>
      </c>
      <c r="AP669" s="438">
        <f t="shared" si="215"/>
        <v>0</v>
      </c>
      <c r="AQ669" s="440">
        <f t="shared" si="215"/>
        <v>0</v>
      </c>
      <c r="AR669" s="427">
        <f t="shared" si="215"/>
        <v>2125</v>
      </c>
      <c r="AS669" s="429">
        <f t="shared" si="215"/>
        <v>787</v>
      </c>
      <c r="AT669" s="438">
        <f t="shared" si="215"/>
        <v>2278</v>
      </c>
      <c r="AU669" s="440">
        <f t="shared" si="215"/>
        <v>650</v>
      </c>
      <c r="AV669" s="427">
        <f t="shared" ref="AV669:BC669" si="216">SUM(AV18)+AV235+SUM(AV245:AV252)</f>
        <v>248</v>
      </c>
      <c r="AW669" s="429">
        <f t="shared" si="216"/>
        <v>94</v>
      </c>
      <c r="AX669" s="438">
        <f t="shared" si="216"/>
        <v>0</v>
      </c>
      <c r="AY669" s="440">
        <f t="shared" si="216"/>
        <v>0</v>
      </c>
      <c r="AZ669" s="427">
        <f t="shared" si="216"/>
        <v>0</v>
      </c>
      <c r="BA669" s="440">
        <f t="shared" si="216"/>
        <v>0</v>
      </c>
      <c r="BB669" s="427">
        <f t="shared" si="216"/>
        <v>0</v>
      </c>
      <c r="BC669" s="525">
        <f t="shared" si="216"/>
        <v>0</v>
      </c>
      <c r="BD669" s="427">
        <f t="shared" ref="BD669:BO669" si="217">SUM(BD18)+BD235+SUM(BD245:BD252)</f>
        <v>0</v>
      </c>
      <c r="BE669" s="525">
        <f t="shared" si="217"/>
        <v>0</v>
      </c>
      <c r="BF669" s="427">
        <f t="shared" si="217"/>
        <v>0</v>
      </c>
      <c r="BG669" s="525">
        <f t="shared" si="217"/>
        <v>0</v>
      </c>
      <c r="BH669" s="427">
        <f t="shared" si="217"/>
        <v>0</v>
      </c>
      <c r="BI669" s="525">
        <f t="shared" si="217"/>
        <v>0</v>
      </c>
      <c r="BJ669" s="427">
        <f t="shared" si="217"/>
        <v>0</v>
      </c>
      <c r="BK669" s="525">
        <f t="shared" si="217"/>
        <v>0</v>
      </c>
      <c r="BL669" s="427">
        <f t="shared" si="217"/>
        <v>0</v>
      </c>
      <c r="BM669" s="525">
        <f t="shared" si="217"/>
        <v>0</v>
      </c>
      <c r="BN669" s="427">
        <f t="shared" si="217"/>
        <v>0</v>
      </c>
      <c r="BO669" s="525">
        <f t="shared" si="217"/>
        <v>0</v>
      </c>
      <c r="BP669" s="427">
        <f>SUM(BP18)+BP235+SUM(BP245:BP252)</f>
        <v>0</v>
      </c>
      <c r="BQ669" s="525">
        <f>SUM(BQ18)+BQ235+SUM(BQ245:BQ252)</f>
        <v>0</v>
      </c>
      <c r="BR669" s="427">
        <f>SUM(BR18)+BR235+SUM(BR245:BR252)</f>
        <v>0</v>
      </c>
      <c r="BS669" s="525">
        <f>SUM(BS18)+BS235+SUM(BS245:BS252)</f>
        <v>0</v>
      </c>
    </row>
    <row r="670" spans="1:71">
      <c r="A670" s="40"/>
      <c r="B670" s="28" t="s">
        <v>33</v>
      </c>
      <c r="C670" s="46">
        <v>6509</v>
      </c>
      <c r="D670" s="26">
        <v>0</v>
      </c>
      <c r="E670" s="68">
        <f t="shared" si="142"/>
        <v>0</v>
      </c>
      <c r="F670" s="427">
        <f>SUM(F234)+F394+F397+F425+SUM(F483:F484)+SUM(F560:F561)</f>
        <v>0</v>
      </c>
      <c r="G670" s="440">
        <f t="shared" ref="G670:AU670" si="218">SUM(G234)+G394+G397+G425+SUM(G483:G484)+SUM(G560:G561)</f>
        <v>0</v>
      </c>
      <c r="H670" s="427">
        <f t="shared" si="218"/>
        <v>0</v>
      </c>
      <c r="I670" s="429">
        <f t="shared" si="218"/>
        <v>0</v>
      </c>
      <c r="J670" s="438">
        <f t="shared" si="218"/>
        <v>0</v>
      </c>
      <c r="K670" s="440">
        <f t="shared" si="218"/>
        <v>0</v>
      </c>
      <c r="L670" s="427">
        <f t="shared" si="218"/>
        <v>0</v>
      </c>
      <c r="M670" s="429">
        <f t="shared" si="218"/>
        <v>0</v>
      </c>
      <c r="N670" s="438">
        <f t="shared" si="218"/>
        <v>0</v>
      </c>
      <c r="O670" s="440">
        <f t="shared" si="218"/>
        <v>0</v>
      </c>
      <c r="P670" s="427">
        <f t="shared" si="218"/>
        <v>0</v>
      </c>
      <c r="Q670" s="429">
        <f t="shared" si="218"/>
        <v>0</v>
      </c>
      <c r="R670" s="438">
        <f t="shared" si="218"/>
        <v>0</v>
      </c>
      <c r="S670" s="440">
        <f t="shared" si="218"/>
        <v>0</v>
      </c>
      <c r="T670" s="427">
        <f t="shared" si="218"/>
        <v>0</v>
      </c>
      <c r="U670" s="429">
        <f t="shared" si="218"/>
        <v>0</v>
      </c>
      <c r="V670" s="438">
        <f t="shared" si="218"/>
        <v>0</v>
      </c>
      <c r="W670" s="440">
        <f t="shared" si="218"/>
        <v>0</v>
      </c>
      <c r="X670" s="427">
        <f t="shared" si="218"/>
        <v>0</v>
      </c>
      <c r="Y670" s="429">
        <f t="shared" si="218"/>
        <v>0</v>
      </c>
      <c r="Z670" s="438">
        <f t="shared" si="218"/>
        <v>0</v>
      </c>
      <c r="AA670" s="440">
        <f t="shared" si="218"/>
        <v>0</v>
      </c>
      <c r="AB670" s="427">
        <f t="shared" si="218"/>
        <v>0</v>
      </c>
      <c r="AC670" s="429">
        <f t="shared" si="218"/>
        <v>0</v>
      </c>
      <c r="AD670" s="438">
        <f t="shared" si="218"/>
        <v>0</v>
      </c>
      <c r="AE670" s="440">
        <f t="shared" si="218"/>
        <v>0</v>
      </c>
      <c r="AF670" s="427">
        <f t="shared" si="218"/>
        <v>0</v>
      </c>
      <c r="AG670" s="429">
        <f t="shared" si="218"/>
        <v>0</v>
      </c>
      <c r="AH670" s="438">
        <f t="shared" si="218"/>
        <v>0</v>
      </c>
      <c r="AI670" s="440">
        <f t="shared" si="218"/>
        <v>0</v>
      </c>
      <c r="AJ670" s="427">
        <f t="shared" si="218"/>
        <v>0</v>
      </c>
      <c r="AK670" s="429">
        <f t="shared" si="218"/>
        <v>0</v>
      </c>
      <c r="AL670" s="438">
        <f t="shared" si="218"/>
        <v>0</v>
      </c>
      <c r="AM670" s="440">
        <f t="shared" si="218"/>
        <v>0</v>
      </c>
      <c r="AN670" s="427">
        <f t="shared" si="218"/>
        <v>0</v>
      </c>
      <c r="AO670" s="429">
        <f t="shared" si="218"/>
        <v>0</v>
      </c>
      <c r="AP670" s="438">
        <f t="shared" si="218"/>
        <v>0</v>
      </c>
      <c r="AQ670" s="440">
        <f t="shared" si="218"/>
        <v>0</v>
      </c>
      <c r="AR670" s="427">
        <f t="shared" si="218"/>
        <v>1486</v>
      </c>
      <c r="AS670" s="429">
        <f t="shared" si="218"/>
        <v>507</v>
      </c>
      <c r="AT670" s="438">
        <f t="shared" si="218"/>
        <v>1598</v>
      </c>
      <c r="AU670" s="440">
        <f t="shared" si="218"/>
        <v>411</v>
      </c>
      <c r="AV670" s="427">
        <f t="shared" ref="AV670:BC670" si="219">SUM(AV234)+AV394+AV397+AV425+SUM(AV483:AV484)+SUM(AV560:AV561)</f>
        <v>0</v>
      </c>
      <c r="AW670" s="429">
        <f t="shared" si="219"/>
        <v>0</v>
      </c>
      <c r="AX670" s="438">
        <f t="shared" si="219"/>
        <v>0</v>
      </c>
      <c r="AY670" s="440">
        <f t="shared" si="219"/>
        <v>0</v>
      </c>
      <c r="AZ670" s="427">
        <f t="shared" si="219"/>
        <v>0</v>
      </c>
      <c r="BA670" s="440">
        <f t="shared" si="219"/>
        <v>0</v>
      </c>
      <c r="BB670" s="427">
        <f t="shared" si="219"/>
        <v>0</v>
      </c>
      <c r="BC670" s="525">
        <f t="shared" si="219"/>
        <v>0</v>
      </c>
      <c r="BD670" s="427">
        <f t="shared" ref="BD670:BO670" si="220">SUM(BD234)+BD394+BD397+BD425+SUM(BD483:BD484)+SUM(BD560:BD561)</f>
        <v>0</v>
      </c>
      <c r="BE670" s="525">
        <f t="shared" si="220"/>
        <v>0</v>
      </c>
      <c r="BF670" s="427">
        <f t="shared" si="220"/>
        <v>0</v>
      </c>
      <c r="BG670" s="525">
        <f t="shared" si="220"/>
        <v>0</v>
      </c>
      <c r="BH670" s="427">
        <f t="shared" si="220"/>
        <v>0</v>
      </c>
      <c r="BI670" s="525">
        <f t="shared" si="220"/>
        <v>0</v>
      </c>
      <c r="BJ670" s="427">
        <f t="shared" si="220"/>
        <v>0</v>
      </c>
      <c r="BK670" s="525">
        <f t="shared" si="220"/>
        <v>0</v>
      </c>
      <c r="BL670" s="427">
        <f t="shared" si="220"/>
        <v>0</v>
      </c>
      <c r="BM670" s="525">
        <f t="shared" si="220"/>
        <v>0</v>
      </c>
      <c r="BN670" s="427">
        <f t="shared" si="220"/>
        <v>0</v>
      </c>
      <c r="BO670" s="525">
        <f t="shared" si="220"/>
        <v>0</v>
      </c>
      <c r="BP670" s="427">
        <f>SUM(BP234)+BP394+BP397+BP425+SUM(BP483:BP484)+SUM(BP560:BP561)</f>
        <v>0</v>
      </c>
      <c r="BQ670" s="525">
        <f>SUM(BQ234)+BQ394+BQ397+BQ425+SUM(BQ483:BQ484)+SUM(BQ560:BQ561)</f>
        <v>0</v>
      </c>
      <c r="BR670" s="427">
        <f>SUM(BR234)+BR394+BR397+BR425+SUM(BR483:BR484)+SUM(BR560:BR561)</f>
        <v>0</v>
      </c>
      <c r="BS670" s="525">
        <f>SUM(BS234)+BS394+BS397+BS425+SUM(BS483:BS484)+SUM(BS560:BS561)</f>
        <v>0</v>
      </c>
    </row>
    <row r="671" spans="1:71">
      <c r="A671" s="40"/>
      <c r="B671" s="29" t="s">
        <v>16</v>
      </c>
      <c r="C671" s="21">
        <v>11</v>
      </c>
      <c r="D671" s="21">
        <v>0</v>
      </c>
      <c r="E671" s="68">
        <f t="shared" si="142"/>
        <v>0</v>
      </c>
      <c r="F671" s="427">
        <f>SUM(F398)</f>
        <v>0</v>
      </c>
      <c r="G671" s="440">
        <f t="shared" ref="G671:AU671" si="221">SUM(G398)</f>
        <v>0</v>
      </c>
      <c r="H671" s="427">
        <f t="shared" si="221"/>
        <v>0</v>
      </c>
      <c r="I671" s="429">
        <f t="shared" si="221"/>
        <v>0</v>
      </c>
      <c r="J671" s="438">
        <f t="shared" si="221"/>
        <v>0</v>
      </c>
      <c r="K671" s="440">
        <f t="shared" si="221"/>
        <v>0</v>
      </c>
      <c r="L671" s="427">
        <f t="shared" si="221"/>
        <v>0</v>
      </c>
      <c r="M671" s="429">
        <f t="shared" si="221"/>
        <v>0</v>
      </c>
      <c r="N671" s="438">
        <f t="shared" si="221"/>
        <v>0</v>
      </c>
      <c r="O671" s="440">
        <f t="shared" si="221"/>
        <v>0</v>
      </c>
      <c r="P671" s="427">
        <f t="shared" si="221"/>
        <v>0</v>
      </c>
      <c r="Q671" s="429">
        <f t="shared" si="221"/>
        <v>0</v>
      </c>
      <c r="R671" s="438">
        <f t="shared" si="221"/>
        <v>0</v>
      </c>
      <c r="S671" s="440">
        <f t="shared" si="221"/>
        <v>0</v>
      </c>
      <c r="T671" s="427">
        <f t="shared" si="221"/>
        <v>0</v>
      </c>
      <c r="U671" s="429">
        <f t="shared" si="221"/>
        <v>0</v>
      </c>
      <c r="V671" s="438">
        <f t="shared" si="221"/>
        <v>0</v>
      </c>
      <c r="W671" s="440">
        <f t="shared" si="221"/>
        <v>0</v>
      </c>
      <c r="X671" s="427">
        <f t="shared" si="221"/>
        <v>0</v>
      </c>
      <c r="Y671" s="429">
        <f t="shared" si="221"/>
        <v>0</v>
      </c>
      <c r="Z671" s="438">
        <f t="shared" si="221"/>
        <v>0</v>
      </c>
      <c r="AA671" s="440">
        <f t="shared" si="221"/>
        <v>0</v>
      </c>
      <c r="AB671" s="427">
        <f t="shared" si="221"/>
        <v>0</v>
      </c>
      <c r="AC671" s="429">
        <f t="shared" si="221"/>
        <v>0</v>
      </c>
      <c r="AD671" s="438">
        <f t="shared" si="221"/>
        <v>0</v>
      </c>
      <c r="AE671" s="440">
        <f t="shared" si="221"/>
        <v>0</v>
      </c>
      <c r="AF671" s="427">
        <f t="shared" si="221"/>
        <v>0</v>
      </c>
      <c r="AG671" s="429">
        <f t="shared" si="221"/>
        <v>0</v>
      </c>
      <c r="AH671" s="438">
        <f t="shared" si="221"/>
        <v>0</v>
      </c>
      <c r="AI671" s="440">
        <f t="shared" si="221"/>
        <v>0</v>
      </c>
      <c r="AJ671" s="427">
        <f t="shared" si="221"/>
        <v>0</v>
      </c>
      <c r="AK671" s="429">
        <f t="shared" si="221"/>
        <v>0</v>
      </c>
      <c r="AL671" s="438">
        <f t="shared" si="221"/>
        <v>0</v>
      </c>
      <c r="AM671" s="440">
        <f t="shared" si="221"/>
        <v>0</v>
      </c>
      <c r="AN671" s="427">
        <f t="shared" si="221"/>
        <v>0</v>
      </c>
      <c r="AO671" s="429">
        <f t="shared" si="221"/>
        <v>0</v>
      </c>
      <c r="AP671" s="438">
        <f t="shared" si="221"/>
        <v>0</v>
      </c>
      <c r="AQ671" s="440">
        <f t="shared" si="221"/>
        <v>0</v>
      </c>
      <c r="AR671" s="427">
        <f t="shared" si="221"/>
        <v>0</v>
      </c>
      <c r="AS671" s="429">
        <f t="shared" si="221"/>
        <v>0</v>
      </c>
      <c r="AT671" s="438">
        <f t="shared" si="221"/>
        <v>0</v>
      </c>
      <c r="AU671" s="440">
        <f t="shared" si="221"/>
        <v>0</v>
      </c>
      <c r="AV671" s="427">
        <f t="shared" ref="AV671:BC671" si="222">SUM(AV398)</f>
        <v>0</v>
      </c>
      <c r="AW671" s="429">
        <f t="shared" si="222"/>
        <v>0</v>
      </c>
      <c r="AX671" s="438">
        <f t="shared" si="222"/>
        <v>0</v>
      </c>
      <c r="AY671" s="440">
        <f t="shared" si="222"/>
        <v>0</v>
      </c>
      <c r="AZ671" s="427">
        <f t="shared" si="222"/>
        <v>0</v>
      </c>
      <c r="BA671" s="440">
        <f t="shared" si="222"/>
        <v>0</v>
      </c>
      <c r="BB671" s="427">
        <f t="shared" si="222"/>
        <v>0</v>
      </c>
      <c r="BC671" s="525">
        <f t="shared" si="222"/>
        <v>0</v>
      </c>
      <c r="BD671" s="427">
        <f t="shared" ref="BD671:BO671" si="223">SUM(BD398)</f>
        <v>0</v>
      </c>
      <c r="BE671" s="525">
        <f t="shared" si="223"/>
        <v>0</v>
      </c>
      <c r="BF671" s="427">
        <f t="shared" si="223"/>
        <v>0</v>
      </c>
      <c r="BG671" s="525">
        <f t="shared" si="223"/>
        <v>0</v>
      </c>
      <c r="BH671" s="427">
        <f t="shared" si="223"/>
        <v>0</v>
      </c>
      <c r="BI671" s="525">
        <f t="shared" si="223"/>
        <v>0</v>
      </c>
      <c r="BJ671" s="427">
        <f t="shared" si="223"/>
        <v>0</v>
      </c>
      <c r="BK671" s="525">
        <f t="shared" si="223"/>
        <v>0</v>
      </c>
      <c r="BL671" s="427">
        <f t="shared" si="223"/>
        <v>0</v>
      </c>
      <c r="BM671" s="525">
        <f t="shared" si="223"/>
        <v>0</v>
      </c>
      <c r="BN671" s="427">
        <f t="shared" si="223"/>
        <v>0</v>
      </c>
      <c r="BO671" s="525">
        <f t="shared" si="223"/>
        <v>0</v>
      </c>
      <c r="BP671" s="427">
        <f>SUM(BP398)</f>
        <v>0</v>
      </c>
      <c r="BQ671" s="525">
        <f>SUM(BQ398)</f>
        <v>0</v>
      </c>
      <c r="BR671" s="427">
        <f>SUM(BR398)</f>
        <v>0</v>
      </c>
      <c r="BS671" s="525">
        <f>SUM(BS398)</f>
        <v>0</v>
      </c>
    </row>
    <row r="672" spans="1:71">
      <c r="A672" s="40"/>
      <c r="B672" s="28" t="s">
        <v>34</v>
      </c>
      <c r="C672" s="46">
        <v>16365</v>
      </c>
      <c r="D672" s="26">
        <v>0</v>
      </c>
      <c r="E672" s="68">
        <f t="shared" si="142"/>
        <v>0</v>
      </c>
      <c r="F672" s="427">
        <f>SUM(F262:F265)+F351+F353+F369+F374+F375+F378+F382+F506+F508+F512+F513+F515+F518+SUM(F520:F522)+F530</f>
        <v>0</v>
      </c>
      <c r="G672" s="440">
        <f t="shared" ref="G672:AU672" si="224">SUM(G262:G265)+G351+G353+G369+G374+G375+G378+G382+G506+G508+G512+G513+G515+G518+SUM(G520:G522)+G530</f>
        <v>0</v>
      </c>
      <c r="H672" s="427">
        <f t="shared" si="224"/>
        <v>0</v>
      </c>
      <c r="I672" s="429">
        <f t="shared" si="224"/>
        <v>0</v>
      </c>
      <c r="J672" s="438">
        <f t="shared" si="224"/>
        <v>0</v>
      </c>
      <c r="K672" s="440">
        <f t="shared" si="224"/>
        <v>0</v>
      </c>
      <c r="L672" s="427">
        <f t="shared" si="224"/>
        <v>0</v>
      </c>
      <c r="M672" s="429">
        <f t="shared" si="224"/>
        <v>0</v>
      </c>
      <c r="N672" s="438">
        <f t="shared" si="224"/>
        <v>0</v>
      </c>
      <c r="O672" s="440">
        <f t="shared" si="224"/>
        <v>0</v>
      </c>
      <c r="P672" s="427">
        <f t="shared" si="224"/>
        <v>0</v>
      </c>
      <c r="Q672" s="429">
        <f t="shared" si="224"/>
        <v>0</v>
      </c>
      <c r="R672" s="438">
        <f t="shared" si="224"/>
        <v>0</v>
      </c>
      <c r="S672" s="440">
        <f t="shared" si="224"/>
        <v>0</v>
      </c>
      <c r="T672" s="427">
        <f t="shared" si="224"/>
        <v>0</v>
      </c>
      <c r="U672" s="429">
        <f t="shared" si="224"/>
        <v>0</v>
      </c>
      <c r="V672" s="438">
        <f t="shared" si="224"/>
        <v>0</v>
      </c>
      <c r="W672" s="440">
        <f t="shared" si="224"/>
        <v>0</v>
      </c>
      <c r="X672" s="427">
        <f t="shared" si="224"/>
        <v>0</v>
      </c>
      <c r="Y672" s="429">
        <f t="shared" si="224"/>
        <v>0</v>
      </c>
      <c r="Z672" s="438">
        <f t="shared" si="224"/>
        <v>0</v>
      </c>
      <c r="AA672" s="440">
        <f t="shared" si="224"/>
        <v>0</v>
      </c>
      <c r="AB672" s="427">
        <f t="shared" si="224"/>
        <v>0</v>
      </c>
      <c r="AC672" s="429">
        <f t="shared" si="224"/>
        <v>0</v>
      </c>
      <c r="AD672" s="438">
        <v>0</v>
      </c>
      <c r="AE672" s="440">
        <v>0</v>
      </c>
      <c r="AF672" s="427">
        <f t="shared" si="224"/>
        <v>0</v>
      </c>
      <c r="AG672" s="429">
        <f t="shared" si="224"/>
        <v>0</v>
      </c>
      <c r="AH672" s="438">
        <f t="shared" si="224"/>
        <v>0</v>
      </c>
      <c r="AI672" s="440">
        <f t="shared" si="224"/>
        <v>0</v>
      </c>
      <c r="AJ672" s="427">
        <v>0</v>
      </c>
      <c r="AK672" s="429">
        <v>0</v>
      </c>
      <c r="AL672" s="438">
        <f t="shared" si="224"/>
        <v>0</v>
      </c>
      <c r="AM672" s="440">
        <f t="shared" si="224"/>
        <v>0</v>
      </c>
      <c r="AN672" s="427">
        <f t="shared" si="224"/>
        <v>0</v>
      </c>
      <c r="AO672" s="429">
        <f t="shared" si="224"/>
        <v>0</v>
      </c>
      <c r="AP672" s="438">
        <f t="shared" si="224"/>
        <v>433</v>
      </c>
      <c r="AQ672" s="440">
        <f t="shared" si="224"/>
        <v>501</v>
      </c>
      <c r="AR672" s="427">
        <f t="shared" si="224"/>
        <v>3653</v>
      </c>
      <c r="AS672" s="429">
        <f t="shared" si="224"/>
        <v>1926</v>
      </c>
      <c r="AT672" s="438">
        <f t="shared" si="224"/>
        <v>4088</v>
      </c>
      <c r="AU672" s="440">
        <f t="shared" si="224"/>
        <v>1496</v>
      </c>
      <c r="AV672" s="427">
        <f t="shared" ref="AV672:BC672" si="225">SUM(AV262:AV265)+AV351+AV353+AV369+AV374+AV375+AV378+AV382+AV506+AV508+AV512+AV513+AV515+AV518+SUM(AV520:AV522)+AV530</f>
        <v>0</v>
      </c>
      <c r="AW672" s="429">
        <f t="shared" si="225"/>
        <v>0</v>
      </c>
      <c r="AX672" s="438">
        <f t="shared" si="225"/>
        <v>0</v>
      </c>
      <c r="AY672" s="440">
        <f t="shared" si="225"/>
        <v>0</v>
      </c>
      <c r="AZ672" s="427">
        <f t="shared" si="225"/>
        <v>0</v>
      </c>
      <c r="BA672" s="440">
        <f t="shared" si="225"/>
        <v>0</v>
      </c>
      <c r="BB672" s="427">
        <f t="shared" si="225"/>
        <v>0</v>
      </c>
      <c r="BC672" s="525">
        <f t="shared" si="225"/>
        <v>0</v>
      </c>
      <c r="BD672" s="427">
        <f t="shared" ref="BD672:BO672" si="226">SUM(BD262:BD265)+BD351+BD353+BD369+BD374+BD375+BD378+BD382+BD506+BD508+BD512+BD513+BD515+BD518+SUM(BD520:BD522)+BD530</f>
        <v>0</v>
      </c>
      <c r="BE672" s="525">
        <f t="shared" si="226"/>
        <v>0</v>
      </c>
      <c r="BF672" s="427">
        <f t="shared" si="226"/>
        <v>0</v>
      </c>
      <c r="BG672" s="525">
        <f t="shared" si="226"/>
        <v>0</v>
      </c>
      <c r="BH672" s="427">
        <f t="shared" si="226"/>
        <v>0</v>
      </c>
      <c r="BI672" s="525">
        <f t="shared" si="226"/>
        <v>0</v>
      </c>
      <c r="BJ672" s="427">
        <f t="shared" si="226"/>
        <v>0</v>
      </c>
      <c r="BK672" s="525">
        <f t="shared" si="226"/>
        <v>0</v>
      </c>
      <c r="BL672" s="427">
        <f t="shared" si="226"/>
        <v>0</v>
      </c>
      <c r="BM672" s="525">
        <f t="shared" si="226"/>
        <v>0</v>
      </c>
      <c r="BN672" s="427">
        <f t="shared" si="226"/>
        <v>0</v>
      </c>
      <c r="BO672" s="525">
        <f t="shared" si="226"/>
        <v>0</v>
      </c>
      <c r="BP672" s="427">
        <f>SUM(BP262:BP265)+BP351+BP353+BP369+BP374+BP375+BP378+BP382+BP506+BP508+BP512+BP513+BP515+BP518+SUM(BP520:BP522)+BP530</f>
        <v>0</v>
      </c>
      <c r="BQ672" s="525">
        <f>SUM(BQ262:BQ265)+BQ351+BQ353+BQ369+BQ374+BQ375+BQ378+BQ382+BQ506+BQ508+BQ512+BQ513+BQ515+BQ518+SUM(BQ520:BQ522)+BQ530</f>
        <v>0</v>
      </c>
      <c r="BR672" s="427">
        <f>SUM(BR262:BR265)+BR351+BR353+BR369+BR374+BR375+BR378+BR382+BR506+BR508+BR512+BR513+BR515+BR518+SUM(BR520:BR522)+BR530</f>
        <v>0</v>
      </c>
      <c r="BS672" s="525">
        <f>SUM(BS262:BS265)+BS351+BS353+BS369+BS374+BS375+BS378+BS382+BS506+BS508+BS512+BS513+BS515+BS518+SUM(BS520:BS522)+BS530</f>
        <v>0</v>
      </c>
    </row>
    <row r="673" spans="1:71">
      <c r="A673" s="40"/>
      <c r="B673" s="28" t="s">
        <v>740</v>
      </c>
      <c r="C673" s="46">
        <v>7087</v>
      </c>
      <c r="D673" s="26">
        <v>0</v>
      </c>
      <c r="E673" s="68">
        <f t="shared" si="142"/>
        <v>0</v>
      </c>
      <c r="F673" s="427">
        <f>SUM(F266:F272)+F506+F516+F530</f>
        <v>0</v>
      </c>
      <c r="G673" s="440">
        <f t="shared" ref="G673:AU673" si="227">SUM(G266:G272)+G506+G516+G530</f>
        <v>0</v>
      </c>
      <c r="H673" s="427">
        <f t="shared" si="227"/>
        <v>0</v>
      </c>
      <c r="I673" s="429">
        <f t="shared" si="227"/>
        <v>0</v>
      </c>
      <c r="J673" s="438">
        <f t="shared" si="227"/>
        <v>0</v>
      </c>
      <c r="K673" s="440">
        <f t="shared" si="227"/>
        <v>0</v>
      </c>
      <c r="L673" s="427">
        <f t="shared" si="227"/>
        <v>0</v>
      </c>
      <c r="M673" s="429">
        <f t="shared" si="227"/>
        <v>0</v>
      </c>
      <c r="N673" s="438">
        <f t="shared" si="227"/>
        <v>0</v>
      </c>
      <c r="O673" s="440">
        <f t="shared" si="227"/>
        <v>0</v>
      </c>
      <c r="P673" s="427">
        <f t="shared" si="227"/>
        <v>0</v>
      </c>
      <c r="Q673" s="429">
        <f t="shared" si="227"/>
        <v>0</v>
      </c>
      <c r="R673" s="438">
        <f t="shared" si="227"/>
        <v>0</v>
      </c>
      <c r="S673" s="440">
        <f t="shared" si="227"/>
        <v>0</v>
      </c>
      <c r="T673" s="427">
        <f t="shared" si="227"/>
        <v>0</v>
      </c>
      <c r="U673" s="429">
        <f t="shared" si="227"/>
        <v>0</v>
      </c>
      <c r="V673" s="438">
        <f t="shared" si="227"/>
        <v>0</v>
      </c>
      <c r="W673" s="440">
        <f t="shared" si="227"/>
        <v>0</v>
      </c>
      <c r="X673" s="427">
        <f t="shared" si="227"/>
        <v>0</v>
      </c>
      <c r="Y673" s="429">
        <f t="shared" si="227"/>
        <v>0</v>
      </c>
      <c r="Z673" s="438">
        <f t="shared" si="227"/>
        <v>0</v>
      </c>
      <c r="AA673" s="440">
        <f t="shared" si="227"/>
        <v>0</v>
      </c>
      <c r="AB673" s="427">
        <f t="shared" si="227"/>
        <v>0</v>
      </c>
      <c r="AC673" s="429">
        <f t="shared" si="227"/>
        <v>0</v>
      </c>
      <c r="AD673" s="438">
        <f t="shared" si="227"/>
        <v>0</v>
      </c>
      <c r="AE673" s="440">
        <f t="shared" si="227"/>
        <v>0</v>
      </c>
      <c r="AF673" s="427">
        <f t="shared" si="227"/>
        <v>0</v>
      </c>
      <c r="AG673" s="429">
        <f t="shared" si="227"/>
        <v>0</v>
      </c>
      <c r="AH673" s="438">
        <f t="shared" si="227"/>
        <v>0</v>
      </c>
      <c r="AI673" s="440">
        <f t="shared" si="227"/>
        <v>0</v>
      </c>
      <c r="AJ673" s="427">
        <v>0</v>
      </c>
      <c r="AK673" s="429">
        <v>0</v>
      </c>
      <c r="AL673" s="438">
        <f t="shared" si="227"/>
        <v>0</v>
      </c>
      <c r="AM673" s="440">
        <f t="shared" si="227"/>
        <v>0</v>
      </c>
      <c r="AN673" s="427">
        <f t="shared" si="227"/>
        <v>0</v>
      </c>
      <c r="AO673" s="429">
        <f t="shared" si="227"/>
        <v>0</v>
      </c>
      <c r="AP673" s="438">
        <f t="shared" si="227"/>
        <v>366</v>
      </c>
      <c r="AQ673" s="440">
        <f t="shared" si="227"/>
        <v>1230</v>
      </c>
      <c r="AR673" s="427">
        <f t="shared" si="227"/>
        <v>1375</v>
      </c>
      <c r="AS673" s="429">
        <f t="shared" si="227"/>
        <v>690</v>
      </c>
      <c r="AT673" s="438">
        <f t="shared" si="227"/>
        <v>1545</v>
      </c>
      <c r="AU673" s="440">
        <f t="shared" si="227"/>
        <v>530</v>
      </c>
      <c r="AV673" s="427">
        <f t="shared" ref="AV673:BC673" si="228">SUM(AV266:AV272)+AV506+AV516+AV530</f>
        <v>0</v>
      </c>
      <c r="AW673" s="429">
        <f t="shared" si="228"/>
        <v>0</v>
      </c>
      <c r="AX673" s="438">
        <f t="shared" si="228"/>
        <v>0</v>
      </c>
      <c r="AY673" s="440">
        <f t="shared" si="228"/>
        <v>0</v>
      </c>
      <c r="AZ673" s="427">
        <f t="shared" si="228"/>
        <v>0</v>
      </c>
      <c r="BA673" s="440">
        <f t="shared" si="228"/>
        <v>0</v>
      </c>
      <c r="BB673" s="427">
        <f t="shared" si="228"/>
        <v>0</v>
      </c>
      <c r="BC673" s="525">
        <f t="shared" si="228"/>
        <v>0</v>
      </c>
      <c r="BD673" s="427">
        <f t="shared" ref="BD673:BO673" si="229">SUM(BD266:BD272)+BD506+BD516+BD530</f>
        <v>0</v>
      </c>
      <c r="BE673" s="525">
        <f t="shared" si="229"/>
        <v>0</v>
      </c>
      <c r="BF673" s="427">
        <f t="shared" si="229"/>
        <v>0</v>
      </c>
      <c r="BG673" s="525">
        <f t="shared" si="229"/>
        <v>0</v>
      </c>
      <c r="BH673" s="427">
        <f t="shared" si="229"/>
        <v>0</v>
      </c>
      <c r="BI673" s="525">
        <f t="shared" si="229"/>
        <v>0</v>
      </c>
      <c r="BJ673" s="427">
        <f t="shared" si="229"/>
        <v>0</v>
      </c>
      <c r="BK673" s="525">
        <f t="shared" si="229"/>
        <v>0</v>
      </c>
      <c r="BL673" s="427">
        <f t="shared" si="229"/>
        <v>0</v>
      </c>
      <c r="BM673" s="525">
        <f t="shared" si="229"/>
        <v>0</v>
      </c>
      <c r="BN673" s="427">
        <f t="shared" si="229"/>
        <v>1166</v>
      </c>
      <c r="BO673" s="525">
        <f t="shared" si="229"/>
        <v>427</v>
      </c>
      <c r="BP673" s="427">
        <f>SUM(BP266:BP272)+BP506+BP516+BP530</f>
        <v>1150</v>
      </c>
      <c r="BQ673" s="525">
        <f>SUM(BQ266:BQ272)+BQ506+BQ516+BQ530</f>
        <v>373</v>
      </c>
      <c r="BR673" s="427">
        <f>SUM(BR266:BR272)+BR506+BR516+BR530</f>
        <v>0</v>
      </c>
      <c r="BS673" s="525">
        <f>SUM(BS266:BS272)+BS506+BS516+BS530</f>
        <v>0</v>
      </c>
    </row>
    <row r="674" spans="1:71">
      <c r="A674" s="40"/>
      <c r="B674" s="28" t="s">
        <v>1365</v>
      </c>
      <c r="C674" s="26">
        <v>12540</v>
      </c>
      <c r="D674" s="26">
        <v>0</v>
      </c>
      <c r="E674" s="68">
        <f t="shared" si="142"/>
        <v>0</v>
      </c>
      <c r="F674" s="427">
        <f>SUM(F273:F284)</f>
        <v>0</v>
      </c>
      <c r="G674" s="440">
        <f t="shared" ref="G674:AU674" si="230">SUM(G273:G284)</f>
        <v>0</v>
      </c>
      <c r="H674" s="427">
        <f t="shared" si="230"/>
        <v>0</v>
      </c>
      <c r="I674" s="429">
        <f t="shared" si="230"/>
        <v>0</v>
      </c>
      <c r="J674" s="438">
        <f t="shared" si="230"/>
        <v>0</v>
      </c>
      <c r="K674" s="440">
        <f t="shared" si="230"/>
        <v>0</v>
      </c>
      <c r="L674" s="427">
        <f t="shared" si="230"/>
        <v>0</v>
      </c>
      <c r="M674" s="429">
        <f t="shared" si="230"/>
        <v>0</v>
      </c>
      <c r="N674" s="438">
        <f t="shared" si="230"/>
        <v>0</v>
      </c>
      <c r="O674" s="440">
        <f t="shared" si="230"/>
        <v>0</v>
      </c>
      <c r="P674" s="427">
        <f t="shared" si="230"/>
        <v>0</v>
      </c>
      <c r="Q674" s="429">
        <f t="shared" si="230"/>
        <v>0</v>
      </c>
      <c r="R674" s="438">
        <f t="shared" si="230"/>
        <v>0</v>
      </c>
      <c r="S674" s="440">
        <f t="shared" si="230"/>
        <v>0</v>
      </c>
      <c r="T674" s="427">
        <f t="shared" si="230"/>
        <v>0</v>
      </c>
      <c r="U674" s="429">
        <f t="shared" si="230"/>
        <v>0</v>
      </c>
      <c r="V674" s="438">
        <f t="shared" si="230"/>
        <v>0</v>
      </c>
      <c r="W674" s="440">
        <f t="shared" si="230"/>
        <v>0</v>
      </c>
      <c r="X674" s="427">
        <f t="shared" si="230"/>
        <v>0</v>
      </c>
      <c r="Y674" s="429">
        <f t="shared" si="230"/>
        <v>0</v>
      </c>
      <c r="Z674" s="438">
        <f t="shared" si="230"/>
        <v>0</v>
      </c>
      <c r="AA674" s="440">
        <f t="shared" si="230"/>
        <v>0</v>
      </c>
      <c r="AB674" s="427">
        <f t="shared" si="230"/>
        <v>0</v>
      </c>
      <c r="AC674" s="429">
        <f t="shared" si="230"/>
        <v>0</v>
      </c>
      <c r="AD674" s="438">
        <f t="shared" si="230"/>
        <v>0</v>
      </c>
      <c r="AE674" s="440">
        <f t="shared" si="230"/>
        <v>0</v>
      </c>
      <c r="AF674" s="427">
        <f t="shared" si="230"/>
        <v>0</v>
      </c>
      <c r="AG674" s="429">
        <f t="shared" si="230"/>
        <v>0</v>
      </c>
      <c r="AH674" s="438">
        <f t="shared" si="230"/>
        <v>0</v>
      </c>
      <c r="AI674" s="440">
        <f t="shared" si="230"/>
        <v>0</v>
      </c>
      <c r="AJ674" s="427">
        <f t="shared" si="230"/>
        <v>0</v>
      </c>
      <c r="AK674" s="429">
        <f t="shared" si="230"/>
        <v>0</v>
      </c>
      <c r="AL674" s="438">
        <f t="shared" si="230"/>
        <v>0</v>
      </c>
      <c r="AM674" s="440">
        <f t="shared" si="230"/>
        <v>0</v>
      </c>
      <c r="AN674" s="427">
        <f t="shared" si="230"/>
        <v>0</v>
      </c>
      <c r="AO674" s="429">
        <f t="shared" si="230"/>
        <v>0</v>
      </c>
      <c r="AP674" s="438">
        <f t="shared" si="230"/>
        <v>0</v>
      </c>
      <c r="AQ674" s="440">
        <f t="shared" si="230"/>
        <v>0</v>
      </c>
      <c r="AR674" s="427">
        <f t="shared" si="230"/>
        <v>2406</v>
      </c>
      <c r="AS674" s="429">
        <f t="shared" si="230"/>
        <v>1217</v>
      </c>
      <c r="AT674" s="438">
        <f t="shared" si="230"/>
        <v>2740</v>
      </c>
      <c r="AU674" s="440">
        <f t="shared" si="230"/>
        <v>893</v>
      </c>
      <c r="AV674" s="427">
        <f t="shared" ref="AV674:BC674" si="231">SUM(AV273:AV284)</f>
        <v>0</v>
      </c>
      <c r="AW674" s="429">
        <f t="shared" si="231"/>
        <v>0</v>
      </c>
      <c r="AX674" s="438">
        <f t="shared" si="231"/>
        <v>0</v>
      </c>
      <c r="AY674" s="440">
        <f t="shared" si="231"/>
        <v>0</v>
      </c>
      <c r="AZ674" s="427">
        <f t="shared" si="231"/>
        <v>0</v>
      </c>
      <c r="BA674" s="440">
        <f t="shared" si="231"/>
        <v>0</v>
      </c>
      <c r="BB674" s="427">
        <f t="shared" si="231"/>
        <v>0</v>
      </c>
      <c r="BC674" s="525">
        <f t="shared" si="231"/>
        <v>0</v>
      </c>
      <c r="BD674" s="427">
        <f t="shared" ref="BD674:BO674" si="232">SUM(BD273:BD284)</f>
        <v>0</v>
      </c>
      <c r="BE674" s="525">
        <f t="shared" si="232"/>
        <v>0</v>
      </c>
      <c r="BF674" s="427">
        <f t="shared" si="232"/>
        <v>0</v>
      </c>
      <c r="BG674" s="525">
        <f t="shared" si="232"/>
        <v>0</v>
      </c>
      <c r="BH674" s="427">
        <f t="shared" si="232"/>
        <v>0</v>
      </c>
      <c r="BI674" s="525">
        <f t="shared" si="232"/>
        <v>0</v>
      </c>
      <c r="BJ674" s="427">
        <f t="shared" si="232"/>
        <v>0</v>
      </c>
      <c r="BK674" s="525">
        <f t="shared" si="232"/>
        <v>0</v>
      </c>
      <c r="BL674" s="427">
        <f t="shared" si="232"/>
        <v>0</v>
      </c>
      <c r="BM674" s="525">
        <f t="shared" si="232"/>
        <v>0</v>
      </c>
      <c r="BN674" s="427">
        <f t="shared" si="232"/>
        <v>0</v>
      </c>
      <c r="BO674" s="525">
        <f t="shared" si="232"/>
        <v>0</v>
      </c>
      <c r="BP674" s="427">
        <f>SUM(BP273:BP284)</f>
        <v>0</v>
      </c>
      <c r="BQ674" s="525">
        <f>SUM(BQ273:BQ284)</f>
        <v>0</v>
      </c>
      <c r="BR674" s="427">
        <f>SUM(BR273:BR284)</f>
        <v>0</v>
      </c>
      <c r="BS674" s="525">
        <f>SUM(BS273:BS284)</f>
        <v>0</v>
      </c>
    </row>
    <row r="675" spans="1:71">
      <c r="A675" s="40"/>
      <c r="B675" s="28" t="s">
        <v>747</v>
      </c>
      <c r="C675" s="46">
        <v>26231</v>
      </c>
      <c r="D675" s="26">
        <v>0</v>
      </c>
      <c r="E675" s="68">
        <f t="shared" si="142"/>
        <v>0</v>
      </c>
      <c r="F675" s="427">
        <f>SUM(F198:F199)+SUM(F293:F307)+SUM(F422:F423)+SUM(F426:F427)+SUM(F479:F480)+F529+F535+F537+F542+SUM(F565:F566)</f>
        <v>0</v>
      </c>
      <c r="G675" s="440">
        <f t="shared" ref="G675:AU675" si="233">SUM(G198:G199)+SUM(G293:G307)+SUM(G422:G423)+SUM(G426:G427)+SUM(G479:G480)+G529+G535+G537+G542+SUM(G565:G566)</f>
        <v>0</v>
      </c>
      <c r="H675" s="427">
        <f t="shared" si="233"/>
        <v>0</v>
      </c>
      <c r="I675" s="429">
        <f t="shared" si="233"/>
        <v>0</v>
      </c>
      <c r="J675" s="438">
        <f t="shared" si="233"/>
        <v>0</v>
      </c>
      <c r="K675" s="440">
        <f t="shared" si="233"/>
        <v>0</v>
      </c>
      <c r="L675" s="427">
        <f t="shared" si="233"/>
        <v>0</v>
      </c>
      <c r="M675" s="429">
        <f t="shared" si="233"/>
        <v>0</v>
      </c>
      <c r="N675" s="438">
        <f t="shared" si="233"/>
        <v>0</v>
      </c>
      <c r="O675" s="440">
        <f t="shared" si="233"/>
        <v>0</v>
      </c>
      <c r="P675" s="427">
        <f t="shared" si="233"/>
        <v>338</v>
      </c>
      <c r="Q675" s="429">
        <f t="shared" si="233"/>
        <v>97</v>
      </c>
      <c r="R675" s="438">
        <f t="shared" si="233"/>
        <v>0</v>
      </c>
      <c r="S675" s="440">
        <f t="shared" si="233"/>
        <v>0</v>
      </c>
      <c r="T675" s="427">
        <f t="shared" si="233"/>
        <v>0</v>
      </c>
      <c r="U675" s="429">
        <f t="shared" si="233"/>
        <v>0</v>
      </c>
      <c r="V675" s="438">
        <f t="shared" si="233"/>
        <v>586</v>
      </c>
      <c r="W675" s="440">
        <f t="shared" si="233"/>
        <v>124</v>
      </c>
      <c r="X675" s="427">
        <f t="shared" si="233"/>
        <v>0</v>
      </c>
      <c r="Y675" s="429">
        <f t="shared" si="233"/>
        <v>0</v>
      </c>
      <c r="Z675" s="438">
        <f t="shared" si="233"/>
        <v>0</v>
      </c>
      <c r="AA675" s="440">
        <f t="shared" si="233"/>
        <v>0</v>
      </c>
      <c r="AB675" s="427">
        <f t="shared" si="233"/>
        <v>0</v>
      </c>
      <c r="AC675" s="429">
        <f t="shared" si="233"/>
        <v>0</v>
      </c>
      <c r="AD675" s="438">
        <f t="shared" si="233"/>
        <v>0</v>
      </c>
      <c r="AE675" s="440">
        <f t="shared" si="233"/>
        <v>0</v>
      </c>
      <c r="AF675" s="427">
        <f t="shared" si="233"/>
        <v>0</v>
      </c>
      <c r="AG675" s="429">
        <f t="shared" si="233"/>
        <v>0</v>
      </c>
      <c r="AH675" s="438">
        <f t="shared" si="233"/>
        <v>0</v>
      </c>
      <c r="AI675" s="440">
        <f t="shared" si="233"/>
        <v>0</v>
      </c>
      <c r="AJ675" s="427">
        <f t="shared" si="233"/>
        <v>0</v>
      </c>
      <c r="AK675" s="429">
        <f t="shared" si="233"/>
        <v>0</v>
      </c>
      <c r="AL675" s="438">
        <f t="shared" si="233"/>
        <v>4863</v>
      </c>
      <c r="AM675" s="440">
        <f t="shared" si="233"/>
        <v>4127</v>
      </c>
      <c r="AN675" s="427">
        <v>0</v>
      </c>
      <c r="AO675" s="429">
        <v>0</v>
      </c>
      <c r="AP675" s="438">
        <f t="shared" si="233"/>
        <v>0</v>
      </c>
      <c r="AQ675" s="440">
        <f t="shared" si="233"/>
        <v>0</v>
      </c>
      <c r="AR675" s="427">
        <f t="shared" si="233"/>
        <v>6763</v>
      </c>
      <c r="AS675" s="429">
        <f t="shared" si="233"/>
        <v>3099</v>
      </c>
      <c r="AT675" s="438">
        <f t="shared" si="233"/>
        <v>7350</v>
      </c>
      <c r="AU675" s="440">
        <f t="shared" si="233"/>
        <v>2463</v>
      </c>
      <c r="AV675" s="427">
        <f t="shared" ref="AV675:BC675" si="234">SUM(AV198:AV199)+SUM(AV293:AV307)+SUM(AV422:AV423)+SUM(AV426:AV427)+SUM(AV479:AV480)+AV529+AV535+AV537+AV542+SUM(AV565:AV566)</f>
        <v>0</v>
      </c>
      <c r="AW675" s="429">
        <f t="shared" si="234"/>
        <v>0</v>
      </c>
      <c r="AX675" s="438">
        <f t="shared" si="234"/>
        <v>0</v>
      </c>
      <c r="AY675" s="440">
        <f t="shared" si="234"/>
        <v>0</v>
      </c>
      <c r="AZ675" s="427">
        <f t="shared" si="234"/>
        <v>0</v>
      </c>
      <c r="BA675" s="440">
        <f t="shared" si="234"/>
        <v>0</v>
      </c>
      <c r="BB675" s="427">
        <f t="shared" si="234"/>
        <v>0</v>
      </c>
      <c r="BC675" s="525">
        <f t="shared" si="234"/>
        <v>0</v>
      </c>
      <c r="BD675" s="427">
        <f t="shared" ref="BD675:BO675" si="235">SUM(BD198:BD199)+SUM(BD293:BD307)+SUM(BD422:BD423)+SUM(BD426:BD427)+SUM(BD479:BD480)+BD529+BD535+BD537+BD542+SUM(BD565:BD566)</f>
        <v>0</v>
      </c>
      <c r="BE675" s="525">
        <f t="shared" si="235"/>
        <v>0</v>
      </c>
      <c r="BF675" s="427">
        <f t="shared" si="235"/>
        <v>0</v>
      </c>
      <c r="BG675" s="525">
        <f t="shared" si="235"/>
        <v>0</v>
      </c>
      <c r="BH675" s="427">
        <f t="shared" si="235"/>
        <v>0</v>
      </c>
      <c r="BI675" s="525">
        <f t="shared" si="235"/>
        <v>0</v>
      </c>
      <c r="BJ675" s="427">
        <f t="shared" si="235"/>
        <v>0</v>
      </c>
      <c r="BK675" s="525">
        <f t="shared" si="235"/>
        <v>0</v>
      </c>
      <c r="BL675" s="427">
        <f t="shared" si="235"/>
        <v>0</v>
      </c>
      <c r="BM675" s="525">
        <f t="shared" si="235"/>
        <v>0</v>
      </c>
      <c r="BN675" s="427">
        <f t="shared" si="235"/>
        <v>0</v>
      </c>
      <c r="BO675" s="525">
        <f t="shared" si="235"/>
        <v>0</v>
      </c>
      <c r="BP675" s="427">
        <f>SUM(BP198:BP199)+SUM(BP293:BP307)+SUM(BP422:BP423)+SUM(BP426:BP427)+SUM(BP479:BP480)+BP529+BP535+BP537+BP542+SUM(BP565:BP566)</f>
        <v>0</v>
      </c>
      <c r="BQ675" s="525">
        <f>SUM(BQ198:BQ199)+SUM(BQ293:BQ307)+SUM(BQ422:BQ423)+SUM(BQ426:BQ427)+SUM(BQ479:BQ480)+BQ529+BQ535+BQ537+BQ542+SUM(BQ565:BQ566)</f>
        <v>0</v>
      </c>
      <c r="BR675" s="427">
        <f>SUM(BR198:BR199)+SUM(BR293:BR307)+SUM(BR422:BR423)+SUM(BR426:BR427)+SUM(BR479:BR480)+BR529+BR535+BR537+BR542+SUM(BR565:BR566)</f>
        <v>0</v>
      </c>
      <c r="BS675" s="525">
        <f>SUM(BS198:BS199)+SUM(BS293:BS307)+SUM(BS422:BS423)+SUM(BS426:BS427)+SUM(BS479:BS480)+BS529+BS535+BS537+BS542+SUM(BS565:BS566)</f>
        <v>0</v>
      </c>
    </row>
    <row r="676" spans="1:71">
      <c r="A676" s="40"/>
      <c r="B676" s="28" t="s">
        <v>784</v>
      </c>
      <c r="C676" s="46">
        <v>7174</v>
      </c>
      <c r="D676" s="26">
        <v>0</v>
      </c>
      <c r="E676" s="68">
        <f t="shared" si="142"/>
        <v>0</v>
      </c>
      <c r="F676" s="432">
        <f>SUM(F285:F292)+F534</f>
        <v>0</v>
      </c>
      <c r="G676" s="444">
        <f t="shared" ref="G676:AU676" si="236">SUM(G285:G292)+G534</f>
        <v>0</v>
      </c>
      <c r="H676" s="432">
        <f t="shared" si="236"/>
        <v>0</v>
      </c>
      <c r="I676" s="433">
        <f t="shared" si="236"/>
        <v>0</v>
      </c>
      <c r="J676" s="443">
        <f t="shared" si="236"/>
        <v>0</v>
      </c>
      <c r="K676" s="444">
        <f t="shared" si="236"/>
        <v>0</v>
      </c>
      <c r="L676" s="432">
        <f t="shared" si="236"/>
        <v>0</v>
      </c>
      <c r="M676" s="433">
        <f t="shared" si="236"/>
        <v>0</v>
      </c>
      <c r="N676" s="443">
        <f t="shared" si="236"/>
        <v>0</v>
      </c>
      <c r="O676" s="444">
        <f t="shared" si="236"/>
        <v>0</v>
      </c>
      <c r="P676" s="432">
        <f t="shared" si="236"/>
        <v>0</v>
      </c>
      <c r="Q676" s="433">
        <f t="shared" si="236"/>
        <v>0</v>
      </c>
      <c r="R676" s="443">
        <f t="shared" si="236"/>
        <v>0</v>
      </c>
      <c r="S676" s="444">
        <f t="shared" si="236"/>
        <v>0</v>
      </c>
      <c r="T676" s="432">
        <f t="shared" si="236"/>
        <v>0</v>
      </c>
      <c r="U676" s="433">
        <f t="shared" si="236"/>
        <v>0</v>
      </c>
      <c r="V676" s="443">
        <f t="shared" si="236"/>
        <v>0</v>
      </c>
      <c r="W676" s="444">
        <f t="shared" si="236"/>
        <v>0</v>
      </c>
      <c r="X676" s="432">
        <f t="shared" si="236"/>
        <v>0</v>
      </c>
      <c r="Y676" s="433">
        <f t="shared" si="236"/>
        <v>0</v>
      </c>
      <c r="Z676" s="443">
        <f t="shared" si="236"/>
        <v>0</v>
      </c>
      <c r="AA676" s="444">
        <f t="shared" si="236"/>
        <v>0</v>
      </c>
      <c r="AB676" s="432">
        <f t="shared" si="236"/>
        <v>0</v>
      </c>
      <c r="AC676" s="433">
        <f t="shared" si="236"/>
        <v>0</v>
      </c>
      <c r="AD676" s="443">
        <f t="shared" si="236"/>
        <v>0</v>
      </c>
      <c r="AE676" s="444">
        <f t="shared" si="236"/>
        <v>0</v>
      </c>
      <c r="AF676" s="432">
        <f t="shared" si="236"/>
        <v>0</v>
      </c>
      <c r="AG676" s="433">
        <f t="shared" si="236"/>
        <v>0</v>
      </c>
      <c r="AH676" s="443">
        <f t="shared" si="236"/>
        <v>0</v>
      </c>
      <c r="AI676" s="444">
        <f t="shared" si="236"/>
        <v>0</v>
      </c>
      <c r="AJ676" s="432">
        <f t="shared" si="236"/>
        <v>0</v>
      </c>
      <c r="AK676" s="433">
        <f t="shared" si="236"/>
        <v>0</v>
      </c>
      <c r="AL676" s="443">
        <f t="shared" si="236"/>
        <v>0</v>
      </c>
      <c r="AM676" s="444">
        <f t="shared" si="236"/>
        <v>0</v>
      </c>
      <c r="AN676" s="432">
        <f t="shared" si="236"/>
        <v>0</v>
      </c>
      <c r="AO676" s="433">
        <f t="shared" si="236"/>
        <v>0</v>
      </c>
      <c r="AP676" s="443">
        <f t="shared" si="236"/>
        <v>0</v>
      </c>
      <c r="AQ676" s="444">
        <f t="shared" si="236"/>
        <v>0</v>
      </c>
      <c r="AR676" s="432">
        <f t="shared" si="236"/>
        <v>1107</v>
      </c>
      <c r="AS676" s="433">
        <f t="shared" si="236"/>
        <v>705</v>
      </c>
      <c r="AT676" s="443">
        <f t="shared" si="236"/>
        <v>1312</v>
      </c>
      <c r="AU676" s="444">
        <f t="shared" si="236"/>
        <v>513</v>
      </c>
      <c r="AV676" s="432">
        <f t="shared" ref="AV676:BC676" si="237">SUM(AV285:AV292)+AV534</f>
        <v>0</v>
      </c>
      <c r="AW676" s="433">
        <f t="shared" si="237"/>
        <v>0</v>
      </c>
      <c r="AX676" s="443">
        <f t="shared" si="237"/>
        <v>0</v>
      </c>
      <c r="AY676" s="444">
        <f t="shared" si="237"/>
        <v>0</v>
      </c>
      <c r="AZ676" s="432">
        <f t="shared" si="237"/>
        <v>0</v>
      </c>
      <c r="BA676" s="444">
        <f t="shared" si="237"/>
        <v>0</v>
      </c>
      <c r="BB676" s="432">
        <f t="shared" si="237"/>
        <v>0</v>
      </c>
      <c r="BC676" s="521">
        <f t="shared" si="237"/>
        <v>0</v>
      </c>
      <c r="BD676" s="432">
        <f t="shared" ref="BD676:BO676" si="238">SUM(BD285:BD292)+BD534</f>
        <v>0</v>
      </c>
      <c r="BE676" s="521">
        <f t="shared" si="238"/>
        <v>0</v>
      </c>
      <c r="BF676" s="432">
        <f t="shared" si="238"/>
        <v>0</v>
      </c>
      <c r="BG676" s="521">
        <f t="shared" si="238"/>
        <v>0</v>
      </c>
      <c r="BH676" s="432">
        <f t="shared" si="238"/>
        <v>0</v>
      </c>
      <c r="BI676" s="521">
        <f t="shared" si="238"/>
        <v>0</v>
      </c>
      <c r="BJ676" s="432">
        <f t="shared" si="238"/>
        <v>0</v>
      </c>
      <c r="BK676" s="521">
        <f t="shared" si="238"/>
        <v>0</v>
      </c>
      <c r="BL676" s="432">
        <f t="shared" si="238"/>
        <v>0</v>
      </c>
      <c r="BM676" s="521">
        <f t="shared" si="238"/>
        <v>0</v>
      </c>
      <c r="BN676" s="432">
        <f t="shared" si="238"/>
        <v>0</v>
      </c>
      <c r="BO676" s="521">
        <f t="shared" si="238"/>
        <v>0</v>
      </c>
      <c r="BP676" s="432">
        <f>SUM(BP285:BP292)+BP534</f>
        <v>0</v>
      </c>
      <c r="BQ676" s="521">
        <f>SUM(BQ285:BQ292)+BQ534</f>
        <v>0</v>
      </c>
      <c r="BR676" s="432">
        <f>SUM(BR285:BR292)+BR534</f>
        <v>0</v>
      </c>
      <c r="BS676" s="521">
        <f>SUM(BS285:BS292)+BS534</f>
        <v>0</v>
      </c>
    </row>
    <row r="677" spans="1:71">
      <c r="A677" s="40"/>
      <c r="B677" s="28" t="s">
        <v>741</v>
      </c>
      <c r="C677" s="26">
        <v>4120</v>
      </c>
      <c r="D677" s="26">
        <v>0</v>
      </c>
      <c r="E677" s="68">
        <f t="shared" si="142"/>
        <v>0</v>
      </c>
      <c r="F677" s="432">
        <f>SUM(F499:F502)+F421</f>
        <v>0</v>
      </c>
      <c r="G677" s="444">
        <f t="shared" ref="G677:AU677" si="239">SUM(G499:G502)+G421</f>
        <v>0</v>
      </c>
      <c r="H677" s="432">
        <f t="shared" si="239"/>
        <v>0</v>
      </c>
      <c r="I677" s="433">
        <f t="shared" si="239"/>
        <v>0</v>
      </c>
      <c r="J677" s="443">
        <f t="shared" si="239"/>
        <v>0</v>
      </c>
      <c r="K677" s="444">
        <f t="shared" si="239"/>
        <v>0</v>
      </c>
      <c r="L677" s="432">
        <f t="shared" si="239"/>
        <v>0</v>
      </c>
      <c r="M677" s="433">
        <f t="shared" si="239"/>
        <v>0</v>
      </c>
      <c r="N677" s="443">
        <f t="shared" si="239"/>
        <v>0</v>
      </c>
      <c r="O677" s="444">
        <f t="shared" si="239"/>
        <v>0</v>
      </c>
      <c r="P677" s="432">
        <f t="shared" si="239"/>
        <v>0</v>
      </c>
      <c r="Q677" s="433">
        <f t="shared" si="239"/>
        <v>0</v>
      </c>
      <c r="R677" s="443">
        <f t="shared" si="239"/>
        <v>0</v>
      </c>
      <c r="S677" s="444">
        <f t="shared" si="239"/>
        <v>0</v>
      </c>
      <c r="T677" s="432">
        <f t="shared" si="239"/>
        <v>0</v>
      </c>
      <c r="U677" s="433">
        <f t="shared" si="239"/>
        <v>0</v>
      </c>
      <c r="V677" s="443">
        <f t="shared" si="239"/>
        <v>0</v>
      </c>
      <c r="W677" s="444">
        <f t="shared" si="239"/>
        <v>0</v>
      </c>
      <c r="X677" s="432">
        <f t="shared" si="239"/>
        <v>0</v>
      </c>
      <c r="Y677" s="433">
        <f t="shared" si="239"/>
        <v>0</v>
      </c>
      <c r="Z677" s="443">
        <f t="shared" si="239"/>
        <v>0</v>
      </c>
      <c r="AA677" s="444">
        <f t="shared" si="239"/>
        <v>0</v>
      </c>
      <c r="AB677" s="432">
        <f t="shared" si="239"/>
        <v>0</v>
      </c>
      <c r="AC677" s="433">
        <f t="shared" si="239"/>
        <v>0</v>
      </c>
      <c r="AD677" s="443">
        <f t="shared" si="239"/>
        <v>0</v>
      </c>
      <c r="AE677" s="444">
        <f t="shared" si="239"/>
        <v>0</v>
      </c>
      <c r="AF677" s="432">
        <f t="shared" si="239"/>
        <v>0</v>
      </c>
      <c r="AG677" s="433">
        <f t="shared" si="239"/>
        <v>0</v>
      </c>
      <c r="AH677" s="443">
        <f t="shared" si="239"/>
        <v>0</v>
      </c>
      <c r="AI677" s="444">
        <f t="shared" si="239"/>
        <v>0</v>
      </c>
      <c r="AJ677" s="432">
        <f t="shared" si="239"/>
        <v>0</v>
      </c>
      <c r="AK677" s="433">
        <f t="shared" si="239"/>
        <v>0</v>
      </c>
      <c r="AL677" s="443">
        <f t="shared" si="239"/>
        <v>0</v>
      </c>
      <c r="AM677" s="444">
        <f t="shared" si="239"/>
        <v>0</v>
      </c>
      <c r="AN677" s="432">
        <f t="shared" si="239"/>
        <v>0</v>
      </c>
      <c r="AO677" s="433">
        <f t="shared" si="239"/>
        <v>0</v>
      </c>
      <c r="AP677" s="443">
        <f t="shared" si="239"/>
        <v>0</v>
      </c>
      <c r="AQ677" s="444">
        <f t="shared" si="239"/>
        <v>0</v>
      </c>
      <c r="AR677" s="432">
        <f t="shared" si="239"/>
        <v>796</v>
      </c>
      <c r="AS677" s="433">
        <f t="shared" si="239"/>
        <v>545</v>
      </c>
      <c r="AT677" s="443">
        <f t="shared" si="239"/>
        <v>934</v>
      </c>
      <c r="AU677" s="444">
        <f t="shared" si="239"/>
        <v>389</v>
      </c>
      <c r="AV677" s="432">
        <f t="shared" ref="AV677:BC677" si="240">SUM(AV499:AV502)+AV421</f>
        <v>0</v>
      </c>
      <c r="AW677" s="433">
        <f t="shared" si="240"/>
        <v>0</v>
      </c>
      <c r="AX677" s="443">
        <f t="shared" si="240"/>
        <v>0</v>
      </c>
      <c r="AY677" s="444">
        <f t="shared" si="240"/>
        <v>0</v>
      </c>
      <c r="AZ677" s="432">
        <f t="shared" si="240"/>
        <v>0</v>
      </c>
      <c r="BA677" s="444">
        <f t="shared" si="240"/>
        <v>0</v>
      </c>
      <c r="BB677" s="432">
        <f t="shared" si="240"/>
        <v>0</v>
      </c>
      <c r="BC677" s="521">
        <f t="shared" si="240"/>
        <v>0</v>
      </c>
      <c r="BD677" s="432">
        <f t="shared" ref="BD677:BO677" si="241">SUM(BD499:BD502)+BD421</f>
        <v>0</v>
      </c>
      <c r="BE677" s="521">
        <f t="shared" si="241"/>
        <v>0</v>
      </c>
      <c r="BF677" s="432">
        <f t="shared" si="241"/>
        <v>0</v>
      </c>
      <c r="BG677" s="521">
        <f t="shared" si="241"/>
        <v>0</v>
      </c>
      <c r="BH677" s="432">
        <f t="shared" si="241"/>
        <v>0</v>
      </c>
      <c r="BI677" s="521">
        <f t="shared" si="241"/>
        <v>0</v>
      </c>
      <c r="BJ677" s="432">
        <f t="shared" si="241"/>
        <v>0</v>
      </c>
      <c r="BK677" s="521">
        <f t="shared" si="241"/>
        <v>0</v>
      </c>
      <c r="BL677" s="432">
        <f t="shared" si="241"/>
        <v>0</v>
      </c>
      <c r="BM677" s="521">
        <f t="shared" si="241"/>
        <v>0</v>
      </c>
      <c r="BN677" s="432">
        <f t="shared" si="241"/>
        <v>0</v>
      </c>
      <c r="BO677" s="521">
        <f t="shared" si="241"/>
        <v>0</v>
      </c>
      <c r="BP677" s="432">
        <f>SUM(BP499:BP502)+BP421</f>
        <v>0</v>
      </c>
      <c r="BQ677" s="521">
        <f>SUM(BQ499:BQ502)+BQ421</f>
        <v>0</v>
      </c>
      <c r="BR677" s="432">
        <f>SUM(BR499:BR502)+BR421</f>
        <v>0</v>
      </c>
      <c r="BS677" s="521">
        <f>SUM(BS499:BS502)+BS421</f>
        <v>0</v>
      </c>
    </row>
    <row r="678" spans="1:71">
      <c r="A678" s="40"/>
      <c r="B678" s="28" t="s">
        <v>749</v>
      </c>
      <c r="C678" s="46">
        <v>25625</v>
      </c>
      <c r="D678" s="26">
        <v>0</v>
      </c>
      <c r="E678" s="68">
        <f t="shared" si="142"/>
        <v>0</v>
      </c>
      <c r="F678" s="432">
        <f>SUM(F194:F204)+F238+F240+SUM(F253:F261)+F424+SUM(F537:F538)+F543+F546+F549+SUM(F551:F557)+F559</f>
        <v>0</v>
      </c>
      <c r="G678" s="444">
        <f t="shared" ref="G678:AU678" si="242">SUM(G194:G204)+G238+G240+SUM(G253:G261)+G424+SUM(G537:G538)+G543+G546+G549+SUM(G551:G557)+G559</f>
        <v>0</v>
      </c>
      <c r="H678" s="432">
        <f t="shared" si="242"/>
        <v>0</v>
      </c>
      <c r="I678" s="433">
        <f t="shared" si="242"/>
        <v>0</v>
      </c>
      <c r="J678" s="443">
        <f t="shared" si="242"/>
        <v>0</v>
      </c>
      <c r="K678" s="444">
        <f t="shared" si="242"/>
        <v>0</v>
      </c>
      <c r="L678" s="432">
        <f t="shared" si="242"/>
        <v>0</v>
      </c>
      <c r="M678" s="433">
        <f t="shared" si="242"/>
        <v>0</v>
      </c>
      <c r="N678" s="443">
        <f t="shared" si="242"/>
        <v>0</v>
      </c>
      <c r="O678" s="444">
        <f t="shared" si="242"/>
        <v>0</v>
      </c>
      <c r="P678" s="432">
        <f t="shared" si="242"/>
        <v>0</v>
      </c>
      <c r="Q678" s="433">
        <f t="shared" si="242"/>
        <v>0</v>
      </c>
      <c r="R678" s="443">
        <f t="shared" si="242"/>
        <v>0</v>
      </c>
      <c r="S678" s="444">
        <f t="shared" si="242"/>
        <v>0</v>
      </c>
      <c r="T678" s="432">
        <f t="shared" si="242"/>
        <v>0</v>
      </c>
      <c r="U678" s="433">
        <f t="shared" si="242"/>
        <v>0</v>
      </c>
      <c r="V678" s="443">
        <f t="shared" si="242"/>
        <v>0</v>
      </c>
      <c r="W678" s="444">
        <f t="shared" si="242"/>
        <v>0</v>
      </c>
      <c r="X678" s="432">
        <f t="shared" si="242"/>
        <v>0</v>
      </c>
      <c r="Y678" s="433">
        <f t="shared" si="242"/>
        <v>0</v>
      </c>
      <c r="Z678" s="443">
        <f t="shared" si="242"/>
        <v>0</v>
      </c>
      <c r="AA678" s="444">
        <f t="shared" si="242"/>
        <v>0</v>
      </c>
      <c r="AB678" s="432">
        <f t="shared" si="242"/>
        <v>0</v>
      </c>
      <c r="AC678" s="433">
        <f t="shared" si="242"/>
        <v>0</v>
      </c>
      <c r="AD678" s="443">
        <f t="shared" si="242"/>
        <v>0</v>
      </c>
      <c r="AE678" s="444">
        <f t="shared" si="242"/>
        <v>0</v>
      </c>
      <c r="AF678" s="432">
        <f t="shared" si="242"/>
        <v>0</v>
      </c>
      <c r="AG678" s="433">
        <f t="shared" si="242"/>
        <v>0</v>
      </c>
      <c r="AH678" s="443">
        <f t="shared" si="242"/>
        <v>461</v>
      </c>
      <c r="AI678" s="444">
        <f t="shared" si="242"/>
        <v>1748</v>
      </c>
      <c r="AJ678" s="432">
        <f t="shared" si="242"/>
        <v>0</v>
      </c>
      <c r="AK678" s="433">
        <f t="shared" si="242"/>
        <v>0</v>
      </c>
      <c r="AL678" s="443">
        <v>0</v>
      </c>
      <c r="AM678" s="444">
        <v>0</v>
      </c>
      <c r="AN678" s="432">
        <f t="shared" si="242"/>
        <v>6576</v>
      </c>
      <c r="AO678" s="433">
        <f t="shared" si="242"/>
        <v>4091</v>
      </c>
      <c r="AP678" s="443">
        <f t="shared" si="242"/>
        <v>0</v>
      </c>
      <c r="AQ678" s="444">
        <f t="shared" si="242"/>
        <v>0</v>
      </c>
      <c r="AR678" s="432">
        <f t="shared" si="242"/>
        <v>9684</v>
      </c>
      <c r="AS678" s="433">
        <f t="shared" si="242"/>
        <v>4021</v>
      </c>
      <c r="AT678" s="443">
        <f t="shared" si="242"/>
        <v>10403</v>
      </c>
      <c r="AU678" s="444">
        <f t="shared" si="242"/>
        <v>3349</v>
      </c>
      <c r="AV678" s="432">
        <f t="shared" ref="AV678:BC678" si="243">SUM(AV194:AV204)+AV238+AV240+SUM(AV253:AV261)+AV424+SUM(AV537:AV538)+AV543+AV546+AV549+SUM(AV551:AV557)+AV559</f>
        <v>0</v>
      </c>
      <c r="AW678" s="433">
        <f t="shared" si="243"/>
        <v>0</v>
      </c>
      <c r="AX678" s="443">
        <f t="shared" si="243"/>
        <v>0</v>
      </c>
      <c r="AY678" s="444">
        <f t="shared" si="243"/>
        <v>0</v>
      </c>
      <c r="AZ678" s="432">
        <f t="shared" si="243"/>
        <v>0</v>
      </c>
      <c r="BA678" s="444">
        <f t="shared" si="243"/>
        <v>0</v>
      </c>
      <c r="BB678" s="432">
        <f t="shared" si="243"/>
        <v>0</v>
      </c>
      <c r="BC678" s="521">
        <f t="shared" si="243"/>
        <v>0</v>
      </c>
      <c r="BD678" s="432">
        <f t="shared" ref="BD678:BO678" si="244">SUM(BD194:BD204)+BD238+BD240+SUM(BD253:BD261)+BD424+SUM(BD537:BD538)+BD543+BD546+BD549+SUM(BD551:BD557)+BD559</f>
        <v>0</v>
      </c>
      <c r="BE678" s="521">
        <f t="shared" si="244"/>
        <v>0</v>
      </c>
      <c r="BF678" s="432">
        <f t="shared" si="244"/>
        <v>0</v>
      </c>
      <c r="BG678" s="521">
        <f t="shared" si="244"/>
        <v>0</v>
      </c>
      <c r="BH678" s="432">
        <f t="shared" si="244"/>
        <v>0</v>
      </c>
      <c r="BI678" s="521">
        <f t="shared" si="244"/>
        <v>0</v>
      </c>
      <c r="BJ678" s="432">
        <f t="shared" si="244"/>
        <v>582</v>
      </c>
      <c r="BK678" s="521">
        <f t="shared" si="244"/>
        <v>267</v>
      </c>
      <c r="BL678" s="432">
        <f t="shared" si="244"/>
        <v>0</v>
      </c>
      <c r="BM678" s="521">
        <f t="shared" si="244"/>
        <v>0</v>
      </c>
      <c r="BN678" s="432">
        <f t="shared" si="244"/>
        <v>0</v>
      </c>
      <c r="BO678" s="521">
        <f t="shared" si="244"/>
        <v>0</v>
      </c>
      <c r="BP678" s="432">
        <f>SUM(BP194:BP204)+BP238+BP240+SUM(BP253:BP261)+BP424+SUM(BP537:BP538)+BP543+BP546+BP549+SUM(BP551:BP557)+BP559</f>
        <v>0</v>
      </c>
      <c r="BQ678" s="521">
        <f>SUM(BQ194:BQ204)+BQ238+BQ240+SUM(BQ253:BQ261)+BQ424+SUM(BQ537:BQ538)+BQ543+BQ546+BQ549+SUM(BQ551:BQ557)+BQ559</f>
        <v>0</v>
      </c>
      <c r="BR678" s="432">
        <f>SUM(BR194:BR204)+BR238+BR240+SUM(BR253:BR261)+BR424+SUM(BR537:BR538)+BR543+BR546+BR549+SUM(BR551:BR557)+BR559</f>
        <v>0</v>
      </c>
      <c r="BS678" s="521">
        <f>SUM(BS194:BS204)+BS238+BS240+SUM(BS253:BS261)+BS424+SUM(BS537:BS538)+BS543+BS546+BS549+SUM(BS551:BS557)+BS559</f>
        <v>0</v>
      </c>
    </row>
    <row r="679" spans="1:71">
      <c r="A679" s="40"/>
      <c r="B679" s="28" t="s">
        <v>35</v>
      </c>
      <c r="C679" s="46">
        <v>18715</v>
      </c>
      <c r="D679" s="26">
        <v>0</v>
      </c>
      <c r="E679" s="68">
        <f t="shared" si="142"/>
        <v>0</v>
      </c>
      <c r="F679" s="432">
        <f>SUM(F213:F217)+SUM(F219:F225)+F308+SUM(F473:F475)+SUM(F511:F513)+F527+F529+F533</f>
        <v>0</v>
      </c>
      <c r="G679" s="444">
        <f t="shared" ref="G679:AU679" si="245">SUM(G213:G217)+SUM(G219:G225)+G308+SUM(G473:G475)+SUM(G511:G513)+G527+G529+G533</f>
        <v>0</v>
      </c>
      <c r="H679" s="432">
        <f t="shared" si="245"/>
        <v>0</v>
      </c>
      <c r="I679" s="433">
        <f t="shared" si="245"/>
        <v>0</v>
      </c>
      <c r="J679" s="443">
        <f t="shared" si="245"/>
        <v>0</v>
      </c>
      <c r="K679" s="444">
        <f t="shared" si="245"/>
        <v>0</v>
      </c>
      <c r="L679" s="432">
        <f t="shared" si="245"/>
        <v>0</v>
      </c>
      <c r="M679" s="433">
        <f t="shared" si="245"/>
        <v>0</v>
      </c>
      <c r="N679" s="443">
        <f t="shared" si="245"/>
        <v>418</v>
      </c>
      <c r="O679" s="444">
        <f t="shared" si="245"/>
        <v>142</v>
      </c>
      <c r="P679" s="432">
        <f t="shared" si="245"/>
        <v>0</v>
      </c>
      <c r="Q679" s="433">
        <f t="shared" si="245"/>
        <v>0</v>
      </c>
      <c r="R679" s="443">
        <f t="shared" si="245"/>
        <v>0</v>
      </c>
      <c r="S679" s="444">
        <f t="shared" si="245"/>
        <v>0</v>
      </c>
      <c r="T679" s="432">
        <f t="shared" si="245"/>
        <v>0</v>
      </c>
      <c r="U679" s="433">
        <f t="shared" si="245"/>
        <v>0</v>
      </c>
      <c r="V679" s="443">
        <f t="shared" si="245"/>
        <v>0</v>
      </c>
      <c r="W679" s="444">
        <f t="shared" si="245"/>
        <v>0</v>
      </c>
      <c r="X679" s="432">
        <f t="shared" si="245"/>
        <v>0</v>
      </c>
      <c r="Y679" s="433">
        <f t="shared" si="245"/>
        <v>0</v>
      </c>
      <c r="Z679" s="443">
        <f t="shared" si="245"/>
        <v>0</v>
      </c>
      <c r="AA679" s="444">
        <f t="shared" si="245"/>
        <v>0</v>
      </c>
      <c r="AB679" s="432">
        <f t="shared" si="245"/>
        <v>0</v>
      </c>
      <c r="AC679" s="433">
        <f t="shared" si="245"/>
        <v>0</v>
      </c>
      <c r="AD679" s="443">
        <f t="shared" si="245"/>
        <v>22</v>
      </c>
      <c r="AE679" s="444">
        <f t="shared" si="245"/>
        <v>23</v>
      </c>
      <c r="AF679" s="432">
        <f t="shared" si="245"/>
        <v>0</v>
      </c>
      <c r="AG679" s="433">
        <f t="shared" si="245"/>
        <v>0</v>
      </c>
      <c r="AH679" s="443">
        <f t="shared" si="245"/>
        <v>0</v>
      </c>
      <c r="AI679" s="444">
        <f t="shared" si="245"/>
        <v>0</v>
      </c>
      <c r="AJ679" s="432">
        <f t="shared" si="245"/>
        <v>0</v>
      </c>
      <c r="AK679" s="433">
        <f t="shared" si="245"/>
        <v>0</v>
      </c>
      <c r="AL679" s="443">
        <v>0</v>
      </c>
      <c r="AM679" s="444">
        <v>0</v>
      </c>
      <c r="AN679" s="432">
        <f t="shared" si="245"/>
        <v>0</v>
      </c>
      <c r="AO679" s="433">
        <f t="shared" si="245"/>
        <v>0</v>
      </c>
      <c r="AP679" s="443">
        <f t="shared" si="245"/>
        <v>0</v>
      </c>
      <c r="AQ679" s="444">
        <f t="shared" si="245"/>
        <v>0</v>
      </c>
      <c r="AR679" s="432">
        <f t="shared" si="245"/>
        <v>3862</v>
      </c>
      <c r="AS679" s="433">
        <f t="shared" si="245"/>
        <v>1425</v>
      </c>
      <c r="AT679" s="443">
        <f t="shared" si="245"/>
        <v>4151</v>
      </c>
      <c r="AU679" s="444">
        <f t="shared" si="245"/>
        <v>1144</v>
      </c>
      <c r="AV679" s="432">
        <f t="shared" ref="AV679:BC679" si="246">SUM(AV213:AV217)+SUM(AV219:AV225)+AV308+SUM(AV473:AV475)+SUM(AV511:AV513)+AV527+AV529+AV533</f>
        <v>0</v>
      </c>
      <c r="AW679" s="433">
        <f t="shared" si="246"/>
        <v>0</v>
      </c>
      <c r="AX679" s="443">
        <f t="shared" si="246"/>
        <v>0</v>
      </c>
      <c r="AY679" s="444">
        <f t="shared" si="246"/>
        <v>0</v>
      </c>
      <c r="AZ679" s="432">
        <f t="shared" si="246"/>
        <v>0</v>
      </c>
      <c r="BA679" s="444">
        <f t="shared" si="246"/>
        <v>0</v>
      </c>
      <c r="BB679" s="432">
        <f t="shared" si="246"/>
        <v>0</v>
      </c>
      <c r="BC679" s="521">
        <f t="shared" si="246"/>
        <v>0</v>
      </c>
      <c r="BD679" s="432">
        <f t="shared" ref="BD679:BO679" si="247">SUM(BD213:BD217)+SUM(BD219:BD225)+BD308+SUM(BD473:BD475)+SUM(BD511:BD513)+BD527+BD529+BD533</f>
        <v>1260</v>
      </c>
      <c r="BE679" s="521">
        <f t="shared" si="247"/>
        <v>1075</v>
      </c>
      <c r="BF679" s="432">
        <f t="shared" si="247"/>
        <v>1241</v>
      </c>
      <c r="BG679" s="521">
        <f t="shared" si="247"/>
        <v>1026</v>
      </c>
      <c r="BH679" s="432">
        <f t="shared" si="247"/>
        <v>0</v>
      </c>
      <c r="BI679" s="521">
        <f t="shared" si="247"/>
        <v>0</v>
      </c>
      <c r="BJ679" s="432">
        <f t="shared" si="247"/>
        <v>0</v>
      </c>
      <c r="BK679" s="521">
        <f t="shared" si="247"/>
        <v>0</v>
      </c>
      <c r="BL679" s="432">
        <f t="shared" si="247"/>
        <v>0</v>
      </c>
      <c r="BM679" s="521">
        <f t="shared" si="247"/>
        <v>0</v>
      </c>
      <c r="BN679" s="432">
        <f t="shared" si="247"/>
        <v>0</v>
      </c>
      <c r="BO679" s="521">
        <f t="shared" si="247"/>
        <v>0</v>
      </c>
      <c r="BP679" s="432">
        <f>SUM(BP213:BP217)+SUM(BP219:BP225)+BP308+SUM(BP473:BP475)+SUM(BP511:BP513)+BP527+BP529+BP533</f>
        <v>0</v>
      </c>
      <c r="BQ679" s="521">
        <f>SUM(BQ213:BQ217)+SUM(BQ219:BQ225)+BQ308+SUM(BQ473:BQ475)+SUM(BQ511:BQ513)+BQ527+BQ529+BQ533</f>
        <v>0</v>
      </c>
      <c r="BR679" s="432">
        <f>SUM(BR213:BR217)+SUM(BR219:BR225)+BR308+SUM(BR473:BR475)+SUM(BR511:BR513)+BR527+BR529+BR533</f>
        <v>477</v>
      </c>
      <c r="BS679" s="521">
        <f>SUM(BS213:BS217)+SUM(BS219:BS225)+BS308+SUM(BS473:BS475)+SUM(BS511:BS513)+BS527+BS529+BS533</f>
        <v>97</v>
      </c>
    </row>
    <row r="680" spans="1:71">
      <c r="A680" s="40"/>
      <c r="B680" s="28" t="s">
        <v>36</v>
      </c>
      <c r="C680" s="46">
        <v>6740</v>
      </c>
      <c r="D680" s="26">
        <v>0</v>
      </c>
      <c r="E680" s="68">
        <f t="shared" si="142"/>
        <v>0</v>
      </c>
      <c r="F680" s="432">
        <f>SUM(F308:F312)</f>
        <v>0</v>
      </c>
      <c r="G680" s="444">
        <f t="shared" ref="G680:AU680" si="248">SUM(G308:G312)</f>
        <v>0</v>
      </c>
      <c r="H680" s="432">
        <f t="shared" si="248"/>
        <v>0</v>
      </c>
      <c r="I680" s="433">
        <f t="shared" si="248"/>
        <v>0</v>
      </c>
      <c r="J680" s="443">
        <f t="shared" si="248"/>
        <v>0</v>
      </c>
      <c r="K680" s="444">
        <f t="shared" si="248"/>
        <v>0</v>
      </c>
      <c r="L680" s="432">
        <f t="shared" si="248"/>
        <v>0</v>
      </c>
      <c r="M680" s="433">
        <f t="shared" si="248"/>
        <v>0</v>
      </c>
      <c r="N680" s="443">
        <f t="shared" si="248"/>
        <v>0</v>
      </c>
      <c r="O680" s="444">
        <f t="shared" si="248"/>
        <v>0</v>
      </c>
      <c r="P680" s="432">
        <f t="shared" si="248"/>
        <v>0</v>
      </c>
      <c r="Q680" s="433">
        <f t="shared" si="248"/>
        <v>0</v>
      </c>
      <c r="R680" s="443">
        <f t="shared" si="248"/>
        <v>0</v>
      </c>
      <c r="S680" s="444">
        <f t="shared" si="248"/>
        <v>0</v>
      </c>
      <c r="T680" s="432">
        <f t="shared" si="248"/>
        <v>0</v>
      </c>
      <c r="U680" s="433">
        <f t="shared" si="248"/>
        <v>0</v>
      </c>
      <c r="V680" s="443">
        <f t="shared" si="248"/>
        <v>0</v>
      </c>
      <c r="W680" s="444">
        <f t="shared" si="248"/>
        <v>0</v>
      </c>
      <c r="X680" s="432">
        <f t="shared" si="248"/>
        <v>0</v>
      </c>
      <c r="Y680" s="433">
        <f t="shared" si="248"/>
        <v>0</v>
      </c>
      <c r="Z680" s="443">
        <f t="shared" si="248"/>
        <v>0</v>
      </c>
      <c r="AA680" s="444">
        <f t="shared" si="248"/>
        <v>0</v>
      </c>
      <c r="AB680" s="432">
        <f t="shared" si="248"/>
        <v>0</v>
      </c>
      <c r="AC680" s="433">
        <f t="shared" si="248"/>
        <v>0</v>
      </c>
      <c r="AD680" s="443">
        <f t="shared" si="248"/>
        <v>0</v>
      </c>
      <c r="AE680" s="444">
        <f t="shared" si="248"/>
        <v>0</v>
      </c>
      <c r="AF680" s="432">
        <f t="shared" si="248"/>
        <v>0</v>
      </c>
      <c r="AG680" s="433">
        <f t="shared" si="248"/>
        <v>0</v>
      </c>
      <c r="AH680" s="443">
        <f t="shared" si="248"/>
        <v>0</v>
      </c>
      <c r="AI680" s="444">
        <f t="shared" si="248"/>
        <v>0</v>
      </c>
      <c r="AJ680" s="432">
        <f t="shared" si="248"/>
        <v>0</v>
      </c>
      <c r="AK680" s="433">
        <f t="shared" si="248"/>
        <v>0</v>
      </c>
      <c r="AL680" s="443">
        <f t="shared" si="248"/>
        <v>0</v>
      </c>
      <c r="AM680" s="444">
        <f t="shared" si="248"/>
        <v>0</v>
      </c>
      <c r="AN680" s="432">
        <f t="shared" si="248"/>
        <v>0</v>
      </c>
      <c r="AO680" s="433">
        <f t="shared" si="248"/>
        <v>0</v>
      </c>
      <c r="AP680" s="443">
        <f t="shared" si="248"/>
        <v>0</v>
      </c>
      <c r="AQ680" s="444">
        <f t="shared" si="248"/>
        <v>0</v>
      </c>
      <c r="AR680" s="432">
        <f t="shared" si="248"/>
        <v>2190</v>
      </c>
      <c r="AS680" s="433">
        <f t="shared" si="248"/>
        <v>443</v>
      </c>
      <c r="AT680" s="443">
        <f t="shared" si="248"/>
        <v>2305</v>
      </c>
      <c r="AU680" s="444">
        <f t="shared" si="248"/>
        <v>348</v>
      </c>
      <c r="AV680" s="432">
        <f t="shared" ref="AV680:BC680" si="249">SUM(AV308:AV312)</f>
        <v>0</v>
      </c>
      <c r="AW680" s="433">
        <f t="shared" si="249"/>
        <v>0</v>
      </c>
      <c r="AX680" s="443">
        <f t="shared" si="249"/>
        <v>0</v>
      </c>
      <c r="AY680" s="444">
        <f t="shared" si="249"/>
        <v>0</v>
      </c>
      <c r="AZ680" s="432">
        <f t="shared" si="249"/>
        <v>0</v>
      </c>
      <c r="BA680" s="444">
        <f t="shared" si="249"/>
        <v>0</v>
      </c>
      <c r="BB680" s="432">
        <f t="shared" si="249"/>
        <v>0</v>
      </c>
      <c r="BC680" s="521">
        <f t="shared" si="249"/>
        <v>0</v>
      </c>
      <c r="BD680" s="432">
        <f t="shared" ref="BD680:BO680" si="250">SUM(BD308:BD312)</f>
        <v>0</v>
      </c>
      <c r="BE680" s="521">
        <f t="shared" si="250"/>
        <v>0</v>
      </c>
      <c r="BF680" s="432">
        <f t="shared" si="250"/>
        <v>0</v>
      </c>
      <c r="BG680" s="521">
        <f t="shared" si="250"/>
        <v>0</v>
      </c>
      <c r="BH680" s="432">
        <f t="shared" si="250"/>
        <v>0</v>
      </c>
      <c r="BI680" s="521">
        <f t="shared" si="250"/>
        <v>0</v>
      </c>
      <c r="BJ680" s="432">
        <f t="shared" si="250"/>
        <v>0</v>
      </c>
      <c r="BK680" s="521">
        <f t="shared" si="250"/>
        <v>0</v>
      </c>
      <c r="BL680" s="432">
        <f t="shared" si="250"/>
        <v>0</v>
      </c>
      <c r="BM680" s="521">
        <f t="shared" si="250"/>
        <v>0</v>
      </c>
      <c r="BN680" s="432">
        <f t="shared" si="250"/>
        <v>0</v>
      </c>
      <c r="BO680" s="521">
        <f t="shared" si="250"/>
        <v>0</v>
      </c>
      <c r="BP680" s="432">
        <f>SUM(BP308:BP312)</f>
        <v>0</v>
      </c>
      <c r="BQ680" s="521">
        <f>SUM(BQ308:BQ312)</f>
        <v>0</v>
      </c>
      <c r="BR680" s="432">
        <f>SUM(BR308:BR312)</f>
        <v>2087</v>
      </c>
      <c r="BS680" s="521">
        <f>SUM(BS308:BS312)</f>
        <v>424</v>
      </c>
    </row>
    <row r="681" spans="1:71">
      <c r="A681" s="40"/>
      <c r="B681" s="28" t="s">
        <v>37</v>
      </c>
      <c r="C681" s="46">
        <v>8144</v>
      </c>
      <c r="D681" s="26">
        <v>0</v>
      </c>
      <c r="E681" s="68">
        <f t="shared" si="142"/>
        <v>0</v>
      </c>
      <c r="F681" s="432">
        <f>SUM(F150)+F507+F508+F519+F523+F524+SUM(F526:F528)+F531</f>
        <v>0</v>
      </c>
      <c r="G681" s="444">
        <f t="shared" ref="G681:AU681" si="251">SUM(G150)+G507+G508+G519+G523+G524+SUM(G526:G528)+G531</f>
        <v>0</v>
      </c>
      <c r="H681" s="432">
        <f t="shared" si="251"/>
        <v>0</v>
      </c>
      <c r="I681" s="433">
        <f t="shared" si="251"/>
        <v>0</v>
      </c>
      <c r="J681" s="443">
        <f t="shared" si="251"/>
        <v>0</v>
      </c>
      <c r="K681" s="444">
        <f t="shared" si="251"/>
        <v>0</v>
      </c>
      <c r="L681" s="432">
        <f t="shared" si="251"/>
        <v>0</v>
      </c>
      <c r="M681" s="433">
        <f t="shared" si="251"/>
        <v>0</v>
      </c>
      <c r="N681" s="443">
        <f t="shared" si="251"/>
        <v>0</v>
      </c>
      <c r="O681" s="444">
        <f t="shared" si="251"/>
        <v>0</v>
      </c>
      <c r="P681" s="432">
        <f t="shared" si="251"/>
        <v>0</v>
      </c>
      <c r="Q681" s="433">
        <f t="shared" si="251"/>
        <v>0</v>
      </c>
      <c r="R681" s="443">
        <f t="shared" si="251"/>
        <v>0</v>
      </c>
      <c r="S681" s="444">
        <f t="shared" si="251"/>
        <v>0</v>
      </c>
      <c r="T681" s="432">
        <f t="shared" si="251"/>
        <v>0</v>
      </c>
      <c r="U681" s="433">
        <f t="shared" si="251"/>
        <v>0</v>
      </c>
      <c r="V681" s="443">
        <f t="shared" si="251"/>
        <v>0</v>
      </c>
      <c r="W681" s="444">
        <f t="shared" si="251"/>
        <v>0</v>
      </c>
      <c r="X681" s="432">
        <f t="shared" si="251"/>
        <v>0</v>
      </c>
      <c r="Y681" s="433">
        <f t="shared" si="251"/>
        <v>0</v>
      </c>
      <c r="Z681" s="443">
        <f t="shared" si="251"/>
        <v>0</v>
      </c>
      <c r="AA681" s="444">
        <f t="shared" si="251"/>
        <v>0</v>
      </c>
      <c r="AB681" s="432">
        <v>0</v>
      </c>
      <c r="AC681" s="433">
        <v>0</v>
      </c>
      <c r="AD681" s="443">
        <f t="shared" si="251"/>
        <v>2443</v>
      </c>
      <c r="AE681" s="444">
        <f t="shared" si="251"/>
        <v>1058</v>
      </c>
      <c r="AF681" s="432">
        <f t="shared" si="251"/>
        <v>0</v>
      </c>
      <c r="AG681" s="433">
        <f t="shared" si="251"/>
        <v>0</v>
      </c>
      <c r="AH681" s="443">
        <f t="shared" si="251"/>
        <v>0</v>
      </c>
      <c r="AI681" s="444">
        <f t="shared" si="251"/>
        <v>0</v>
      </c>
      <c r="AJ681" s="432">
        <f t="shared" si="251"/>
        <v>0</v>
      </c>
      <c r="AK681" s="433">
        <f t="shared" si="251"/>
        <v>0</v>
      </c>
      <c r="AL681" s="443">
        <f t="shared" si="251"/>
        <v>0</v>
      </c>
      <c r="AM681" s="444">
        <f t="shared" si="251"/>
        <v>0</v>
      </c>
      <c r="AN681" s="432">
        <f t="shared" si="251"/>
        <v>0</v>
      </c>
      <c r="AO681" s="433">
        <f t="shared" si="251"/>
        <v>0</v>
      </c>
      <c r="AP681" s="443">
        <f t="shared" si="251"/>
        <v>0</v>
      </c>
      <c r="AQ681" s="444">
        <f t="shared" si="251"/>
        <v>0</v>
      </c>
      <c r="AR681" s="432">
        <f t="shared" si="251"/>
        <v>3117</v>
      </c>
      <c r="AS681" s="433">
        <f t="shared" si="251"/>
        <v>1131</v>
      </c>
      <c r="AT681" s="443">
        <f t="shared" si="251"/>
        <v>3364</v>
      </c>
      <c r="AU681" s="444">
        <f t="shared" si="251"/>
        <v>902</v>
      </c>
      <c r="AV681" s="432">
        <f t="shared" ref="AV681:BC681" si="252">SUM(AV150)+AV507+AV508+AV519+AV523+AV524+SUM(AV526:AV528)+AV531</f>
        <v>263</v>
      </c>
      <c r="AW681" s="433">
        <f t="shared" si="252"/>
        <v>98</v>
      </c>
      <c r="AX681" s="443">
        <f t="shared" si="252"/>
        <v>55</v>
      </c>
      <c r="AY681" s="444">
        <f t="shared" si="252"/>
        <v>304</v>
      </c>
      <c r="AZ681" s="432">
        <f t="shared" si="252"/>
        <v>0</v>
      </c>
      <c r="BA681" s="444">
        <f t="shared" si="252"/>
        <v>0</v>
      </c>
      <c r="BB681" s="432">
        <f t="shared" si="252"/>
        <v>0</v>
      </c>
      <c r="BC681" s="521">
        <f t="shared" si="252"/>
        <v>0</v>
      </c>
      <c r="BD681" s="432">
        <f t="shared" ref="BD681:BO681" si="253">SUM(BD150)+BD507+BD508+BD519+BD523+BD524+SUM(BD526:BD528)+BD531</f>
        <v>0</v>
      </c>
      <c r="BE681" s="521">
        <f t="shared" si="253"/>
        <v>0</v>
      </c>
      <c r="BF681" s="432">
        <f t="shared" si="253"/>
        <v>0</v>
      </c>
      <c r="BG681" s="521">
        <f t="shared" si="253"/>
        <v>0</v>
      </c>
      <c r="BH681" s="432">
        <f t="shared" si="253"/>
        <v>0</v>
      </c>
      <c r="BI681" s="521">
        <f t="shared" si="253"/>
        <v>0</v>
      </c>
      <c r="BJ681" s="432">
        <f t="shared" si="253"/>
        <v>0</v>
      </c>
      <c r="BK681" s="521">
        <f t="shared" si="253"/>
        <v>0</v>
      </c>
      <c r="BL681" s="432">
        <f t="shared" si="253"/>
        <v>0</v>
      </c>
      <c r="BM681" s="521">
        <f t="shared" si="253"/>
        <v>0</v>
      </c>
      <c r="BN681" s="432">
        <f t="shared" si="253"/>
        <v>0</v>
      </c>
      <c r="BO681" s="521">
        <f t="shared" si="253"/>
        <v>0</v>
      </c>
      <c r="BP681" s="432">
        <f>SUM(BP150)+BP507+BP508+BP519+BP523+BP524+SUM(BP526:BP528)+BP531</f>
        <v>0</v>
      </c>
      <c r="BQ681" s="521">
        <f>SUM(BQ150)+BQ507+BQ508+BQ519+BQ523+BQ524+SUM(BQ526:BQ528)+BQ531</f>
        <v>0</v>
      </c>
      <c r="BR681" s="432">
        <f>SUM(BR150)+BR507+BR508+BR519+BR523+BR524+SUM(BR526:BR528)+BR531</f>
        <v>0</v>
      </c>
      <c r="BS681" s="521">
        <f>SUM(BS150)+BS507+BS508+BS519+BS523+BS524+SUM(BS526:BS528)+BS531</f>
        <v>0</v>
      </c>
    </row>
    <row r="682" spans="1:71">
      <c r="A682" s="40"/>
      <c r="B682" s="28" t="s">
        <v>742</v>
      </c>
      <c r="C682" s="26">
        <v>34589</v>
      </c>
      <c r="D682" s="26">
        <v>0</v>
      </c>
      <c r="E682" s="68">
        <f t="shared" si="142"/>
        <v>0</v>
      </c>
      <c r="F682" s="432">
        <f>SUM(F317:F348)+SUM(F497:F498)</f>
        <v>0</v>
      </c>
      <c r="G682" s="444">
        <f t="shared" ref="G682:AU682" si="254">SUM(G317:G348)+SUM(G497:G498)</f>
        <v>0</v>
      </c>
      <c r="H682" s="432">
        <f t="shared" si="254"/>
        <v>0</v>
      </c>
      <c r="I682" s="433">
        <f t="shared" si="254"/>
        <v>0</v>
      </c>
      <c r="J682" s="443">
        <f t="shared" si="254"/>
        <v>0</v>
      </c>
      <c r="K682" s="444">
        <f t="shared" si="254"/>
        <v>0</v>
      </c>
      <c r="L682" s="432">
        <f t="shared" si="254"/>
        <v>0</v>
      </c>
      <c r="M682" s="433">
        <f t="shared" si="254"/>
        <v>0</v>
      </c>
      <c r="N682" s="443">
        <f t="shared" si="254"/>
        <v>0</v>
      </c>
      <c r="O682" s="444">
        <f t="shared" si="254"/>
        <v>0</v>
      </c>
      <c r="P682" s="432">
        <f t="shared" si="254"/>
        <v>0</v>
      </c>
      <c r="Q682" s="433">
        <f t="shared" si="254"/>
        <v>0</v>
      </c>
      <c r="R682" s="443">
        <f t="shared" si="254"/>
        <v>0</v>
      </c>
      <c r="S682" s="444">
        <f t="shared" si="254"/>
        <v>0</v>
      </c>
      <c r="T682" s="432">
        <f t="shared" si="254"/>
        <v>0</v>
      </c>
      <c r="U682" s="433">
        <f t="shared" si="254"/>
        <v>0</v>
      </c>
      <c r="V682" s="443">
        <f t="shared" si="254"/>
        <v>0</v>
      </c>
      <c r="W682" s="444">
        <f t="shared" si="254"/>
        <v>0</v>
      </c>
      <c r="X682" s="432">
        <f t="shared" si="254"/>
        <v>0</v>
      </c>
      <c r="Y682" s="433">
        <f t="shared" si="254"/>
        <v>0</v>
      </c>
      <c r="Z682" s="443">
        <f t="shared" si="254"/>
        <v>0</v>
      </c>
      <c r="AA682" s="444">
        <f t="shared" si="254"/>
        <v>0</v>
      </c>
      <c r="AB682" s="432">
        <f t="shared" si="254"/>
        <v>0</v>
      </c>
      <c r="AC682" s="433">
        <f t="shared" si="254"/>
        <v>0</v>
      </c>
      <c r="AD682" s="443">
        <f t="shared" si="254"/>
        <v>0</v>
      </c>
      <c r="AE682" s="444">
        <f t="shared" si="254"/>
        <v>0</v>
      </c>
      <c r="AF682" s="432">
        <f t="shared" si="254"/>
        <v>9058</v>
      </c>
      <c r="AG682" s="433">
        <f t="shared" si="254"/>
        <v>6638</v>
      </c>
      <c r="AH682" s="443">
        <f t="shared" si="254"/>
        <v>0</v>
      </c>
      <c r="AI682" s="444">
        <f t="shared" si="254"/>
        <v>0</v>
      </c>
      <c r="AJ682" s="432">
        <f t="shared" si="254"/>
        <v>0</v>
      </c>
      <c r="AK682" s="433">
        <f t="shared" si="254"/>
        <v>0</v>
      </c>
      <c r="AL682" s="443">
        <f t="shared" si="254"/>
        <v>0</v>
      </c>
      <c r="AM682" s="444">
        <f t="shared" si="254"/>
        <v>0</v>
      </c>
      <c r="AN682" s="432">
        <f t="shared" si="254"/>
        <v>0</v>
      </c>
      <c r="AO682" s="433">
        <f t="shared" si="254"/>
        <v>0</v>
      </c>
      <c r="AP682" s="443">
        <f t="shared" si="254"/>
        <v>0</v>
      </c>
      <c r="AQ682" s="444">
        <f t="shared" si="254"/>
        <v>0</v>
      </c>
      <c r="AR682" s="432">
        <f t="shared" si="254"/>
        <v>10478</v>
      </c>
      <c r="AS682" s="433">
        <f t="shared" si="254"/>
        <v>4955</v>
      </c>
      <c r="AT682" s="443">
        <f t="shared" si="254"/>
        <v>11350</v>
      </c>
      <c r="AU682" s="444">
        <f t="shared" si="254"/>
        <v>3998</v>
      </c>
      <c r="AV682" s="432">
        <f t="shared" ref="AV682:BC682" si="255">SUM(AV317:AV348)+SUM(AV497:AV498)</f>
        <v>0</v>
      </c>
      <c r="AW682" s="433">
        <f t="shared" si="255"/>
        <v>0</v>
      </c>
      <c r="AX682" s="443">
        <f t="shared" si="255"/>
        <v>0</v>
      </c>
      <c r="AY682" s="444">
        <f t="shared" si="255"/>
        <v>0</v>
      </c>
      <c r="AZ682" s="432">
        <f t="shared" si="255"/>
        <v>0</v>
      </c>
      <c r="BA682" s="444">
        <f t="shared" si="255"/>
        <v>0</v>
      </c>
      <c r="BB682" s="432">
        <f t="shared" si="255"/>
        <v>0</v>
      </c>
      <c r="BC682" s="521">
        <f t="shared" si="255"/>
        <v>0</v>
      </c>
      <c r="BD682" s="432">
        <f t="shared" ref="BD682:BO682" si="256">SUM(BD317:BD348)+SUM(BD497:BD498)</f>
        <v>0</v>
      </c>
      <c r="BE682" s="521">
        <f t="shared" si="256"/>
        <v>0</v>
      </c>
      <c r="BF682" s="432">
        <f t="shared" si="256"/>
        <v>0</v>
      </c>
      <c r="BG682" s="521">
        <f t="shared" si="256"/>
        <v>0</v>
      </c>
      <c r="BH682" s="432">
        <f t="shared" si="256"/>
        <v>0</v>
      </c>
      <c r="BI682" s="521">
        <f t="shared" si="256"/>
        <v>0</v>
      </c>
      <c r="BJ682" s="432">
        <f t="shared" si="256"/>
        <v>0</v>
      </c>
      <c r="BK682" s="521">
        <f t="shared" si="256"/>
        <v>0</v>
      </c>
      <c r="BL682" s="432">
        <f t="shared" si="256"/>
        <v>0</v>
      </c>
      <c r="BM682" s="521">
        <f t="shared" si="256"/>
        <v>0</v>
      </c>
      <c r="BN682" s="432">
        <f t="shared" si="256"/>
        <v>0</v>
      </c>
      <c r="BO682" s="521">
        <f t="shared" si="256"/>
        <v>0</v>
      </c>
      <c r="BP682" s="432">
        <f>SUM(BP317:BP348)+SUM(BP497:BP498)</f>
        <v>0</v>
      </c>
      <c r="BQ682" s="521">
        <f>SUM(BQ317:BQ348)+SUM(BQ497:BQ498)</f>
        <v>0</v>
      </c>
      <c r="BR682" s="432">
        <f>SUM(BR317:BR348)+SUM(BR497:BR498)</f>
        <v>0</v>
      </c>
      <c r="BS682" s="521">
        <f>SUM(BS317:BS348)+SUM(BS497:BS498)</f>
        <v>0</v>
      </c>
    </row>
    <row r="683" spans="1:71">
      <c r="A683" s="40"/>
      <c r="B683" s="28" t="s">
        <v>743</v>
      </c>
      <c r="C683" s="26">
        <v>2645</v>
      </c>
      <c r="D683" s="26">
        <v>0</v>
      </c>
      <c r="E683" s="68">
        <f t="shared" si="142"/>
        <v>0</v>
      </c>
      <c r="F683" s="432">
        <f>SUM(F349)+SUM(F481:F482)</f>
        <v>0</v>
      </c>
      <c r="G683" s="444">
        <f t="shared" ref="G683:AU683" si="257">SUM(G349)+SUM(G481:G482)</f>
        <v>0</v>
      </c>
      <c r="H683" s="432">
        <f t="shared" si="257"/>
        <v>75</v>
      </c>
      <c r="I683" s="433">
        <f t="shared" si="257"/>
        <v>40</v>
      </c>
      <c r="J683" s="443">
        <f t="shared" si="257"/>
        <v>0</v>
      </c>
      <c r="K683" s="444">
        <f t="shared" si="257"/>
        <v>0</v>
      </c>
      <c r="L683" s="432">
        <f t="shared" si="257"/>
        <v>0</v>
      </c>
      <c r="M683" s="433">
        <f t="shared" si="257"/>
        <v>0</v>
      </c>
      <c r="N683" s="443">
        <f t="shared" si="257"/>
        <v>0</v>
      </c>
      <c r="O683" s="444">
        <f t="shared" si="257"/>
        <v>0</v>
      </c>
      <c r="P683" s="432">
        <f t="shared" si="257"/>
        <v>0</v>
      </c>
      <c r="Q683" s="433">
        <f t="shared" si="257"/>
        <v>0</v>
      </c>
      <c r="R683" s="443">
        <f t="shared" si="257"/>
        <v>0</v>
      </c>
      <c r="S683" s="444">
        <f t="shared" si="257"/>
        <v>0</v>
      </c>
      <c r="T683" s="432">
        <f t="shared" si="257"/>
        <v>0</v>
      </c>
      <c r="U683" s="433">
        <f t="shared" si="257"/>
        <v>0</v>
      </c>
      <c r="V683" s="443">
        <f t="shared" si="257"/>
        <v>0</v>
      </c>
      <c r="W683" s="444">
        <f t="shared" si="257"/>
        <v>0</v>
      </c>
      <c r="X683" s="432">
        <f t="shared" si="257"/>
        <v>0</v>
      </c>
      <c r="Y683" s="433">
        <f t="shared" si="257"/>
        <v>0</v>
      </c>
      <c r="Z683" s="443">
        <f t="shared" si="257"/>
        <v>0</v>
      </c>
      <c r="AA683" s="444">
        <f t="shared" si="257"/>
        <v>0</v>
      </c>
      <c r="AB683" s="432">
        <f t="shared" si="257"/>
        <v>0</v>
      </c>
      <c r="AC683" s="433">
        <f t="shared" si="257"/>
        <v>0</v>
      </c>
      <c r="AD683" s="443">
        <f t="shared" si="257"/>
        <v>0</v>
      </c>
      <c r="AE683" s="444">
        <f t="shared" si="257"/>
        <v>0</v>
      </c>
      <c r="AF683" s="432">
        <f t="shared" si="257"/>
        <v>0</v>
      </c>
      <c r="AG683" s="433">
        <f t="shared" si="257"/>
        <v>0</v>
      </c>
      <c r="AH683" s="443">
        <f t="shared" si="257"/>
        <v>0</v>
      </c>
      <c r="AI683" s="444">
        <f t="shared" si="257"/>
        <v>0</v>
      </c>
      <c r="AJ683" s="432">
        <f t="shared" si="257"/>
        <v>0</v>
      </c>
      <c r="AK683" s="433">
        <f t="shared" si="257"/>
        <v>0</v>
      </c>
      <c r="AL683" s="443">
        <f t="shared" si="257"/>
        <v>0</v>
      </c>
      <c r="AM683" s="444">
        <f t="shared" si="257"/>
        <v>0</v>
      </c>
      <c r="AN683" s="432">
        <f t="shared" si="257"/>
        <v>0</v>
      </c>
      <c r="AO683" s="433">
        <f t="shared" si="257"/>
        <v>0</v>
      </c>
      <c r="AP683" s="443">
        <f t="shared" si="257"/>
        <v>0</v>
      </c>
      <c r="AQ683" s="444">
        <f t="shared" si="257"/>
        <v>0</v>
      </c>
      <c r="AR683" s="432">
        <f t="shared" si="257"/>
        <v>195</v>
      </c>
      <c r="AS683" s="433">
        <f t="shared" si="257"/>
        <v>145</v>
      </c>
      <c r="AT683" s="443">
        <f t="shared" si="257"/>
        <v>224</v>
      </c>
      <c r="AU683" s="444">
        <f t="shared" si="257"/>
        <v>116</v>
      </c>
      <c r="AV683" s="432">
        <f t="shared" ref="AV683:BC683" si="258">SUM(AV349)+SUM(AV481:AV482)</f>
        <v>0</v>
      </c>
      <c r="AW683" s="433">
        <f t="shared" si="258"/>
        <v>0</v>
      </c>
      <c r="AX683" s="443">
        <f t="shared" si="258"/>
        <v>0</v>
      </c>
      <c r="AY683" s="444">
        <f t="shared" si="258"/>
        <v>0</v>
      </c>
      <c r="AZ683" s="432">
        <f t="shared" si="258"/>
        <v>0</v>
      </c>
      <c r="BA683" s="444">
        <f t="shared" si="258"/>
        <v>0</v>
      </c>
      <c r="BB683" s="432">
        <f t="shared" si="258"/>
        <v>0</v>
      </c>
      <c r="BC683" s="521">
        <f t="shared" si="258"/>
        <v>0</v>
      </c>
      <c r="BD683" s="432">
        <f t="shared" ref="BD683:BO683" si="259">SUM(BD349)+SUM(BD481:BD482)</f>
        <v>0</v>
      </c>
      <c r="BE683" s="521">
        <f t="shared" si="259"/>
        <v>0</v>
      </c>
      <c r="BF683" s="432">
        <f t="shared" si="259"/>
        <v>0</v>
      </c>
      <c r="BG683" s="521">
        <f t="shared" si="259"/>
        <v>0</v>
      </c>
      <c r="BH683" s="432">
        <f t="shared" si="259"/>
        <v>0</v>
      </c>
      <c r="BI683" s="521">
        <f t="shared" si="259"/>
        <v>0</v>
      </c>
      <c r="BJ683" s="432">
        <f t="shared" si="259"/>
        <v>0</v>
      </c>
      <c r="BK683" s="521">
        <f t="shared" si="259"/>
        <v>0</v>
      </c>
      <c r="BL683" s="432">
        <f t="shared" si="259"/>
        <v>0</v>
      </c>
      <c r="BM683" s="521">
        <f t="shared" si="259"/>
        <v>0</v>
      </c>
      <c r="BN683" s="432">
        <f t="shared" si="259"/>
        <v>0</v>
      </c>
      <c r="BO683" s="521">
        <f t="shared" si="259"/>
        <v>0</v>
      </c>
      <c r="BP683" s="432">
        <f>SUM(BP349)+SUM(BP481:BP482)</f>
        <v>0</v>
      </c>
      <c r="BQ683" s="521">
        <f>SUM(BQ349)+SUM(BQ481:BQ482)</f>
        <v>0</v>
      </c>
      <c r="BR683" s="432">
        <f>SUM(BR349)+SUM(BR481:BR482)</f>
        <v>0</v>
      </c>
      <c r="BS683" s="521">
        <f>SUM(BS349)+SUM(BS481:BS482)</f>
        <v>0</v>
      </c>
    </row>
    <row r="684" spans="1:71">
      <c r="A684" s="40"/>
      <c r="B684" s="28" t="s">
        <v>744</v>
      </c>
      <c r="C684" s="46">
        <v>52271</v>
      </c>
      <c r="D684" s="26">
        <v>0</v>
      </c>
      <c r="E684" s="68">
        <f t="shared" si="142"/>
        <v>0</v>
      </c>
      <c r="F684" s="432">
        <f>SUM(F218)+F268+SUM(F350:F387)+F431+F432+F439+F440+F444+F445+F451+F453+F454+F460+F461+F463+F464+F467+F509+F525+F532</f>
        <v>0</v>
      </c>
      <c r="G684" s="444">
        <f t="shared" ref="G684:AU684" si="260">SUM(G218)+G268+SUM(G350:G387)+G431+G432+G439+G440+G444+G445+G451+G453+G454+G460+G461+G463+G464+G467+G509+G525+G532</f>
        <v>0</v>
      </c>
      <c r="H684" s="432">
        <f t="shared" si="260"/>
        <v>0</v>
      </c>
      <c r="I684" s="433">
        <f t="shared" si="260"/>
        <v>0</v>
      </c>
      <c r="J684" s="443">
        <f t="shared" si="260"/>
        <v>0</v>
      </c>
      <c r="K684" s="444">
        <f t="shared" si="260"/>
        <v>0</v>
      </c>
      <c r="L684" s="432">
        <f t="shared" si="260"/>
        <v>0</v>
      </c>
      <c r="M684" s="433">
        <f t="shared" si="260"/>
        <v>0</v>
      </c>
      <c r="N684" s="443">
        <f t="shared" si="260"/>
        <v>0</v>
      </c>
      <c r="O684" s="444">
        <f t="shared" si="260"/>
        <v>0</v>
      </c>
      <c r="P684" s="432">
        <f t="shared" si="260"/>
        <v>0</v>
      </c>
      <c r="Q684" s="433">
        <f t="shared" si="260"/>
        <v>0</v>
      </c>
      <c r="R684" s="443">
        <f t="shared" si="260"/>
        <v>0</v>
      </c>
      <c r="S684" s="444">
        <f t="shared" si="260"/>
        <v>0</v>
      </c>
      <c r="T684" s="432">
        <f t="shared" si="260"/>
        <v>0</v>
      </c>
      <c r="U684" s="433">
        <f t="shared" si="260"/>
        <v>0</v>
      </c>
      <c r="V684" s="443">
        <f t="shared" si="260"/>
        <v>0</v>
      </c>
      <c r="W684" s="444">
        <f t="shared" si="260"/>
        <v>0</v>
      </c>
      <c r="X684" s="432">
        <f t="shared" si="260"/>
        <v>0</v>
      </c>
      <c r="Y684" s="433">
        <f t="shared" si="260"/>
        <v>0</v>
      </c>
      <c r="Z684" s="443">
        <f t="shared" si="260"/>
        <v>0</v>
      </c>
      <c r="AA684" s="444">
        <f t="shared" si="260"/>
        <v>0</v>
      </c>
      <c r="AB684" s="432">
        <v>0</v>
      </c>
      <c r="AC684" s="433">
        <v>0</v>
      </c>
      <c r="AD684" s="443">
        <f t="shared" si="260"/>
        <v>0</v>
      </c>
      <c r="AE684" s="444">
        <f t="shared" si="260"/>
        <v>0</v>
      </c>
      <c r="AF684" s="432">
        <f t="shared" si="260"/>
        <v>0</v>
      </c>
      <c r="AG684" s="433">
        <f t="shared" si="260"/>
        <v>0</v>
      </c>
      <c r="AH684" s="443">
        <f t="shared" si="260"/>
        <v>0</v>
      </c>
      <c r="AI684" s="444">
        <f t="shared" si="260"/>
        <v>0</v>
      </c>
      <c r="AJ684" s="432">
        <f t="shared" si="260"/>
        <v>10161</v>
      </c>
      <c r="AK684" s="433">
        <f t="shared" si="260"/>
        <v>9474</v>
      </c>
      <c r="AL684" s="443">
        <f t="shared" si="260"/>
        <v>0</v>
      </c>
      <c r="AM684" s="444">
        <f t="shared" si="260"/>
        <v>0</v>
      </c>
      <c r="AN684" s="432">
        <f t="shared" si="260"/>
        <v>0</v>
      </c>
      <c r="AO684" s="433">
        <f t="shared" si="260"/>
        <v>0</v>
      </c>
      <c r="AP684" s="443">
        <f t="shared" si="260"/>
        <v>63</v>
      </c>
      <c r="AQ684" s="444">
        <f t="shared" si="260"/>
        <v>131</v>
      </c>
      <c r="AR684" s="432">
        <f t="shared" si="260"/>
        <v>12879</v>
      </c>
      <c r="AS684" s="433">
        <f t="shared" si="260"/>
        <v>8131</v>
      </c>
      <c r="AT684" s="443">
        <f t="shared" si="260"/>
        <v>14536</v>
      </c>
      <c r="AU684" s="444">
        <f t="shared" si="260"/>
        <v>6350</v>
      </c>
      <c r="AV684" s="432">
        <f t="shared" ref="AV684:BC684" si="261">SUM(AV218)+AV268+SUM(AV350:AV387)+AV431+AV432+AV439+AV440+AV444+AV445+AV451+AV453+AV454+AV460+AV461+AV463+AV464+AV467+AV509+AV525+AV532</f>
        <v>0</v>
      </c>
      <c r="AW684" s="433">
        <f t="shared" si="261"/>
        <v>0</v>
      </c>
      <c r="AX684" s="443">
        <f t="shared" si="261"/>
        <v>0</v>
      </c>
      <c r="AY684" s="444">
        <f t="shared" si="261"/>
        <v>0</v>
      </c>
      <c r="AZ684" s="432">
        <f t="shared" si="261"/>
        <v>0</v>
      </c>
      <c r="BA684" s="444">
        <f t="shared" si="261"/>
        <v>0</v>
      </c>
      <c r="BB684" s="432">
        <f t="shared" si="261"/>
        <v>0</v>
      </c>
      <c r="BC684" s="521">
        <f t="shared" si="261"/>
        <v>0</v>
      </c>
      <c r="BD684" s="432">
        <f t="shared" ref="BD684:BO684" si="262">SUM(BD218)+BD268+SUM(BD350:BD387)+BD431+BD432+BD439+BD440+BD444+BD445+BD451+BD453+BD454+BD460+BD461+BD463+BD464+BD467+BD509+BD525+BD532</f>
        <v>76</v>
      </c>
      <c r="BE684" s="521">
        <f t="shared" si="262"/>
        <v>65</v>
      </c>
      <c r="BF684" s="432">
        <f t="shared" si="262"/>
        <v>76</v>
      </c>
      <c r="BG684" s="521">
        <f t="shared" si="262"/>
        <v>64</v>
      </c>
      <c r="BH684" s="432">
        <f t="shared" si="262"/>
        <v>0</v>
      </c>
      <c r="BI684" s="521">
        <f t="shared" si="262"/>
        <v>0</v>
      </c>
      <c r="BJ684" s="432">
        <f t="shared" si="262"/>
        <v>0</v>
      </c>
      <c r="BK684" s="521">
        <f t="shared" si="262"/>
        <v>0</v>
      </c>
      <c r="BL684" s="432">
        <f t="shared" si="262"/>
        <v>0</v>
      </c>
      <c r="BM684" s="521">
        <f t="shared" si="262"/>
        <v>0</v>
      </c>
      <c r="BN684" s="432">
        <f t="shared" si="262"/>
        <v>144</v>
      </c>
      <c r="BO684" s="521">
        <f t="shared" si="262"/>
        <v>47</v>
      </c>
      <c r="BP684" s="432">
        <f>SUM(BP218)+BP268+SUM(BP350:BP387)+BP431+BP432+BP439+BP440+BP444+BP445+BP451+BP453+BP454+BP460+BP461+BP463+BP464+BP467+BP509+BP525+BP532</f>
        <v>141</v>
      </c>
      <c r="BQ684" s="521">
        <f>SUM(BQ218)+BQ268+SUM(BQ350:BQ387)+BQ431+BQ432+BQ439+BQ440+BQ444+BQ445+BQ451+BQ453+BQ454+BQ460+BQ461+BQ463+BQ464+BQ467+BQ509+BQ525+BQ532</f>
        <v>45</v>
      </c>
      <c r="BR684" s="432">
        <f>SUM(BR218)+BR268+SUM(BR350:BR387)+BR431+BR432+BR439+BR440+BR444+BR445+BR451+BR453+BR454+BR460+BR461+BR463+BR464+BR467+BR509+BR525+BR532</f>
        <v>0</v>
      </c>
      <c r="BS684" s="521">
        <f>SUM(BS218)+BS268+SUM(BS350:BS387)+BS431+BS432+BS439+BS440+BS444+BS445+BS451+BS453+BS454+BS460+BS461+BS463+BS464+BS467+BS509+BS525+BS532</f>
        <v>0</v>
      </c>
    </row>
    <row r="685" spans="1:71">
      <c r="A685" s="40"/>
      <c r="B685" s="28" t="s">
        <v>38</v>
      </c>
      <c r="C685" s="46">
        <v>45199</v>
      </c>
      <c r="D685" s="26">
        <v>0</v>
      </c>
      <c r="E685" s="68">
        <f t="shared" si="142"/>
        <v>0</v>
      </c>
      <c r="F685" s="432">
        <f>SUM(F121)+SUM(F402:F420)+F430+SUM(F433:F436)+F438+SUM(F441:F443)+SUM(F445:F450)+SUM(F452:F453)+SUM(F455:F459)+F462+SUM(F466:F472)</f>
        <v>0</v>
      </c>
      <c r="G685" s="444">
        <f t="shared" ref="G685:AU685" si="263">SUM(G121)+SUM(G402:G420)+G430+SUM(G433:G436)+G438+SUM(G441:G443)+SUM(G445:G450)+SUM(G452:G453)+SUM(G455:G459)+G462+SUM(G466:G472)</f>
        <v>0</v>
      </c>
      <c r="H685" s="432">
        <f t="shared" si="263"/>
        <v>0</v>
      </c>
      <c r="I685" s="433">
        <f t="shared" si="263"/>
        <v>0</v>
      </c>
      <c r="J685" s="443">
        <f t="shared" si="263"/>
        <v>0</v>
      </c>
      <c r="K685" s="444">
        <f t="shared" si="263"/>
        <v>0</v>
      </c>
      <c r="L685" s="432">
        <f t="shared" si="263"/>
        <v>0</v>
      </c>
      <c r="M685" s="433">
        <f t="shared" si="263"/>
        <v>0</v>
      </c>
      <c r="N685" s="443">
        <f t="shared" si="263"/>
        <v>0</v>
      </c>
      <c r="O685" s="444">
        <f t="shared" si="263"/>
        <v>0</v>
      </c>
      <c r="P685" s="432">
        <f t="shared" si="263"/>
        <v>0</v>
      </c>
      <c r="Q685" s="433">
        <f t="shared" si="263"/>
        <v>0</v>
      </c>
      <c r="R685" s="443">
        <f t="shared" si="263"/>
        <v>0</v>
      </c>
      <c r="S685" s="444">
        <f t="shared" si="263"/>
        <v>0</v>
      </c>
      <c r="T685" s="432">
        <f t="shared" si="263"/>
        <v>0</v>
      </c>
      <c r="U685" s="433">
        <f t="shared" si="263"/>
        <v>0</v>
      </c>
      <c r="V685" s="443">
        <f t="shared" si="263"/>
        <v>0</v>
      </c>
      <c r="W685" s="444">
        <f t="shared" si="263"/>
        <v>0</v>
      </c>
      <c r="X685" s="432">
        <f t="shared" si="263"/>
        <v>0</v>
      </c>
      <c r="Y685" s="433">
        <f t="shared" si="263"/>
        <v>0</v>
      </c>
      <c r="Z685" s="443">
        <f t="shared" si="263"/>
        <v>0</v>
      </c>
      <c r="AA685" s="444">
        <f t="shared" si="263"/>
        <v>0</v>
      </c>
      <c r="AB685" s="432">
        <v>0</v>
      </c>
      <c r="AC685" s="433">
        <v>0</v>
      </c>
      <c r="AD685" s="443">
        <f t="shared" si="263"/>
        <v>0</v>
      </c>
      <c r="AE685" s="444">
        <f t="shared" si="263"/>
        <v>0</v>
      </c>
      <c r="AF685" s="432">
        <f t="shared" si="263"/>
        <v>0</v>
      </c>
      <c r="AG685" s="433">
        <f t="shared" si="263"/>
        <v>0</v>
      </c>
      <c r="AH685" s="443">
        <f t="shared" si="263"/>
        <v>0</v>
      </c>
      <c r="AI685" s="444">
        <f t="shared" si="263"/>
        <v>0</v>
      </c>
      <c r="AJ685" s="432">
        <v>0</v>
      </c>
      <c r="AK685" s="433">
        <v>0</v>
      </c>
      <c r="AL685" s="443">
        <f t="shared" si="263"/>
        <v>0</v>
      </c>
      <c r="AM685" s="444">
        <f t="shared" si="263"/>
        <v>0</v>
      </c>
      <c r="AN685" s="432">
        <f t="shared" si="263"/>
        <v>0</v>
      </c>
      <c r="AO685" s="433">
        <f t="shared" si="263"/>
        <v>0</v>
      </c>
      <c r="AP685" s="443">
        <f t="shared" si="263"/>
        <v>0</v>
      </c>
      <c r="AQ685" s="444">
        <f t="shared" si="263"/>
        <v>0</v>
      </c>
      <c r="AR685" s="432">
        <f t="shared" si="263"/>
        <v>8078</v>
      </c>
      <c r="AS685" s="433">
        <f t="shared" si="263"/>
        <v>6003</v>
      </c>
      <c r="AT685" s="443">
        <f t="shared" si="263"/>
        <v>9380</v>
      </c>
      <c r="AU685" s="444">
        <f t="shared" si="263"/>
        <v>4737</v>
      </c>
      <c r="AV685" s="432">
        <f t="shared" ref="AV685:BC685" si="264">SUM(AV121)+SUM(AV402:AV420)+AV430+SUM(AV433:AV436)+AV438+SUM(AV441:AV443)+SUM(AV445:AV450)+SUM(AV452:AV453)+SUM(AV455:AV459)+AV462+SUM(AV466:AV472)</f>
        <v>102</v>
      </c>
      <c r="AW685" s="433">
        <f t="shared" si="264"/>
        <v>73</v>
      </c>
      <c r="AX685" s="443">
        <f t="shared" si="264"/>
        <v>0</v>
      </c>
      <c r="AY685" s="444">
        <f t="shared" si="264"/>
        <v>0</v>
      </c>
      <c r="AZ685" s="432">
        <f t="shared" si="264"/>
        <v>0</v>
      </c>
      <c r="BA685" s="444">
        <f t="shared" si="264"/>
        <v>0</v>
      </c>
      <c r="BB685" s="432">
        <f t="shared" si="264"/>
        <v>0</v>
      </c>
      <c r="BC685" s="521">
        <f t="shared" si="264"/>
        <v>0</v>
      </c>
      <c r="BD685" s="432">
        <f t="shared" ref="BD685:BO685" si="265">SUM(BD121)+SUM(BD402:BD420)+BD430+SUM(BD433:BD436)+BD438+SUM(BD441:BD443)+SUM(BD445:BD450)+SUM(BD452:BD453)+SUM(BD455:BD459)+BD462+SUM(BD466:BD472)</f>
        <v>0</v>
      </c>
      <c r="BE685" s="521">
        <f t="shared" si="265"/>
        <v>0</v>
      </c>
      <c r="BF685" s="432">
        <f t="shared" si="265"/>
        <v>0</v>
      </c>
      <c r="BG685" s="521">
        <f t="shared" si="265"/>
        <v>0</v>
      </c>
      <c r="BH685" s="432">
        <f t="shared" si="265"/>
        <v>0</v>
      </c>
      <c r="BI685" s="521">
        <f t="shared" si="265"/>
        <v>0</v>
      </c>
      <c r="BJ685" s="432">
        <f t="shared" si="265"/>
        <v>0</v>
      </c>
      <c r="BK685" s="521">
        <f t="shared" si="265"/>
        <v>0</v>
      </c>
      <c r="BL685" s="432">
        <f t="shared" si="265"/>
        <v>0</v>
      </c>
      <c r="BM685" s="521">
        <f t="shared" si="265"/>
        <v>0</v>
      </c>
      <c r="BN685" s="432">
        <f t="shared" si="265"/>
        <v>0</v>
      </c>
      <c r="BO685" s="521">
        <f t="shared" si="265"/>
        <v>0</v>
      </c>
      <c r="BP685" s="432">
        <f>SUM(BP121)+SUM(BP402:BP420)+BP430+SUM(BP433:BP436)+BP438+SUM(BP441:BP443)+SUM(BP445:BP450)+SUM(BP452:BP453)+SUM(BP455:BP459)+BP462+SUM(BP466:BP472)</f>
        <v>0</v>
      </c>
      <c r="BQ685" s="521">
        <f>SUM(BQ121)+SUM(BQ402:BQ420)+BQ430+SUM(BQ433:BQ436)+BQ438+SUM(BQ441:BQ443)+SUM(BQ445:BQ450)+SUM(BQ452:BQ453)+SUM(BQ455:BQ459)+BQ462+SUM(BQ466:BQ472)</f>
        <v>0</v>
      </c>
      <c r="BR685" s="432">
        <f>SUM(BR121)+SUM(BR402:BR420)+BR430+SUM(BR433:BR436)+BR438+SUM(BR441:BR443)+SUM(BR445:BR450)+SUM(BR452:BR453)+SUM(BR455:BR459)+BR462+SUM(BR466:BR472)</f>
        <v>0</v>
      </c>
      <c r="BS685" s="521">
        <f>SUM(BS121)+SUM(BS402:BS420)+BS430+SUM(BS433:BS436)+BS438+SUM(BS441:BS443)+SUM(BS445:BS450)+SUM(BS452:BS453)+SUM(BS455:BS459)+BS462+SUM(BS466:BS472)</f>
        <v>0</v>
      </c>
    </row>
    <row r="686" spans="1:71">
      <c r="A686" s="40"/>
      <c r="B686" s="28" t="s">
        <v>745</v>
      </c>
      <c r="C686" s="22">
        <v>16634</v>
      </c>
      <c r="D686" s="26">
        <f>SUM(D226:D230)+SUM(D400:D401)+SUM(D476:D478)+SUM(D562:D564)</f>
        <v>4030</v>
      </c>
      <c r="E686" s="68">
        <f t="shared" si="142"/>
        <v>0.24227485872309726</v>
      </c>
      <c r="F686" s="432">
        <f>SUM(F226:F230)+SUM(F400:F401)+SUM(F476:F478)+SUM(F562:F564)</f>
        <v>0</v>
      </c>
      <c r="G686" s="444">
        <f t="shared" ref="G686:AU686" si="266">SUM(G226:G230)+SUM(G400:G401)+SUM(G476:G478)+SUM(G562:G564)</f>
        <v>0</v>
      </c>
      <c r="H686" s="432">
        <f t="shared" si="266"/>
        <v>0</v>
      </c>
      <c r="I686" s="433">
        <f t="shared" si="266"/>
        <v>0</v>
      </c>
      <c r="J686" s="443">
        <f t="shared" si="266"/>
        <v>0</v>
      </c>
      <c r="K686" s="444">
        <f t="shared" si="266"/>
        <v>0</v>
      </c>
      <c r="L686" s="432">
        <f t="shared" si="266"/>
        <v>0</v>
      </c>
      <c r="M686" s="433">
        <f t="shared" si="266"/>
        <v>0</v>
      </c>
      <c r="N686" s="443">
        <f t="shared" si="266"/>
        <v>0</v>
      </c>
      <c r="O686" s="444">
        <f t="shared" si="266"/>
        <v>0</v>
      </c>
      <c r="P686" s="432">
        <f t="shared" si="266"/>
        <v>0</v>
      </c>
      <c r="Q686" s="433">
        <f t="shared" si="266"/>
        <v>0</v>
      </c>
      <c r="R686" s="443">
        <f t="shared" si="266"/>
        <v>0</v>
      </c>
      <c r="S686" s="444">
        <f t="shared" si="266"/>
        <v>0</v>
      </c>
      <c r="T686" s="432">
        <f t="shared" si="266"/>
        <v>0</v>
      </c>
      <c r="U686" s="433">
        <f t="shared" si="266"/>
        <v>0</v>
      </c>
      <c r="V686" s="443">
        <f t="shared" si="266"/>
        <v>0</v>
      </c>
      <c r="W686" s="444">
        <f t="shared" si="266"/>
        <v>0</v>
      </c>
      <c r="X686" s="432">
        <f t="shared" si="266"/>
        <v>0</v>
      </c>
      <c r="Y686" s="433">
        <f t="shared" si="266"/>
        <v>0</v>
      </c>
      <c r="Z686" s="443">
        <f t="shared" si="266"/>
        <v>0</v>
      </c>
      <c r="AA686" s="444">
        <f t="shared" si="266"/>
        <v>0</v>
      </c>
      <c r="AB686" s="432">
        <f t="shared" si="266"/>
        <v>0</v>
      </c>
      <c r="AC686" s="433">
        <f t="shared" si="266"/>
        <v>0</v>
      </c>
      <c r="AD686" s="443">
        <f t="shared" si="266"/>
        <v>0</v>
      </c>
      <c r="AE686" s="444">
        <f t="shared" si="266"/>
        <v>0</v>
      </c>
      <c r="AF686" s="432">
        <f t="shared" si="266"/>
        <v>0</v>
      </c>
      <c r="AG686" s="433">
        <f t="shared" si="266"/>
        <v>0</v>
      </c>
      <c r="AH686" s="443">
        <f t="shared" si="266"/>
        <v>0</v>
      </c>
      <c r="AI686" s="444">
        <f t="shared" si="266"/>
        <v>0</v>
      </c>
      <c r="AJ686" s="432">
        <f t="shared" si="266"/>
        <v>0</v>
      </c>
      <c r="AK686" s="433">
        <f t="shared" si="266"/>
        <v>0</v>
      </c>
      <c r="AL686" s="443">
        <f t="shared" si="266"/>
        <v>0</v>
      </c>
      <c r="AM686" s="444">
        <f t="shared" si="266"/>
        <v>0</v>
      </c>
      <c r="AN686" s="432">
        <f t="shared" si="266"/>
        <v>0</v>
      </c>
      <c r="AO686" s="433">
        <f t="shared" si="266"/>
        <v>0</v>
      </c>
      <c r="AP686" s="443">
        <f t="shared" si="266"/>
        <v>0</v>
      </c>
      <c r="AQ686" s="444">
        <f t="shared" si="266"/>
        <v>0</v>
      </c>
      <c r="AR686" s="432">
        <f t="shared" si="266"/>
        <v>1960</v>
      </c>
      <c r="AS686" s="433">
        <f t="shared" si="266"/>
        <v>1992</v>
      </c>
      <c r="AT686" s="443">
        <f t="shared" si="266"/>
        <v>2370</v>
      </c>
      <c r="AU686" s="444">
        <f t="shared" si="266"/>
        <v>1574</v>
      </c>
      <c r="AV686" s="432">
        <f t="shared" ref="AV686:BC686" si="267">SUM(AV226:AV230)+SUM(AV400:AV401)+SUM(AV476:AV478)+SUM(AV562:AV564)</f>
        <v>0</v>
      </c>
      <c r="AW686" s="433">
        <f t="shared" si="267"/>
        <v>0</v>
      </c>
      <c r="AX686" s="443">
        <f t="shared" si="267"/>
        <v>0</v>
      </c>
      <c r="AY686" s="444">
        <f t="shared" si="267"/>
        <v>0</v>
      </c>
      <c r="AZ686" s="432">
        <f t="shared" si="267"/>
        <v>0</v>
      </c>
      <c r="BA686" s="444">
        <f t="shared" si="267"/>
        <v>0</v>
      </c>
      <c r="BB686" s="432">
        <f t="shared" si="267"/>
        <v>0</v>
      </c>
      <c r="BC686" s="521">
        <f t="shared" si="267"/>
        <v>0</v>
      </c>
      <c r="BD686" s="432">
        <f t="shared" ref="BD686:BO686" si="268">SUM(BD226:BD230)+SUM(BD400:BD401)+SUM(BD476:BD478)+SUM(BD562:BD564)</f>
        <v>0</v>
      </c>
      <c r="BE686" s="521">
        <f t="shared" si="268"/>
        <v>0</v>
      </c>
      <c r="BF686" s="432">
        <f t="shared" si="268"/>
        <v>0</v>
      </c>
      <c r="BG686" s="521">
        <f t="shared" si="268"/>
        <v>0</v>
      </c>
      <c r="BH686" s="432">
        <f t="shared" si="268"/>
        <v>1398</v>
      </c>
      <c r="BI686" s="521">
        <f t="shared" si="268"/>
        <v>434</v>
      </c>
      <c r="BJ686" s="432">
        <f t="shared" si="268"/>
        <v>0</v>
      </c>
      <c r="BK686" s="521">
        <f t="shared" si="268"/>
        <v>0</v>
      </c>
      <c r="BL686" s="432">
        <f t="shared" si="268"/>
        <v>0</v>
      </c>
      <c r="BM686" s="521">
        <f t="shared" si="268"/>
        <v>0</v>
      </c>
      <c r="BN686" s="432">
        <f t="shared" si="268"/>
        <v>0</v>
      </c>
      <c r="BO686" s="521">
        <f t="shared" si="268"/>
        <v>0</v>
      </c>
      <c r="BP686" s="432">
        <f>SUM(BP226:BP230)+SUM(BP400:BP401)+SUM(BP476:BP478)+SUM(BP562:BP564)</f>
        <v>0</v>
      </c>
      <c r="BQ686" s="521">
        <f>SUM(BQ226:BQ230)+SUM(BQ400:BQ401)+SUM(BQ476:BQ478)+SUM(BQ562:BQ564)</f>
        <v>0</v>
      </c>
      <c r="BR686" s="432">
        <f>SUM(BR226:BR230)+SUM(BR400:BR401)+SUM(BR476:BR478)+SUM(BR562:BR564)</f>
        <v>0</v>
      </c>
      <c r="BS686" s="521">
        <f>SUM(BS226:BS230)+SUM(BS400:BS401)+SUM(BS476:BS478)+SUM(BS562:BS564)</f>
        <v>0</v>
      </c>
    </row>
    <row r="687" spans="1:71">
      <c r="A687" s="40"/>
      <c r="B687" s="28" t="s">
        <v>39</v>
      </c>
      <c r="C687" s="22">
        <v>11464</v>
      </c>
      <c r="D687" s="22">
        <f>SUM(D485:D496)</f>
        <v>3950</v>
      </c>
      <c r="E687" s="68">
        <f t="shared" si="142"/>
        <v>0.34455687369155619</v>
      </c>
      <c r="F687" s="432">
        <f>SUM(F485:F496)</f>
        <v>89</v>
      </c>
      <c r="G687" s="444">
        <f t="shared" ref="G687:AU687" si="269">SUM(G485:G496)</f>
        <v>40</v>
      </c>
      <c r="H687" s="432">
        <f t="shared" si="269"/>
        <v>0</v>
      </c>
      <c r="I687" s="433">
        <f t="shared" si="269"/>
        <v>0</v>
      </c>
      <c r="J687" s="443">
        <f t="shared" si="269"/>
        <v>324</v>
      </c>
      <c r="K687" s="444">
        <f t="shared" si="269"/>
        <v>253</v>
      </c>
      <c r="L687" s="432">
        <f t="shared" si="269"/>
        <v>0</v>
      </c>
      <c r="M687" s="433">
        <f t="shared" si="269"/>
        <v>0</v>
      </c>
      <c r="N687" s="443">
        <f t="shared" si="269"/>
        <v>0</v>
      </c>
      <c r="O687" s="444">
        <f t="shared" si="269"/>
        <v>0</v>
      </c>
      <c r="P687" s="432">
        <f t="shared" si="269"/>
        <v>0</v>
      </c>
      <c r="Q687" s="433">
        <f t="shared" si="269"/>
        <v>0</v>
      </c>
      <c r="R687" s="443">
        <f t="shared" si="269"/>
        <v>164</v>
      </c>
      <c r="S687" s="444">
        <f t="shared" si="269"/>
        <v>142</v>
      </c>
      <c r="T687" s="432">
        <f t="shared" si="269"/>
        <v>134</v>
      </c>
      <c r="U687" s="433">
        <f t="shared" si="269"/>
        <v>168</v>
      </c>
      <c r="V687" s="443">
        <f t="shared" si="269"/>
        <v>0</v>
      </c>
      <c r="W687" s="444">
        <f t="shared" si="269"/>
        <v>0</v>
      </c>
      <c r="X687" s="432">
        <f t="shared" si="269"/>
        <v>1765</v>
      </c>
      <c r="Y687" s="433">
        <f t="shared" si="269"/>
        <v>1117</v>
      </c>
      <c r="Z687" s="443">
        <f t="shared" si="269"/>
        <v>2060</v>
      </c>
      <c r="AA687" s="444">
        <f t="shared" si="269"/>
        <v>821</v>
      </c>
      <c r="AB687" s="432">
        <f t="shared" si="269"/>
        <v>0</v>
      </c>
      <c r="AC687" s="433">
        <f t="shared" si="269"/>
        <v>0</v>
      </c>
      <c r="AD687" s="443">
        <f t="shared" si="269"/>
        <v>0</v>
      </c>
      <c r="AE687" s="444">
        <f t="shared" si="269"/>
        <v>0</v>
      </c>
      <c r="AF687" s="432">
        <f t="shared" si="269"/>
        <v>0</v>
      </c>
      <c r="AG687" s="433">
        <f t="shared" si="269"/>
        <v>0</v>
      </c>
      <c r="AH687" s="443">
        <f t="shared" si="269"/>
        <v>0</v>
      </c>
      <c r="AI687" s="444">
        <f t="shared" si="269"/>
        <v>0</v>
      </c>
      <c r="AJ687" s="432">
        <f t="shared" si="269"/>
        <v>0</v>
      </c>
      <c r="AK687" s="433">
        <f t="shared" si="269"/>
        <v>0</v>
      </c>
      <c r="AL687" s="443">
        <f t="shared" si="269"/>
        <v>0</v>
      </c>
      <c r="AM687" s="444">
        <f t="shared" si="269"/>
        <v>0</v>
      </c>
      <c r="AN687" s="432">
        <f t="shared" si="269"/>
        <v>0</v>
      </c>
      <c r="AO687" s="433">
        <f t="shared" si="269"/>
        <v>0</v>
      </c>
      <c r="AP687" s="443">
        <f t="shared" si="269"/>
        <v>0</v>
      </c>
      <c r="AQ687" s="444">
        <f t="shared" si="269"/>
        <v>0</v>
      </c>
      <c r="AR687" s="432">
        <f t="shared" si="269"/>
        <v>2119</v>
      </c>
      <c r="AS687" s="433">
        <f t="shared" si="269"/>
        <v>1704</v>
      </c>
      <c r="AT687" s="443">
        <f t="shared" si="269"/>
        <v>2556</v>
      </c>
      <c r="AU687" s="444">
        <f t="shared" si="269"/>
        <v>1287</v>
      </c>
      <c r="AV687" s="432">
        <f t="shared" ref="AV687:BC687" si="270">SUM(AV485:AV496)</f>
        <v>0</v>
      </c>
      <c r="AW687" s="433">
        <f t="shared" si="270"/>
        <v>0</v>
      </c>
      <c r="AX687" s="443">
        <f t="shared" si="270"/>
        <v>0</v>
      </c>
      <c r="AY687" s="444">
        <f t="shared" si="270"/>
        <v>0</v>
      </c>
      <c r="AZ687" s="432">
        <f t="shared" si="270"/>
        <v>0</v>
      </c>
      <c r="BA687" s="444">
        <f t="shared" si="270"/>
        <v>0</v>
      </c>
      <c r="BB687" s="432">
        <f t="shared" si="270"/>
        <v>0</v>
      </c>
      <c r="BC687" s="521">
        <f t="shared" si="270"/>
        <v>0</v>
      </c>
      <c r="BD687" s="432">
        <f t="shared" ref="BD687:BO687" si="271">SUM(BD485:BD496)</f>
        <v>0</v>
      </c>
      <c r="BE687" s="521">
        <f t="shared" si="271"/>
        <v>0</v>
      </c>
      <c r="BF687" s="432">
        <f t="shared" si="271"/>
        <v>0</v>
      </c>
      <c r="BG687" s="521">
        <f t="shared" si="271"/>
        <v>0</v>
      </c>
      <c r="BH687" s="432">
        <f t="shared" si="271"/>
        <v>0</v>
      </c>
      <c r="BI687" s="521">
        <f t="shared" si="271"/>
        <v>0</v>
      </c>
      <c r="BJ687" s="432">
        <f t="shared" si="271"/>
        <v>0</v>
      </c>
      <c r="BK687" s="521">
        <f t="shared" si="271"/>
        <v>0</v>
      </c>
      <c r="BL687" s="432">
        <f t="shared" si="271"/>
        <v>0</v>
      </c>
      <c r="BM687" s="521">
        <f t="shared" si="271"/>
        <v>0</v>
      </c>
      <c r="BN687" s="432">
        <f t="shared" si="271"/>
        <v>0</v>
      </c>
      <c r="BO687" s="521">
        <f t="shared" si="271"/>
        <v>0</v>
      </c>
      <c r="BP687" s="432">
        <f>SUM(BP485:BP496)</f>
        <v>0</v>
      </c>
      <c r="BQ687" s="521">
        <f>SUM(BQ485:BQ496)</f>
        <v>0</v>
      </c>
      <c r="BR687" s="432">
        <f>SUM(BR485:BR496)</f>
        <v>0</v>
      </c>
      <c r="BS687" s="521">
        <f>SUM(BS485:BS496)</f>
        <v>0</v>
      </c>
    </row>
    <row r="688" spans="1:71">
      <c r="A688" s="40"/>
      <c r="B688" s="23" t="s">
        <v>40</v>
      </c>
      <c r="C688" s="22">
        <v>2744</v>
      </c>
      <c r="D688" s="12">
        <f>SUM(D476:D478)</f>
        <v>784</v>
      </c>
      <c r="E688" s="68">
        <f t="shared" si="142"/>
        <v>0.2857142857142857</v>
      </c>
      <c r="F688" s="432">
        <f>SUM(F476:F478)</f>
        <v>0</v>
      </c>
      <c r="G688" s="444">
        <f t="shared" ref="G688:AU688" si="272">SUM(G476:G478)</f>
        <v>0</v>
      </c>
      <c r="H688" s="432">
        <f t="shared" si="272"/>
        <v>0</v>
      </c>
      <c r="I688" s="433">
        <f t="shared" si="272"/>
        <v>0</v>
      </c>
      <c r="J688" s="443">
        <f t="shared" si="272"/>
        <v>0</v>
      </c>
      <c r="K688" s="444">
        <f t="shared" si="272"/>
        <v>0</v>
      </c>
      <c r="L688" s="432">
        <f t="shared" si="272"/>
        <v>0</v>
      </c>
      <c r="M688" s="433">
        <f t="shared" si="272"/>
        <v>0</v>
      </c>
      <c r="N688" s="443">
        <f t="shared" si="272"/>
        <v>0</v>
      </c>
      <c r="O688" s="444">
        <f t="shared" si="272"/>
        <v>0</v>
      </c>
      <c r="P688" s="432">
        <f t="shared" si="272"/>
        <v>0</v>
      </c>
      <c r="Q688" s="433">
        <f t="shared" si="272"/>
        <v>0</v>
      </c>
      <c r="R688" s="443">
        <f t="shared" si="272"/>
        <v>0</v>
      </c>
      <c r="S688" s="444">
        <f t="shared" si="272"/>
        <v>0</v>
      </c>
      <c r="T688" s="432">
        <f t="shared" si="272"/>
        <v>0</v>
      </c>
      <c r="U688" s="433">
        <f t="shared" si="272"/>
        <v>0</v>
      </c>
      <c r="V688" s="443">
        <f t="shared" si="272"/>
        <v>0</v>
      </c>
      <c r="W688" s="444">
        <f t="shared" si="272"/>
        <v>0</v>
      </c>
      <c r="X688" s="432">
        <f t="shared" si="272"/>
        <v>0</v>
      </c>
      <c r="Y688" s="433">
        <f t="shared" si="272"/>
        <v>0</v>
      </c>
      <c r="Z688" s="443">
        <f t="shared" si="272"/>
        <v>0</v>
      </c>
      <c r="AA688" s="444">
        <f t="shared" si="272"/>
        <v>0</v>
      </c>
      <c r="AB688" s="432">
        <f t="shared" si="272"/>
        <v>0</v>
      </c>
      <c r="AC688" s="433">
        <f t="shared" si="272"/>
        <v>0</v>
      </c>
      <c r="AD688" s="443">
        <f t="shared" si="272"/>
        <v>0</v>
      </c>
      <c r="AE688" s="444">
        <f t="shared" si="272"/>
        <v>0</v>
      </c>
      <c r="AF688" s="432">
        <f t="shared" si="272"/>
        <v>0</v>
      </c>
      <c r="AG688" s="433">
        <f t="shared" si="272"/>
        <v>0</v>
      </c>
      <c r="AH688" s="443">
        <f t="shared" si="272"/>
        <v>0</v>
      </c>
      <c r="AI688" s="444">
        <f t="shared" si="272"/>
        <v>0</v>
      </c>
      <c r="AJ688" s="432">
        <f t="shared" si="272"/>
        <v>0</v>
      </c>
      <c r="AK688" s="433">
        <f t="shared" si="272"/>
        <v>0</v>
      </c>
      <c r="AL688" s="443">
        <f t="shared" si="272"/>
        <v>0</v>
      </c>
      <c r="AM688" s="444">
        <f t="shared" si="272"/>
        <v>0</v>
      </c>
      <c r="AN688" s="432">
        <f t="shared" si="272"/>
        <v>0</v>
      </c>
      <c r="AO688" s="433">
        <f t="shared" si="272"/>
        <v>0</v>
      </c>
      <c r="AP688" s="443">
        <f t="shared" si="272"/>
        <v>0</v>
      </c>
      <c r="AQ688" s="444">
        <f t="shared" si="272"/>
        <v>0</v>
      </c>
      <c r="AR688" s="432">
        <f t="shared" si="272"/>
        <v>352</v>
      </c>
      <c r="AS688" s="433">
        <f t="shared" si="272"/>
        <v>418</v>
      </c>
      <c r="AT688" s="443">
        <f t="shared" si="272"/>
        <v>430</v>
      </c>
      <c r="AU688" s="444">
        <f t="shared" si="272"/>
        <v>343</v>
      </c>
      <c r="AV688" s="432">
        <f t="shared" ref="AV688:BC688" si="273">SUM(AV476:AV478)</f>
        <v>0</v>
      </c>
      <c r="AW688" s="433">
        <f t="shared" si="273"/>
        <v>0</v>
      </c>
      <c r="AX688" s="443">
        <f t="shared" si="273"/>
        <v>0</v>
      </c>
      <c r="AY688" s="444">
        <f t="shared" si="273"/>
        <v>0</v>
      </c>
      <c r="AZ688" s="432">
        <f t="shared" si="273"/>
        <v>0</v>
      </c>
      <c r="BA688" s="444">
        <f t="shared" si="273"/>
        <v>0</v>
      </c>
      <c r="BB688" s="432">
        <f t="shared" si="273"/>
        <v>0</v>
      </c>
      <c r="BC688" s="521">
        <f t="shared" si="273"/>
        <v>0</v>
      </c>
      <c r="BD688" s="432">
        <f t="shared" ref="BD688:BO688" si="274">SUM(BD476:BD478)</f>
        <v>0</v>
      </c>
      <c r="BE688" s="521">
        <f t="shared" si="274"/>
        <v>0</v>
      </c>
      <c r="BF688" s="432">
        <f t="shared" si="274"/>
        <v>0</v>
      </c>
      <c r="BG688" s="521">
        <f t="shared" si="274"/>
        <v>0</v>
      </c>
      <c r="BH688" s="432">
        <f t="shared" si="274"/>
        <v>0</v>
      </c>
      <c r="BI688" s="521">
        <f t="shared" si="274"/>
        <v>0</v>
      </c>
      <c r="BJ688" s="432">
        <f t="shared" si="274"/>
        <v>0</v>
      </c>
      <c r="BK688" s="521">
        <f t="shared" si="274"/>
        <v>0</v>
      </c>
      <c r="BL688" s="432">
        <f t="shared" si="274"/>
        <v>0</v>
      </c>
      <c r="BM688" s="521">
        <f t="shared" si="274"/>
        <v>0</v>
      </c>
      <c r="BN688" s="432">
        <f t="shared" si="274"/>
        <v>0</v>
      </c>
      <c r="BO688" s="521">
        <f t="shared" si="274"/>
        <v>0</v>
      </c>
      <c r="BP688" s="432">
        <f>SUM(BP476:BP478)</f>
        <v>0</v>
      </c>
      <c r="BQ688" s="521">
        <f>SUM(BQ476:BQ478)</f>
        <v>0</v>
      </c>
      <c r="BR688" s="432">
        <f>SUM(BR476:BR478)</f>
        <v>0</v>
      </c>
      <c r="BS688" s="521">
        <f>SUM(BS476:BS478)</f>
        <v>0</v>
      </c>
    </row>
    <row r="689" spans="1:71" ht="13.5" thickBot="1">
      <c r="A689" s="63"/>
      <c r="B689" s="64" t="s">
        <v>41</v>
      </c>
      <c r="C689" s="80">
        <v>8071</v>
      </c>
      <c r="D689" s="65">
        <f>SUM(D489:D496)</f>
        <v>2924</v>
      </c>
      <c r="E689" s="70">
        <f t="shared" si="142"/>
        <v>0.36228472308264154</v>
      </c>
      <c r="F689" s="434">
        <f>SUM(F489:F496)</f>
        <v>0</v>
      </c>
      <c r="G689" s="446">
        <f t="shared" ref="G689:AU689" si="275">SUM(G489:G496)</f>
        <v>0</v>
      </c>
      <c r="H689" s="434">
        <f t="shared" si="275"/>
        <v>0</v>
      </c>
      <c r="I689" s="435">
        <f t="shared" si="275"/>
        <v>0</v>
      </c>
      <c r="J689" s="445">
        <f t="shared" si="275"/>
        <v>0</v>
      </c>
      <c r="K689" s="446">
        <f t="shared" si="275"/>
        <v>0</v>
      </c>
      <c r="L689" s="434">
        <f t="shared" si="275"/>
        <v>0</v>
      </c>
      <c r="M689" s="435">
        <f t="shared" si="275"/>
        <v>0</v>
      </c>
      <c r="N689" s="445">
        <f t="shared" si="275"/>
        <v>0</v>
      </c>
      <c r="O689" s="446">
        <f t="shared" si="275"/>
        <v>0</v>
      </c>
      <c r="P689" s="434">
        <f t="shared" si="275"/>
        <v>0</v>
      </c>
      <c r="Q689" s="435">
        <f t="shared" si="275"/>
        <v>0</v>
      </c>
      <c r="R689" s="445">
        <f t="shared" si="275"/>
        <v>0</v>
      </c>
      <c r="S689" s="446">
        <f t="shared" si="275"/>
        <v>0</v>
      </c>
      <c r="T689" s="434">
        <f t="shared" si="275"/>
        <v>0</v>
      </c>
      <c r="U689" s="435">
        <f t="shared" si="275"/>
        <v>0</v>
      </c>
      <c r="V689" s="445">
        <f t="shared" si="275"/>
        <v>0</v>
      </c>
      <c r="W689" s="446">
        <f t="shared" si="275"/>
        <v>0</v>
      </c>
      <c r="X689" s="434">
        <f t="shared" si="275"/>
        <v>1765</v>
      </c>
      <c r="Y689" s="435">
        <f t="shared" si="275"/>
        <v>1117</v>
      </c>
      <c r="Z689" s="445">
        <f t="shared" si="275"/>
        <v>2060</v>
      </c>
      <c r="AA689" s="446">
        <f t="shared" si="275"/>
        <v>821</v>
      </c>
      <c r="AB689" s="434">
        <f t="shared" si="275"/>
        <v>0</v>
      </c>
      <c r="AC689" s="435">
        <f t="shared" si="275"/>
        <v>0</v>
      </c>
      <c r="AD689" s="445">
        <f t="shared" si="275"/>
        <v>0</v>
      </c>
      <c r="AE689" s="446">
        <f t="shared" si="275"/>
        <v>0</v>
      </c>
      <c r="AF689" s="434">
        <f t="shared" si="275"/>
        <v>0</v>
      </c>
      <c r="AG689" s="435">
        <f t="shared" si="275"/>
        <v>0</v>
      </c>
      <c r="AH689" s="445">
        <f t="shared" si="275"/>
        <v>0</v>
      </c>
      <c r="AI689" s="446">
        <f t="shared" si="275"/>
        <v>0</v>
      </c>
      <c r="AJ689" s="434">
        <f t="shared" si="275"/>
        <v>0</v>
      </c>
      <c r="AK689" s="435">
        <f t="shared" si="275"/>
        <v>0</v>
      </c>
      <c r="AL689" s="445">
        <f t="shared" si="275"/>
        <v>0</v>
      </c>
      <c r="AM689" s="446">
        <f t="shared" si="275"/>
        <v>0</v>
      </c>
      <c r="AN689" s="434">
        <f t="shared" si="275"/>
        <v>0</v>
      </c>
      <c r="AO689" s="435">
        <f t="shared" si="275"/>
        <v>0</v>
      </c>
      <c r="AP689" s="445">
        <f t="shared" si="275"/>
        <v>0</v>
      </c>
      <c r="AQ689" s="446">
        <f t="shared" si="275"/>
        <v>0</v>
      </c>
      <c r="AR689" s="434">
        <f t="shared" si="275"/>
        <v>1568</v>
      </c>
      <c r="AS689" s="435">
        <f t="shared" si="275"/>
        <v>1256</v>
      </c>
      <c r="AT689" s="445">
        <f t="shared" si="275"/>
        <v>1886</v>
      </c>
      <c r="AU689" s="446">
        <f t="shared" si="275"/>
        <v>952</v>
      </c>
      <c r="AV689" s="434">
        <f t="shared" ref="AV689:BC689" si="276">SUM(AV489:AV496)</f>
        <v>0</v>
      </c>
      <c r="AW689" s="435">
        <f t="shared" si="276"/>
        <v>0</v>
      </c>
      <c r="AX689" s="445">
        <f t="shared" si="276"/>
        <v>0</v>
      </c>
      <c r="AY689" s="446">
        <f t="shared" si="276"/>
        <v>0</v>
      </c>
      <c r="AZ689" s="434">
        <f t="shared" si="276"/>
        <v>0</v>
      </c>
      <c r="BA689" s="446">
        <f t="shared" si="276"/>
        <v>0</v>
      </c>
      <c r="BB689" s="434">
        <f t="shared" si="276"/>
        <v>0</v>
      </c>
      <c r="BC689" s="527">
        <f t="shared" si="276"/>
        <v>0</v>
      </c>
      <c r="BD689" s="434">
        <f t="shared" ref="BD689:BO689" si="277">SUM(BD489:BD496)</f>
        <v>0</v>
      </c>
      <c r="BE689" s="527">
        <f t="shared" si="277"/>
        <v>0</v>
      </c>
      <c r="BF689" s="434">
        <f t="shared" si="277"/>
        <v>0</v>
      </c>
      <c r="BG689" s="527">
        <f t="shared" si="277"/>
        <v>0</v>
      </c>
      <c r="BH689" s="434">
        <f t="shared" si="277"/>
        <v>0</v>
      </c>
      <c r="BI689" s="527">
        <f t="shared" si="277"/>
        <v>0</v>
      </c>
      <c r="BJ689" s="434">
        <f t="shared" si="277"/>
        <v>0</v>
      </c>
      <c r="BK689" s="527">
        <f t="shared" si="277"/>
        <v>0</v>
      </c>
      <c r="BL689" s="434">
        <f t="shared" si="277"/>
        <v>0</v>
      </c>
      <c r="BM689" s="527">
        <f t="shared" si="277"/>
        <v>0</v>
      </c>
      <c r="BN689" s="434">
        <f t="shared" si="277"/>
        <v>0</v>
      </c>
      <c r="BO689" s="527">
        <f t="shared" si="277"/>
        <v>0</v>
      </c>
      <c r="BP689" s="434">
        <f>SUM(BP489:BP496)</f>
        <v>0</v>
      </c>
      <c r="BQ689" s="527">
        <f>SUM(BQ489:BQ496)</f>
        <v>0</v>
      </c>
      <c r="BR689" s="434">
        <f>SUM(BR489:BR496)</f>
        <v>0</v>
      </c>
      <c r="BS689" s="527">
        <f>SUM(BS489:BS496)</f>
        <v>0</v>
      </c>
    </row>
    <row r="690" spans="1:71" ht="13.5" thickTop="1"/>
  </sheetData>
  <mergeCells count="34">
    <mergeCell ref="BB1:BC2"/>
    <mergeCell ref="BF1:BG2"/>
    <mergeCell ref="T1:U2"/>
    <mergeCell ref="V1:W2"/>
    <mergeCell ref="BL1:BM2"/>
    <mergeCell ref="AZ1:BA2"/>
    <mergeCell ref="A1:E2"/>
    <mergeCell ref="L1:M2"/>
    <mergeCell ref="Z1:AA2"/>
    <mergeCell ref="AB1:AC2"/>
    <mergeCell ref="AD1:AE2"/>
    <mergeCell ref="X1:Y2"/>
    <mergeCell ref="F1:G2"/>
    <mergeCell ref="H1:I2"/>
    <mergeCell ref="J1:K2"/>
    <mergeCell ref="N1:O2"/>
    <mergeCell ref="P1:Q2"/>
    <mergeCell ref="R1:S2"/>
    <mergeCell ref="BR1:BS2"/>
    <mergeCell ref="AF1:AG2"/>
    <mergeCell ref="AH1:AI2"/>
    <mergeCell ref="AJ1:AK2"/>
    <mergeCell ref="AT1:AU2"/>
    <mergeCell ref="AL1:AM2"/>
    <mergeCell ref="AN1:AO2"/>
    <mergeCell ref="AP1:AQ2"/>
    <mergeCell ref="AR1:AS2"/>
    <mergeCell ref="BP1:BQ2"/>
    <mergeCell ref="AV1:AW2"/>
    <mergeCell ref="AX1:AY2"/>
    <mergeCell ref="BH1:BI2"/>
    <mergeCell ref="BJ1:BK2"/>
    <mergeCell ref="BN1:BO2"/>
    <mergeCell ref="BD1:BE2"/>
  </mergeCells>
  <phoneticPr fontId="11" type="noConversion"/>
  <pageMargins left="0.75" right="0.75" top="1" bottom="1" header="0.5" footer="0.5"/>
  <pageSetup paperSize="5" orientation="landscape" r:id="rId1"/>
  <headerFooter alignWithMargins="0">
    <oddFooter>&amp;C&amp;"Californian FB,Italic"(Pg. &amp;P of &amp;N)</oddFooter>
  </headerFooter>
  <colBreaks count="3" manualBreakCount="3">
    <brk id="31" max="1048575" man="1"/>
    <brk id="47" max="1048575" man="1"/>
    <brk id="63" max="1048575" man="1"/>
  </colBreaks>
  <ignoredErrors>
    <ignoredError sqref="J567:BC567 F568 J570:BC570" emptyCellReference="1"/>
    <ignoredError sqref="H665:I673 H674:I689 F674:G689 F665:G673 C646:C661 C571:C631 C662:C664 D686:D689 AR571:AS664 AT571:AU664 AB572:AC664 AJ617:AK660 AL611:AM662 AL664:AM664 AN571:AO664 D571:D595 AV572:AW664 D613:D631" formulaRange="1"/>
    <ignoredError sqref="E567:E570 E662:E689" formula="1"/>
    <ignoredError sqref="E632:E645 E646:E661 E571:E631" formula="1" formulaRange="1"/>
    <ignoredError sqref="C632:C645 D632:D645" formulaRange="1" unlockedFormula="1"/>
    <ignoredError sqref="AZ665:BC689 J665:AA689 AX665:AY689 AR665:AS689 AT665:AU689 AD666:AM671 AB665:AC665 AB668:AC668 AB670:AC680 AB682:AC683 AB686:AC689 AD674:AM677 AF672:AI672 AF665:AI665 AL665:AM665 AL672:AM672 AD673:AI673 AL673:AM673 AD686:AM689 AD685:AI685 AL685:AM685 AD680:AM684 AD678:AK678 AP678:AQ678 AD679:AK679 AP679:AQ679 AP666:AQ671 AP674:AQ677 AP665:AQ665 AP673:AQ673 AP685:AQ685 AP680:AQ684 AP686:AQ689 AP672:AQ672 AN679:AO679 AN678:AO678 AN680:AO684 AN685:AO685 AN686:AO689 AN673:AO673 AN672:AO672 AN665:AO665 AN674:AO674 AN666:AO666 AN676:AO677 AN669:AO671 AV665:AW689" formulaRange="1" emptyCellReferenc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Judicial</vt:lpstr>
      <vt:lpstr>Other Cities</vt:lpstr>
      <vt:lpstr>Villages</vt:lpstr>
      <vt:lpstr>Townships</vt:lpstr>
      <vt:lpstr>Boards of Education</vt:lpstr>
      <vt:lpstr>Issues</vt:lpstr>
      <vt:lpstr>'Boards of Education'!Print_Area</vt:lpstr>
      <vt:lpstr>Judicial!Print_Area</vt:lpstr>
      <vt:lpstr>'Other Cities'!Print_Area</vt:lpstr>
      <vt:lpstr>Townships!Print_Area</vt:lpstr>
      <vt:lpstr>Villages!Print_Area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dpredmor</dc:creator>
  <cp:lastModifiedBy>Bill McJoynt</cp:lastModifiedBy>
  <cp:lastPrinted>2019-12-04T15:03:15Z</cp:lastPrinted>
  <dcterms:created xsi:type="dcterms:W3CDTF">2009-08-04T10:04:26Z</dcterms:created>
  <dcterms:modified xsi:type="dcterms:W3CDTF">2019-12-04T16:49:34Z</dcterms:modified>
</cp:coreProperties>
</file>