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e" sheetId="1" state="visible" r:id="rId2"/>
    <sheet name="other" sheetId="2" state="visible" r:id="rId3"/>
    <sheet name="e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<sst xmlns="http://schemas.openxmlformats.org/spreadsheetml/2006/main" count="84" uniqueCount="56">
  <si>
    <t xml:space="preserve">age</t>
  </si>
  <si>
    <t xml:space="preserve">population</t>
  </si>
  <si>
    <t xml:space="preserve">global mortality rate (/1000)</t>
  </si>
  <si>
    <t xml:space="preserve">global mortality rate</t>
  </si>
  <si>
    <t xml:space="preserve">ec mortality rate</t>
  </si>
  <si>
    <t xml:space="preserve">other mortality rate</t>
  </si>
  <si>
    <t xml:space="preserve">TOTAL 50-90+</t>
  </si>
  <si>
    <t xml:space="preserve">year</t>
  </si>
  <si>
    <t xml:space="preserve">source</t>
  </si>
  <si>
    <t xml:space="preserve">INE</t>
  </si>
  <si>
    <t xml:space="preserve">INE (càlcul de sota)</t>
  </si>
  <si>
    <t xml:space="preserve">GLOBOCAN</t>
  </si>
  <si>
    <t xml:space="preserve">https://www.ine.es/jaxiT3/Tabla.htm?t=34964</t>
  </si>
  <si>
    <t xml:space="preserve">50-90+</t>
  </si>
  <si>
    <t xml:space="preserve">https://www.ine.es/jaxiT3/Tabla.htm?t=27153</t>
  </si>
  <si>
    <t xml:space="preserve">pop</t>
  </si>
  <si>
    <t xml:space="preserve">mort</t>
  </si>
  <si>
    <t xml:space="preserve">Global mort%</t>
  </si>
  <si>
    <t xml:space="preserve">EC mort%</t>
  </si>
  <si>
    <t xml:space="preserve">other mortality rate (INE)</t>
  </si>
  <si>
    <t xml:space="preserve">25-34</t>
  </si>
  <si>
    <t xml:space="preserve">25-39</t>
  </si>
  <si>
    <t xml:space="preserve">35-54</t>
  </si>
  <si>
    <t xml:space="preserve">25-29</t>
  </si>
  <si>
    <t xml:space="preserve">40-54</t>
  </si>
  <si>
    <t xml:space="preserve">55-74</t>
  </si>
  <si>
    <t xml:space="preserve">30-34</t>
  </si>
  <si>
    <t xml:space="preserve">55-70</t>
  </si>
  <si>
    <t xml:space="preserve">35-39</t>
  </si>
  <si>
    <t xml:space="preserve">40-44</t>
  </si>
  <si>
    <t xml:space="preserve">45-49</t>
  </si>
  <si>
    <t xml:space="preserve">SOURCES</t>
  </si>
  <si>
    <t xml:space="preserve">UN (2015)</t>
  </si>
  <si>
    <t xml:space="preserve">WHO (2015)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</si>
  <si>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</si>
  <si>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</si>
  <si>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</si>
  <si>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</si>
  <si>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</si>
  <si>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</si>
  <si>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</si>
  <si>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</si>
  <si>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total</t>
  </si>
  <si>
    <t xml:space="preserve">UN</t>
  </si>
  <si>
    <t xml:space="preserve">OMS</t>
  </si>
  <si>
    <t xml:space="preserve">https://apps.who.int/gho/data/view.main.1340?lang=en</t>
  </si>
  <si>
    <t xml:space="preserve">global mortality probability</t>
  </si>
  <si>
    <t xml:space="preserve">ec mortality probability</t>
  </si>
  <si>
    <t xml:space="preserve">other mortality probability</t>
  </si>
  <si>
    <t xml:space="preserve">5-year survival</t>
  </si>
  <si>
    <t xml:space="preserve">survival prob</t>
  </si>
  <si>
    <t xml:space="preserve">death prob</t>
  </si>
  <si>
    <t xml:space="preserve">45-54</t>
  </si>
  <si>
    <t xml:space="preserve">55-64</t>
  </si>
  <si>
    <t xml:space="preserve">65-74</t>
  </si>
  <si>
    <t xml:space="preserve">survival_5y_pmb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</si>
</sst>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33333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3F4F7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4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12"/>
    <col collapsed="false" customWidth="true" hidden="false" outlineLevel="0" max="3" min="3" style="0" width="9.72"/>
    <col collapsed="false" customWidth="true" hidden="false" outlineLevel="0" max="4" min="4" style="0" width="17.96"/>
    <col collapsed="false" customWidth="true" hidden="false" outlineLevel="0" max="5" min="5" style="0" width="14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25</v>
      </c>
      <c r="B2" s="1" t="n">
        <v>1275776</v>
      </c>
      <c r="C2" s="1" t="n">
        <v>0.1758502</v>
      </c>
      <c r="D2" s="1" t="n">
        <f aca="false">C2/1000</f>
        <v>0.0001758502</v>
      </c>
      <c r="E2" s="1" t="n">
        <v>0</v>
      </c>
      <c r="F2" s="2" t="n">
        <f aca="false">D2-E2</f>
        <v>0.0001758502</v>
      </c>
    </row>
    <row r="3" customFormat="false" ht="12.8" hidden="false" customHeight="false" outlineLevel="0" collapsed="false">
      <c r="A3" s="1" t="n">
        <f aca="false">A2+5</f>
        <v>30</v>
      </c>
      <c r="B3" s="1" t="n">
        <v>1417845</v>
      </c>
      <c r="C3" s="1" t="n">
        <v>0.2363332</v>
      </c>
      <c r="D3" s="1" t="n">
        <f aca="false">C3/1000</f>
        <v>0.0002363332</v>
      </c>
      <c r="E3" s="1" t="n">
        <v>0</v>
      </c>
      <c r="F3" s="2" t="n">
        <f aca="false">D3-E3</f>
        <v>0.0002363332</v>
      </c>
    </row>
    <row r="4" customFormat="false" ht="12.8" hidden="false" customHeight="false" outlineLevel="0" collapsed="false">
      <c r="A4" s="1" t="n">
        <f aca="false">A3+5</f>
        <v>35</v>
      </c>
      <c r="B4" s="1" t="n">
        <v>1688865</v>
      </c>
      <c r="C4" s="1" t="n">
        <v>0.3610556</v>
      </c>
      <c r="D4" s="1" t="n">
        <f aca="false">C4/1000</f>
        <v>0.0003610556</v>
      </c>
      <c r="E4" s="1" t="n">
        <v>0</v>
      </c>
      <c r="F4" s="2" t="n">
        <f aca="false">D4-E4</f>
        <v>0.0003610556</v>
      </c>
    </row>
    <row r="5" customFormat="false" ht="12.8" hidden="false" customHeight="false" outlineLevel="0" collapsed="false">
      <c r="A5" s="1" t="n">
        <f aca="false">A4+5</f>
        <v>40</v>
      </c>
      <c r="B5" s="1" t="n">
        <v>1971909</v>
      </c>
      <c r="C5" s="1" t="n">
        <v>0.5879354</v>
      </c>
      <c r="D5" s="1" t="n">
        <f aca="false">C5/1000</f>
        <v>0.0005879354</v>
      </c>
      <c r="E5" s="1" t="n">
        <v>2E-006</v>
      </c>
      <c r="F5" s="2" t="n">
        <f aca="false">D5-E5</f>
        <v>0.0005859354</v>
      </c>
    </row>
    <row r="6" customFormat="false" ht="12.8" hidden="false" customHeight="false" outlineLevel="0" collapsed="false">
      <c r="A6" s="1" t="n">
        <f aca="false">A5+5</f>
        <v>45</v>
      </c>
      <c r="B6" s="1" t="n">
        <v>1926866</v>
      </c>
      <c r="C6" s="1" t="n">
        <v>1.0559422</v>
      </c>
      <c r="D6" s="1" t="n">
        <f aca="false">C6/1000</f>
        <v>0.0010559422</v>
      </c>
      <c r="E6" s="1" t="n">
        <v>9.4E-006</v>
      </c>
      <c r="F6" s="2" t="n">
        <f aca="false">D6-E6</f>
        <v>0.0010465422</v>
      </c>
    </row>
    <row r="7" customFormat="false" ht="12.8" hidden="false" customHeight="false" outlineLevel="0" collapsed="false">
      <c r="A7" s="1" t="n">
        <f aca="false">A6+5</f>
        <v>50</v>
      </c>
      <c r="B7" s="1" t="n">
        <v>1840434</v>
      </c>
      <c r="C7" s="1" t="n">
        <v>1.7791606</v>
      </c>
      <c r="D7" s="1" t="n">
        <f aca="false">C7/1000</f>
        <v>0.0017791606</v>
      </c>
      <c r="E7" s="1" t="n">
        <v>2.5E-005</v>
      </c>
      <c r="F7" s="2" t="n">
        <f aca="false">D7-E7</f>
        <v>0.0017541606</v>
      </c>
    </row>
    <row r="8" customFormat="false" ht="12.8" hidden="false" customHeight="false" outlineLevel="0" collapsed="false">
      <c r="A8" s="1" t="n">
        <f aca="false">A7+5</f>
        <v>55</v>
      </c>
      <c r="B8" s="1" t="n">
        <v>1712299</v>
      </c>
      <c r="C8" s="1" t="n">
        <v>2.839309</v>
      </c>
      <c r="D8" s="1" t="n">
        <f aca="false">C8/1000</f>
        <v>0.002839309</v>
      </c>
      <c r="E8" s="1" t="n">
        <v>5.2E-005</v>
      </c>
      <c r="F8" s="2" t="n">
        <f aca="false">D8-E8</f>
        <v>0.002787309</v>
      </c>
    </row>
    <row r="9" customFormat="false" ht="12.8" hidden="false" customHeight="false" outlineLevel="0" collapsed="false">
      <c r="A9" s="1" t="n">
        <f aca="false">A8+5</f>
        <v>60</v>
      </c>
      <c r="B9" s="1" t="n">
        <v>1502563</v>
      </c>
      <c r="C9" s="1" t="n">
        <v>4.2125238</v>
      </c>
      <c r="D9" s="1" t="n">
        <f aca="false">C9/1000</f>
        <v>0.0042125238</v>
      </c>
      <c r="E9" s="1" t="n">
        <v>8.9E-005</v>
      </c>
      <c r="F9" s="2" t="n">
        <f aca="false">D9-E9</f>
        <v>0.0041235238</v>
      </c>
    </row>
    <row r="10" customFormat="false" ht="12.8" hidden="false" customHeight="false" outlineLevel="0" collapsed="false">
      <c r="A10" s="1" t="n">
        <f aca="false">A9+5</f>
        <v>65</v>
      </c>
      <c r="B10" s="1" t="n">
        <v>1270544</v>
      </c>
      <c r="C10" s="1" t="n">
        <v>5.9781434</v>
      </c>
      <c r="D10" s="1" t="n">
        <f aca="false">C10/1000</f>
        <v>0.0059781434</v>
      </c>
      <c r="E10" s="1" t="n">
        <v>0.000139</v>
      </c>
      <c r="F10" s="2" t="n">
        <f aca="false">D10-E10</f>
        <v>0.0058391434</v>
      </c>
    </row>
    <row r="11" customFormat="false" ht="12.8" hidden="false" customHeight="false" outlineLevel="0" collapsed="false">
      <c r="A11" s="1" t="n">
        <f aca="false">A10+5</f>
        <v>70</v>
      </c>
      <c r="B11" s="1" t="n">
        <v>1191698</v>
      </c>
      <c r="C11" s="1" t="n">
        <v>9.5331408</v>
      </c>
      <c r="D11" s="1" t="n">
        <f aca="false">C11/1000</f>
        <v>0.0095331408</v>
      </c>
      <c r="E11" s="1" t="n">
        <v>0.000197</v>
      </c>
      <c r="F11" s="2" t="n">
        <f aca="false">D11-E11</f>
        <v>0.0093361408</v>
      </c>
    </row>
    <row r="12" customFormat="false" ht="12.8" hidden="false" customHeight="false" outlineLevel="0" collapsed="false">
      <c r="A12" s="1" t="n">
        <f aca="false">A11+5</f>
        <v>75</v>
      </c>
      <c r="B12" s="1" t="n">
        <v>974046</v>
      </c>
      <c r="C12" s="1" t="n">
        <v>17.5702194</v>
      </c>
      <c r="D12" s="1" t="n">
        <f aca="false">C12/1000</f>
        <v>0.0175702194</v>
      </c>
      <c r="E12" s="1" t="n">
        <v>0.000197</v>
      </c>
      <c r="F12" s="2" t="n">
        <f aca="false">D12-E12</f>
        <v>0.0173732194</v>
      </c>
    </row>
    <row r="13" customFormat="false" ht="12.8" hidden="false" customHeight="false" outlineLevel="0" collapsed="false">
      <c r="A13" s="1" t="n">
        <f aca="false">A12+5</f>
        <v>80</v>
      </c>
      <c r="B13" s="1" t="n">
        <v>759379</v>
      </c>
      <c r="C13" s="1" t="n">
        <v>37.2687152</v>
      </c>
      <c r="D13" s="1" t="n">
        <f aca="false">C13/1000</f>
        <v>0.0372687152</v>
      </c>
      <c r="E13" s="1" t="n">
        <v>0.000197</v>
      </c>
      <c r="F13" s="2" t="n">
        <f aca="false">D13-E13</f>
        <v>0.0370717152</v>
      </c>
    </row>
    <row r="14" customFormat="false" ht="12.8" hidden="false" customHeight="false" outlineLevel="0" collapsed="false">
      <c r="A14" s="1" t="n">
        <f aca="false">A13+5</f>
        <v>85</v>
      </c>
      <c r="B14" s="1" t="n">
        <v>634714</v>
      </c>
      <c r="C14" s="1" t="n">
        <v>80.5185844</v>
      </c>
      <c r="D14" s="1" t="n">
        <f aca="false">C14/1000</f>
        <v>0.0805185844</v>
      </c>
      <c r="E14" s="1" t="n">
        <v>0.000197</v>
      </c>
      <c r="F14" s="2" t="n">
        <f aca="false">D14-E14</f>
        <v>0.0803215844</v>
      </c>
    </row>
    <row r="15" customFormat="false" ht="12.8" hidden="false" customHeight="false" outlineLevel="0" collapsed="false">
      <c r="A15" s="1" t="n">
        <f aca="false">A14+5</f>
        <v>90</v>
      </c>
      <c r="B15" s="1" t="n">
        <v>302885</v>
      </c>
      <c r="C15" s="1" t="n">
        <v>161.2967874</v>
      </c>
      <c r="D15" s="1" t="n">
        <f aca="false">C15/1000</f>
        <v>0.1612967874</v>
      </c>
      <c r="E15" s="1" t="n">
        <v>0.000197</v>
      </c>
      <c r="F15" s="2" t="n">
        <f aca="false">D15-E15</f>
        <v>0.1610997874</v>
      </c>
    </row>
    <row r="16" customFormat="false" ht="12.8" hidden="false" customHeight="false" outlineLevel="0" collapsed="false">
      <c r="A16" s="1" t="s">
        <v>6</v>
      </c>
      <c r="B16" s="1" t="n">
        <f aca="false">SUM(B7:B15)</f>
        <v>10188562</v>
      </c>
      <c r="C16" s="1"/>
      <c r="D16" s="1"/>
      <c r="E16" s="1"/>
      <c r="F16" s="2" t="n">
        <f aca="false">SUMPRODUCT(B7:B15,F7:F15)/B16</f>
        <v>0.017430474148731</v>
      </c>
    </row>
    <row r="17" customFormat="false" ht="12.8" hidden="false" customHeight="false" outlineLevel="0" collapsed="false">
      <c r="A17" s="1" t="s">
        <v>7</v>
      </c>
      <c r="B17" s="1" t="n">
        <v>2020</v>
      </c>
      <c r="C17" s="1" t="n">
        <v>2019</v>
      </c>
      <c r="D17" s="1"/>
      <c r="E17" s="1" t="n">
        <v>2020</v>
      </c>
      <c r="F17" s="1"/>
    </row>
    <row r="18" customFormat="false" ht="12.8" hidden="false" customHeight="false" outlineLevel="0" collapsed="false">
      <c r="A18" s="1" t="s">
        <v>8</v>
      </c>
      <c r="B18" s="1" t="s">
        <v>9</v>
      </c>
      <c r="C18" s="0" t="s">
        <v>10</v>
      </c>
      <c r="D18" s="1"/>
      <c r="E18" s="1" t="s">
        <v>11</v>
      </c>
      <c r="F18" s="1"/>
    </row>
    <row r="19" customFormat="false" ht="12.8" hidden="false" customHeight="false" outlineLevel="0" collapsed="false">
      <c r="B19" s="0" t="s">
        <v>12</v>
      </c>
    </row>
    <row r="22" customFormat="false" ht="12.8" hidden="false" customHeight="false" outlineLevel="0" collapsed="false">
      <c r="A22" s="0" t="s">
        <v>13</v>
      </c>
      <c r="B22" s="0" t="n">
        <f aca="false">SUM(B7:B15)</f>
        <v>10188562</v>
      </c>
    </row>
    <row r="26" customFormat="false" ht="13.45" hidden="false" customHeight="false" outlineLevel="0" collapsed="false">
      <c r="A26" s="0" t="n">
        <v>25</v>
      </c>
      <c r="C26" s="3" t="n">
        <v>0.167605</v>
      </c>
      <c r="D26" s="0" t="n">
        <f aca="false">AVERAGE(C26:C30)</f>
        <v>0.1758502</v>
      </c>
    </row>
    <row r="27" customFormat="false" ht="13.45" hidden="false" customHeight="false" outlineLevel="0" collapsed="false">
      <c r="A27" s="2" t="n">
        <f aca="false">A26+1</f>
        <v>26</v>
      </c>
      <c r="C27" s="3" t="n">
        <v>0.161116</v>
      </c>
    </row>
    <row r="28" customFormat="false" ht="13.45" hidden="false" customHeight="false" outlineLevel="0" collapsed="false">
      <c r="A28" s="2" t="n">
        <f aca="false">A27+1</f>
        <v>27</v>
      </c>
      <c r="C28" s="3" t="n">
        <v>0.174334</v>
      </c>
    </row>
    <row r="29" customFormat="false" ht="13.45" hidden="false" customHeight="false" outlineLevel="0" collapsed="false">
      <c r="A29" s="2" t="n">
        <f aca="false">A28+1</f>
        <v>28</v>
      </c>
      <c r="C29" s="3" t="n">
        <v>0.16874</v>
      </c>
    </row>
    <row r="30" customFormat="false" ht="13.45" hidden="false" customHeight="false" outlineLevel="0" collapsed="false">
      <c r="A30" s="2" t="n">
        <f aca="false">A29+1</f>
        <v>29</v>
      </c>
      <c r="C30" s="3" t="n">
        <v>0.207456</v>
      </c>
    </row>
    <row r="31" customFormat="false" ht="13.45" hidden="false" customHeight="false" outlineLevel="0" collapsed="false">
      <c r="A31" s="2" t="n">
        <f aca="false">A30+1</f>
        <v>30</v>
      </c>
      <c r="C31" s="3" t="n">
        <v>0.199421</v>
      </c>
      <c r="D31" s="2" t="n">
        <f aca="false">AVERAGE(C31:C35)</f>
        <v>0.2363332</v>
      </c>
    </row>
    <row r="32" customFormat="false" ht="13.45" hidden="false" customHeight="false" outlineLevel="0" collapsed="false">
      <c r="A32" s="2" t="n">
        <f aca="false">A31+1</f>
        <v>31</v>
      </c>
      <c r="C32" s="3" t="n">
        <v>0.246994</v>
      </c>
    </row>
    <row r="33" customFormat="false" ht="13.45" hidden="false" customHeight="false" outlineLevel="0" collapsed="false">
      <c r="A33" s="2" t="n">
        <f aca="false">A32+1</f>
        <v>32</v>
      </c>
      <c r="C33" s="3" t="n">
        <v>0.219594</v>
      </c>
    </row>
    <row r="34" customFormat="false" ht="13.45" hidden="false" customHeight="false" outlineLevel="0" collapsed="false">
      <c r="A34" s="2" t="n">
        <f aca="false">A33+1</f>
        <v>33</v>
      </c>
      <c r="C34" s="3" t="n">
        <v>0.223246</v>
      </c>
    </row>
    <row r="35" customFormat="false" ht="13.45" hidden="false" customHeight="false" outlineLevel="0" collapsed="false">
      <c r="A35" s="2" t="n">
        <f aca="false">A34+1</f>
        <v>34</v>
      </c>
      <c r="C35" s="3" t="n">
        <v>0.292411</v>
      </c>
    </row>
    <row r="36" customFormat="false" ht="13.45" hidden="false" customHeight="false" outlineLevel="0" collapsed="false">
      <c r="A36" s="2" t="n">
        <f aca="false">A35+1</f>
        <v>35</v>
      </c>
      <c r="C36" s="3" t="n">
        <v>0.304425</v>
      </c>
      <c r="D36" s="2" t="n">
        <f aca="false">AVERAGE(C36:C40)</f>
        <v>0.3610556</v>
      </c>
    </row>
    <row r="37" customFormat="false" ht="13.45" hidden="false" customHeight="false" outlineLevel="0" collapsed="false">
      <c r="A37" s="2" t="n">
        <f aca="false">A36+1</f>
        <v>36</v>
      </c>
      <c r="C37" s="3" t="n">
        <v>0.275587</v>
      </c>
    </row>
    <row r="38" customFormat="false" ht="13.45" hidden="false" customHeight="false" outlineLevel="0" collapsed="false">
      <c r="A38" s="2" t="n">
        <f aca="false">A37+1</f>
        <v>37</v>
      </c>
      <c r="C38" s="3" t="n">
        <v>0.368531</v>
      </c>
    </row>
    <row r="39" customFormat="false" ht="13.45" hidden="false" customHeight="false" outlineLevel="0" collapsed="false">
      <c r="A39" s="2" t="n">
        <f aca="false">A38+1</f>
        <v>38</v>
      </c>
      <c r="C39" s="3" t="n">
        <v>0.422713</v>
      </c>
    </row>
    <row r="40" customFormat="false" ht="13.45" hidden="false" customHeight="false" outlineLevel="0" collapsed="false">
      <c r="A40" s="2" t="n">
        <f aca="false">A39+1</f>
        <v>39</v>
      </c>
      <c r="C40" s="3" t="n">
        <v>0.434022</v>
      </c>
    </row>
    <row r="41" customFormat="false" ht="13.45" hidden="false" customHeight="false" outlineLevel="0" collapsed="false">
      <c r="A41" s="2" t="n">
        <f aca="false">A40+1</f>
        <v>40</v>
      </c>
      <c r="C41" s="3" t="n">
        <v>0.505509</v>
      </c>
      <c r="D41" s="2" t="n">
        <f aca="false">AVERAGE(C41:C45)</f>
        <v>0.5879354</v>
      </c>
    </row>
    <row r="42" customFormat="false" ht="13.45" hidden="false" customHeight="false" outlineLevel="0" collapsed="false">
      <c r="A42" s="2" t="n">
        <f aca="false">A41+1</f>
        <v>41</v>
      </c>
      <c r="C42" s="3" t="n">
        <v>0.470029</v>
      </c>
    </row>
    <row r="43" customFormat="false" ht="13.45" hidden="false" customHeight="false" outlineLevel="0" collapsed="false">
      <c r="A43" s="2" t="n">
        <f aca="false">A42+1</f>
        <v>42</v>
      </c>
      <c r="C43" s="3" t="n">
        <v>0.563884</v>
      </c>
    </row>
    <row r="44" customFormat="false" ht="13.45" hidden="false" customHeight="false" outlineLevel="0" collapsed="false">
      <c r="A44" s="2" t="n">
        <f aca="false">A43+1</f>
        <v>43</v>
      </c>
      <c r="C44" s="3" t="n">
        <v>0.661204</v>
      </c>
    </row>
    <row r="45" customFormat="false" ht="13.45" hidden="false" customHeight="false" outlineLevel="0" collapsed="false">
      <c r="A45" s="2" t="n">
        <f aca="false">A44+1</f>
        <v>44</v>
      </c>
      <c r="C45" s="3" t="n">
        <v>0.739051</v>
      </c>
    </row>
    <row r="46" customFormat="false" ht="13.45" hidden="false" customHeight="false" outlineLevel="0" collapsed="false">
      <c r="A46" s="2" t="n">
        <f aca="false">A45+1</f>
        <v>45</v>
      </c>
      <c r="C46" s="3" t="n">
        <v>0.804478</v>
      </c>
      <c r="D46" s="2" t="n">
        <f aca="false">AVERAGE(C46:C50)</f>
        <v>1.0559422</v>
      </c>
    </row>
    <row r="47" customFormat="false" ht="13.45" hidden="false" customHeight="false" outlineLevel="0" collapsed="false">
      <c r="A47" s="2" t="n">
        <f aca="false">A46+1</f>
        <v>46</v>
      </c>
      <c r="C47" s="3" t="n">
        <v>0.845183</v>
      </c>
    </row>
    <row r="48" customFormat="false" ht="13.45" hidden="false" customHeight="false" outlineLevel="0" collapsed="false">
      <c r="A48" s="2" t="n">
        <f aca="false">A47+1</f>
        <v>47</v>
      </c>
      <c r="C48" s="3" t="n">
        <v>1.140697</v>
      </c>
    </row>
    <row r="49" customFormat="false" ht="13.45" hidden="false" customHeight="false" outlineLevel="0" collapsed="false">
      <c r="A49" s="2" t="n">
        <f aca="false">A48+1</f>
        <v>48</v>
      </c>
      <c r="C49" s="3" t="n">
        <v>1.2008</v>
      </c>
    </row>
    <row r="50" customFormat="false" ht="13.45" hidden="false" customHeight="false" outlineLevel="0" collapsed="false">
      <c r="A50" s="2" t="n">
        <f aca="false">A49+1</f>
        <v>49</v>
      </c>
      <c r="C50" s="3" t="n">
        <v>1.288553</v>
      </c>
    </row>
    <row r="51" customFormat="false" ht="13.45" hidden="false" customHeight="false" outlineLevel="0" collapsed="false">
      <c r="A51" s="2" t="n">
        <f aca="false">A50+1</f>
        <v>50</v>
      </c>
      <c r="C51" s="3" t="n">
        <v>1.408762</v>
      </c>
      <c r="D51" s="2" t="n">
        <f aca="false">AVERAGE(C51:C55)</f>
        <v>1.7791606</v>
      </c>
    </row>
    <row r="52" customFormat="false" ht="13.45" hidden="false" customHeight="false" outlineLevel="0" collapsed="false">
      <c r="A52" s="2" t="n">
        <f aca="false">A51+1</f>
        <v>51</v>
      </c>
      <c r="C52" s="3" t="n">
        <v>1.650847</v>
      </c>
    </row>
    <row r="53" customFormat="false" ht="13.45" hidden="false" customHeight="false" outlineLevel="0" collapsed="false">
      <c r="A53" s="2" t="n">
        <f aca="false">A52+1</f>
        <v>52</v>
      </c>
      <c r="C53" s="3" t="n">
        <v>1.809638</v>
      </c>
    </row>
    <row r="54" customFormat="false" ht="13.45" hidden="false" customHeight="false" outlineLevel="0" collapsed="false">
      <c r="A54" s="2" t="n">
        <f aca="false">A53+1</f>
        <v>53</v>
      </c>
      <c r="C54" s="3" t="n">
        <v>1.955147</v>
      </c>
    </row>
    <row r="55" customFormat="false" ht="13.45" hidden="false" customHeight="false" outlineLevel="0" collapsed="false">
      <c r="A55" s="2" t="n">
        <f aca="false">A54+1</f>
        <v>54</v>
      </c>
      <c r="C55" s="3" t="n">
        <v>2.071409</v>
      </c>
    </row>
    <row r="56" customFormat="false" ht="13.45" hidden="false" customHeight="false" outlineLevel="0" collapsed="false">
      <c r="A56" s="2" t="n">
        <f aca="false">A55+1</f>
        <v>55</v>
      </c>
      <c r="C56" s="3" t="n">
        <v>2.276063</v>
      </c>
      <c r="D56" s="2" t="n">
        <f aca="false">AVERAGE(C56:C60)</f>
        <v>2.839309</v>
      </c>
    </row>
    <row r="57" customFormat="false" ht="13.45" hidden="false" customHeight="false" outlineLevel="0" collapsed="false">
      <c r="A57" s="2" t="n">
        <f aca="false">A56+1</f>
        <v>56</v>
      </c>
      <c r="C57" s="3" t="n">
        <v>2.633535</v>
      </c>
    </row>
    <row r="58" customFormat="false" ht="13.45" hidden="false" customHeight="false" outlineLevel="0" collapsed="false">
      <c r="A58" s="2" t="n">
        <f aca="false">A57+1</f>
        <v>57</v>
      </c>
      <c r="C58" s="3" t="n">
        <v>2.881148</v>
      </c>
    </row>
    <row r="59" customFormat="false" ht="13.45" hidden="false" customHeight="false" outlineLevel="0" collapsed="false">
      <c r="A59" s="2" t="n">
        <f aca="false">A58+1</f>
        <v>58</v>
      </c>
      <c r="C59" s="3" t="n">
        <v>3.037861</v>
      </c>
    </row>
    <row r="60" customFormat="false" ht="13.45" hidden="false" customHeight="false" outlineLevel="0" collapsed="false">
      <c r="A60" s="2" t="n">
        <f aca="false">A59+1</f>
        <v>59</v>
      </c>
      <c r="C60" s="3" t="n">
        <v>3.367938</v>
      </c>
    </row>
    <row r="61" customFormat="false" ht="13.45" hidden="false" customHeight="false" outlineLevel="0" collapsed="false">
      <c r="A61" s="2" t="n">
        <f aca="false">A60+1</f>
        <v>60</v>
      </c>
      <c r="C61" s="3" t="n">
        <v>3.611231</v>
      </c>
      <c r="D61" s="2" t="n">
        <f aca="false">AVERAGE(C61:C65)</f>
        <v>4.2125238</v>
      </c>
    </row>
    <row r="62" customFormat="false" ht="13.45" hidden="false" customHeight="false" outlineLevel="0" collapsed="false">
      <c r="A62" s="2" t="n">
        <f aca="false">A61+1</f>
        <v>61</v>
      </c>
      <c r="C62" s="3" t="n">
        <v>4.073643</v>
      </c>
    </row>
    <row r="63" customFormat="false" ht="13.45" hidden="false" customHeight="false" outlineLevel="0" collapsed="false">
      <c r="A63" s="2" t="n">
        <f aca="false">A62+1</f>
        <v>62</v>
      </c>
      <c r="C63" s="3" t="n">
        <v>4.263703</v>
      </c>
    </row>
    <row r="64" customFormat="false" ht="13.45" hidden="false" customHeight="false" outlineLevel="0" collapsed="false">
      <c r="A64" s="2" t="n">
        <f aca="false">A63+1</f>
        <v>63</v>
      </c>
      <c r="C64" s="3" t="n">
        <v>4.619354</v>
      </c>
    </row>
    <row r="65" customFormat="false" ht="13.45" hidden="false" customHeight="false" outlineLevel="0" collapsed="false">
      <c r="A65" s="2" t="n">
        <f aca="false">A64+1</f>
        <v>64</v>
      </c>
      <c r="C65" s="3" t="n">
        <v>4.494688</v>
      </c>
    </row>
    <row r="66" customFormat="false" ht="13.45" hidden="false" customHeight="false" outlineLevel="0" collapsed="false">
      <c r="A66" s="2" t="n">
        <f aca="false">A65+1</f>
        <v>65</v>
      </c>
      <c r="C66" s="3" t="n">
        <v>5.22535</v>
      </c>
      <c r="D66" s="2" t="n">
        <f aca="false">AVERAGE(C66:C70)</f>
        <v>5.9781434</v>
      </c>
    </row>
    <row r="67" customFormat="false" ht="13.45" hidden="false" customHeight="false" outlineLevel="0" collapsed="false">
      <c r="A67" s="2" t="n">
        <f aca="false">A66+1</f>
        <v>66</v>
      </c>
      <c r="C67" s="3" t="n">
        <v>5.565787</v>
      </c>
    </row>
    <row r="68" customFormat="false" ht="13.45" hidden="false" customHeight="false" outlineLevel="0" collapsed="false">
      <c r="A68" s="2" t="n">
        <f aca="false">A67+1</f>
        <v>67</v>
      </c>
      <c r="C68" s="3" t="n">
        <v>6.003119</v>
      </c>
    </row>
    <row r="69" customFormat="false" ht="13.45" hidden="false" customHeight="false" outlineLevel="0" collapsed="false">
      <c r="A69" s="2" t="n">
        <f aca="false">A68+1</f>
        <v>68</v>
      </c>
      <c r="C69" s="3" t="n">
        <v>6.222653</v>
      </c>
    </row>
    <row r="70" customFormat="false" ht="13.45" hidden="false" customHeight="false" outlineLevel="0" collapsed="false">
      <c r="A70" s="2" t="n">
        <f aca="false">A69+1</f>
        <v>69</v>
      </c>
      <c r="C70" s="3" t="n">
        <v>6.873808</v>
      </c>
    </row>
    <row r="71" customFormat="false" ht="13.45" hidden="false" customHeight="false" outlineLevel="0" collapsed="false">
      <c r="A71" s="2" t="n">
        <f aca="false">A70+1</f>
        <v>70</v>
      </c>
      <c r="C71" s="3" t="n">
        <v>7.553971</v>
      </c>
      <c r="D71" s="2" t="n">
        <f aca="false">AVERAGE(C71:C75)</f>
        <v>9.5331408</v>
      </c>
    </row>
    <row r="72" customFormat="false" ht="13.45" hidden="false" customHeight="false" outlineLevel="0" collapsed="false">
      <c r="A72" s="2" t="n">
        <f aca="false">A71+1</f>
        <v>71</v>
      </c>
      <c r="C72" s="3" t="n">
        <v>8.467475</v>
      </c>
    </row>
    <row r="73" customFormat="false" ht="13.45" hidden="false" customHeight="false" outlineLevel="0" collapsed="false">
      <c r="A73" s="2" t="n">
        <f aca="false">A72+1</f>
        <v>72</v>
      </c>
      <c r="C73" s="3" t="n">
        <v>9.030966</v>
      </c>
    </row>
    <row r="74" customFormat="false" ht="13.45" hidden="false" customHeight="false" outlineLevel="0" collapsed="false">
      <c r="A74" s="2" t="n">
        <f aca="false">A73+1</f>
        <v>73</v>
      </c>
      <c r="C74" s="3" t="n">
        <v>10.807647</v>
      </c>
    </row>
    <row r="75" customFormat="false" ht="13.45" hidden="false" customHeight="false" outlineLevel="0" collapsed="false">
      <c r="A75" s="2" t="n">
        <f aca="false">A74+1</f>
        <v>74</v>
      </c>
      <c r="C75" s="3" t="n">
        <v>11.805645</v>
      </c>
    </row>
    <row r="76" customFormat="false" ht="13.45" hidden="false" customHeight="false" outlineLevel="0" collapsed="false">
      <c r="A76" s="2" t="n">
        <f aca="false">A75+1</f>
        <v>75</v>
      </c>
      <c r="C76" s="3" t="n">
        <v>13.442496</v>
      </c>
      <c r="D76" s="2" t="n">
        <f aca="false">AVERAGE(C76:C80)</f>
        <v>17.5702194</v>
      </c>
    </row>
    <row r="77" customFormat="false" ht="13.45" hidden="false" customHeight="false" outlineLevel="0" collapsed="false">
      <c r="A77" s="2" t="n">
        <f aca="false">A76+1</f>
        <v>76</v>
      </c>
      <c r="C77" s="3" t="n">
        <v>15.446246</v>
      </c>
    </row>
    <row r="78" customFormat="false" ht="13.45" hidden="false" customHeight="false" outlineLevel="0" collapsed="false">
      <c r="A78" s="2" t="n">
        <f aca="false">A77+1</f>
        <v>77</v>
      </c>
      <c r="C78" s="3" t="n">
        <v>16.820503</v>
      </c>
    </row>
    <row r="79" customFormat="false" ht="13.45" hidden="false" customHeight="false" outlineLevel="0" collapsed="false">
      <c r="A79" s="2" t="n">
        <f aca="false">A78+1</f>
        <v>78</v>
      </c>
      <c r="C79" s="3" t="n">
        <v>19.12798</v>
      </c>
    </row>
    <row r="80" customFormat="false" ht="13.45" hidden="false" customHeight="false" outlineLevel="0" collapsed="false">
      <c r="A80" s="2" t="n">
        <f aca="false">A79+1</f>
        <v>79</v>
      </c>
      <c r="C80" s="3" t="n">
        <v>23.013872</v>
      </c>
    </row>
    <row r="81" customFormat="false" ht="13.45" hidden="false" customHeight="false" outlineLevel="0" collapsed="false">
      <c r="A81" s="2" t="n">
        <f aca="false">A80+1</f>
        <v>80</v>
      </c>
      <c r="C81" s="3" t="n">
        <v>26.544646</v>
      </c>
      <c r="D81" s="2" t="n">
        <f aca="false">AVERAGE(C81:C85)</f>
        <v>37.2687152</v>
      </c>
    </row>
    <row r="82" customFormat="false" ht="13.45" hidden="false" customHeight="false" outlineLevel="0" collapsed="false">
      <c r="A82" s="2" t="n">
        <f aca="false">A81+1</f>
        <v>81</v>
      </c>
      <c r="C82" s="3" t="n">
        <v>31.390135</v>
      </c>
    </row>
    <row r="83" customFormat="false" ht="13.45" hidden="false" customHeight="false" outlineLevel="0" collapsed="false">
      <c r="A83" s="2" t="n">
        <f aca="false">A82+1</f>
        <v>82</v>
      </c>
      <c r="C83" s="3" t="n">
        <v>36.632605</v>
      </c>
    </row>
    <row r="84" customFormat="false" ht="13.45" hidden="false" customHeight="false" outlineLevel="0" collapsed="false">
      <c r="A84" s="2" t="n">
        <f aca="false">A83+1</f>
        <v>83</v>
      </c>
      <c r="C84" s="3" t="n">
        <v>41.857947</v>
      </c>
    </row>
    <row r="85" customFormat="false" ht="13.45" hidden="false" customHeight="false" outlineLevel="0" collapsed="false">
      <c r="A85" s="2" t="n">
        <f aca="false">A84+1</f>
        <v>84</v>
      </c>
      <c r="C85" s="3" t="n">
        <v>49.918243</v>
      </c>
    </row>
    <row r="86" customFormat="false" ht="13.45" hidden="false" customHeight="false" outlineLevel="0" collapsed="false">
      <c r="A86" s="2" t="n">
        <f aca="false">A85+1</f>
        <v>85</v>
      </c>
      <c r="C86" s="3" t="n">
        <v>58.282676</v>
      </c>
      <c r="D86" s="2" t="n">
        <f aca="false">AVERAGE(C86:C90)</f>
        <v>80.5185844</v>
      </c>
    </row>
    <row r="87" customFormat="false" ht="13.45" hidden="false" customHeight="false" outlineLevel="0" collapsed="false">
      <c r="A87" s="2" t="n">
        <f aca="false">A86+1</f>
        <v>86</v>
      </c>
      <c r="C87" s="3" t="n">
        <v>67.892607</v>
      </c>
    </row>
    <row r="88" customFormat="false" ht="13.45" hidden="false" customHeight="false" outlineLevel="0" collapsed="false">
      <c r="A88" s="2" t="n">
        <f aca="false">A87+1</f>
        <v>87</v>
      </c>
      <c r="C88" s="3" t="n">
        <v>79.571473</v>
      </c>
    </row>
    <row r="89" customFormat="false" ht="13.45" hidden="false" customHeight="false" outlineLevel="0" collapsed="false">
      <c r="A89" s="2" t="n">
        <f aca="false">A88+1</f>
        <v>88</v>
      </c>
      <c r="C89" s="3" t="n">
        <v>91.766215</v>
      </c>
    </row>
    <row r="90" customFormat="false" ht="13.45" hidden="false" customHeight="false" outlineLevel="0" collapsed="false">
      <c r="A90" s="2" t="n">
        <f aca="false">A89+1</f>
        <v>89</v>
      </c>
      <c r="C90" s="3" t="n">
        <v>105.079951</v>
      </c>
    </row>
    <row r="91" customFormat="false" ht="13.45" hidden="false" customHeight="false" outlineLevel="0" collapsed="false">
      <c r="A91" s="2" t="n">
        <f aca="false">A90+1</f>
        <v>90</v>
      </c>
      <c r="C91" s="3" t="n">
        <v>125.344355</v>
      </c>
      <c r="D91" s="2" t="n">
        <f aca="false">AVERAGE(C91:C95)</f>
        <v>161.2967874</v>
      </c>
    </row>
    <row r="92" customFormat="false" ht="13.45" hidden="false" customHeight="false" outlineLevel="0" collapsed="false">
      <c r="A92" s="2" t="n">
        <f aca="false">A91+1</f>
        <v>91</v>
      </c>
      <c r="C92" s="3" t="n">
        <v>141.462313</v>
      </c>
    </row>
    <row r="93" customFormat="false" ht="13.45" hidden="false" customHeight="false" outlineLevel="0" collapsed="false">
      <c r="A93" s="2" t="n">
        <f aca="false">A92+1</f>
        <v>92</v>
      </c>
      <c r="C93" s="3" t="n">
        <v>162.045709</v>
      </c>
    </row>
    <row r="94" customFormat="false" ht="13.45" hidden="false" customHeight="false" outlineLevel="0" collapsed="false">
      <c r="A94" s="2" t="n">
        <f aca="false">A93+1</f>
        <v>93</v>
      </c>
      <c r="C94" s="3" t="n">
        <v>179.885586</v>
      </c>
    </row>
    <row r="95" customFormat="false" ht="13.45" hidden="false" customHeight="false" outlineLevel="0" collapsed="false">
      <c r="A95" s="2" t="n">
        <f aca="false">A94+1</f>
        <v>94</v>
      </c>
      <c r="C95" s="3" t="n">
        <v>197.745974</v>
      </c>
    </row>
    <row r="96" customFormat="false" ht="13.45" hidden="false" customHeight="false" outlineLevel="0" collapsed="false">
      <c r="A96" s="2" t="n">
        <f aca="false">A95+1</f>
        <v>95</v>
      </c>
      <c r="C96" s="3" t="n">
        <v>226.503344</v>
      </c>
      <c r="D96" s="2" t="n">
        <f aca="false">AVERAGE(C96:C100)</f>
        <v>266.8729052</v>
      </c>
    </row>
    <row r="97" customFormat="false" ht="13.45" hidden="false" customHeight="false" outlineLevel="0" collapsed="false">
      <c r="A97" s="2" t="n">
        <f aca="false">A96+1</f>
        <v>96</v>
      </c>
      <c r="C97" s="3" t="n">
        <v>246.682077</v>
      </c>
    </row>
    <row r="98" customFormat="false" ht="13.45" hidden="false" customHeight="false" outlineLevel="0" collapsed="false">
      <c r="A98" s="2" t="n">
        <f aca="false">A97+1</f>
        <v>97</v>
      </c>
      <c r="C98" s="3" t="n">
        <v>272.598675</v>
      </c>
    </row>
    <row r="99" customFormat="false" ht="13.45" hidden="false" customHeight="false" outlineLevel="0" collapsed="false">
      <c r="A99" s="2" t="n">
        <f aca="false">A98+1</f>
        <v>98</v>
      </c>
      <c r="C99" s="3" t="n">
        <v>285.844444</v>
      </c>
    </row>
    <row r="100" customFormat="false" ht="13.45" hidden="false" customHeight="false" outlineLevel="0" collapsed="false">
      <c r="A100" s="2" t="n">
        <f aca="false">A99+1</f>
        <v>99</v>
      </c>
      <c r="C100" s="3" t="n">
        <v>302.735986</v>
      </c>
    </row>
    <row r="101" customFormat="false" ht="12.8" hidden="false" customHeight="false" outlineLevel="0" collapsed="false">
      <c r="A101" s="2"/>
      <c r="C101" s="1" t="s">
        <v>9</v>
      </c>
    </row>
    <row r="102" customFormat="false" ht="12.8" hidden="false" customHeight="false" outlineLevel="0" collapsed="false">
      <c r="A102" s="2"/>
      <c r="C102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J1" colorId="64" zoomScale="200" zoomScaleNormal="200" zoomScalePageLayoutView="100" workbookViewId="0">
      <selection pane="topLeft" activeCell="L9" activeCellId="0" sqref="L9"/>
    </sheetView>
  </sheetViews>
  <sheetFormatPr defaultColWidth="11.640625" defaultRowHeight="12.8" zeroHeight="false" outlineLevelRow="0" outlineLevelCol="0"/>
  <cols>
    <col collapsed="false" customWidth="true" hidden="false" outlineLevel="0" max="9" min="9" style="1" width="21.73"/>
    <col collapsed="false" customWidth="true" hidden="false" outlineLevel="0" max="10" min="10" style="1" width="15.28"/>
    <col collapsed="false" customWidth="true" hidden="false" outlineLevel="0" max="11" min="11" style="1" width="24.31"/>
    <col collapsed="false" customWidth="true" hidden="false" outlineLevel="0" max="12" min="12" style="0" width="22.2"/>
    <col collapsed="false" customWidth="false" hidden="false" outlineLevel="0" max="1024" min="65" style="2" width="11.63"/>
  </cols>
  <sheetData>
    <row r="1" customFormat="false" ht="12.8" hidden="false" customHeight="false" outlineLevel="0" collapsed="false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5</v>
      </c>
      <c r="L1" s="0" t="s">
        <v>19</v>
      </c>
      <c r="N1" s="1" t="s">
        <v>0</v>
      </c>
    </row>
    <row r="2" customFormat="false" ht="12.8" hidden="false" customHeight="false" outlineLevel="0" collapsed="false">
      <c r="A2" s="1" t="s">
        <v>20</v>
      </c>
      <c r="B2" s="1" t="n">
        <v>2925775</v>
      </c>
      <c r="C2" s="1" t="n">
        <v>586</v>
      </c>
      <c r="D2" s="1" t="n">
        <f aca="false">C2/B2</f>
        <v>0.000200288812365954</v>
      </c>
      <c r="G2" s="1" t="n">
        <v>-25</v>
      </c>
      <c r="H2" s="1" t="n">
        <v>5594496</v>
      </c>
      <c r="N2" s="1" t="s">
        <v>21</v>
      </c>
      <c r="O2" s="1" t="n">
        <f aca="false">0.07/100000</f>
        <v>7E-007</v>
      </c>
    </row>
    <row r="3" customFormat="false" ht="12.8" hidden="false" customHeight="false" outlineLevel="0" collapsed="false">
      <c r="A3" s="1" t="s">
        <v>22</v>
      </c>
      <c r="B3" s="1" t="n">
        <v>7462208</v>
      </c>
      <c r="C3" s="1" t="n">
        <v>7715</v>
      </c>
      <c r="D3" s="1" t="n">
        <f aca="false">C3/B3</f>
        <v>0.00103387630041939</v>
      </c>
      <c r="G3" s="1" t="s">
        <v>23</v>
      </c>
      <c r="H3" s="1" t="n">
        <v>1288031</v>
      </c>
      <c r="I3" s="1" t="n">
        <v>0.000200288812365954</v>
      </c>
      <c r="J3" s="1" t="n">
        <v>0</v>
      </c>
      <c r="K3" s="2" t="n">
        <f aca="false">I3-J3</f>
        <v>0.000200288812365954</v>
      </c>
      <c r="L3" s="0" t="n">
        <v>0.0001758502</v>
      </c>
      <c r="N3" s="1" t="s">
        <v>24</v>
      </c>
      <c r="O3" s="1" t="n">
        <f aca="false">1.2/100000</f>
        <v>1.2E-005</v>
      </c>
    </row>
    <row r="4" customFormat="false" ht="12.8" hidden="false" customHeight="false" outlineLevel="0" collapsed="false">
      <c r="A4" s="1" t="s">
        <v>25</v>
      </c>
      <c r="B4" s="1" t="n">
        <v>5114273</v>
      </c>
      <c r="C4" s="1" t="n">
        <v>28151</v>
      </c>
      <c r="D4" s="1" t="n">
        <f aca="false">C4/B4</f>
        <v>0.00550439915898115</v>
      </c>
      <c r="G4" s="1" t="s">
        <v>26</v>
      </c>
      <c r="H4" s="1" t="n">
        <v>1637744</v>
      </c>
      <c r="I4" s="1" t="n">
        <v>0.000200288812365954</v>
      </c>
      <c r="J4" s="1" t="n">
        <v>0</v>
      </c>
      <c r="K4" s="2" t="n">
        <f aca="false">I4-J4</f>
        <v>0.000200288812365954</v>
      </c>
      <c r="L4" s="0" t="n">
        <v>0.0002363332</v>
      </c>
      <c r="N4" s="1" t="s">
        <v>27</v>
      </c>
      <c r="O4" s="1" t="n">
        <f aca="false">9/100000</f>
        <v>9E-005</v>
      </c>
    </row>
    <row r="5" customFormat="false" ht="12.8" hidden="false" customHeight="false" outlineLevel="0" collapsed="false">
      <c r="A5" s="1" t="n">
        <v>75</v>
      </c>
      <c r="B5" s="1" t="n">
        <v>2658926</v>
      </c>
      <c r="C5" s="1" t="n">
        <v>171747</v>
      </c>
      <c r="D5" s="1" t="n">
        <f aca="false">C5/B5</f>
        <v>0.0645926212312791</v>
      </c>
      <c r="G5" s="1" t="s">
        <v>28</v>
      </c>
      <c r="H5" s="1" t="n">
        <v>1972096</v>
      </c>
      <c r="I5" s="1" t="n">
        <v>0.00103387630041939</v>
      </c>
      <c r="J5" s="1" t="n">
        <v>0</v>
      </c>
      <c r="K5" s="2" t="n">
        <f aca="false">I5-J5</f>
        <v>0.00103387630041939</v>
      </c>
      <c r="L5" s="0" t="n">
        <v>0.0003610556</v>
      </c>
      <c r="N5" s="1" t="n">
        <v>70</v>
      </c>
      <c r="O5" s="1" t="n">
        <f aca="false">30.3/100000</f>
        <v>0.000303</v>
      </c>
    </row>
    <row r="6" customFormat="false" ht="12.8" hidden="false" customHeight="false" outlineLevel="0" collapsed="false">
      <c r="G6" s="1" t="s">
        <v>29</v>
      </c>
      <c r="H6" s="1" t="n">
        <v>1929025</v>
      </c>
      <c r="I6" s="1" t="n">
        <v>0.00103387630041939</v>
      </c>
      <c r="J6" s="1" t="n">
        <f aca="false">0.2/100000</f>
        <v>2E-006</v>
      </c>
      <c r="K6" s="2" t="n">
        <f aca="false">I6-J6</f>
        <v>0.00103187630041939</v>
      </c>
      <c r="L6" s="0" t="n">
        <v>0.0005859354</v>
      </c>
    </row>
    <row r="7" customFormat="false" ht="12.8" hidden="false" customHeight="false" outlineLevel="0" collapsed="false">
      <c r="G7" s="1" t="s">
        <v>30</v>
      </c>
      <c r="H7" s="1" t="n">
        <v>1814001</v>
      </c>
      <c r="I7" s="1" t="n">
        <v>0.00103387630041939</v>
      </c>
      <c r="J7" s="1" t="n">
        <f aca="false">0.94/100000</f>
        <v>9.4E-006</v>
      </c>
      <c r="K7" s="2" t="n">
        <f aca="false">I7-J7</f>
        <v>0.00102447630041939</v>
      </c>
      <c r="L7" s="0" t="n">
        <v>0.0010465422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1" t="s">
        <v>33</v>
      </c>
      <c r="E8" s="1"/>
      <c r="G8" s="1" t="s">
        <v>34</v>
      </c>
      <c r="H8" s="1" t="n">
        <v>1747086</v>
      </c>
      <c r="I8" s="1" t="n">
        <v>0.00103387630041939</v>
      </c>
      <c r="J8" s="1" t="n">
        <f aca="false">2.5/100000</f>
        <v>2.5E-005</v>
      </c>
      <c r="K8" s="2" t="n">
        <f aca="false">I8-J8</f>
        <v>0.00100887630041939</v>
      </c>
      <c r="L8" s="0" t="n">
        <v>0.0017541606</v>
      </c>
    </row>
    <row r="9" customFormat="false" ht="12.8" hidden="false" customHeight="false" outlineLevel="0" collapsed="false">
      <c r="G9" s="1" t="s">
        <v>35</v>
      </c>
      <c r="H9" s="1" t="n">
        <v>1535569</v>
      </c>
      <c r="I9" s="1" t="n">
        <v>0.00550439915898115</v>
      </c>
      <c r="J9" s="1" t="n">
        <f aca="false">5.2/100000</f>
        <v>5.2E-005</v>
      </c>
      <c r="K9" s="2" t="n">
        <f aca="false">I9-J9</f>
        <v>0.00545239915898115</v>
      </c>
      <c r="L9" s="0" t="n">
        <v>0.002787309</v>
      </c>
    </row>
    <row r="10" customFormat="false" ht="12.8" hidden="false" customHeight="false" outlineLevel="0" collapsed="false">
      <c r="G10" s="1" t="s">
        <v>36</v>
      </c>
      <c r="H10" s="1" t="n">
        <v>1280867</v>
      </c>
      <c r="I10" s="1" t="n">
        <v>0.00550439915898115</v>
      </c>
      <c r="J10" s="1" t="n">
        <f aca="false">8.9/100000</f>
        <v>8.9E-005</v>
      </c>
      <c r="K10" s="2" t="n">
        <f aca="false">I10-J10</f>
        <v>0.00541539915898115</v>
      </c>
      <c r="L10" s="0" t="n">
        <v>0.0041235238</v>
      </c>
    </row>
    <row r="11" customFormat="false" ht="12.8" hidden="false" customHeight="false" outlineLevel="0" collapsed="false">
      <c r="G11" s="1" t="s">
        <v>37</v>
      </c>
      <c r="H11" s="1" t="n">
        <v>1223853</v>
      </c>
      <c r="I11" s="1" t="n">
        <v>0.00550439915898115</v>
      </c>
      <c r="J11" s="1" t="n">
        <f aca="false">13.9/100000</f>
        <v>0.000139</v>
      </c>
      <c r="K11" s="2" t="n">
        <f aca="false">I11-J11</f>
        <v>0.00536539915898115</v>
      </c>
      <c r="L11" s="0" t="n">
        <v>0.0058391434</v>
      </c>
    </row>
    <row r="12" customFormat="false" ht="12.8" hidden="false" customHeight="false" outlineLevel="0" collapsed="false">
      <c r="G12" s="1" t="s">
        <v>38</v>
      </c>
      <c r="H12" s="1" t="n">
        <v>1073984</v>
      </c>
      <c r="I12" s="1" t="n">
        <v>0.00550439915898115</v>
      </c>
      <c r="J12" s="1" t="n">
        <f aca="false">19.7/100000</f>
        <v>0.000197</v>
      </c>
      <c r="K12" s="2" t="n">
        <f aca="false">I12-J12</f>
        <v>0.00530739915898115</v>
      </c>
      <c r="L12" s="0" t="n">
        <v>0.0093361408</v>
      </c>
    </row>
    <row r="13" customFormat="false" ht="12.8" hidden="false" customHeight="false" outlineLevel="0" collapsed="false">
      <c r="G13" s="1" t="s">
        <v>39</v>
      </c>
      <c r="H13" s="1" t="n">
        <v>870218</v>
      </c>
      <c r="I13" s="1" t="n">
        <v>0.0645926212312791</v>
      </c>
      <c r="J13" s="1" t="n">
        <f aca="false">19.7/100000</f>
        <v>0.000197</v>
      </c>
      <c r="K13" s="2" t="n">
        <f aca="false">I13-J13</f>
        <v>0.0643956212312791</v>
      </c>
      <c r="L13" s="0" t="n">
        <v>0.0173732194</v>
      </c>
    </row>
    <row r="14" customFormat="false" ht="12.8" hidden="false" customHeight="false" outlineLevel="0" collapsed="false">
      <c r="G14" s="1" t="s">
        <v>40</v>
      </c>
      <c r="H14" s="1" t="n">
        <v>887953</v>
      </c>
      <c r="I14" s="1" t="n">
        <v>0.0645926212312791</v>
      </c>
      <c r="J14" s="1" t="n">
        <f aca="false">19.7/100000</f>
        <v>0.000197</v>
      </c>
      <c r="K14" s="2" t="n">
        <f aca="false">I14-J14</f>
        <v>0.0643956212312791</v>
      </c>
      <c r="L14" s="0" t="n">
        <v>0.0370717152</v>
      </c>
    </row>
    <row r="15" customFormat="false" ht="12.8" hidden="false" customHeight="false" outlineLevel="0" collapsed="false">
      <c r="G15" s="1" t="s">
        <v>41</v>
      </c>
      <c r="H15" s="1" t="n">
        <v>585503</v>
      </c>
      <c r="I15" s="1" t="n">
        <v>0.0645926212312791</v>
      </c>
      <c r="J15" s="1" t="n">
        <f aca="false">19.7/100000</f>
        <v>0.000197</v>
      </c>
      <c r="K15" s="2" t="n">
        <f aca="false">I15-J15</f>
        <v>0.0643956212312791</v>
      </c>
      <c r="L15" s="0" t="n">
        <v>0.0803215844</v>
      </c>
    </row>
    <row r="16" customFormat="false" ht="12.8" hidden="false" customHeight="false" outlineLevel="0" collapsed="false">
      <c r="G16" s="1" t="n">
        <v>90</v>
      </c>
      <c r="H16" s="1" t="n">
        <v>315252</v>
      </c>
      <c r="I16" s="1" t="n">
        <v>0.0645926212312791</v>
      </c>
      <c r="J16" s="1" t="n">
        <f aca="false">19.7/100000</f>
        <v>0.000197</v>
      </c>
      <c r="K16" s="2" t="n">
        <f aca="false">I16-J16</f>
        <v>0.0643956212312791</v>
      </c>
      <c r="L16" s="0" t="n">
        <v>0.1610997874</v>
      </c>
    </row>
    <row r="17" customFormat="false" ht="12.8" hidden="false" customHeight="false" outlineLevel="0" collapsed="false">
      <c r="G17" s="1" t="s">
        <v>42</v>
      </c>
      <c r="H17" s="1" t="n">
        <f aca="false">SUM(H2:H16)</f>
        <v>23755678</v>
      </c>
    </row>
    <row r="18" customFormat="false" ht="12.8" hidden="false" customHeight="false" outlineLevel="0" collapsed="false">
      <c r="G18" s="1" t="s">
        <v>7</v>
      </c>
      <c r="H18" s="1" t="n">
        <v>2015</v>
      </c>
      <c r="I18" s="1" t="n">
        <v>2018</v>
      </c>
      <c r="J18" s="1" t="n">
        <v>2020</v>
      </c>
    </row>
    <row r="19" customFormat="false" ht="12.8" hidden="false" customHeight="false" outlineLevel="0" collapsed="false">
      <c r="G19" s="1" t="s">
        <v>8</v>
      </c>
      <c r="H19" s="1" t="s">
        <v>43</v>
      </c>
      <c r="I19" s="1" t="s">
        <v>44</v>
      </c>
      <c r="J19" s="1" t="s">
        <v>11</v>
      </c>
    </row>
    <row r="20" customFormat="false" ht="12.8" hidden="false" customHeight="false" outlineLevel="0" collapsed="false">
      <c r="I20" s="1" t="s">
        <v>45</v>
      </c>
    </row>
    <row r="25" customFormat="false" ht="12.8" hidden="false" customHeight="false" outlineLevel="0" collapsed="false">
      <c r="G25" s="1" t="s">
        <v>0</v>
      </c>
      <c r="I25" s="1" t="s">
        <v>46</v>
      </c>
      <c r="J25" s="1" t="s">
        <v>47</v>
      </c>
      <c r="K25" s="1" t="s">
        <v>48</v>
      </c>
    </row>
    <row r="26" customFormat="false" ht="12.8" hidden="false" customHeight="false" outlineLevel="0" collapsed="false">
      <c r="G26" s="1" t="n">
        <v>-25</v>
      </c>
    </row>
    <row r="27" customFormat="false" ht="12.8" hidden="false" customHeight="false" outlineLevel="0" collapsed="false">
      <c r="G27" s="1" t="s">
        <v>23</v>
      </c>
      <c r="I27" s="1" t="n">
        <f aca="false">1-EXP(-I3)</f>
        <v>0.000200268755900845</v>
      </c>
      <c r="J27" s="1" t="n">
        <f aca="false">1-EXP(-J3)</f>
        <v>0</v>
      </c>
      <c r="K27" s="4" t="n">
        <f aca="false">I27-J27</f>
        <v>0.000200268755900845</v>
      </c>
    </row>
    <row r="28" customFormat="false" ht="12.8" hidden="false" customHeight="false" outlineLevel="0" collapsed="false">
      <c r="G28" s="1" t="s">
        <v>26</v>
      </c>
      <c r="I28" s="1" t="n">
        <f aca="false">1-EXP(-I4)</f>
        <v>0.000200268755900845</v>
      </c>
      <c r="J28" s="1" t="n">
        <f aca="false">1-EXP(-J4)</f>
        <v>0</v>
      </c>
      <c r="K28" s="4" t="n">
        <f aca="false">I28-J28</f>
        <v>0.000200268755900845</v>
      </c>
    </row>
    <row r="29" customFormat="false" ht="12.8" hidden="false" customHeight="false" outlineLevel="0" collapsed="false">
      <c r="G29" s="1" t="s">
        <v>28</v>
      </c>
      <c r="I29" s="1" t="n">
        <f aca="false">1-EXP(-I5)</f>
        <v>0.0010333420344546</v>
      </c>
      <c r="J29" s="1" t="n">
        <f aca="false">1-EXP(-J5)</f>
        <v>0</v>
      </c>
      <c r="K29" s="4" t="n">
        <f aca="false">I29-J29</f>
        <v>0.0010333420344546</v>
      </c>
    </row>
    <row r="30" customFormat="false" ht="12.8" hidden="false" customHeight="false" outlineLevel="0" collapsed="false">
      <c r="G30" s="1" t="s">
        <v>29</v>
      </c>
      <c r="I30" s="1" t="n">
        <f aca="false">1-EXP(-I6)</f>
        <v>0.0010333420344546</v>
      </c>
      <c r="J30" s="1" t="n">
        <f aca="false">1-EXP(-J6)</f>
        <v>1.99999799999073E-006</v>
      </c>
      <c r="K30" s="4" t="n">
        <f aca="false">I30-J30</f>
        <v>0.00103134203645461</v>
      </c>
    </row>
    <row r="31" customFormat="false" ht="12.8" hidden="false" customHeight="false" outlineLevel="0" collapsed="false">
      <c r="G31" s="1" t="s">
        <v>30</v>
      </c>
      <c r="I31" s="1" t="n">
        <f aca="false">1-EXP(-I7)</f>
        <v>0.0010333420344546</v>
      </c>
      <c r="J31" s="1" t="n">
        <f aca="false">1-EXP(-J7)</f>
        <v>9.39995582016628E-006</v>
      </c>
      <c r="K31" s="4" t="n">
        <f aca="false">I31-J31</f>
        <v>0.00102394207863443</v>
      </c>
    </row>
    <row r="32" customFormat="false" ht="12.8" hidden="false" customHeight="false" outlineLevel="0" collapsed="false">
      <c r="G32" s="1" t="s">
        <v>34</v>
      </c>
      <c r="I32" s="1" t="n">
        <f aca="false">1-EXP(-I8)</f>
        <v>0.0010333420344546</v>
      </c>
      <c r="J32" s="1" t="n">
        <f aca="false">1-EXP(-J8)</f>
        <v>2.49996875025804E-005</v>
      </c>
      <c r="K32" s="4" t="n">
        <f aca="false">I32-J32</f>
        <v>0.00100834234695202</v>
      </c>
    </row>
    <row r="33" customFormat="false" ht="12.8" hidden="false" customHeight="false" outlineLevel="0" collapsed="false">
      <c r="G33" s="1" t="s">
        <v>35</v>
      </c>
      <c r="I33" s="1" t="n">
        <f aca="false">1-EXP(-I9)</f>
        <v>0.00548927771148</v>
      </c>
      <c r="J33" s="1" t="n">
        <f aca="false">1-EXP(-J9)</f>
        <v>5.19986480234103E-005</v>
      </c>
      <c r="K33" s="4" t="n">
        <f aca="false">I33-J33</f>
        <v>0.00543727906345659</v>
      </c>
    </row>
    <row r="34" customFormat="false" ht="12.8" hidden="false" customHeight="false" outlineLevel="0" collapsed="false">
      <c r="G34" s="1" t="s">
        <v>36</v>
      </c>
      <c r="I34" s="1" t="n">
        <f aca="false">1-EXP(-I10)</f>
        <v>0.00548927771148</v>
      </c>
      <c r="J34" s="1" t="n">
        <f aca="false">1-EXP(-J10)</f>
        <v>8.89960396175393E-005</v>
      </c>
      <c r="K34" s="4" t="n">
        <f aca="false">I34-J34</f>
        <v>0.00540028167186246</v>
      </c>
    </row>
    <row r="35" customFormat="false" ht="12.8" hidden="false" customHeight="false" outlineLevel="0" collapsed="false">
      <c r="G35" s="1" t="s">
        <v>37</v>
      </c>
      <c r="I35" s="1" t="n">
        <f aca="false">1-EXP(-I11)</f>
        <v>0.00548927771148</v>
      </c>
      <c r="J35" s="1" t="n">
        <f aca="false">1-EXP(-J11)</f>
        <v>0.000138990339947576</v>
      </c>
      <c r="K35" s="4" t="n">
        <f aca="false">I35-J35</f>
        <v>0.00535028737153243</v>
      </c>
    </row>
    <row r="36" customFormat="false" ht="12.8" hidden="false" customHeight="false" outlineLevel="0" collapsed="false">
      <c r="G36" s="1" t="s">
        <v>38</v>
      </c>
      <c r="I36" s="1" t="n">
        <f aca="false">1-EXP(-I12)</f>
        <v>0.00548927771148</v>
      </c>
      <c r="J36" s="1" t="n">
        <f aca="false">1-EXP(-J12)</f>
        <v>0.000196980596774199</v>
      </c>
      <c r="K36" s="4" t="n">
        <f aca="false">I36-J36</f>
        <v>0.0052922971147058</v>
      </c>
    </row>
    <row r="37" customFormat="false" ht="12.8" hidden="false" customHeight="false" outlineLevel="0" collapsed="false">
      <c r="G37" s="1" t="s">
        <v>39</v>
      </c>
      <c r="I37" s="1" t="n">
        <f aca="false">1-EXP(-I13)</f>
        <v>0.062550717465929</v>
      </c>
      <c r="J37" s="1" t="n">
        <f aca="false">1-EXP(-J13)</f>
        <v>0.000196980596774199</v>
      </c>
      <c r="K37" s="4" t="n">
        <f aca="false">I37-J37</f>
        <v>0.0623537368691548</v>
      </c>
    </row>
    <row r="38" customFormat="false" ht="12.8" hidden="false" customHeight="false" outlineLevel="0" collapsed="false">
      <c r="G38" s="1" t="s">
        <v>40</v>
      </c>
      <c r="I38" s="1" t="n">
        <f aca="false">1-EXP(-I14)</f>
        <v>0.062550717465929</v>
      </c>
      <c r="J38" s="1" t="n">
        <f aca="false">1-EXP(-J14)</f>
        <v>0.000196980596774199</v>
      </c>
      <c r="K38" s="4" t="n">
        <f aca="false">I38-J38</f>
        <v>0.0623537368691548</v>
      </c>
    </row>
    <row r="39" customFormat="false" ht="12.8" hidden="false" customHeight="false" outlineLevel="0" collapsed="false">
      <c r="G39" s="1" t="s">
        <v>41</v>
      </c>
      <c r="I39" s="1" t="n">
        <f aca="false">1-EXP(-I15)</f>
        <v>0.062550717465929</v>
      </c>
      <c r="J39" s="1" t="n">
        <f aca="false">1-EXP(-J15)</f>
        <v>0.000196980596774199</v>
      </c>
      <c r="K39" s="4" t="n">
        <f aca="false">I39-J39</f>
        <v>0.0623537368691548</v>
      </c>
    </row>
    <row r="40" customFormat="false" ht="12.8" hidden="false" customHeight="false" outlineLevel="0" collapsed="false">
      <c r="G40" s="1" t="n">
        <v>90</v>
      </c>
      <c r="I40" s="1" t="n">
        <f aca="false">1-EXP(-I16)</f>
        <v>0.062550717465929</v>
      </c>
      <c r="J40" s="1" t="n">
        <f aca="false">1-EXP(-J16)</f>
        <v>0.000196980596774199</v>
      </c>
      <c r="K40" s="4" t="n">
        <f aca="false">I40-J40</f>
        <v>0.0623537368691548</v>
      </c>
    </row>
    <row r="41" customFormat="false" ht="12.8" hidden="false" customHeight="false" outlineLevel="0" collapsed="false">
      <c r="G41" s="1" t="s">
        <v>42</v>
      </c>
    </row>
    <row r="42" customFormat="false" ht="12.8" hidden="false" customHeight="false" outlineLevel="0" collapsed="false">
      <c r="G4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12.96"/>
    <col collapsed="false" customWidth="true" hidden="false" outlineLevel="0" max="3" min="3" style="1" width="26.2"/>
    <col collapsed="false" customWidth="true" hidden="false" outlineLevel="0" max="4" min="4" style="1" width="21.02"/>
    <col collapsed="false" customWidth="false" hidden="false" outlineLevel="0" max="1024" min="65" style="2" width="11.59"/>
  </cols>
  <sheetData>
    <row r="1" customFormat="false" ht="12.8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</row>
    <row r="2" customFormat="false" ht="12.8" hidden="false" customHeight="false" outlineLevel="0" collapsed="false">
      <c r="A2" s="1" t="n">
        <v>45</v>
      </c>
      <c r="B2" s="1" t="n">
        <v>0.912</v>
      </c>
      <c r="C2" s="1" t="n">
        <f aca="false">1-EXP(-B2*5)</f>
        <v>0.989537941056573</v>
      </c>
      <c r="D2" s="1" t="n">
        <f aca="false">1-C2</f>
        <v>0.0104620589434268</v>
      </c>
    </row>
    <row r="3" customFormat="false" ht="12.8" hidden="false" customHeight="false" outlineLevel="0" collapsed="false">
      <c r="A3" s="1" t="s">
        <v>52</v>
      </c>
      <c r="B3" s="1" t="n">
        <v>0.892</v>
      </c>
      <c r="C3" s="1" t="n">
        <f aca="false">1-EXP(-B3*5)</f>
        <v>0.988437636712531</v>
      </c>
      <c r="D3" s="1" t="n">
        <f aca="false">1-C3</f>
        <v>0.0115623632874685</v>
      </c>
    </row>
    <row r="4" customFormat="false" ht="12.8" hidden="false" customHeight="false" outlineLevel="0" collapsed="false">
      <c r="A4" s="1" t="s">
        <v>53</v>
      </c>
      <c r="B4" s="1" t="n">
        <v>0.881</v>
      </c>
      <c r="C4" s="1" t="n">
        <f aca="false">1-EXP(-B4*5)</f>
        <v>0.987783893585157</v>
      </c>
      <c r="D4" s="1" t="n">
        <f aca="false">1-C4</f>
        <v>0.0122161064148434</v>
      </c>
    </row>
    <row r="5" customFormat="false" ht="12.8" hidden="false" customHeight="false" outlineLevel="0" collapsed="false">
      <c r="A5" s="1" t="s">
        <v>54</v>
      </c>
      <c r="B5" s="1" t="n">
        <v>0.836</v>
      </c>
      <c r="C5" s="1" t="n">
        <f aca="false">1-EXP(-B5*5)</f>
        <v>0.984701492433274</v>
      </c>
      <c r="D5" s="1" t="n">
        <f aca="false">1-C5</f>
        <v>0.0152985075667256</v>
      </c>
    </row>
    <row r="6" customFormat="false" ht="12.8" hidden="false" customHeight="false" outlineLevel="0" collapsed="false">
      <c r="A6" s="1" t="n">
        <v>75</v>
      </c>
      <c r="B6" s="1" t="n">
        <v>0.726</v>
      </c>
      <c r="C6" s="1" t="n">
        <f aca="false">1-EXP(-B6*5)</f>
        <v>0.973483815591106</v>
      </c>
      <c r="D6" s="1" t="n">
        <f aca="false">1-C6</f>
        <v>0.0265161844088941</v>
      </c>
    </row>
    <row r="10" customFormat="false" ht="12.8" hidden="false" customHeight="false" outlineLevel="0" collapsed="false">
      <c r="A10" s="1" t="s">
        <v>55</v>
      </c>
      <c r="B10" s="1" t="n">
        <v>0.812</v>
      </c>
      <c r="C10" s="1" t="n">
        <f aca="false">1-EXP(-B10*5)</f>
        <v>0.982750980884654</v>
      </c>
      <c r="D10" s="1" t="n">
        <f aca="false">1-C10</f>
        <v>0.0172490191153463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2020-10-29T13:53:23Z</dcterms:created>
  <dc:creator>David Gómez</dc:creator>
  <dc:description/>
  <dc:language>en-US</dc:language>
  <cp:lastModifiedBy>David Gómez</cp:lastModifiedBy>
  <dcterms:modified xsi:type="dcterms:W3CDTF">2021-03-18T01:38:24Z</dcterms:modified>
  <cp:revision>21</cp:revision>
  <dc:subject/>
  <dc:title/>
</cp:coreProperties>
</file>