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jcox/Dropbox (Personal)/Projects/CurrentProjectManuscripts/Empirical/PersonalFun/Demand for Certification/"/>
    </mc:Choice>
  </mc:AlternateContent>
  <xr:revisionPtr revIDLastSave="0" documentId="13_ncr:1_{0A0CB0A0-A47A-6B40-AFA2-1B68CD083BA2}" xr6:coauthVersionLast="45" xr6:coauthVersionMax="45" xr10:uidLastSave="{00000000-0000-0000-0000-000000000000}"/>
  <bookViews>
    <workbookView xWindow="0" yWindow="17820" windowWidth="64000" windowHeight="17200" xr2:uid="{00000000-000D-0000-FFFF-FFFF00000000}"/>
  </bookViews>
  <sheets>
    <sheet name="fit_complete_data" sheetId="1" r:id="rId1"/>
  </sheets>
  <definedNames>
    <definedName name="solver_adj" localSheetId="0" hidden="1">fit_complete_data!$AY$56,fit_complete_data!$BA$56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itr" localSheetId="0" hidden="1">2147483647</definedName>
    <definedName name="solver_lhs1" localSheetId="0" hidden="1">fit_complete_data!$AY$56</definedName>
    <definedName name="solver_lhs2" localSheetId="0" hidden="1">fit_complete_data!$AY$56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opt" localSheetId="0" hidden="1">fit_complete_data!$BB$56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hs1" localSheetId="0" hidden="1">100</definedName>
    <definedName name="solver_rhs2" localSheetId="0" hidden="1">90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X60" i="1" l="1"/>
  <c r="BB2" i="1"/>
  <c r="BC2" i="1"/>
  <c r="BB3" i="1"/>
  <c r="BC3" i="1"/>
  <c r="BB4" i="1"/>
  <c r="BC4" i="1"/>
  <c r="BB5" i="1"/>
  <c r="BC5" i="1"/>
  <c r="BB6" i="1"/>
  <c r="BC6" i="1"/>
  <c r="BB7" i="1"/>
  <c r="BC7" i="1"/>
  <c r="BB8" i="1"/>
  <c r="BC8" i="1"/>
  <c r="BB9" i="1"/>
  <c r="BC9" i="1"/>
  <c r="BB10" i="1"/>
  <c r="BC10" i="1"/>
  <c r="BB11" i="1"/>
  <c r="BC11" i="1"/>
  <c r="BB12" i="1"/>
  <c r="BC12" i="1"/>
  <c r="BB13" i="1"/>
  <c r="BC13" i="1"/>
  <c r="BB14" i="1"/>
  <c r="BC14" i="1"/>
  <c r="BB15" i="1"/>
  <c r="BC15" i="1"/>
  <c r="BB16" i="1"/>
  <c r="BC16" i="1"/>
  <c r="BB17" i="1"/>
  <c r="BC17" i="1"/>
  <c r="BB18" i="1"/>
  <c r="BC18" i="1"/>
  <c r="BB19" i="1"/>
  <c r="BC19" i="1"/>
  <c r="BB20" i="1"/>
  <c r="BC20" i="1"/>
  <c r="BB21" i="1"/>
  <c r="BC21" i="1"/>
  <c r="BB22" i="1"/>
  <c r="BC22" i="1"/>
  <c r="BB23" i="1"/>
  <c r="BC23" i="1"/>
  <c r="BB24" i="1"/>
  <c r="BC24" i="1"/>
  <c r="BB25" i="1"/>
  <c r="BC25" i="1"/>
  <c r="BB26" i="1"/>
  <c r="BC26" i="1"/>
  <c r="BB27" i="1"/>
  <c r="BC27" i="1"/>
  <c r="BB28" i="1"/>
  <c r="BC28" i="1"/>
  <c r="BB29" i="1"/>
  <c r="BC29" i="1"/>
  <c r="BB30" i="1"/>
  <c r="BC30" i="1"/>
  <c r="BB31" i="1"/>
  <c r="BC31" i="1"/>
  <c r="BB32" i="1"/>
  <c r="BC32" i="1"/>
  <c r="BB33" i="1"/>
  <c r="BC33" i="1"/>
  <c r="BB34" i="1"/>
  <c r="BC34" i="1"/>
  <c r="BB35" i="1"/>
  <c r="BC35" i="1"/>
  <c r="BB36" i="1"/>
  <c r="BC36" i="1"/>
  <c r="BB37" i="1"/>
  <c r="BC37" i="1"/>
  <c r="BB38" i="1"/>
  <c r="BC38" i="1"/>
  <c r="BB39" i="1"/>
  <c r="BC39" i="1"/>
  <c r="BB40" i="1"/>
  <c r="BC40" i="1"/>
  <c r="BB41" i="1"/>
  <c r="BC41" i="1"/>
  <c r="BB42" i="1"/>
  <c r="BC42" i="1"/>
  <c r="BB43" i="1"/>
  <c r="BC43" i="1"/>
  <c r="BB44" i="1"/>
  <c r="BC44" i="1"/>
  <c r="BB45" i="1"/>
  <c r="BC45" i="1"/>
  <c r="BB46" i="1"/>
  <c r="BC46" i="1"/>
  <c r="BB47" i="1"/>
  <c r="BC47" i="1"/>
  <c r="BB48" i="1"/>
  <c r="BC48" i="1"/>
  <c r="BB49" i="1"/>
  <c r="BC49" i="1"/>
  <c r="BB50" i="1"/>
  <c r="BC50" i="1"/>
  <c r="BB51" i="1"/>
  <c r="BC51" i="1"/>
  <c r="BB52" i="1"/>
  <c r="BC52" i="1"/>
  <c r="BB53" i="1"/>
  <c r="BC53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BB55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BC55" i="1"/>
  <c r="BB56" i="1"/>
  <c r="BC56" i="1"/>
  <c r="R60" i="1"/>
  <c r="R61" i="1"/>
  <c r="Y60" i="1"/>
  <c r="Y61" i="1"/>
  <c r="S60" i="1"/>
  <c r="S61" i="1"/>
  <c r="T60" i="1"/>
  <c r="T61" i="1"/>
  <c r="U60" i="1"/>
  <c r="U61" i="1"/>
  <c r="V60" i="1"/>
  <c r="V61" i="1"/>
  <c r="W60" i="1"/>
  <c r="W61" i="1"/>
  <c r="X60" i="1"/>
  <c r="X61" i="1"/>
  <c r="Z60" i="1"/>
  <c r="Z61" i="1"/>
  <c r="AA60" i="1"/>
  <c r="AA61" i="1"/>
  <c r="AB60" i="1"/>
  <c r="AB61" i="1"/>
  <c r="AC60" i="1"/>
  <c r="AC61" i="1"/>
  <c r="AD60" i="1"/>
  <c r="AD61" i="1"/>
  <c r="AE60" i="1"/>
  <c r="AE61" i="1"/>
  <c r="AF60" i="1"/>
  <c r="AF61" i="1"/>
  <c r="AG60" i="1"/>
  <c r="AG61" i="1"/>
  <c r="AH60" i="1"/>
  <c r="AH61" i="1"/>
  <c r="AI60" i="1"/>
  <c r="AI61" i="1"/>
  <c r="AJ60" i="1"/>
  <c r="AJ61" i="1"/>
  <c r="AK60" i="1"/>
  <c r="AK61" i="1"/>
  <c r="AL60" i="1"/>
  <c r="AL61" i="1"/>
  <c r="AM60" i="1"/>
  <c r="AM61" i="1"/>
  <c r="AN60" i="1"/>
  <c r="AN61" i="1"/>
  <c r="AO60" i="1"/>
  <c r="AO61" i="1"/>
  <c r="AP60" i="1"/>
  <c r="AP61" i="1"/>
  <c r="AQ60" i="1"/>
  <c r="AQ61" i="1"/>
  <c r="AR60" i="1"/>
  <c r="AR61" i="1"/>
  <c r="AS60" i="1"/>
  <c r="AS61" i="1"/>
  <c r="AT60" i="1"/>
  <c r="AT61" i="1"/>
  <c r="AU60" i="1"/>
  <c r="AU61" i="1"/>
  <c r="AV60" i="1"/>
  <c r="AV61" i="1"/>
  <c r="AW60" i="1"/>
  <c r="AW61" i="1"/>
  <c r="AX61" i="1"/>
  <c r="R62" i="1"/>
  <c r="R63" i="1"/>
  <c r="S57" i="1"/>
  <c r="S59" i="1"/>
  <c r="T57" i="1"/>
  <c r="T59" i="1"/>
  <c r="U57" i="1"/>
  <c r="U59" i="1"/>
  <c r="V57" i="1"/>
  <c r="V59" i="1"/>
  <c r="W57" i="1"/>
  <c r="W59" i="1"/>
  <c r="X57" i="1"/>
  <c r="X59" i="1"/>
  <c r="Y57" i="1"/>
  <c r="Y59" i="1"/>
  <c r="Z57" i="1"/>
  <c r="Z59" i="1"/>
  <c r="AA57" i="1"/>
  <c r="AA59" i="1"/>
  <c r="AB57" i="1"/>
  <c r="AB59" i="1"/>
  <c r="AC57" i="1"/>
  <c r="AC59" i="1"/>
  <c r="AD57" i="1"/>
  <c r="AD59" i="1"/>
  <c r="AE57" i="1"/>
  <c r="AE59" i="1"/>
  <c r="AF57" i="1"/>
  <c r="AF59" i="1"/>
  <c r="AG57" i="1"/>
  <c r="AG59" i="1"/>
  <c r="AH57" i="1"/>
  <c r="AH59" i="1"/>
  <c r="AI57" i="1"/>
  <c r="AI59" i="1"/>
  <c r="AJ57" i="1"/>
  <c r="AJ59" i="1"/>
  <c r="AK57" i="1"/>
  <c r="AK59" i="1"/>
  <c r="AL57" i="1"/>
  <c r="AL59" i="1"/>
  <c r="AM57" i="1"/>
  <c r="AM59" i="1"/>
  <c r="AN57" i="1"/>
  <c r="AN59" i="1"/>
  <c r="AO57" i="1"/>
  <c r="AO59" i="1"/>
  <c r="AP57" i="1"/>
  <c r="AP59" i="1"/>
  <c r="AQ57" i="1"/>
  <c r="AQ59" i="1"/>
  <c r="AR57" i="1"/>
  <c r="AR59" i="1"/>
  <c r="AS57" i="1"/>
  <c r="AS59" i="1"/>
  <c r="AT57" i="1"/>
  <c r="AT59" i="1"/>
  <c r="AU57" i="1"/>
  <c r="AU59" i="1"/>
  <c r="AV57" i="1"/>
  <c r="AV59" i="1"/>
  <c r="AW57" i="1"/>
  <c r="AW59" i="1"/>
  <c r="AX57" i="1"/>
  <c r="AX59" i="1"/>
  <c r="R57" i="1"/>
  <c r="R59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R58" i="1"/>
</calcChain>
</file>

<file path=xl/sharedStrings.xml><?xml version="1.0" encoding="utf-8"?>
<sst xmlns="http://schemas.openxmlformats.org/spreadsheetml/2006/main" count="493" uniqueCount="154">
  <si>
    <t>Start_Date</t>
  </si>
  <si>
    <t>End_Date</t>
  </si>
  <si>
    <t>IP_Address</t>
  </si>
  <si>
    <t>Duration_seconds</t>
  </si>
  <si>
    <t>ID</t>
  </si>
  <si>
    <t>ID2</t>
  </si>
  <si>
    <t>consent</t>
  </si>
  <si>
    <t>certification_status</t>
  </si>
  <si>
    <t>cert_status_other_text</t>
  </si>
  <si>
    <t>education</t>
  </si>
  <si>
    <t>education_other_text</t>
  </si>
  <si>
    <t>age</t>
  </si>
  <si>
    <t>sex</t>
  </si>
  <si>
    <t>race_ethnic</t>
  </si>
  <si>
    <t>Racial_or_Ethnic_background:_-_Other:_-_Text</t>
  </si>
  <si>
    <t>race_ethnic_other_text</t>
  </si>
  <si>
    <t>income</t>
  </si>
  <si>
    <t>max_money</t>
  </si>
  <si>
    <t>accrue_0_hours</t>
  </si>
  <si>
    <t>accrue_25_hours</t>
  </si>
  <si>
    <t>accrue_50_hours</t>
  </si>
  <si>
    <t>accrue_100_hours</t>
  </si>
  <si>
    <t>accrue_200_hours</t>
  </si>
  <si>
    <t>accrue_300_hours</t>
  </si>
  <si>
    <t>accrue_400_hours</t>
  </si>
  <si>
    <t>accrue_500_hours</t>
  </si>
  <si>
    <t>accrue_600_hours</t>
  </si>
  <si>
    <t>accrue_700_hours</t>
  </si>
  <si>
    <t>accrue_800_hours</t>
  </si>
  <si>
    <t>accrue_900_hours</t>
  </si>
  <si>
    <t>accrue_1000_hours</t>
  </si>
  <si>
    <t>accrue_1100_hours</t>
  </si>
  <si>
    <t>accrue_1200_hours</t>
  </si>
  <si>
    <t>accrue_1300_hours</t>
  </si>
  <si>
    <t>accrue_1400_hours</t>
  </si>
  <si>
    <t>accrue_1500_hours</t>
  </si>
  <si>
    <t>accrue_1600_hours</t>
  </si>
  <si>
    <t>accrue_1700_hours</t>
  </si>
  <si>
    <t>accrue_1800_hours</t>
  </si>
  <si>
    <t>accrue_1900_hours</t>
  </si>
  <si>
    <t>accrue_2000_hours</t>
  </si>
  <si>
    <t>accrue_2100_hours</t>
  </si>
  <si>
    <t>accrue_2200_hours</t>
  </si>
  <si>
    <t>accrue_2300_hours</t>
  </si>
  <si>
    <t>accrue_2400_hours</t>
  </si>
  <si>
    <t>accrue_2500_hours</t>
  </si>
  <si>
    <t>accrue_2600_hours</t>
  </si>
  <si>
    <t>accrue_2700_hours</t>
  </si>
  <si>
    <t>accrue_2800_hours</t>
  </si>
  <si>
    <t>accrue_2900_hours</t>
  </si>
  <si>
    <t>accrue_3000_hours</t>
  </si>
  <si>
    <t>max_hours</t>
  </si>
  <si>
    <t>45.61.102.81</t>
  </si>
  <si>
    <t>I consent, begin the study</t>
  </si>
  <si>
    <t>BCBA</t>
  </si>
  <si>
    <t>Master's</t>
  </si>
  <si>
    <t>e)	40-49</t>
  </si>
  <si>
    <t>Prefer not to answer</t>
  </si>
  <si>
    <t>Central East</t>
  </si>
  <si>
    <t>prefer not to answer</t>
  </si>
  <si>
    <t>99.251.232.240</t>
  </si>
  <si>
    <t>c)	30-34</t>
  </si>
  <si>
    <t>Female</t>
  </si>
  <si>
    <t>White</t>
  </si>
  <si>
    <t>99.248.81.155</t>
  </si>
  <si>
    <t>d)	35-39</t>
  </si>
  <si>
    <t>72.143.193.23</t>
  </si>
  <si>
    <t>99.237.37.235</t>
  </si>
  <si>
    <t>67.71.60.253</t>
  </si>
  <si>
    <t>South Asian</t>
  </si>
  <si>
    <t>198.52.182.200</t>
  </si>
  <si>
    <t>99.232.97.236</t>
  </si>
  <si>
    <t>99.239.25.107</t>
  </si>
  <si>
    <t>Male</t>
  </si>
  <si>
    <t>72.140.46.159</t>
  </si>
  <si>
    <t>107.179.212.20</t>
  </si>
  <si>
    <t>Other</t>
  </si>
  <si>
    <t xml:space="preserve">Pursuing BCBA Exam scheduled </t>
  </si>
  <si>
    <t>Other:</t>
  </si>
  <si>
    <t xml:space="preserve">French </t>
  </si>
  <si>
    <t>72.143.195.77</t>
  </si>
  <si>
    <t>209.171.88.223</t>
  </si>
  <si>
    <t>Chinese</t>
  </si>
  <si>
    <t>135.23.213.5</t>
  </si>
  <si>
    <t>74.12.17.209</t>
  </si>
  <si>
    <t>None</t>
  </si>
  <si>
    <t>Bachelor's</t>
  </si>
  <si>
    <t>139.57.217.26</t>
  </si>
  <si>
    <t>b)	25-29</t>
  </si>
  <si>
    <t>Middle Eastern (not Arab)</t>
  </si>
  <si>
    <t>135.23.143.55</t>
  </si>
  <si>
    <t>99.230.37.3</t>
  </si>
  <si>
    <t>99.237.14.84</t>
  </si>
  <si>
    <t>PhD</t>
  </si>
  <si>
    <t>70.29.39.12</t>
  </si>
  <si>
    <t>Central West</t>
  </si>
  <si>
    <t>99.254.15.123</t>
  </si>
  <si>
    <t>76.68.26.163</t>
  </si>
  <si>
    <t>65.93.92.191</t>
  </si>
  <si>
    <t>67.70.83.247</t>
  </si>
  <si>
    <t>65.93.26.149</t>
  </si>
  <si>
    <t>BCaBA</t>
  </si>
  <si>
    <t>192.0.213.195</t>
  </si>
  <si>
    <t>99.254.114.145</t>
  </si>
  <si>
    <t>99.252.165.84</t>
  </si>
  <si>
    <t>99.253.63.55</t>
  </si>
  <si>
    <t>216.154.59.64</t>
  </si>
  <si>
    <t>College Diploma - Autism and Behaviour Science and Bachelors - Child and Youth Studies</t>
  </si>
  <si>
    <t>a)	18-24</t>
  </si>
  <si>
    <t>67.193.112.97</t>
  </si>
  <si>
    <t>East</t>
  </si>
  <si>
    <t>67.193.115.20</t>
  </si>
  <si>
    <t>Working towards BCBA</t>
  </si>
  <si>
    <t>174.115.82.155</t>
  </si>
  <si>
    <t>69.60.229.8</t>
  </si>
  <si>
    <t>North</t>
  </si>
  <si>
    <t>107.179.196.72</t>
  </si>
  <si>
    <t>BCBA-D</t>
  </si>
  <si>
    <t>67.69.69.188</t>
  </si>
  <si>
    <t>West</t>
  </si>
  <si>
    <t>99.250.184.39</t>
  </si>
  <si>
    <t>24.36.15.169</t>
  </si>
  <si>
    <t>99.226.184.89</t>
  </si>
  <si>
    <t>99.228.167.241</t>
  </si>
  <si>
    <t>173.238.0.70</t>
  </si>
  <si>
    <t>24.36.135.239</t>
  </si>
  <si>
    <t>99.253.133.125</t>
  </si>
  <si>
    <t>174.140.179.229</t>
  </si>
  <si>
    <t>24.150.61.47</t>
  </si>
  <si>
    <t>65.110.221.138</t>
  </si>
  <si>
    <t>142.117.71.86</t>
  </si>
  <si>
    <t>College Diploma: (Autism and Behavioural Sciences )</t>
  </si>
  <si>
    <t>184.148.82.101</t>
  </si>
  <si>
    <t>student under supervision, working toward a BCBA</t>
  </si>
  <si>
    <t>209.171.88.240</t>
  </si>
  <si>
    <t>24.36.98.244</t>
  </si>
  <si>
    <t>70.53.108.3</t>
  </si>
  <si>
    <t>RBT</t>
  </si>
  <si>
    <t>69.158.246.205</t>
  </si>
  <si>
    <r>
      <t>Q</t>
    </r>
    <r>
      <rPr>
        <sz val="8"/>
        <color theme="1"/>
        <rFont val="Calibri (Body)"/>
      </rPr>
      <t>0</t>
    </r>
  </si>
  <si>
    <t>k</t>
  </si>
  <si>
    <t>a</t>
  </si>
  <si>
    <t>SoS</t>
  </si>
  <si>
    <t>R2</t>
  </si>
  <si>
    <t>AVG</t>
  </si>
  <si>
    <t>MEDIAN</t>
  </si>
  <si>
    <t>SD</t>
  </si>
  <si>
    <t>SEM</t>
  </si>
  <si>
    <t>95% CI</t>
  </si>
  <si>
    <t>predicted</t>
  </si>
  <si>
    <t>(obs-pred)^2</t>
  </si>
  <si>
    <t>adj_x</t>
  </si>
  <si>
    <r>
      <t>r</t>
    </r>
    <r>
      <rPr>
        <sz val="12"/>
        <color theme="1"/>
        <rFont val="Calibri"/>
        <family val="2"/>
        <scheme val="minor"/>
      </rPr>
      <t>^2</t>
    </r>
  </si>
  <si>
    <t>use this one--&gt;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</si>
</sst>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0.0000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8"/>
      <color theme="1"/>
      <name val="Calibri (Body)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9">
    <xf numFmtId="0" fontId="0" fillId="0" borderId="0" xfId="0"/>
    <xf numFmtId="22" fontId="0" fillId="0" borderId="0" xfId="0" applyNumberFormat="1"/>
    <xf numFmtId="8" fontId="0" fillId="0" borderId="0" xfId="0" applyNumberFormat="1"/>
    <xf numFmtId="0" fontId="0" fillId="0" borderId="10" xfId="0" applyBorder="1"/>
    <xf numFmtId="0" fontId="18" fillId="0" borderId="0" xfId="0" applyFont="1"/>
    <xf numFmtId="0" fontId="18" fillId="0" borderId="0" xfId="0" applyFont="1" applyFill="1" applyBorder="1"/>
    <xf numFmtId="0" fontId="18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164" fontId="0" fillId="0" borderId="12" xfId="0" applyNumberFormat="1" applyBorder="1"/>
    <xf numFmtId="0" fontId="0" fillId="0" borderId="14" xfId="0" applyBorder="1"/>
    <xf numFmtId="164" fontId="0" fillId="0" borderId="11" xfId="0" applyNumberFormat="1" applyBorder="1"/>
    <xf numFmtId="0" fontId="0" fillId="0" borderId="0" xfId="0" applyBorder="1"/>
    <xf numFmtId="164" fontId="0" fillId="0" borderId="14" xfId="0" applyNumberFormat="1" applyBorder="1"/>
    <xf numFmtId="164" fontId="0" fillId="0" borderId="0" xfId="0" applyNumberFormat="1" applyBorder="1"/>
    <xf numFmtId="164" fontId="0" fillId="0" borderId="10" xfId="0" applyNumberFormat="1" applyBorder="1"/>
    <xf numFmtId="0" fontId="0" fillId="33" borderId="0" xfId="0" applyFill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057979731700204"/>
          <c:y val="2.1193542213473315E-2"/>
          <c:w val="0.8290151100904054"/>
          <c:h val="0.81281386701662284"/>
        </c:manualLayout>
      </c:layout>
      <c:scatterChart>
        <c:scatterStyle val="lineMarker"/>
        <c:varyColors val="0"/>
        <c:ser>
          <c:idx val="0"/>
          <c:order val="0"/>
          <c:tx>
            <c:strRef>
              <c:f>fit_complete_data!$Q$56</c:f>
              <c:strCache>
                <c:ptCount val="1"/>
                <c:pt idx="0">
                  <c:v>AVG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chemeClr val="tx1"/>
              </a:solidFill>
              <a:ln w="9525">
                <a:solidFill>
                  <a:schemeClr val="tx1">
                    <a:alpha val="30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fit_complete_data!$R$59:$AX$59</c:f>
                <c:numCache>
                  <c:formatCode>General</c:formatCode>
                  <c:ptCount val="33"/>
                  <c:pt idx="0">
                    <c:v>0.7538323017461751</c:v>
                  </c:pt>
                  <c:pt idx="1">
                    <c:v>2.8898318702908412</c:v>
                  </c:pt>
                  <c:pt idx="2">
                    <c:v>3.528385364642157</c:v>
                  </c:pt>
                  <c:pt idx="3">
                    <c:v>4.086640016673762</c:v>
                  </c:pt>
                  <c:pt idx="4">
                    <c:v>6.3610889913188462</c:v>
                  </c:pt>
                  <c:pt idx="5">
                    <c:v>7.229102189452977</c:v>
                  </c:pt>
                  <c:pt idx="6">
                    <c:v>8.5671716610986888</c:v>
                  </c:pt>
                  <c:pt idx="7">
                    <c:v>9.9054220843750418</c:v>
                  </c:pt>
                  <c:pt idx="8">
                    <c:v>10.702020012493634</c:v>
                  </c:pt>
                  <c:pt idx="9">
                    <c:v>10.778481710594745</c:v>
                  </c:pt>
                  <c:pt idx="10">
                    <c:v>11.599791836913091</c:v>
                  </c:pt>
                  <c:pt idx="11">
                    <c:v>11.709667982956674</c:v>
                  </c:pt>
                  <c:pt idx="12">
                    <c:v>13.48637108372187</c:v>
                  </c:pt>
                  <c:pt idx="13">
                    <c:v>14.380154763038837</c:v>
                  </c:pt>
                  <c:pt idx="14">
                    <c:v>14.211135773709142</c:v>
                  </c:pt>
                  <c:pt idx="15">
                    <c:v>13.989811536663588</c:v>
                  </c:pt>
                  <c:pt idx="16">
                    <c:v>14.586833032344106</c:v>
                  </c:pt>
                  <c:pt idx="17">
                    <c:v>13.870911279360755</c:v>
                  </c:pt>
                  <c:pt idx="18">
                    <c:v>13.546761933349114</c:v>
                  </c:pt>
                  <c:pt idx="19">
                    <c:v>12.518661665453324</c:v>
                  </c:pt>
                  <c:pt idx="20">
                    <c:v>11.579751740149742</c:v>
                  </c:pt>
                  <c:pt idx="21">
                    <c:v>11.612136100322745</c:v>
                  </c:pt>
                  <c:pt idx="22">
                    <c:v>11.91969487752394</c:v>
                  </c:pt>
                  <c:pt idx="23">
                    <c:v>12.244008946405676</c:v>
                  </c:pt>
                  <c:pt idx="24">
                    <c:v>11.627820831775995</c:v>
                  </c:pt>
                  <c:pt idx="25">
                    <c:v>12.101000745326914</c:v>
                  </c:pt>
                  <c:pt idx="26">
                    <c:v>12.023832562440464</c:v>
                  </c:pt>
                  <c:pt idx="27">
                    <c:v>13.341904763038446</c:v>
                  </c:pt>
                  <c:pt idx="28">
                    <c:v>13.555502300967287</c:v>
                  </c:pt>
                  <c:pt idx="29">
                    <c:v>14.732679278035778</c:v>
                  </c:pt>
                  <c:pt idx="30">
                    <c:v>14.768203631607596</c:v>
                  </c:pt>
                  <c:pt idx="31">
                    <c:v>14.608469385155017</c:v>
                  </c:pt>
                  <c:pt idx="32">
                    <c:v>14.350771207360594</c:v>
                  </c:pt>
                </c:numCache>
              </c:numRef>
            </c:plus>
            <c:minus>
              <c:numRef>
                <c:f>fit_complete_data!$R$59:$AX$59</c:f>
                <c:numCache>
                  <c:formatCode>General</c:formatCode>
                  <c:ptCount val="33"/>
                  <c:pt idx="0">
                    <c:v>0.7538323017461751</c:v>
                  </c:pt>
                  <c:pt idx="1">
                    <c:v>2.8898318702908412</c:v>
                  </c:pt>
                  <c:pt idx="2">
                    <c:v>3.528385364642157</c:v>
                  </c:pt>
                  <c:pt idx="3">
                    <c:v>4.086640016673762</c:v>
                  </c:pt>
                  <c:pt idx="4">
                    <c:v>6.3610889913188462</c:v>
                  </c:pt>
                  <c:pt idx="5">
                    <c:v>7.229102189452977</c:v>
                  </c:pt>
                  <c:pt idx="6">
                    <c:v>8.5671716610986888</c:v>
                  </c:pt>
                  <c:pt idx="7">
                    <c:v>9.9054220843750418</c:v>
                  </c:pt>
                  <c:pt idx="8">
                    <c:v>10.702020012493634</c:v>
                  </c:pt>
                  <c:pt idx="9">
                    <c:v>10.778481710594745</c:v>
                  </c:pt>
                  <c:pt idx="10">
                    <c:v>11.599791836913091</c:v>
                  </c:pt>
                  <c:pt idx="11">
                    <c:v>11.709667982956674</c:v>
                  </c:pt>
                  <c:pt idx="12">
                    <c:v>13.48637108372187</c:v>
                  </c:pt>
                  <c:pt idx="13">
                    <c:v>14.380154763038837</c:v>
                  </c:pt>
                  <c:pt idx="14">
                    <c:v>14.211135773709142</c:v>
                  </c:pt>
                  <c:pt idx="15">
                    <c:v>13.989811536663588</c:v>
                  </c:pt>
                  <c:pt idx="16">
                    <c:v>14.586833032344106</c:v>
                  </c:pt>
                  <c:pt idx="17">
                    <c:v>13.870911279360755</c:v>
                  </c:pt>
                  <c:pt idx="18">
                    <c:v>13.546761933349114</c:v>
                  </c:pt>
                  <c:pt idx="19">
                    <c:v>12.518661665453324</c:v>
                  </c:pt>
                  <c:pt idx="20">
                    <c:v>11.579751740149742</c:v>
                  </c:pt>
                  <c:pt idx="21">
                    <c:v>11.612136100322745</c:v>
                  </c:pt>
                  <c:pt idx="22">
                    <c:v>11.91969487752394</c:v>
                  </c:pt>
                  <c:pt idx="23">
                    <c:v>12.244008946405676</c:v>
                  </c:pt>
                  <c:pt idx="24">
                    <c:v>11.627820831775995</c:v>
                  </c:pt>
                  <c:pt idx="25">
                    <c:v>12.101000745326914</c:v>
                  </c:pt>
                  <c:pt idx="26">
                    <c:v>12.023832562440464</c:v>
                  </c:pt>
                  <c:pt idx="27">
                    <c:v>13.341904763038446</c:v>
                  </c:pt>
                  <c:pt idx="28">
                    <c:v>13.555502300967287</c:v>
                  </c:pt>
                  <c:pt idx="29">
                    <c:v>14.732679278035778</c:v>
                  </c:pt>
                  <c:pt idx="30">
                    <c:v>14.768203631607596</c:v>
                  </c:pt>
                  <c:pt idx="31">
                    <c:v>14.608469385155017</c:v>
                  </c:pt>
                  <c:pt idx="32">
                    <c:v>14.350771207360594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fit_complete_data!$R$54:$AX$54</c:f>
              <c:numCache>
                <c:formatCode>General</c:formatCode>
                <c:ptCount val="3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fit_complete_data!$R$56:$AX$56</c:f>
              <c:numCache>
                <c:formatCode>0.0000</c:formatCode>
                <c:ptCount val="33"/>
                <c:pt idx="0">
                  <c:v>99.615384615384613</c:v>
                </c:pt>
                <c:pt idx="1">
                  <c:v>98.115384615384613</c:v>
                </c:pt>
                <c:pt idx="2">
                  <c:v>97.288461538461533</c:v>
                </c:pt>
                <c:pt idx="3">
                  <c:v>95.65384615384616</c:v>
                </c:pt>
                <c:pt idx="4">
                  <c:v>86.865384615384613</c:v>
                </c:pt>
                <c:pt idx="5">
                  <c:v>75.711538461538467</c:v>
                </c:pt>
                <c:pt idx="6">
                  <c:v>63.115384615384613</c:v>
                </c:pt>
                <c:pt idx="7">
                  <c:v>53.057692307692307</c:v>
                </c:pt>
                <c:pt idx="8">
                  <c:v>41.71153846153846</c:v>
                </c:pt>
                <c:pt idx="9">
                  <c:v>33.653846153846153</c:v>
                </c:pt>
                <c:pt idx="10">
                  <c:v>29.73076923076923</c:v>
                </c:pt>
                <c:pt idx="11">
                  <c:v>26.03846153846154</c:v>
                </c:pt>
                <c:pt idx="12">
                  <c:v>21.26923076923077</c:v>
                </c:pt>
                <c:pt idx="13">
                  <c:v>19.134615384615383</c:v>
                </c:pt>
                <c:pt idx="14">
                  <c:v>18.692307692307693</c:v>
                </c:pt>
                <c:pt idx="15">
                  <c:v>17.615384615384617</c:v>
                </c:pt>
                <c:pt idx="16">
                  <c:v>17.403846153846153</c:v>
                </c:pt>
                <c:pt idx="17">
                  <c:v>16.384615384615383</c:v>
                </c:pt>
                <c:pt idx="18">
                  <c:v>14.807692307692308</c:v>
                </c:pt>
                <c:pt idx="19">
                  <c:v>13.923076923076923</c:v>
                </c:pt>
                <c:pt idx="20">
                  <c:v>12.673076923076923</c:v>
                </c:pt>
                <c:pt idx="21">
                  <c:v>12.48076923076923</c:v>
                </c:pt>
                <c:pt idx="22">
                  <c:v>11.807692307692308</c:v>
                </c:pt>
                <c:pt idx="23">
                  <c:v>9.25</c:v>
                </c:pt>
                <c:pt idx="24">
                  <c:v>8.615384615384615</c:v>
                </c:pt>
                <c:pt idx="25">
                  <c:v>8.5</c:v>
                </c:pt>
                <c:pt idx="26">
                  <c:v>7.25</c:v>
                </c:pt>
                <c:pt idx="27">
                  <c:v>7</c:v>
                </c:pt>
                <c:pt idx="28">
                  <c:v>5.7884615384615383</c:v>
                </c:pt>
                <c:pt idx="29">
                  <c:v>5.75</c:v>
                </c:pt>
                <c:pt idx="30">
                  <c:v>5.7692307692307692</c:v>
                </c:pt>
                <c:pt idx="31">
                  <c:v>5.6730769230769234</c:v>
                </c:pt>
                <c:pt idx="32">
                  <c:v>5.5192307692307692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B-EA4E-921C-76EA5FFE58DF}"/>
            </c:ext>
          </c:extLst>
        </c:ser>
        <c:ser>
          <c:idx val="1"/>
          <c:order val="1"/>
          <c:tx>
            <c:v>Predicted</c:v>
          </c:tx>
          <c:spPr>
            <a:ln w="15875" cap="rnd">
              <a:solidFill>
                <a:schemeClr val="tx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fit_complete_data!$R$54:$AX$54</c:f>
              <c:numCache>
                <c:formatCode>General</c:formatCode>
                <c:ptCount val="33"/>
                <c:pt idx="0">
                  <c:v>10</c:v>
                </c:pt>
                <c:pt idx="1">
                  <c:v>25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  <c:pt idx="5">
                  <c:v>300</c:v>
                </c:pt>
                <c:pt idx="6">
                  <c:v>400</c:v>
                </c:pt>
                <c:pt idx="7">
                  <c:v>500</c:v>
                </c:pt>
                <c:pt idx="8">
                  <c:v>600</c:v>
                </c:pt>
                <c:pt idx="9">
                  <c:v>700</c:v>
                </c:pt>
                <c:pt idx="10">
                  <c:v>800</c:v>
                </c:pt>
                <c:pt idx="11">
                  <c:v>900</c:v>
                </c:pt>
                <c:pt idx="12">
                  <c:v>1000</c:v>
                </c:pt>
                <c:pt idx="13">
                  <c:v>1100</c:v>
                </c:pt>
                <c:pt idx="14">
                  <c:v>1200</c:v>
                </c:pt>
                <c:pt idx="15">
                  <c:v>1300</c:v>
                </c:pt>
                <c:pt idx="16">
                  <c:v>1400</c:v>
                </c:pt>
                <c:pt idx="17">
                  <c:v>1500</c:v>
                </c:pt>
                <c:pt idx="18">
                  <c:v>1600</c:v>
                </c:pt>
                <c:pt idx="19">
                  <c:v>1700</c:v>
                </c:pt>
                <c:pt idx="20">
                  <c:v>1800</c:v>
                </c:pt>
                <c:pt idx="21">
                  <c:v>1900</c:v>
                </c:pt>
                <c:pt idx="22">
                  <c:v>2000</c:v>
                </c:pt>
                <c:pt idx="23">
                  <c:v>2100</c:v>
                </c:pt>
                <c:pt idx="24">
                  <c:v>2200</c:v>
                </c:pt>
                <c:pt idx="25">
                  <c:v>2300</c:v>
                </c:pt>
                <c:pt idx="26">
                  <c:v>2400</c:v>
                </c:pt>
                <c:pt idx="27">
                  <c:v>2500</c:v>
                </c:pt>
                <c:pt idx="28">
                  <c:v>2600</c:v>
                </c:pt>
                <c:pt idx="29">
                  <c:v>2700</c:v>
                </c:pt>
                <c:pt idx="30">
                  <c:v>2800</c:v>
                </c:pt>
                <c:pt idx="31">
                  <c:v>2900</c:v>
                </c:pt>
                <c:pt idx="32">
                  <c:v>3000</c:v>
                </c:pt>
              </c:numCache>
            </c:numRef>
          </c:xVal>
          <c:yVal>
            <c:numRef>
              <c:f>fit_complete_data!$R$60:$AX$60</c:f>
              <c:numCache>
                <c:formatCode>General</c:formatCode>
                <c:ptCount val="33"/>
                <c:pt idx="0">
                  <c:v>100</c:v>
                </c:pt>
                <c:pt idx="1">
                  <c:v>96.271334206320461</c:v>
                </c:pt>
                <c:pt idx="2">
                  <c:v>92.71076314807776</c:v>
                </c:pt>
                <c:pt idx="3">
                  <c:v>86.059838210701074</c:v>
                </c:pt>
                <c:pt idx="4">
                  <c:v>74.42631836235698</c:v>
                </c:pt>
                <c:pt idx="5">
                  <c:v>64.670875868764625</c:v>
                </c:pt>
                <c:pt idx="6">
                  <c:v>56.452101459188327</c:v>
                </c:pt>
                <c:pt idx="7">
                  <c:v>49.496649485230463</c:v>
                </c:pt>
                <c:pt idx="8">
                  <c:v>43.584601116997085</c:v>
                </c:pt>
                <c:pt idx="9">
                  <c:v>38.538184183534405</c:v>
                </c:pt>
                <c:pt idx="10">
                  <c:v>34.213035643949787</c:v>
                </c:pt>
                <c:pt idx="11">
                  <c:v>30.491400072826053</c:v>
                </c:pt>
                <c:pt idx="12">
                  <c:v>27.276809711210586</c:v>
                </c:pt>
                <c:pt idx="13">
                  <c:v>24.489903880025395</c:v>
                </c:pt>
                <c:pt idx="14">
                  <c:v>22.06512878347678</c:v>
                </c:pt>
                <c:pt idx="15">
                  <c:v>19.948120760967292</c:v>
                </c:pt>
                <c:pt idx="16">
                  <c:v>18.093622506833963</c:v>
                </c:pt>
                <c:pt idx="17">
                  <c:v>16.463816744802614</c:v>
                </c:pt>
                <c:pt idx="18">
                  <c:v>15.026988285862686</c:v>
                </c:pt>
                <c:pt idx="19">
                  <c:v>13.75644548519622</c:v>
                </c:pt>
                <c:pt idx="20">
                  <c:v>12.62964744170084</c:v>
                </c:pt>
                <c:pt idx="21">
                  <c:v>11.627495031304116</c:v>
                </c:pt>
                <c:pt idx="22">
                  <c:v>10.733752907432024</c:v>
                </c:pt>
                <c:pt idx="23">
                  <c:v>9.9345765907715702</c:v>
                </c:pt>
                <c:pt idx="24">
                  <c:v>9.2181241941471779</c:v>
                </c:pt>
                <c:pt idx="25">
                  <c:v>8.574236554124429</c:v>
                </c:pt>
                <c:pt idx="26">
                  <c:v>7.994172846195954</c:v>
                </c:pt>
                <c:pt idx="27">
                  <c:v>7.4703913554110324</c:v>
                </c:pt>
                <c:pt idx="28">
                  <c:v>6.9963671192272061</c:v>
                </c:pt>
                <c:pt idx="29">
                  <c:v>6.5664397766117659</c:v>
                </c:pt>
                <c:pt idx="30">
                  <c:v>6.1756862409512641</c:v>
                </c:pt>
                <c:pt idx="31">
                  <c:v>5.8198138365076089</c:v>
                </c:pt>
                <c:pt idx="32">
                  <c:v>5.4950703549424125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B4B-EA4E-921C-76EA5FFE5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9027951"/>
        <c:axId val="1949029583"/>
      </c:scatterChart>
      <c:valAx>
        <c:axId val="1949027951"/>
        <c:scaling>
          <c:logBase val="10"/>
          <c:orientation val="minMax"/>
          <c:max val="4000"/>
          <c:min val="1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>
                    <a:solidFill>
                      <a:schemeClr val="tx1"/>
                    </a:solidFill>
                  </a:rPr>
                  <a:t>Cost of Certification ($)</a:t>
                </a:r>
              </a:p>
            </c:rich>
          </c:tx>
          <c:layout>
            <c:manualLayout>
              <c:xMode val="edge"/>
              <c:yMode val="edge"/>
              <c:x val="0.31828466754155726"/>
              <c:y val="0.909722222222222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29583"/>
        <c:crosses val="autoZero"/>
        <c:crossBetween val="midCat"/>
      </c:valAx>
      <c:valAx>
        <c:axId val="1949029583"/>
        <c:scaling>
          <c:orientation val="minMax"/>
          <c:max val="105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4000">
                    <a:solidFill>
                      <a:schemeClr val="tx1"/>
                    </a:solidFill>
                  </a:rPr>
                  <a:t>Likelihood Purchase</a:t>
                </a:r>
              </a:p>
              <a:p>
                <a:pPr>
                  <a:defRPr/>
                </a:pPr>
                <a:r>
                  <a:rPr lang="en-US" sz="2000">
                    <a:solidFill>
                      <a:schemeClr val="tx1"/>
                    </a:solidFill>
                  </a:rPr>
                  <a:t>0 = Would not Purchase    100= Would Purchase</a:t>
                </a:r>
              </a:p>
            </c:rich>
          </c:tx>
          <c:layout>
            <c:manualLayout>
              <c:xMode val="edge"/>
              <c:yMode val="edge"/>
              <c:x val="9.2009332166812462E-4"/>
              <c:y val="8.038249125109359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9027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152526</xdr:colOff>
      <xdr:row>9</xdr:row>
      <xdr:rowOff>203777</xdr:rowOff>
    </xdr:from>
    <xdr:to>
      <xdr:col>38</xdr:col>
      <xdr:colOff>393826</xdr:colOff>
      <xdr:row>45</xdr:row>
      <xdr:rowOff>203778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2B2551-FF5E-C648-A3DD-FD62F1353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16</xdr:col>
      <xdr:colOff>428336</xdr:colOff>
      <xdr:row>22</xdr:row>
      <xdr:rowOff>200120</xdr:rowOff>
    </xdr:from>
    <xdr:to>
      <xdr:col>24</xdr:col>
      <xdr:colOff>496199</xdr:colOff>
      <xdr:row>34</xdr:row>
      <xdr:rowOff>19128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C9411AE-5A54-0841-A274-B4B0BFB800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663881" y="4772120"/>
          <a:ext cx="6914318" cy="2312826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0.12766</cdr:x>
      <cdr:y>0.84048</cdr:y>
    </cdr:from>
    <cdr:to>
      <cdr:x>1</cdr:x>
      <cdr:y>0.9119</cdr:y>
    </cdr:to>
    <cdr:sp macro="" textlink="">
      <cdr:nvSpPr>
        <cdr:cNvPr id="2" name="TextBox 3">
          <a:extLst xmlns:a="http://schemas.openxmlformats.org/drawingml/2006/main">
            <a:ext uri="{FF2B5EF4-FFF2-40B4-BE49-F238E27FC236}">
              <a16:creationId xmlns:a16="http://schemas.microsoft.com/office/drawing/2014/main" id="{2B7F0883-0FF1-8A4D-9398-D297745DB915}"/>
            </a:ext>
          </a:extLst>
        </cdr:cNvPr>
        <cdr:cNvSpPr txBox="1"/>
      </cdr:nvSpPr>
      <cdr:spPr>
        <a:xfrm xmlns:a="http://schemas.openxmlformats.org/drawingml/2006/main">
          <a:off x="1412523" y="5977466"/>
          <a:ext cx="9651999" cy="508000"/>
        </a:xfrm>
        <a:prstGeom xmlns:a="http://schemas.openxmlformats.org/drawingml/2006/main" prst="rect">
          <a:avLst/>
        </a:prstGeom>
        <a:solidFill xmlns:a="http://schemas.openxmlformats.org/drawingml/2006/main">
          <a:schemeClr val="lt1"/>
        </a:solidFill>
        <a:ln xmlns:a="http://schemas.openxmlformats.org/drawingml/2006/main" w="9525" cmpd="sng">
          <a:noFill/>
        </a:ln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/>
            <a:t>0                     25</a:t>
          </a:r>
          <a:r>
            <a:rPr lang="en-US" sz="2000" baseline="0"/>
            <a:t>              50             100           </a:t>
          </a:r>
          <a:r>
            <a:rPr lang="en-US" sz="1100" baseline="0"/>
            <a:t> </a:t>
          </a:r>
          <a:r>
            <a:rPr lang="en-US" sz="2000" baseline="0"/>
            <a:t>200           </a:t>
          </a:r>
          <a:r>
            <a:rPr lang="en-US" sz="1400" baseline="0"/>
            <a:t> </a:t>
          </a:r>
          <a:r>
            <a:rPr lang="en-US" sz="2000" baseline="0"/>
            <a:t>400           </a:t>
          </a:r>
          <a:r>
            <a:rPr lang="en-US" sz="1400" baseline="0"/>
            <a:t> </a:t>
          </a:r>
          <a:r>
            <a:rPr lang="en-US" sz="2000" baseline="0"/>
            <a:t>800         1500          3000</a:t>
          </a:r>
          <a:endParaRPr lang="en-US" sz="2000"/>
        </a:p>
      </cdr:txBody>
    </cdr:sp>
  </cdr:relSizeAnchor>
  <cdr:relSizeAnchor xmlns:cdr="http://schemas.openxmlformats.org/drawingml/2006/chartDrawing">
    <cdr:from>
      <cdr:x>0.14608</cdr:x>
      <cdr:y>0.61011</cdr:y>
    </cdr:from>
    <cdr:to>
      <cdr:x>0.41466</cdr:x>
      <cdr:y>0.81073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D3D71D46-4E25-CF4A-ADED-58B613B1F70D}"/>
                </a:ext>
              </a:extLst>
            </cdr:cNvPr>
            <cdr:cNvSpPr txBox="1"/>
          </cdr:nvSpPr>
          <cdr:spPr>
            <a:xfrm xmlns:a="http://schemas.openxmlformats.org/drawingml/2006/main">
              <a:off x="1613924" y="4564496"/>
              <a:ext cx="2967183" cy="150091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algn="ctr"/>
              <a14:m>
                <m:oMath xmlns:m="http://schemas.openxmlformats.org/officeDocument/2006/math">
                  <m:sSub>
                    <m:sSubPr>
                      <m:ctrlPr>
                        <a:rPr lang="en-US" sz="280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US" sz="2800" b="0" i="1">
                          <a:latin typeface="Cambria Math" panose="02040503050406030204" pitchFamily="18" charset="0"/>
                        </a:rPr>
                        <m:t>𝑄</m:t>
                      </m:r>
                    </m:e>
                    <m:sub>
                      <m:r>
                        <a:rPr lang="en-US" sz="2800" b="0" i="1">
                          <a:latin typeface="Cambria Math" panose="02040503050406030204" pitchFamily="18" charset="0"/>
                        </a:rPr>
                        <m:t>0</m:t>
                      </m:r>
                    </m:sub>
                  </m:sSub>
                </m:oMath>
              </a14:m>
              <a:r>
                <a:rPr lang="en-US" sz="2800" i="1"/>
                <a:t> </a:t>
              </a:r>
              <a:r>
                <a:rPr lang="en-US" sz="2800" i="0" baseline="0"/>
                <a:t> = 100</a:t>
              </a:r>
            </a:p>
            <a:p xmlns:a="http://schemas.openxmlformats.org/drawingml/2006/main">
              <a:pPr algn="ctr"/>
              <a14:m>
                <m:oMath xmlns:m="http://schemas.openxmlformats.org/officeDocument/2006/math">
                  <m:r>
                    <a:rPr lang="en-US" sz="28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𝛼</m:t>
                  </m:r>
                  <m:r>
                    <a:rPr lang="en-US" sz="2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=3.31</m:t>
                  </m:r>
                  <m:r>
                    <a:rPr lang="en-US" sz="28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𝑥</m:t>
                  </m:r>
                  <m:sSup>
                    <m:sSupPr>
                      <m:ctrlP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sSupPr>
                    <m:e>
                      <m: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10</m:t>
                      </m:r>
                    </m:e>
                    <m:sup>
                      <m:r>
                        <a:rPr lang="en-US" sz="28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−6</m:t>
                      </m:r>
                    </m:sup>
                  </m:sSup>
                </m:oMath>
              </a14:m>
              <a:r>
                <a:rPr lang="en-US" sz="2800" i="0"/>
                <a:t> </a:t>
              </a:r>
            </a:p>
            <a:p xmlns:a="http://schemas.openxmlformats.org/drawingml/2006/main"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28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p>
                        <m:r>
                          <a:rPr lang="en-US" sz="28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2800" i="1">
                        <a:latin typeface="Cambria Math" panose="02040503050406030204" pitchFamily="18" charset="0"/>
                      </a:rPr>
                      <m:t> = 0.98</m:t>
                    </m:r>
                    <m:r>
                      <a:rPr lang="en-US" sz="2800" b="0" i="1">
                        <a:latin typeface="Cambria Math" panose="02040503050406030204" pitchFamily="18" charset="0"/>
                      </a:rPr>
                      <m:t>2</m:t>
                    </m:r>
                  </m:oMath>
                </m:oMathPara>
              </a14:m>
              <a:endParaRPr lang="en-US" sz="2800" i="1"/>
            </a:p>
          </cdr:txBody>
        </cdr:sp>
      </mc:Choice>
      <mc:Fallback xmlns="">
        <cdr:sp macro="" textlink="">
          <cdr:nvSpPr>
            <cdr:cNvPr id="3" name="TextBox 2">
              <a:extLst xmlns:a="http://schemas.openxmlformats.org/drawingml/2006/main">
                <a:ext uri="{FF2B5EF4-FFF2-40B4-BE49-F238E27FC236}">
                  <a16:creationId xmlns:a16="http://schemas.microsoft.com/office/drawing/2014/main" id="{D3D71D46-4E25-CF4A-ADED-58B613B1F70D}"/>
                </a:ext>
              </a:extLst>
            </cdr:cNvPr>
            <cdr:cNvSpPr txBox="1"/>
          </cdr:nvSpPr>
          <cdr:spPr>
            <a:xfrm xmlns:a="http://schemas.openxmlformats.org/drawingml/2006/main">
              <a:off x="1613924" y="4564496"/>
              <a:ext cx="2967183" cy="150091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square" rtlCol="0"/>
            <a:lstStyle xmlns:a="http://schemas.openxmlformats.org/drawingml/2006/main"/>
            <a:p xmlns:a="http://schemas.openxmlformats.org/drawingml/2006/main">
              <a:pPr algn="ctr"/>
              <a:r>
                <a:rPr lang="en-US" sz="2800" b="0" i="0">
                  <a:latin typeface="Cambria Math" panose="02040503050406030204" pitchFamily="18" charset="0"/>
                </a:rPr>
                <a:t>𝑄_0</a:t>
              </a:r>
              <a:r>
                <a:rPr lang="en-US" sz="2800" i="1"/>
                <a:t> </a:t>
              </a:r>
              <a:r>
                <a:rPr lang="en-US" sz="2800" i="0" baseline="0"/>
                <a:t> = 100</a:t>
              </a:r>
            </a:p>
            <a:p xmlns:a="http://schemas.openxmlformats.org/drawingml/2006/main">
              <a:pPr algn="ctr"/>
              <a:r>
                <a:rPr lang="en-US" sz="28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n-US" sz="2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=3.31𝑥10^(−6)</a:t>
              </a:r>
              <a:r>
                <a:rPr lang="en-US" sz="2800" i="0"/>
                <a:t> </a:t>
              </a:r>
            </a:p>
            <a:p xmlns:a="http://schemas.openxmlformats.org/drawingml/2006/main">
              <a:pPr algn="ctr"/>
              <a:r>
                <a:rPr lang="en-US" sz="2800" b="0" i="0">
                  <a:latin typeface="Cambria Math" panose="02040503050406030204" pitchFamily="18" charset="0"/>
                </a:rPr>
                <a:t>𝑅^2 </a:t>
              </a:r>
              <a:r>
                <a:rPr lang="en-US" sz="2800" i="0">
                  <a:latin typeface="Cambria Math" panose="02040503050406030204" pitchFamily="18" charset="0"/>
                </a:rPr>
                <a:t> = 0.98</a:t>
              </a:r>
              <a:r>
                <a:rPr lang="en-US" sz="2800" b="0" i="0">
                  <a:latin typeface="Cambria Math" panose="02040503050406030204" pitchFamily="18" charset="0"/>
                </a:rPr>
                <a:t>2</a:t>
              </a:r>
              <a:endParaRPr lang="en-US" sz="2800" i="1"/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M63"/>
  <sheetViews>
    <sheetView tabSelected="1" zoomScale="110" zoomScaleNormal="110" workbookViewId="0">
      <pane xSplit="6" ySplit="1" topLeftCell="G2" activePane="bottomRight" state="frozen"/>
      <selection activeCell="F1" sqref="F1"/>
      <selection pane="topRight" activeCell="G1" sqref="G1"/>
      <selection pane="bottomLeft" activeCell="F2" sqref="F2"/>
      <selection pane="bottomRight" sqref="A1:Q1"/>
    </sheetView>
  </sheetViews>
  <sheetFormatPr baseColWidth="10" defaultRowHeight="16" x14ac:dyDescent="0.2"/>
  <cols>
    <col min="1" max="4" width="10.83203125" customWidth="1"/>
    <col min="5" max="5" width="13.83203125" customWidth="1"/>
    <col min="16" max="16" width="20.33203125" bestFit="1" customWidth="1"/>
    <col min="18" max="18" width="13.5" style="11" bestFit="1" customWidth="1"/>
    <col min="25" max="25" width="10.83203125" customWidth="1"/>
    <col min="50" max="50" width="10.83203125" style="3"/>
    <col min="53" max="53" width="13.5" bestFit="1" customWidth="1"/>
    <col min="54" max="54" width="13" bestFit="1" customWidth="1"/>
    <col min="55" max="55" width="10.83203125" style="3"/>
    <col min="56" max="56" width="10.83203125" style="17"/>
  </cols>
  <sheetData>
    <row r="1" spans="1:9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s="11">
        <v>0</v>
      </c>
      <c r="S1">
        <v>25</v>
      </c>
      <c r="T1">
        <v>50</v>
      </c>
      <c r="U1">
        <v>100</v>
      </c>
      <c r="V1">
        <v>200</v>
      </c>
      <c r="W1">
        <v>300</v>
      </c>
      <c r="X1">
        <v>400</v>
      </c>
      <c r="Y1">
        <v>500</v>
      </c>
      <c r="Z1">
        <v>600</v>
      </c>
      <c r="AA1">
        <v>700</v>
      </c>
      <c r="AB1">
        <v>800</v>
      </c>
      <c r="AC1">
        <v>900</v>
      </c>
      <c r="AD1">
        <v>1000</v>
      </c>
      <c r="AE1">
        <v>1100</v>
      </c>
      <c r="AF1">
        <v>1200</v>
      </c>
      <c r="AG1">
        <v>1300</v>
      </c>
      <c r="AH1">
        <v>1400</v>
      </c>
      <c r="AI1">
        <v>1500</v>
      </c>
      <c r="AJ1">
        <v>1600</v>
      </c>
      <c r="AK1">
        <v>1700</v>
      </c>
      <c r="AL1">
        <v>1800</v>
      </c>
      <c r="AM1">
        <v>1900</v>
      </c>
      <c r="AN1">
        <v>2000</v>
      </c>
      <c r="AO1">
        <v>2100</v>
      </c>
      <c r="AP1">
        <v>2200</v>
      </c>
      <c r="AQ1">
        <v>2300</v>
      </c>
      <c r="AR1">
        <v>2400</v>
      </c>
      <c r="AS1">
        <v>2500</v>
      </c>
      <c r="AT1">
        <v>2600</v>
      </c>
      <c r="AU1">
        <v>2700</v>
      </c>
      <c r="AV1">
        <v>2800</v>
      </c>
      <c r="AW1">
        <v>2900</v>
      </c>
      <c r="AX1" s="3">
        <v>3000</v>
      </c>
      <c r="AY1" s="4" t="s">
        <v>139</v>
      </c>
      <c r="AZ1" s="4" t="s">
        <v>140</v>
      </c>
      <c r="BA1" s="4" t="s">
        <v>141</v>
      </c>
      <c r="BB1" s="5" t="s">
        <v>142</v>
      </c>
      <c r="BC1" s="6" t="s">
        <v>143</v>
      </c>
      <c r="BE1" t="s">
        <v>17</v>
      </c>
      <c r="BF1" t="s">
        <v>18</v>
      </c>
      <c r="BG1" t="s">
        <v>19</v>
      </c>
      <c r="BH1" t="s">
        <v>20</v>
      </c>
      <c r="BI1" t="s">
        <v>21</v>
      </c>
      <c r="BJ1" t="s">
        <v>22</v>
      </c>
      <c r="BK1" t="s">
        <v>23</v>
      </c>
      <c r="BL1" t="s">
        <v>24</v>
      </c>
      <c r="BM1" t="s">
        <v>25</v>
      </c>
      <c r="BN1" t="s">
        <v>26</v>
      </c>
      <c r="BO1" t="s">
        <v>27</v>
      </c>
      <c r="BP1" t="s">
        <v>28</v>
      </c>
      <c r="BQ1" t="s">
        <v>29</v>
      </c>
      <c r="BR1" t="s">
        <v>30</v>
      </c>
      <c r="BS1" t="s">
        <v>31</v>
      </c>
      <c r="BT1" t="s">
        <v>32</v>
      </c>
      <c r="BU1" t="s">
        <v>33</v>
      </c>
      <c r="BV1" t="s">
        <v>34</v>
      </c>
      <c r="BW1" t="s">
        <v>35</v>
      </c>
      <c r="BX1" t="s">
        <v>36</v>
      </c>
      <c r="BY1" t="s">
        <v>37</v>
      </c>
      <c r="BZ1" t="s">
        <v>38</v>
      </c>
      <c r="CA1" t="s">
        <v>39</v>
      </c>
      <c r="CB1" t="s">
        <v>40</v>
      </c>
      <c r="CC1" t="s">
        <v>41</v>
      </c>
      <c r="CD1" t="s">
        <v>42</v>
      </c>
      <c r="CE1" t="s">
        <v>43</v>
      </c>
      <c r="CF1" t="s">
        <v>44</v>
      </c>
      <c r="CG1" t="s">
        <v>45</v>
      </c>
      <c r="CH1" t="s">
        <v>46</v>
      </c>
      <c r="CI1" t="s">
        <v>47</v>
      </c>
      <c r="CJ1" t="s">
        <v>48</v>
      </c>
      <c r="CK1" t="s">
        <v>49</v>
      </c>
      <c r="CL1" t="s">
        <v>50</v>
      </c>
      <c r="CM1" t="s">
        <v>51</v>
      </c>
    </row>
    <row r="2" spans="1:91" x14ac:dyDescent="0.2">
      <c r="A2" s="1">
        <v>43754.693055555559</v>
      </c>
      <c r="B2" s="1">
        <v>43761.599999999999</v>
      </c>
      <c r="C2" t="s">
        <v>52</v>
      </c>
      <c r="D2">
        <v>596732</v>
      </c>
      <c r="E2" s="1">
        <v>43761.599999999999</v>
      </c>
      <c r="F2">
        <v>42</v>
      </c>
      <c r="G2" t="s">
        <v>53</v>
      </c>
      <c r="H2" t="s">
        <v>54</v>
      </c>
      <c r="J2" t="s">
        <v>55</v>
      </c>
      <c r="L2" t="s">
        <v>56</v>
      </c>
      <c r="M2" t="s">
        <v>57</v>
      </c>
      <c r="N2" t="s">
        <v>57</v>
      </c>
      <c r="P2" t="s">
        <v>58</v>
      </c>
      <c r="Q2" t="s">
        <v>59</v>
      </c>
      <c r="R2" s="11">
        <v>100</v>
      </c>
      <c r="S2">
        <v>100</v>
      </c>
      <c r="T2">
        <v>100</v>
      </c>
      <c r="U2">
        <v>98</v>
      </c>
      <c r="V2">
        <v>69</v>
      </c>
      <c r="W2">
        <v>31</v>
      </c>
      <c r="X2">
        <v>22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 s="3">
        <v>0</v>
      </c>
      <c r="AY2">
        <v>100</v>
      </c>
      <c r="AZ2">
        <v>2</v>
      </c>
      <c r="BA2">
        <v>9.9999999999999995E-7</v>
      </c>
      <c r="BB2">
        <f xml:space="preserve">    ((R2  -   ($AY2 * (10^(($AZ2*(EXP(-$BA2*$AY2*R1)-1))))))^2)   +
      ((S2  -   ($AY2 * (10^(($AZ2*(EXP(-$BA2*$AY2*S1)-1))))))^2)   +
      ((T2  -   ($AY2 * (10^(($AZ2*(EXP(-$BA2*$AY2*T1)-1))))))^2)   +
      ((U2  -   ($AY2 * (10^(($AZ2*(EXP(-$BA2*$AY2*U1)-1))))))^2)   +
      ((V2  -   ($AY2 * (10^(($AZ2*(EXP(-$BA2*$AY2*V1)-1))))))^2)   +
      ((W2  -   ($AY2 * (10^(($AZ2*(EXP(-$BA2*$AY2*W1)-1))))))^2)   +
      ((X2  -   ($AY2 * (10^(($AZ2*(EXP(-$BA2*$AY2*X1)-1))))))^2)   +
      ((Y2  -   ($AY2 * (10^(($AZ2*(EXP(-$BA2*$AY2*Y1)-1))))))^2)   +
      ((Z2  -   ($AY2 * (10^(($AZ2*(EXP(-$BA2*$AY2*Z1)-1))))))^2)   +
      ((AA2  -   ($AY2 * (10^(($AZ2*(EXP(-$BA2*$AY2*AA1)-1))))))^2)   +
      ((AB2  -   ($AY2 * (10^(($AZ2*(EXP(-$BA2*$AY2*AB1)-1))))))^2)   +
      ((AC2  -   ($AY2 * (10^(($AZ2*(EXP(-$BA2*$AY2*AC1)-1))))))^2)   +
      ((AD2  -   ($AY2 * (10^(($AZ2*(EXP(-$BA2*$AY2*AD1)-1))))))^2)   +
      ((AE2  -   ($AY2 * (10^(($AZ2*(EXP(-$BA2*$AY2*AE1)-1))))))^2)   +
      ((AF2  -   ($AY2 * (10^(($AZ2*(EXP(-$BA2*$AY2*AF1)-1))))))^2)   +
      ((AG2  -   ($AY2 * (10^(($AZ2*(EXP(-$BA2*$AY2*AG1)-1))))))^2)   +
      ((AH2  -   ($AY2 * (10^(($AZ2*(EXP(-$BA2*$AY2*AH1)-1))))))^2)   +
      ((AI2  -   ($AY2 * (10^(($AZ2*(EXP(-$BA2*$AY2*AI1)-1))))))^2)   +
      ((AJ2  -   ($AY2 * (10^(($AZ2*(EXP(-$BA2*$AY2*AJ1)-1))))))^2)   +
      ((AK2  -   ($AY2 * (10^(($AZ2*(EXP(-$BA2*$AY2*AK1)-1))))))^2)   +
      ((AL2  -   ($AY2 * (10^(($AZ2*(EXP(-$BA2*$AY2*AL1)-1))))))^2)   +
      ((AM2  -   ($AY2 * (10^(($AZ2*(EXP(-$BA2*$AY2*AM1)-1))))))^2)   +
      ((AN2  -   ($AY2 * (10^(($AZ2*(EXP(-$BA2*$AY2*AN1)-1))))))^2)   +
      ((AO2  -   ($AY2 * (10^(($AZ2*(EXP(-$BA2*$AY2*AO1)-1))))))^2)   +
      ((AP2  -   ($AY2 * (10^(($AZ2*(EXP(-$BA2*$AY2*AP1)-1))))))^2)   +
      ((AQ2  -   ($AY2 * (10^(($AZ2*(EXP(-$BA2*$AY2*AQ1)-1))))))^2)   +
      ((AR2  -   ($AY2 * (10^(($AZ2*(EXP(-$BA2*$AY2*AR1)-1))))))^2)   +
      ((AS2  -   ($AY2 * (10^(($AZ2*(EXP(-$BA2*$AY2*AS1)-1))))))^2)   +
      ((AT2  -   ($AY2 * (10^(($AZ2*(EXP(-$BA2*$AY2*AT1)-1))))))^2)   +
      ((AU2  -   ($AY2 * (10^(($AZ2*(EXP(-$BA2*$AY2*AU1)-1))))))^2)   +
      ((AV2  -   ($AY2 * (10^(($AZ2*(EXP(-$BA2*$AY2*AV1)-1))))))^2)   +
      ((AW2  -   ($AY2 * (10^(($AZ2*(EXP(-$BA2*$AY2*AW1)-1))))))^2) +
      ((AX2  -   ($AY2 * (10^(($AZ2*(EXP(-$BA2*$AY2*AX1)-1))))))^2)</f>
        <v>78977.655301908351</v>
      </c>
      <c r="BC2" s="3">
        <f>1-(BB2/DEVSQ(R2:AX2))</f>
        <v>-1.0995727364705408</v>
      </c>
    </row>
    <row r="3" spans="1:91" x14ac:dyDescent="0.2">
      <c r="A3" s="1">
        <v>43754.655555555553</v>
      </c>
      <c r="B3" s="1">
        <v>43754.658333333333</v>
      </c>
      <c r="C3" t="s">
        <v>60</v>
      </c>
      <c r="D3">
        <v>251</v>
      </c>
      <c r="E3" s="1">
        <v>43754.658333333333</v>
      </c>
      <c r="F3">
        <v>7</v>
      </c>
      <c r="G3" t="s">
        <v>53</v>
      </c>
      <c r="H3" t="s">
        <v>54</v>
      </c>
      <c r="J3" t="s">
        <v>55</v>
      </c>
      <c r="L3" t="s">
        <v>61</v>
      </c>
      <c r="M3" t="s">
        <v>62</v>
      </c>
      <c r="N3" t="s">
        <v>63</v>
      </c>
      <c r="P3" t="s">
        <v>58</v>
      </c>
      <c r="Q3">
        <v>85000</v>
      </c>
      <c r="R3" s="11">
        <v>100</v>
      </c>
      <c r="S3">
        <v>100</v>
      </c>
      <c r="T3">
        <v>100</v>
      </c>
      <c r="U3">
        <v>95</v>
      </c>
      <c r="V3">
        <v>90</v>
      </c>
      <c r="W3">
        <v>75</v>
      </c>
      <c r="X3">
        <v>50</v>
      </c>
      <c r="Y3">
        <v>20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 s="3">
        <v>0</v>
      </c>
      <c r="AY3">
        <v>100</v>
      </c>
      <c r="AZ3">
        <v>2</v>
      </c>
      <c r="BA3">
        <v>9.9999999999999995E-7</v>
      </c>
      <c r="BB3">
        <f t="shared" ref="BB3:BB55" si="0" xml:space="preserve">    ((R3  -   ($AY3 * (10^(($AZ3*(EXP(-$BA3*$AY3*R2)-1))))))^2)   +
      ((S3  -   ($AY3 * (10^(($AZ3*(EXP(-$BA3*$AY3*S2)-1))))))^2)   +
      ((T3  -   ($AY3 * (10^(($AZ3*(EXP(-$BA3*$AY3*T2)-1))))))^2)   +
      ((U3  -   ($AY3 * (10^(($AZ3*(EXP(-$BA3*$AY3*U2)-1))))))^2)   +
      ((V3  -   ($AY3 * (10^(($AZ3*(EXP(-$BA3*$AY3*V2)-1))))))^2)   +
      ((W3  -   ($AY3 * (10^(($AZ3*(EXP(-$BA3*$AY3*W2)-1))))))^2)   +
      ((X3  -   ($AY3 * (10^(($AZ3*(EXP(-$BA3*$AY3*X2)-1))))))^2)   +
      ((Y3  -   ($AY3 * (10^(($AZ3*(EXP(-$BA3*$AY3*Y2)-1))))))^2)   +
      ((Z3  -   ($AY3 * (10^(($AZ3*(EXP(-$BA3*$AY3*Z2)-1))))))^2)   +
      ((AA3  -   ($AY3 * (10^(($AZ3*(EXP(-$BA3*$AY3*AA2)-1))))))^2)   +
      ((AB3  -   ($AY3 * (10^(($AZ3*(EXP(-$BA3*$AY3*AB2)-1))))))^2)   +
      ((AC3  -   ($AY3 * (10^(($AZ3*(EXP(-$BA3*$AY3*AC2)-1))))))^2)   +
      ((AD3  -   ($AY3 * (10^(($AZ3*(EXP(-$BA3*$AY3*AD2)-1))))))^2)   +
      ((AE3  -   ($AY3 * (10^(($AZ3*(EXP(-$BA3*$AY3*AE2)-1))))))^2)   +
      ((AF3  -   ($AY3 * (10^(($AZ3*(EXP(-$BA3*$AY3*AF2)-1))))))^2)   +
      ((AG3  -   ($AY3 * (10^(($AZ3*(EXP(-$BA3*$AY3*AG2)-1))))))^2)   +
      ((AH3  -   ($AY3 * (10^(($AZ3*(EXP(-$BA3*$AY3*AH2)-1))))))^2)   +
      ((AI3  -   ($AY3 * (10^(($AZ3*(EXP(-$BA3*$AY3*AI2)-1))))))^2)   +
      ((AJ3  -   ($AY3 * (10^(($AZ3*(EXP(-$BA3*$AY3*AJ2)-1))))))^2)   +
      ((AK3  -   ($AY3 * (10^(($AZ3*(EXP(-$BA3*$AY3*AK2)-1))))))^2)   +
      ((AL3  -   ($AY3 * (10^(($AZ3*(EXP(-$BA3*$AY3*AL2)-1))))))^2)   +
      ((AM3  -   ($AY3 * (10^(($AZ3*(EXP(-$BA3*$AY3*AM2)-1))))))^2)   +
      ((AN3  -   ($AY3 * (10^(($AZ3*(EXP(-$BA3*$AY3*AN2)-1))))))^2)   +
      ((AO3  -   ($AY3 * (10^(($AZ3*(EXP(-$BA3*$AY3*AO2)-1))))))^2)   +
      ((AP3  -   ($AY3 * (10^(($AZ3*(EXP(-$BA3*$AY3*AP2)-1))))))^2)   +
      ((AQ3  -   ($AY3 * (10^(($AZ3*(EXP(-$BA3*$AY3*AQ2)-1))))))^2)   +
      ((AR3  -   ($AY3 * (10^(($AZ3*(EXP(-$BA3*$AY3*AR2)-1))))))^2)   +
      ((AS3  -   ($AY3 * (10^(($AZ3*(EXP(-$BA3*$AY3*AS2)-1))))))^2)   +
      ((AT3  -   ($AY3 * (10^(($AZ3*(EXP(-$BA3*$AY3*AT2)-1))))))^2)   +
      ((AU3  -   ($AY3 * (10^(($AZ3*(EXP(-$BA3*$AY3*AU2)-1))))))^2)   +
      ((AV3  -   ($AY3 * (10^(($AZ3*(EXP(-$BA3*$AY3*AV2)-1))))))^2)   +
      ((AW3  -   ($AY3 * (10^(($AZ3*(EXP(-$BA3*$AY3*AW2)-1))))))^2) +
      ((AX3  -   ($AY3 * (10^(($AZ3*(EXP(-$BA3*$AY3*AX2)-1))))))^2)</f>
        <v>259464.48588743203</v>
      </c>
      <c r="BC3" s="3">
        <f t="shared" ref="BC3:BC53" si="1">1-(BB3/DEVSQ(R3:AX3))</f>
        <v>-4.9479198598765244</v>
      </c>
    </row>
    <row r="4" spans="1:91" x14ac:dyDescent="0.2">
      <c r="A4" s="1">
        <v>43755.616666666669</v>
      </c>
      <c r="B4" s="1">
        <v>43755.620138888888</v>
      </c>
      <c r="C4" t="s">
        <v>64</v>
      </c>
      <c r="D4">
        <v>289</v>
      </c>
      <c r="E4" s="1">
        <v>43755.620138888888</v>
      </c>
      <c r="F4">
        <v>31</v>
      </c>
      <c r="G4" t="s">
        <v>53</v>
      </c>
      <c r="H4" t="s">
        <v>54</v>
      </c>
      <c r="J4" t="s">
        <v>55</v>
      </c>
      <c r="L4" t="s">
        <v>65</v>
      </c>
      <c r="M4" t="s">
        <v>62</v>
      </c>
      <c r="N4" t="s">
        <v>63</v>
      </c>
      <c r="P4" t="s">
        <v>58</v>
      </c>
      <c r="Q4">
        <v>85000</v>
      </c>
      <c r="R4" s="11">
        <v>100</v>
      </c>
      <c r="S4">
        <v>100</v>
      </c>
      <c r="T4">
        <v>100</v>
      </c>
      <c r="U4">
        <v>100</v>
      </c>
      <c r="V4">
        <v>100</v>
      </c>
      <c r="W4">
        <v>100</v>
      </c>
      <c r="X4">
        <v>80</v>
      </c>
      <c r="Y4">
        <v>70</v>
      </c>
      <c r="Z4">
        <v>40</v>
      </c>
      <c r="AA4">
        <v>30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 s="3">
        <v>0</v>
      </c>
      <c r="AY4">
        <v>100</v>
      </c>
      <c r="AZ4">
        <v>2</v>
      </c>
      <c r="BA4">
        <v>9.9999999999999995E-7</v>
      </c>
      <c r="BB4">
        <f t="shared" si="0"/>
        <v>239766.3277014225</v>
      </c>
      <c r="BC4" s="3">
        <f>1-(BB4/DEVSQ(R4:AX4))</f>
        <v>-3.487968697757772</v>
      </c>
    </row>
    <row r="5" spans="1:91" x14ac:dyDescent="0.2">
      <c r="A5" s="1">
        <v>43761.775000000001</v>
      </c>
      <c r="B5" s="1">
        <v>43761.777777777781</v>
      </c>
      <c r="C5" t="s">
        <v>66</v>
      </c>
      <c r="D5">
        <v>247</v>
      </c>
      <c r="E5" s="1">
        <v>43761.777777777781</v>
      </c>
      <c r="F5">
        <v>47</v>
      </c>
      <c r="G5" t="s">
        <v>53</v>
      </c>
      <c r="H5" t="s">
        <v>54</v>
      </c>
      <c r="J5" t="s">
        <v>55</v>
      </c>
      <c r="L5" t="s">
        <v>65</v>
      </c>
      <c r="M5" t="s">
        <v>62</v>
      </c>
      <c r="N5" t="s">
        <v>63</v>
      </c>
      <c r="P5" t="s">
        <v>58</v>
      </c>
      <c r="Q5">
        <v>85000</v>
      </c>
      <c r="R5" s="11">
        <v>100</v>
      </c>
      <c r="S5">
        <v>100</v>
      </c>
      <c r="T5">
        <v>99</v>
      </c>
      <c r="U5">
        <v>99</v>
      </c>
      <c r="V5">
        <v>85</v>
      </c>
      <c r="W5">
        <v>49</v>
      </c>
      <c r="X5">
        <v>36</v>
      </c>
      <c r="Y5">
        <v>25</v>
      </c>
      <c r="Z5">
        <v>18</v>
      </c>
      <c r="AA5">
        <v>5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 s="3">
        <v>0</v>
      </c>
      <c r="AY5">
        <v>100</v>
      </c>
      <c r="AZ5">
        <v>2</v>
      </c>
      <c r="BA5">
        <v>9.9999999999999995E-7</v>
      </c>
      <c r="BB5">
        <f t="shared" si="0"/>
        <v>256342.99391506141</v>
      </c>
      <c r="BC5" s="3">
        <f t="shared" si="1"/>
        <v>-5.4086816592375211</v>
      </c>
    </row>
    <row r="6" spans="1:91" x14ac:dyDescent="0.2">
      <c r="A6" s="1">
        <v>43761.84652777778</v>
      </c>
      <c r="B6" s="1">
        <v>43761.85</v>
      </c>
      <c r="C6" t="s">
        <v>67</v>
      </c>
      <c r="D6">
        <v>256</v>
      </c>
      <c r="E6" s="1">
        <v>43761.85</v>
      </c>
      <c r="F6">
        <v>49</v>
      </c>
      <c r="G6" t="s">
        <v>53</v>
      </c>
      <c r="H6" t="s">
        <v>54</v>
      </c>
      <c r="J6" t="s">
        <v>55</v>
      </c>
      <c r="L6" t="s">
        <v>65</v>
      </c>
      <c r="M6" t="s">
        <v>62</v>
      </c>
      <c r="N6" t="s">
        <v>57</v>
      </c>
      <c r="P6" t="s">
        <v>58</v>
      </c>
      <c r="Q6">
        <v>85000</v>
      </c>
      <c r="R6" s="11">
        <v>100</v>
      </c>
      <c r="S6">
        <v>100</v>
      </c>
      <c r="T6">
        <v>100</v>
      </c>
      <c r="U6">
        <v>100</v>
      </c>
      <c r="V6">
        <v>100</v>
      </c>
      <c r="W6">
        <v>100</v>
      </c>
      <c r="X6">
        <v>50</v>
      </c>
      <c r="Y6">
        <v>40</v>
      </c>
      <c r="Z6">
        <v>30</v>
      </c>
      <c r="AA6">
        <v>10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 s="3">
        <v>0</v>
      </c>
      <c r="AY6">
        <v>100</v>
      </c>
      <c r="AZ6">
        <v>2</v>
      </c>
      <c r="BA6">
        <v>9.9999999999999995E-7</v>
      </c>
      <c r="BB6">
        <f t="shared" si="0"/>
        <v>248745.59090387885</v>
      </c>
      <c r="BC6" s="3">
        <f t="shared" si="1"/>
        <v>-4.0814686763823245</v>
      </c>
    </row>
    <row r="7" spans="1:91" x14ac:dyDescent="0.2">
      <c r="A7" s="1">
        <v>43754.664583333331</v>
      </c>
      <c r="B7" s="1">
        <v>43754.668749999997</v>
      </c>
      <c r="C7" t="s">
        <v>68</v>
      </c>
      <c r="D7">
        <v>348</v>
      </c>
      <c r="E7" s="1">
        <v>43754.668749999997</v>
      </c>
      <c r="F7">
        <v>10</v>
      </c>
      <c r="G7" t="s">
        <v>53</v>
      </c>
      <c r="H7" t="s">
        <v>54</v>
      </c>
      <c r="J7" t="s">
        <v>55</v>
      </c>
      <c r="L7" t="s">
        <v>61</v>
      </c>
      <c r="M7" t="s">
        <v>62</v>
      </c>
      <c r="N7" t="s">
        <v>69</v>
      </c>
      <c r="P7" t="s">
        <v>58</v>
      </c>
      <c r="Q7">
        <v>75000</v>
      </c>
      <c r="R7" s="11">
        <v>100</v>
      </c>
      <c r="S7">
        <v>100</v>
      </c>
      <c r="T7">
        <v>100</v>
      </c>
      <c r="U7">
        <v>100</v>
      </c>
      <c r="V7">
        <v>100</v>
      </c>
      <c r="W7">
        <v>80</v>
      </c>
      <c r="X7">
        <v>70</v>
      </c>
      <c r="Y7">
        <v>60</v>
      </c>
      <c r="Z7">
        <v>30</v>
      </c>
      <c r="AA7">
        <v>19</v>
      </c>
      <c r="AB7">
        <v>20</v>
      </c>
      <c r="AC7">
        <v>20</v>
      </c>
      <c r="AD7">
        <v>9</v>
      </c>
      <c r="AE7">
        <v>7</v>
      </c>
      <c r="AF7">
        <v>5</v>
      </c>
      <c r="AG7">
        <v>5</v>
      </c>
      <c r="AH7">
        <v>1</v>
      </c>
      <c r="AI7">
        <v>2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 s="3">
        <v>0</v>
      </c>
      <c r="AY7">
        <v>100</v>
      </c>
      <c r="AZ7">
        <v>2</v>
      </c>
      <c r="BA7">
        <v>9.9999999999999995E-7</v>
      </c>
      <c r="BB7">
        <f t="shared" si="0"/>
        <v>230949.60448584257</v>
      </c>
      <c r="BC7" s="3">
        <f t="shared" si="1"/>
        <v>-3.9805042549262488</v>
      </c>
    </row>
    <row r="8" spans="1:91" x14ac:dyDescent="0.2">
      <c r="A8" s="1">
        <v>43754.800694444442</v>
      </c>
      <c r="B8" s="1">
        <v>43754.80972222222</v>
      </c>
      <c r="C8" t="s">
        <v>70</v>
      </c>
      <c r="D8">
        <v>763</v>
      </c>
      <c r="E8" s="1">
        <v>43754.80972222222</v>
      </c>
      <c r="F8">
        <v>26</v>
      </c>
      <c r="G8" t="s">
        <v>53</v>
      </c>
      <c r="H8" t="s">
        <v>54</v>
      </c>
      <c r="J8" t="s">
        <v>55</v>
      </c>
      <c r="L8" t="s">
        <v>61</v>
      </c>
      <c r="M8" t="s">
        <v>62</v>
      </c>
      <c r="N8" t="s">
        <v>63</v>
      </c>
      <c r="P8" t="s">
        <v>58</v>
      </c>
      <c r="Q8">
        <v>75000</v>
      </c>
      <c r="R8" s="11">
        <v>100</v>
      </c>
      <c r="S8">
        <v>100</v>
      </c>
      <c r="T8">
        <v>92</v>
      </c>
      <c r="U8">
        <v>81</v>
      </c>
      <c r="V8">
        <v>58</v>
      </c>
      <c r="W8">
        <v>33</v>
      </c>
      <c r="X8">
        <v>27</v>
      </c>
      <c r="Y8">
        <v>11</v>
      </c>
      <c r="Z8">
        <v>9</v>
      </c>
      <c r="AA8">
        <v>7</v>
      </c>
      <c r="AB8">
        <v>5</v>
      </c>
      <c r="AC8">
        <v>4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 s="3">
        <v>0</v>
      </c>
      <c r="AY8">
        <v>100</v>
      </c>
      <c r="AZ8">
        <v>2</v>
      </c>
      <c r="BA8">
        <v>9.9999999999999995E-7</v>
      </c>
      <c r="BB8">
        <f t="shared" si="0"/>
        <v>262160.55167433847</v>
      </c>
      <c r="BC8" s="3">
        <f t="shared" si="1"/>
        <v>-7.1713305891100347</v>
      </c>
    </row>
    <row r="9" spans="1:91" x14ac:dyDescent="0.2">
      <c r="A9" s="1">
        <v>43761.944444444445</v>
      </c>
      <c r="B9" s="1">
        <v>43761.947916666664</v>
      </c>
      <c r="C9" t="s">
        <v>71</v>
      </c>
      <c r="D9">
        <v>312</v>
      </c>
      <c r="E9" s="1">
        <v>43761.947916666664</v>
      </c>
      <c r="F9">
        <v>50</v>
      </c>
      <c r="G9" t="s">
        <v>53</v>
      </c>
      <c r="H9" t="s">
        <v>54</v>
      </c>
      <c r="J9" t="s">
        <v>55</v>
      </c>
      <c r="L9" t="s">
        <v>61</v>
      </c>
      <c r="M9" t="s">
        <v>62</v>
      </c>
      <c r="N9" t="s">
        <v>57</v>
      </c>
      <c r="P9" t="s">
        <v>58</v>
      </c>
      <c r="Q9">
        <v>75000</v>
      </c>
      <c r="R9" s="11">
        <v>100</v>
      </c>
      <c r="S9">
        <v>100</v>
      </c>
      <c r="T9">
        <v>100</v>
      </c>
      <c r="U9">
        <v>100</v>
      </c>
      <c r="V9">
        <v>65</v>
      </c>
      <c r="W9">
        <v>55</v>
      </c>
      <c r="X9">
        <v>50</v>
      </c>
      <c r="Y9">
        <v>30</v>
      </c>
      <c r="Z9">
        <v>10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 s="3">
        <v>0</v>
      </c>
      <c r="AY9">
        <v>100</v>
      </c>
      <c r="AZ9">
        <v>2</v>
      </c>
      <c r="BA9">
        <v>9.9999999999999995E-7</v>
      </c>
      <c r="BB9">
        <f t="shared" si="0"/>
        <v>258096.64662360537</v>
      </c>
      <c r="BC9" s="3">
        <f t="shared" si="1"/>
        <v>-5.5383559195324832</v>
      </c>
    </row>
    <row r="10" spans="1:91" x14ac:dyDescent="0.2">
      <c r="A10" s="1">
        <v>43754.661805555559</v>
      </c>
      <c r="B10" s="1">
        <v>43754.663194444445</v>
      </c>
      <c r="C10" t="s">
        <v>72</v>
      </c>
      <c r="D10">
        <v>129</v>
      </c>
      <c r="E10" s="1">
        <v>43754.663194444445</v>
      </c>
      <c r="F10">
        <v>8</v>
      </c>
      <c r="G10" t="s">
        <v>53</v>
      </c>
      <c r="H10" t="s">
        <v>54</v>
      </c>
      <c r="J10" t="s">
        <v>55</v>
      </c>
      <c r="L10" t="s">
        <v>65</v>
      </c>
      <c r="M10" t="s">
        <v>73</v>
      </c>
      <c r="N10" t="s">
        <v>63</v>
      </c>
      <c r="P10" t="s">
        <v>58</v>
      </c>
      <c r="Q10">
        <v>75000</v>
      </c>
      <c r="R10" s="11">
        <v>100</v>
      </c>
      <c r="S10">
        <v>100</v>
      </c>
      <c r="T10">
        <v>100</v>
      </c>
      <c r="U10">
        <v>100</v>
      </c>
      <c r="V10">
        <v>100</v>
      </c>
      <c r="W10">
        <v>100</v>
      </c>
      <c r="X10">
        <v>100</v>
      </c>
      <c r="Y10">
        <v>25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 s="3">
        <v>0</v>
      </c>
      <c r="AY10">
        <v>100</v>
      </c>
      <c r="AZ10">
        <v>2</v>
      </c>
      <c r="BA10">
        <v>9.9999999999999995E-7</v>
      </c>
      <c r="BB10">
        <f t="shared" si="0"/>
        <v>255429.99832269971</v>
      </c>
      <c r="BC10" s="3">
        <f t="shared" si="1"/>
        <v>-3.6699113266753987</v>
      </c>
    </row>
    <row r="11" spans="1:91" x14ac:dyDescent="0.2">
      <c r="A11" s="1">
        <v>43761.602083333331</v>
      </c>
      <c r="B11" s="1">
        <v>43761.603472222225</v>
      </c>
      <c r="C11" t="s">
        <v>74</v>
      </c>
      <c r="D11">
        <v>118</v>
      </c>
      <c r="E11" s="1">
        <v>43761.603472222225</v>
      </c>
      <c r="F11">
        <v>43</v>
      </c>
      <c r="G11" t="s">
        <v>53</v>
      </c>
      <c r="H11" t="s">
        <v>54</v>
      </c>
      <c r="J11" t="s">
        <v>55</v>
      </c>
      <c r="L11" t="s">
        <v>65</v>
      </c>
      <c r="M11" t="s">
        <v>73</v>
      </c>
      <c r="N11" t="s">
        <v>69</v>
      </c>
      <c r="P11" t="s">
        <v>58</v>
      </c>
      <c r="Q11">
        <v>75000</v>
      </c>
      <c r="R11" s="11">
        <v>100</v>
      </c>
      <c r="S11">
        <v>100</v>
      </c>
      <c r="T11">
        <v>100</v>
      </c>
      <c r="U11">
        <v>100</v>
      </c>
      <c r="V11">
        <v>100</v>
      </c>
      <c r="W11">
        <v>49</v>
      </c>
      <c r="X11">
        <v>11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 s="3">
        <v>0</v>
      </c>
      <c r="AY11">
        <v>100</v>
      </c>
      <c r="AZ11">
        <v>2</v>
      </c>
      <c r="BA11">
        <v>9.9999999999999995E-7</v>
      </c>
      <c r="BB11">
        <f t="shared" si="0"/>
        <v>269181.00191177794</v>
      </c>
      <c r="BC11" s="3">
        <f t="shared" si="1"/>
        <v>-5.257262872819088</v>
      </c>
    </row>
    <row r="12" spans="1:91" x14ac:dyDescent="0.2">
      <c r="A12" s="1">
        <v>43754.868055555555</v>
      </c>
      <c r="B12" s="1">
        <v>43754.874305555553</v>
      </c>
      <c r="C12" t="s">
        <v>75</v>
      </c>
      <c r="D12">
        <v>547</v>
      </c>
      <c r="E12" s="1">
        <v>43754.874305555553</v>
      </c>
      <c r="F12">
        <v>28</v>
      </c>
      <c r="G12" t="s">
        <v>53</v>
      </c>
      <c r="H12" t="s">
        <v>76</v>
      </c>
      <c r="I12" t="s">
        <v>77</v>
      </c>
      <c r="J12" t="s">
        <v>55</v>
      </c>
      <c r="L12" t="s">
        <v>61</v>
      </c>
      <c r="M12" t="s">
        <v>62</v>
      </c>
      <c r="N12" t="s">
        <v>78</v>
      </c>
      <c r="O12" t="s">
        <v>79</v>
      </c>
      <c r="P12" t="s">
        <v>58</v>
      </c>
      <c r="Q12">
        <v>75000</v>
      </c>
      <c r="R12" s="11">
        <v>100</v>
      </c>
      <c r="S12">
        <v>100</v>
      </c>
      <c r="T12">
        <v>90</v>
      </c>
      <c r="U12">
        <v>85</v>
      </c>
      <c r="V12">
        <v>80</v>
      </c>
      <c r="W12">
        <v>75</v>
      </c>
      <c r="X12">
        <v>60</v>
      </c>
      <c r="Y12">
        <v>50</v>
      </c>
      <c r="Z12">
        <v>36</v>
      </c>
      <c r="AA12">
        <v>15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 s="3">
        <v>0</v>
      </c>
      <c r="AY12">
        <v>100</v>
      </c>
      <c r="AZ12">
        <v>2</v>
      </c>
      <c r="BA12">
        <v>9.9999999999999995E-7</v>
      </c>
      <c r="BB12">
        <f t="shared" si="0"/>
        <v>246321.72051453972</v>
      </c>
      <c r="BC12" s="3">
        <f t="shared" si="1"/>
        <v>-5.0817356598345595</v>
      </c>
      <c r="BF12">
        <v>100</v>
      </c>
      <c r="BG12">
        <v>100</v>
      </c>
      <c r="BH12">
        <v>100</v>
      </c>
      <c r="BJ12">
        <v>100</v>
      </c>
      <c r="BK12">
        <v>100</v>
      </c>
      <c r="BL12">
        <v>100</v>
      </c>
      <c r="BM12">
        <v>100</v>
      </c>
      <c r="BN12">
        <v>100</v>
      </c>
      <c r="BO12">
        <v>100</v>
      </c>
      <c r="BP12">
        <v>100</v>
      </c>
      <c r="BQ12">
        <v>100</v>
      </c>
      <c r="BR12">
        <v>100</v>
      </c>
      <c r="BS12">
        <v>100</v>
      </c>
      <c r="BT12">
        <v>100</v>
      </c>
      <c r="BU12">
        <v>100</v>
      </c>
      <c r="BV12">
        <v>100</v>
      </c>
      <c r="BW12">
        <v>100</v>
      </c>
      <c r="BY12">
        <v>100</v>
      </c>
      <c r="BZ12">
        <v>100</v>
      </c>
      <c r="CA12">
        <v>100</v>
      </c>
      <c r="CB12">
        <v>100</v>
      </c>
      <c r="CC12">
        <v>100</v>
      </c>
      <c r="CD12">
        <v>100</v>
      </c>
      <c r="CE12">
        <v>100</v>
      </c>
      <c r="CF12">
        <v>100</v>
      </c>
      <c r="CG12">
        <v>100</v>
      </c>
      <c r="CH12">
        <v>100</v>
      </c>
      <c r="CI12">
        <v>100</v>
      </c>
      <c r="CJ12">
        <v>100</v>
      </c>
      <c r="CK12">
        <v>100</v>
      </c>
      <c r="CL12">
        <v>100</v>
      </c>
      <c r="CM12">
        <v>2000</v>
      </c>
    </row>
    <row r="13" spans="1:91" x14ac:dyDescent="0.2">
      <c r="A13" s="1">
        <v>43754.671527777777</v>
      </c>
      <c r="B13" s="1">
        <v>43754.674305555556</v>
      </c>
      <c r="C13" t="s">
        <v>80</v>
      </c>
      <c r="D13">
        <v>262</v>
      </c>
      <c r="E13" s="1">
        <v>43754.674305555556</v>
      </c>
      <c r="F13">
        <v>13</v>
      </c>
      <c r="G13" t="s">
        <v>53</v>
      </c>
      <c r="H13" t="s">
        <v>54</v>
      </c>
      <c r="J13" t="s">
        <v>55</v>
      </c>
      <c r="L13" t="s">
        <v>61</v>
      </c>
      <c r="M13" t="s">
        <v>62</v>
      </c>
      <c r="N13" t="s">
        <v>63</v>
      </c>
      <c r="P13" t="s">
        <v>58</v>
      </c>
      <c r="Q13">
        <v>65000</v>
      </c>
      <c r="R13" s="11">
        <v>100</v>
      </c>
      <c r="S13">
        <v>83</v>
      </c>
      <c r="T13">
        <v>74</v>
      </c>
      <c r="U13">
        <v>73</v>
      </c>
      <c r="V13">
        <v>67</v>
      </c>
      <c r="W13">
        <v>57</v>
      </c>
      <c r="X13">
        <v>54</v>
      </c>
      <c r="Y13">
        <v>51</v>
      </c>
      <c r="Z13">
        <v>42</v>
      </c>
      <c r="AA13">
        <v>24</v>
      </c>
      <c r="AB13">
        <v>20</v>
      </c>
      <c r="AC13">
        <v>21</v>
      </c>
      <c r="AD13">
        <v>10</v>
      </c>
      <c r="AE13">
        <v>6</v>
      </c>
      <c r="AF13">
        <v>3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 s="3">
        <v>0</v>
      </c>
      <c r="AY13">
        <v>100</v>
      </c>
      <c r="AZ13">
        <v>2</v>
      </c>
      <c r="BA13">
        <v>9.9999999999999995E-7</v>
      </c>
      <c r="BB13">
        <f t="shared" si="0"/>
        <v>235521.16236553757</v>
      </c>
      <c r="BC13" s="3">
        <f t="shared" si="1"/>
        <v>-6.8360622655267766</v>
      </c>
    </row>
    <row r="14" spans="1:91" x14ac:dyDescent="0.2">
      <c r="A14" s="1">
        <v>43761.672222222223</v>
      </c>
      <c r="B14" s="1">
        <v>43761.677777777775</v>
      </c>
      <c r="C14" t="s">
        <v>81</v>
      </c>
      <c r="D14">
        <v>488</v>
      </c>
      <c r="E14" s="1">
        <v>43761.677777777775</v>
      </c>
      <c r="F14">
        <v>45</v>
      </c>
      <c r="G14" t="s">
        <v>53</v>
      </c>
      <c r="H14" t="s">
        <v>54</v>
      </c>
      <c r="J14" t="s">
        <v>55</v>
      </c>
      <c r="L14" t="s">
        <v>65</v>
      </c>
      <c r="M14" t="s">
        <v>62</v>
      </c>
      <c r="N14" t="s">
        <v>82</v>
      </c>
      <c r="P14" t="s">
        <v>58</v>
      </c>
      <c r="Q14">
        <v>65000</v>
      </c>
      <c r="R14" s="11">
        <v>100</v>
      </c>
      <c r="S14">
        <v>100</v>
      </c>
      <c r="T14">
        <v>100</v>
      </c>
      <c r="U14">
        <v>100</v>
      </c>
      <c r="V14">
        <v>90</v>
      </c>
      <c r="W14">
        <v>85</v>
      </c>
      <c r="X14">
        <v>85</v>
      </c>
      <c r="Y14">
        <v>85</v>
      </c>
      <c r="Z14">
        <v>85</v>
      </c>
      <c r="AA14">
        <v>80</v>
      </c>
      <c r="AB14">
        <v>80</v>
      </c>
      <c r="AC14">
        <v>75</v>
      </c>
      <c r="AD14">
        <v>70</v>
      </c>
      <c r="AE14">
        <v>70</v>
      </c>
      <c r="AF14">
        <v>70</v>
      </c>
      <c r="AG14">
        <v>70</v>
      </c>
      <c r="AH14">
        <v>70</v>
      </c>
      <c r="AI14">
        <v>65</v>
      </c>
      <c r="AJ14">
        <v>65</v>
      </c>
      <c r="AK14">
        <v>65</v>
      </c>
      <c r="AL14">
        <v>60</v>
      </c>
      <c r="AM14">
        <v>60</v>
      </c>
      <c r="AN14">
        <v>60</v>
      </c>
      <c r="AO14">
        <v>58</v>
      </c>
      <c r="AP14">
        <v>56</v>
      </c>
      <c r="AQ14">
        <v>52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 s="3">
        <v>0</v>
      </c>
      <c r="AY14">
        <v>100</v>
      </c>
      <c r="AZ14">
        <v>2</v>
      </c>
      <c r="BA14">
        <v>9.9999999999999995E-7</v>
      </c>
      <c r="BB14">
        <f t="shared" si="0"/>
        <v>90974.761505949282</v>
      </c>
      <c r="BC14" s="3">
        <f t="shared" si="1"/>
        <v>-1.4811380613624561</v>
      </c>
      <c r="BE14">
        <v>300</v>
      </c>
    </row>
    <row r="15" spans="1:91" x14ac:dyDescent="0.2">
      <c r="A15" s="1">
        <v>43754.628472222219</v>
      </c>
      <c r="B15" s="1">
        <v>43754.645833333336</v>
      </c>
      <c r="C15" t="s">
        <v>83</v>
      </c>
      <c r="D15">
        <v>1534</v>
      </c>
      <c r="E15" s="1">
        <v>43754.645833333336</v>
      </c>
      <c r="F15">
        <v>5</v>
      </c>
      <c r="G15" t="s">
        <v>53</v>
      </c>
      <c r="H15" t="s">
        <v>54</v>
      </c>
      <c r="J15" t="s">
        <v>55</v>
      </c>
      <c r="L15" t="s">
        <v>61</v>
      </c>
      <c r="M15" t="s">
        <v>73</v>
      </c>
      <c r="N15" t="s">
        <v>63</v>
      </c>
      <c r="P15" t="s">
        <v>58</v>
      </c>
      <c r="Q15">
        <v>65000</v>
      </c>
      <c r="R15" s="11">
        <v>100</v>
      </c>
      <c r="S15">
        <v>100</v>
      </c>
      <c r="T15">
        <v>100</v>
      </c>
      <c r="U15">
        <v>100</v>
      </c>
      <c r="V15">
        <v>100</v>
      </c>
      <c r="W15">
        <v>100</v>
      </c>
      <c r="X15">
        <v>100</v>
      </c>
      <c r="Y15">
        <v>100</v>
      </c>
      <c r="Z15">
        <v>75</v>
      </c>
      <c r="AA15">
        <v>50</v>
      </c>
      <c r="AB15">
        <v>34</v>
      </c>
      <c r="AC15">
        <v>15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 s="3">
        <v>0</v>
      </c>
      <c r="AY15">
        <v>100</v>
      </c>
      <c r="AZ15">
        <v>2</v>
      </c>
      <c r="BA15">
        <v>9.9999999999999995E-7</v>
      </c>
      <c r="BB15">
        <f t="shared" si="0"/>
        <v>215352.52928692303</v>
      </c>
      <c r="BC15" s="3">
        <f t="shared" si="1"/>
        <v>-2.5444167028932614</v>
      </c>
    </row>
    <row r="16" spans="1:91" x14ac:dyDescent="0.2">
      <c r="A16" s="1">
        <v>43754.740277777775</v>
      </c>
      <c r="B16" s="1">
        <v>43754.745833333334</v>
      </c>
      <c r="C16" t="s">
        <v>84</v>
      </c>
      <c r="D16">
        <v>498</v>
      </c>
      <c r="E16" s="1">
        <v>43754.745833333334</v>
      </c>
      <c r="F16">
        <v>18</v>
      </c>
      <c r="G16" t="s">
        <v>53</v>
      </c>
      <c r="H16" t="s">
        <v>85</v>
      </c>
      <c r="J16" t="s">
        <v>86</v>
      </c>
      <c r="L16" t="s">
        <v>61</v>
      </c>
      <c r="M16" t="s">
        <v>62</v>
      </c>
      <c r="N16" t="s">
        <v>63</v>
      </c>
      <c r="P16" t="s">
        <v>58</v>
      </c>
      <c r="Q16">
        <v>65000</v>
      </c>
      <c r="R16" s="11">
        <v>100</v>
      </c>
      <c r="S16">
        <v>100</v>
      </c>
      <c r="T16">
        <v>100</v>
      </c>
      <c r="U16">
        <v>100</v>
      </c>
      <c r="V16">
        <v>100</v>
      </c>
      <c r="W16">
        <v>100</v>
      </c>
      <c r="X16">
        <v>100</v>
      </c>
      <c r="Y16">
        <v>100</v>
      </c>
      <c r="Z16">
        <v>80</v>
      </c>
      <c r="AA16">
        <v>70</v>
      </c>
      <c r="AB16">
        <v>60</v>
      </c>
      <c r="AC16">
        <v>60</v>
      </c>
      <c r="AD16">
        <v>50</v>
      </c>
      <c r="AE16">
        <v>50</v>
      </c>
      <c r="AF16">
        <v>50</v>
      </c>
      <c r="AG16">
        <v>40</v>
      </c>
      <c r="AH16">
        <v>40</v>
      </c>
      <c r="AI16">
        <v>40</v>
      </c>
      <c r="AJ16">
        <v>30</v>
      </c>
      <c r="AK16">
        <v>30</v>
      </c>
      <c r="AL16">
        <v>30</v>
      </c>
      <c r="AM16">
        <v>30</v>
      </c>
      <c r="AN16">
        <v>25</v>
      </c>
      <c r="AO16">
        <v>25</v>
      </c>
      <c r="AP16">
        <v>24</v>
      </c>
      <c r="AQ16">
        <v>21</v>
      </c>
      <c r="AR16">
        <v>20</v>
      </c>
      <c r="AS16">
        <v>17</v>
      </c>
      <c r="AT16">
        <v>17</v>
      </c>
      <c r="AU16">
        <v>19</v>
      </c>
      <c r="AV16">
        <v>22</v>
      </c>
      <c r="AW16">
        <v>18</v>
      </c>
      <c r="AX16" s="3">
        <v>13</v>
      </c>
      <c r="AY16">
        <v>100</v>
      </c>
      <c r="AZ16">
        <v>2</v>
      </c>
      <c r="BA16">
        <v>9.9999999999999995E-7</v>
      </c>
      <c r="BB16">
        <f t="shared" si="0"/>
        <v>112512.31109103849</v>
      </c>
      <c r="BC16" s="3">
        <f t="shared" si="1"/>
        <v>-2.3732901593420332</v>
      </c>
      <c r="BE16">
        <v>1000</v>
      </c>
      <c r="BF16">
        <v>100</v>
      </c>
      <c r="BG16">
        <v>100</v>
      </c>
      <c r="BH16">
        <v>100</v>
      </c>
      <c r="BI16">
        <v>100</v>
      </c>
      <c r="BJ16">
        <v>83</v>
      </c>
      <c r="BK16">
        <v>86</v>
      </c>
      <c r="BL16">
        <v>92</v>
      </c>
      <c r="BM16">
        <v>91</v>
      </c>
      <c r="BN16">
        <v>87</v>
      </c>
      <c r="BO16">
        <v>83</v>
      </c>
      <c r="BP16">
        <v>72</v>
      </c>
      <c r="BQ16">
        <v>73</v>
      </c>
      <c r="BR16">
        <v>90</v>
      </c>
      <c r="BS16">
        <v>54</v>
      </c>
      <c r="BT16">
        <v>54</v>
      </c>
      <c r="BU16">
        <v>58</v>
      </c>
      <c r="BV16">
        <v>57</v>
      </c>
      <c r="BW16">
        <v>68</v>
      </c>
      <c r="BY16">
        <v>60</v>
      </c>
      <c r="BZ16">
        <v>59</v>
      </c>
      <c r="CA16">
        <v>63</v>
      </c>
      <c r="CB16">
        <v>58</v>
      </c>
      <c r="CC16">
        <v>65</v>
      </c>
      <c r="CD16">
        <v>62</v>
      </c>
      <c r="CE16">
        <v>62</v>
      </c>
      <c r="CF16">
        <v>40</v>
      </c>
      <c r="CG16">
        <v>38</v>
      </c>
      <c r="CH16">
        <v>35</v>
      </c>
      <c r="CI16">
        <v>40</v>
      </c>
      <c r="CJ16">
        <v>41</v>
      </c>
      <c r="CK16">
        <v>41</v>
      </c>
      <c r="CL16">
        <v>40</v>
      </c>
      <c r="CM16">
        <v>1000</v>
      </c>
    </row>
    <row r="17" spans="1:87" x14ac:dyDescent="0.2">
      <c r="A17" s="1">
        <v>43758.520138888889</v>
      </c>
      <c r="B17" s="1">
        <v>43758.522222222222</v>
      </c>
      <c r="C17" t="s">
        <v>87</v>
      </c>
      <c r="D17">
        <v>189</v>
      </c>
      <c r="E17" s="1">
        <v>43758.522222222222</v>
      </c>
      <c r="F17">
        <v>41</v>
      </c>
      <c r="G17" t="s">
        <v>53</v>
      </c>
      <c r="H17" t="s">
        <v>85</v>
      </c>
      <c r="J17" t="s">
        <v>55</v>
      </c>
      <c r="L17" t="s">
        <v>88</v>
      </c>
      <c r="M17" t="s">
        <v>62</v>
      </c>
      <c r="N17" t="s">
        <v>78</v>
      </c>
      <c r="O17" t="s">
        <v>89</v>
      </c>
      <c r="P17" t="s">
        <v>58</v>
      </c>
      <c r="Q17">
        <v>50000</v>
      </c>
      <c r="R17" s="11">
        <v>100</v>
      </c>
      <c r="S17">
        <v>100</v>
      </c>
      <c r="T17">
        <v>100</v>
      </c>
      <c r="U17">
        <v>100</v>
      </c>
      <c r="V17">
        <v>100</v>
      </c>
      <c r="W17">
        <v>90</v>
      </c>
      <c r="X17">
        <v>45</v>
      </c>
      <c r="Y17">
        <v>30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 s="3">
        <v>0</v>
      </c>
      <c r="AY17">
        <v>100</v>
      </c>
      <c r="AZ17">
        <v>2</v>
      </c>
      <c r="BA17">
        <v>9.9999999999999995E-7</v>
      </c>
      <c r="BB17">
        <f t="shared" si="0"/>
        <v>249041.66175644501</v>
      </c>
      <c r="BC17" s="3">
        <f t="shared" si="1"/>
        <v>-4.2293044273114555</v>
      </c>
      <c r="BF17">
        <v>100</v>
      </c>
      <c r="BG17">
        <v>100</v>
      </c>
      <c r="BH17">
        <v>100</v>
      </c>
      <c r="BI17">
        <v>100</v>
      </c>
      <c r="BJ17">
        <v>100</v>
      </c>
      <c r="BK17">
        <v>70</v>
      </c>
      <c r="BL17">
        <v>55</v>
      </c>
      <c r="BM17">
        <v>45</v>
      </c>
      <c r="BN17">
        <v>30</v>
      </c>
      <c r="BO17">
        <v>20</v>
      </c>
      <c r="BP17">
        <v>20</v>
      </c>
      <c r="BQ17">
        <v>15</v>
      </c>
      <c r="BR17">
        <v>0</v>
      </c>
    </row>
    <row r="18" spans="1:87" x14ac:dyDescent="0.2">
      <c r="A18" s="1">
        <v>43754.665277777778</v>
      </c>
      <c r="B18" s="1">
        <v>43754.668055555558</v>
      </c>
      <c r="C18" t="s">
        <v>90</v>
      </c>
      <c r="D18">
        <v>199</v>
      </c>
      <c r="E18" s="1">
        <v>43754.668055555558</v>
      </c>
      <c r="F18">
        <v>9</v>
      </c>
      <c r="G18" t="s">
        <v>53</v>
      </c>
      <c r="H18" t="s">
        <v>54</v>
      </c>
      <c r="J18" t="s">
        <v>55</v>
      </c>
      <c r="L18" t="s">
        <v>56</v>
      </c>
      <c r="M18" t="s">
        <v>62</v>
      </c>
      <c r="N18" t="s">
        <v>63</v>
      </c>
      <c r="P18" t="s">
        <v>58</v>
      </c>
      <c r="Q18">
        <v>25000</v>
      </c>
      <c r="R18" s="11">
        <v>100</v>
      </c>
      <c r="S18">
        <v>100</v>
      </c>
      <c r="T18">
        <v>100</v>
      </c>
      <c r="U18">
        <v>100</v>
      </c>
      <c r="V18">
        <v>100</v>
      </c>
      <c r="W18">
        <v>100</v>
      </c>
      <c r="X18">
        <v>100</v>
      </c>
      <c r="Y18">
        <v>100</v>
      </c>
      <c r="Z18">
        <v>50</v>
      </c>
      <c r="AA18">
        <v>25</v>
      </c>
      <c r="AB18">
        <v>25</v>
      </c>
      <c r="AC18">
        <v>8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 s="3">
        <v>0</v>
      </c>
      <c r="AY18">
        <v>100</v>
      </c>
      <c r="AZ18">
        <v>2</v>
      </c>
      <c r="BA18">
        <v>9.9999999999999995E-7</v>
      </c>
      <c r="BB18">
        <f t="shared" si="0"/>
        <v>232336.70263366878</v>
      </c>
      <c r="BC18" s="3">
        <f t="shared" si="1"/>
        <v>-2.9492732489222031</v>
      </c>
    </row>
    <row r="19" spans="1:87" x14ac:dyDescent="0.2">
      <c r="A19" s="1">
        <v>43757.540277777778</v>
      </c>
      <c r="B19" s="1">
        <v>43757.543749999997</v>
      </c>
      <c r="C19" t="s">
        <v>91</v>
      </c>
      <c r="D19">
        <v>295</v>
      </c>
      <c r="E19" s="1">
        <v>43757.543749999997</v>
      </c>
      <c r="F19">
        <v>39</v>
      </c>
      <c r="G19" t="s">
        <v>53</v>
      </c>
      <c r="H19" t="s">
        <v>54</v>
      </c>
      <c r="J19" t="s">
        <v>55</v>
      </c>
      <c r="L19" t="s">
        <v>56</v>
      </c>
      <c r="M19" t="s">
        <v>62</v>
      </c>
      <c r="N19" t="s">
        <v>63</v>
      </c>
      <c r="P19" t="s">
        <v>58</v>
      </c>
      <c r="Q19">
        <v>175000</v>
      </c>
      <c r="R19" s="11">
        <v>100</v>
      </c>
      <c r="S19">
        <v>100</v>
      </c>
      <c r="T19">
        <v>100</v>
      </c>
      <c r="U19">
        <v>100</v>
      </c>
      <c r="V19">
        <v>100</v>
      </c>
      <c r="W19">
        <v>100</v>
      </c>
      <c r="X19">
        <v>100</v>
      </c>
      <c r="Y19">
        <v>100</v>
      </c>
      <c r="Z19">
        <v>100</v>
      </c>
      <c r="AA19">
        <v>100</v>
      </c>
      <c r="AB19">
        <v>100</v>
      </c>
      <c r="AC19">
        <v>100</v>
      </c>
      <c r="AD19">
        <v>100</v>
      </c>
      <c r="AE19">
        <v>90</v>
      </c>
      <c r="AF19">
        <v>90</v>
      </c>
      <c r="AG19">
        <v>90</v>
      </c>
      <c r="AH19">
        <v>90</v>
      </c>
      <c r="AI19">
        <v>90</v>
      </c>
      <c r="AJ19">
        <v>80</v>
      </c>
      <c r="AK19">
        <v>80</v>
      </c>
      <c r="AL19">
        <v>80</v>
      </c>
      <c r="AM19">
        <v>80</v>
      </c>
      <c r="AN19">
        <v>80</v>
      </c>
      <c r="AO19">
        <v>80</v>
      </c>
      <c r="AP19">
        <v>70</v>
      </c>
      <c r="AQ19">
        <v>70</v>
      </c>
      <c r="AR19">
        <v>70</v>
      </c>
      <c r="AS19">
        <v>70</v>
      </c>
      <c r="AT19">
        <v>70</v>
      </c>
      <c r="AU19">
        <v>70</v>
      </c>
      <c r="AV19">
        <v>70</v>
      </c>
      <c r="AW19">
        <v>70</v>
      </c>
      <c r="AX19" s="3">
        <v>70</v>
      </c>
      <c r="AY19">
        <v>100</v>
      </c>
      <c r="AZ19">
        <v>2</v>
      </c>
      <c r="BA19">
        <v>9.9999999999999995E-7</v>
      </c>
      <c r="BB19">
        <f t="shared" si="0"/>
        <v>11168.383961018841</v>
      </c>
      <c r="BC19" s="3">
        <f t="shared" si="1"/>
        <v>-1.1756592131854888</v>
      </c>
      <c r="BE19">
        <v>2000</v>
      </c>
    </row>
    <row r="20" spans="1:87" x14ac:dyDescent="0.2">
      <c r="A20" s="1">
        <v>43755.782638888886</v>
      </c>
      <c r="B20" s="1">
        <v>43755.785416666666</v>
      </c>
      <c r="C20" t="s">
        <v>92</v>
      </c>
      <c r="D20">
        <v>225</v>
      </c>
      <c r="E20" s="1">
        <v>43755.785416666666</v>
      </c>
      <c r="F20">
        <v>34</v>
      </c>
      <c r="G20" t="s">
        <v>53</v>
      </c>
      <c r="H20" t="s">
        <v>54</v>
      </c>
      <c r="J20" t="s">
        <v>93</v>
      </c>
      <c r="L20" t="s">
        <v>56</v>
      </c>
      <c r="M20" t="s">
        <v>62</v>
      </c>
      <c r="N20" t="s">
        <v>63</v>
      </c>
      <c r="P20" t="s">
        <v>58</v>
      </c>
      <c r="Q20">
        <v>135000</v>
      </c>
      <c r="R20" s="11">
        <v>80</v>
      </c>
      <c r="S20">
        <v>100</v>
      </c>
      <c r="T20">
        <v>100</v>
      </c>
      <c r="U20">
        <v>100</v>
      </c>
      <c r="V20">
        <v>100</v>
      </c>
      <c r="W20">
        <v>60</v>
      </c>
      <c r="X20">
        <v>20</v>
      </c>
      <c r="Y20">
        <v>10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 s="3">
        <v>0</v>
      </c>
      <c r="AY20">
        <v>100</v>
      </c>
      <c r="AZ20">
        <v>2</v>
      </c>
      <c r="BA20">
        <v>9.9999999999999995E-7</v>
      </c>
      <c r="BB20">
        <f t="shared" si="0"/>
        <v>246415.24364310497</v>
      </c>
      <c r="BC20" s="3">
        <f t="shared" si="1"/>
        <v>-5.0611978534753108</v>
      </c>
    </row>
    <row r="21" spans="1:87" x14ac:dyDescent="0.2">
      <c r="A21" s="1">
        <v>43754.836111111108</v>
      </c>
      <c r="B21" s="1">
        <v>43754.843055555553</v>
      </c>
      <c r="C21" t="s">
        <v>94</v>
      </c>
      <c r="D21">
        <v>627</v>
      </c>
      <c r="E21" s="1">
        <v>43754.843055555553</v>
      </c>
      <c r="F21">
        <v>27</v>
      </c>
      <c r="G21" t="s">
        <v>53</v>
      </c>
      <c r="H21" t="s">
        <v>54</v>
      </c>
      <c r="J21" t="s">
        <v>55</v>
      </c>
      <c r="L21" t="s">
        <v>65</v>
      </c>
      <c r="M21" t="s">
        <v>62</v>
      </c>
      <c r="N21" t="s">
        <v>63</v>
      </c>
      <c r="P21" t="s">
        <v>58</v>
      </c>
      <c r="Q21">
        <v>110000</v>
      </c>
      <c r="R21" s="11">
        <v>100</v>
      </c>
      <c r="S21">
        <v>100</v>
      </c>
      <c r="T21">
        <v>100</v>
      </c>
      <c r="U21">
        <v>100</v>
      </c>
      <c r="V21">
        <v>100</v>
      </c>
      <c r="W21">
        <v>100</v>
      </c>
      <c r="X21">
        <v>100</v>
      </c>
      <c r="Y21">
        <v>100</v>
      </c>
      <c r="Z21">
        <v>80</v>
      </c>
      <c r="AA21">
        <v>80</v>
      </c>
      <c r="AB21">
        <v>80</v>
      </c>
      <c r="AC21">
        <v>80</v>
      </c>
      <c r="AD21">
        <v>80</v>
      </c>
      <c r="AE21">
        <v>70</v>
      </c>
      <c r="AF21">
        <v>70</v>
      </c>
      <c r="AG21">
        <v>70</v>
      </c>
      <c r="AH21">
        <v>70</v>
      </c>
      <c r="AI21">
        <v>70</v>
      </c>
      <c r="AJ21">
        <v>70</v>
      </c>
      <c r="AK21">
        <v>70</v>
      </c>
      <c r="AL21">
        <v>70</v>
      </c>
      <c r="AM21">
        <v>70</v>
      </c>
      <c r="AN21">
        <v>70</v>
      </c>
      <c r="AO21">
        <v>60</v>
      </c>
      <c r="AP21">
        <v>60</v>
      </c>
      <c r="AQ21">
        <v>60</v>
      </c>
      <c r="AR21">
        <v>60</v>
      </c>
      <c r="AS21">
        <v>60</v>
      </c>
      <c r="AT21">
        <v>60</v>
      </c>
      <c r="AU21">
        <v>60</v>
      </c>
      <c r="AV21">
        <v>60</v>
      </c>
      <c r="AW21">
        <v>60</v>
      </c>
      <c r="AX21" s="3">
        <v>60</v>
      </c>
      <c r="AY21">
        <v>100</v>
      </c>
      <c r="AZ21">
        <v>2</v>
      </c>
      <c r="BA21">
        <v>9.9999999999999995E-7</v>
      </c>
      <c r="BB21">
        <f t="shared" si="0"/>
        <v>27101.653605444062</v>
      </c>
      <c r="BC21" s="3">
        <f t="shared" si="1"/>
        <v>-2.5631656134647525</v>
      </c>
      <c r="BE21" s="2">
        <v>1000</v>
      </c>
    </row>
    <row r="22" spans="1:87" x14ac:dyDescent="0.2">
      <c r="A22" s="1">
        <v>43754.77847222222</v>
      </c>
      <c r="B22" s="1">
        <v>43754.78125</v>
      </c>
      <c r="C22" t="s">
        <v>96</v>
      </c>
      <c r="D22">
        <v>241</v>
      </c>
      <c r="E22" s="1">
        <v>43754.78125</v>
      </c>
      <c r="F22">
        <v>20</v>
      </c>
      <c r="G22" t="s">
        <v>53</v>
      </c>
      <c r="H22" t="s">
        <v>54</v>
      </c>
      <c r="J22" t="s">
        <v>55</v>
      </c>
      <c r="L22" t="s">
        <v>65</v>
      </c>
      <c r="M22" t="s">
        <v>62</v>
      </c>
      <c r="N22" t="s">
        <v>63</v>
      </c>
      <c r="P22" t="s">
        <v>95</v>
      </c>
      <c r="Q22">
        <v>85000</v>
      </c>
      <c r="R22" s="11">
        <v>100</v>
      </c>
      <c r="S22">
        <v>100</v>
      </c>
      <c r="T22">
        <v>100</v>
      </c>
      <c r="U22">
        <v>100</v>
      </c>
      <c r="V22">
        <v>100</v>
      </c>
      <c r="W22">
        <v>100</v>
      </c>
      <c r="X22">
        <v>70</v>
      </c>
      <c r="Y22">
        <v>51</v>
      </c>
      <c r="Z22">
        <v>40</v>
      </c>
      <c r="AA22">
        <v>30</v>
      </c>
      <c r="AB22">
        <v>20</v>
      </c>
      <c r="AC22">
        <v>10</v>
      </c>
      <c r="AD22">
        <v>2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 s="3">
        <v>0</v>
      </c>
      <c r="AY22">
        <v>100</v>
      </c>
      <c r="AZ22">
        <v>2</v>
      </c>
      <c r="BA22">
        <v>9.9999999999999995E-7</v>
      </c>
      <c r="BB22">
        <f t="shared" si="0"/>
        <v>220971.48101627437</v>
      </c>
      <c r="BC22" s="3">
        <f t="shared" si="1"/>
        <v>-3.4212088219362595</v>
      </c>
    </row>
    <row r="23" spans="1:87" x14ac:dyDescent="0.2">
      <c r="A23" s="1">
        <v>43765.804166666669</v>
      </c>
      <c r="B23" s="1">
        <v>43765.8125</v>
      </c>
      <c r="C23" t="s">
        <v>97</v>
      </c>
      <c r="D23">
        <v>731</v>
      </c>
      <c r="E23" s="1">
        <v>43765.8125</v>
      </c>
      <c r="F23">
        <v>53</v>
      </c>
      <c r="G23" t="s">
        <v>53</v>
      </c>
      <c r="H23" t="s">
        <v>54</v>
      </c>
      <c r="J23" t="s">
        <v>55</v>
      </c>
      <c r="L23" t="s">
        <v>56</v>
      </c>
      <c r="M23" t="s">
        <v>62</v>
      </c>
      <c r="N23" t="s">
        <v>63</v>
      </c>
      <c r="P23" t="s">
        <v>95</v>
      </c>
      <c r="Q23">
        <v>85000</v>
      </c>
      <c r="R23" s="11">
        <v>100</v>
      </c>
      <c r="S23">
        <v>100</v>
      </c>
      <c r="T23">
        <v>100</v>
      </c>
      <c r="U23">
        <v>100</v>
      </c>
      <c r="V23">
        <v>100</v>
      </c>
      <c r="W23">
        <v>100</v>
      </c>
      <c r="X23">
        <v>100</v>
      </c>
      <c r="Y23">
        <v>100</v>
      </c>
      <c r="Z23">
        <v>100</v>
      </c>
      <c r="AA23">
        <v>75</v>
      </c>
      <c r="AB23">
        <v>60</v>
      </c>
      <c r="AC23">
        <v>60</v>
      </c>
      <c r="AD23">
        <v>50</v>
      </c>
      <c r="AE23">
        <v>50</v>
      </c>
      <c r="AF23">
        <v>50</v>
      </c>
      <c r="AG23">
        <v>45</v>
      </c>
      <c r="AH23">
        <v>43</v>
      </c>
      <c r="AI23">
        <v>40</v>
      </c>
      <c r="AJ23">
        <v>10</v>
      </c>
      <c r="AK23">
        <v>10</v>
      </c>
      <c r="AL23">
        <v>10</v>
      </c>
      <c r="AM23">
        <v>10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 s="3">
        <v>0</v>
      </c>
      <c r="AY23">
        <v>100</v>
      </c>
      <c r="AZ23">
        <v>2</v>
      </c>
      <c r="BA23">
        <v>9.9999999999999995E-7</v>
      </c>
      <c r="BB23">
        <f t="shared" si="0"/>
        <v>163553.25211716496</v>
      </c>
      <c r="BC23" s="3">
        <f t="shared" si="1"/>
        <v>-1.9364870472473008</v>
      </c>
    </row>
    <row r="24" spans="1:87" x14ac:dyDescent="0.2">
      <c r="A24" s="1">
        <v>43754.690972222219</v>
      </c>
      <c r="B24" s="1">
        <v>43754.696527777778</v>
      </c>
      <c r="C24" t="s">
        <v>98</v>
      </c>
      <c r="D24">
        <v>469</v>
      </c>
      <c r="E24" s="1">
        <v>43754.696527777778</v>
      </c>
      <c r="F24">
        <v>15</v>
      </c>
      <c r="G24" t="s">
        <v>53</v>
      </c>
      <c r="H24" t="s">
        <v>54</v>
      </c>
      <c r="J24" t="s">
        <v>55</v>
      </c>
      <c r="L24" t="s">
        <v>56</v>
      </c>
      <c r="M24" t="s">
        <v>62</v>
      </c>
      <c r="N24" t="s">
        <v>63</v>
      </c>
      <c r="P24" t="s">
        <v>95</v>
      </c>
      <c r="Q24">
        <v>75000</v>
      </c>
      <c r="R24" s="11">
        <v>100</v>
      </c>
      <c r="S24">
        <v>100</v>
      </c>
      <c r="T24">
        <v>100</v>
      </c>
      <c r="U24">
        <v>100</v>
      </c>
      <c r="V24">
        <v>100</v>
      </c>
      <c r="W24">
        <v>100</v>
      </c>
      <c r="X24">
        <v>100</v>
      </c>
      <c r="Y24">
        <v>75</v>
      </c>
      <c r="Z24">
        <v>70</v>
      </c>
      <c r="AA24">
        <v>60</v>
      </c>
      <c r="AB24">
        <v>60</v>
      </c>
      <c r="AC24">
        <v>50</v>
      </c>
      <c r="AD24">
        <v>50</v>
      </c>
      <c r="AE24">
        <v>50</v>
      </c>
      <c r="AF24">
        <v>47</v>
      </c>
      <c r="AG24">
        <v>47</v>
      </c>
      <c r="AH24">
        <v>44</v>
      </c>
      <c r="AI24">
        <v>39</v>
      </c>
      <c r="AJ24">
        <v>35</v>
      </c>
      <c r="AK24">
        <v>32</v>
      </c>
      <c r="AL24">
        <v>21</v>
      </c>
      <c r="AM24">
        <v>26</v>
      </c>
      <c r="AN24">
        <v>17</v>
      </c>
      <c r="AO24">
        <v>9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 s="3">
        <v>0</v>
      </c>
      <c r="AY24">
        <v>100</v>
      </c>
      <c r="AZ24">
        <v>2</v>
      </c>
      <c r="BA24">
        <v>9.9999999999999995E-7</v>
      </c>
      <c r="BB24">
        <f t="shared" si="0"/>
        <v>147603.23009787768</v>
      </c>
      <c r="BC24" s="3">
        <f t="shared" si="1"/>
        <v>-2.3087430972426124</v>
      </c>
    </row>
    <row r="25" spans="1:87" x14ac:dyDescent="0.2">
      <c r="A25" s="1">
        <v>43756.504861111112</v>
      </c>
      <c r="B25" s="1">
        <v>43756.509722222225</v>
      </c>
      <c r="C25" t="s">
        <v>99</v>
      </c>
      <c r="D25">
        <v>412</v>
      </c>
      <c r="E25" s="1">
        <v>43756.509722222225</v>
      </c>
      <c r="F25">
        <v>37</v>
      </c>
      <c r="G25" t="s">
        <v>53</v>
      </c>
      <c r="H25" t="s">
        <v>85</v>
      </c>
      <c r="J25" t="s">
        <v>55</v>
      </c>
      <c r="L25" t="s">
        <v>56</v>
      </c>
      <c r="M25" t="s">
        <v>62</v>
      </c>
      <c r="N25" t="s">
        <v>63</v>
      </c>
      <c r="P25" t="s">
        <v>95</v>
      </c>
      <c r="Q25">
        <v>75000</v>
      </c>
      <c r="R25" s="11">
        <v>100</v>
      </c>
      <c r="S25">
        <v>100</v>
      </c>
      <c r="T25">
        <v>100</v>
      </c>
      <c r="U25">
        <v>100</v>
      </c>
      <c r="V25">
        <v>75</v>
      </c>
      <c r="W25">
        <v>50</v>
      </c>
      <c r="X25">
        <v>50</v>
      </c>
      <c r="Y25">
        <v>25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 s="3">
        <v>0</v>
      </c>
      <c r="AY25">
        <v>100</v>
      </c>
      <c r="AZ25">
        <v>2</v>
      </c>
      <c r="BA25">
        <v>9.9999999999999995E-7</v>
      </c>
      <c r="BB25">
        <f t="shared" si="0"/>
        <v>253858.38602825181</v>
      </c>
      <c r="BC25" s="3">
        <f t="shared" si="1"/>
        <v>-5.2928275973200511</v>
      </c>
      <c r="BF25">
        <v>19</v>
      </c>
      <c r="BG25">
        <v>100</v>
      </c>
      <c r="BH25">
        <v>50</v>
      </c>
      <c r="BI25">
        <v>0</v>
      </c>
    </row>
    <row r="26" spans="1:87" x14ac:dyDescent="0.2">
      <c r="A26" s="1">
        <v>43754.787499999999</v>
      </c>
      <c r="B26" s="1">
        <v>43754.789583333331</v>
      </c>
      <c r="C26" t="s">
        <v>100</v>
      </c>
      <c r="D26">
        <v>212</v>
      </c>
      <c r="E26" s="1">
        <v>43754.789583333331</v>
      </c>
      <c r="F26">
        <v>21</v>
      </c>
      <c r="G26" t="s">
        <v>53</v>
      </c>
      <c r="H26" t="s">
        <v>101</v>
      </c>
      <c r="J26" t="s">
        <v>86</v>
      </c>
      <c r="L26" t="s">
        <v>88</v>
      </c>
      <c r="M26" t="s">
        <v>62</v>
      </c>
      <c r="N26" t="s">
        <v>63</v>
      </c>
      <c r="P26" t="s">
        <v>95</v>
      </c>
      <c r="Q26">
        <v>50000</v>
      </c>
      <c r="R26" s="11">
        <v>100</v>
      </c>
      <c r="S26">
        <v>100</v>
      </c>
      <c r="T26">
        <v>100</v>
      </c>
      <c r="U26">
        <v>100</v>
      </c>
      <c r="V26">
        <v>100</v>
      </c>
      <c r="W26">
        <v>90</v>
      </c>
      <c r="X26">
        <v>75</v>
      </c>
      <c r="Y26">
        <v>71</v>
      </c>
      <c r="Z26">
        <v>60</v>
      </c>
      <c r="AA26">
        <v>40</v>
      </c>
      <c r="AB26">
        <v>30</v>
      </c>
      <c r="AC26">
        <v>10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 s="3">
        <v>0</v>
      </c>
      <c r="AY26">
        <v>100</v>
      </c>
      <c r="AZ26">
        <v>2</v>
      </c>
      <c r="BA26">
        <v>9.9999999999999995E-7</v>
      </c>
      <c r="BB26">
        <f t="shared" si="0"/>
        <v>229644.04318702794</v>
      </c>
      <c r="BC26" s="3">
        <f t="shared" si="1"/>
        <v>-3.4408113352178482</v>
      </c>
    </row>
    <row r="27" spans="1:87" x14ac:dyDescent="0.2">
      <c r="A27" s="1">
        <v>43754.625694444447</v>
      </c>
      <c r="B27" s="1">
        <v>43754.629861111112</v>
      </c>
      <c r="C27" t="s">
        <v>102</v>
      </c>
      <c r="D27">
        <v>382</v>
      </c>
      <c r="E27" s="1">
        <v>43754.629861111112</v>
      </c>
      <c r="F27">
        <v>1</v>
      </c>
      <c r="G27" t="s">
        <v>53</v>
      </c>
      <c r="H27" t="s">
        <v>54</v>
      </c>
      <c r="J27" t="s">
        <v>55</v>
      </c>
      <c r="L27" t="s">
        <v>61</v>
      </c>
      <c r="M27" t="s">
        <v>62</v>
      </c>
      <c r="N27" t="s">
        <v>63</v>
      </c>
      <c r="P27" t="s">
        <v>95</v>
      </c>
      <c r="Q27">
        <v>50000</v>
      </c>
      <c r="R27" s="11">
        <v>100</v>
      </c>
      <c r="S27">
        <v>100</v>
      </c>
      <c r="T27">
        <v>100</v>
      </c>
      <c r="U27">
        <v>100</v>
      </c>
      <c r="V27">
        <v>100</v>
      </c>
      <c r="W27">
        <v>100</v>
      </c>
      <c r="X27">
        <v>100</v>
      </c>
      <c r="Y27">
        <v>100</v>
      </c>
      <c r="Z27">
        <v>90</v>
      </c>
      <c r="AA27">
        <v>90</v>
      </c>
      <c r="AB27">
        <v>90</v>
      </c>
      <c r="AC27">
        <v>90</v>
      </c>
      <c r="AD27">
        <v>80</v>
      </c>
      <c r="AE27">
        <v>80</v>
      </c>
      <c r="AF27">
        <v>75</v>
      </c>
      <c r="AG27">
        <v>75</v>
      </c>
      <c r="AH27">
        <v>75</v>
      </c>
      <c r="AI27">
        <v>50</v>
      </c>
      <c r="AJ27">
        <v>50</v>
      </c>
      <c r="AK27">
        <v>50</v>
      </c>
      <c r="AL27">
        <v>40</v>
      </c>
      <c r="AM27">
        <v>40</v>
      </c>
      <c r="AN27">
        <v>40</v>
      </c>
      <c r="AO27">
        <v>25</v>
      </c>
      <c r="AP27">
        <v>25</v>
      </c>
      <c r="AQ27">
        <v>25</v>
      </c>
      <c r="AR27">
        <v>25</v>
      </c>
      <c r="AS27">
        <v>25</v>
      </c>
      <c r="AT27">
        <v>5</v>
      </c>
      <c r="AU27">
        <v>0</v>
      </c>
      <c r="AV27">
        <v>0</v>
      </c>
      <c r="AW27">
        <v>0</v>
      </c>
      <c r="AX27" s="3">
        <v>0</v>
      </c>
      <c r="AY27">
        <v>100</v>
      </c>
      <c r="AZ27">
        <v>2</v>
      </c>
      <c r="BA27">
        <v>9.9999999999999995E-7</v>
      </c>
      <c r="BB27">
        <f t="shared" si="0"/>
        <v>98548.782522064837</v>
      </c>
      <c r="BC27" s="3">
        <f t="shared" si="1"/>
        <v>-1.2978236580429172</v>
      </c>
    </row>
    <row r="28" spans="1:87" x14ac:dyDescent="0.2">
      <c r="A28" s="1">
        <v>43754.730555555558</v>
      </c>
      <c r="B28" s="1">
        <v>43754.736111111109</v>
      </c>
      <c r="C28" t="s">
        <v>103</v>
      </c>
      <c r="D28">
        <v>463</v>
      </c>
      <c r="E28" s="1">
        <v>43754.736111111109</v>
      </c>
      <c r="F28">
        <v>16</v>
      </c>
      <c r="G28" t="s">
        <v>53</v>
      </c>
      <c r="H28" t="s">
        <v>54</v>
      </c>
      <c r="J28" t="s">
        <v>55</v>
      </c>
      <c r="L28" t="s">
        <v>88</v>
      </c>
      <c r="M28" t="s">
        <v>62</v>
      </c>
      <c r="N28" t="s">
        <v>63</v>
      </c>
      <c r="P28" t="s">
        <v>95</v>
      </c>
      <c r="Q28">
        <v>50000</v>
      </c>
      <c r="R28" s="11">
        <v>100</v>
      </c>
      <c r="S28">
        <v>100</v>
      </c>
      <c r="T28">
        <v>100</v>
      </c>
      <c r="U28">
        <v>100</v>
      </c>
      <c r="V28">
        <v>100</v>
      </c>
      <c r="W28">
        <v>90</v>
      </c>
      <c r="X28">
        <v>83</v>
      </c>
      <c r="Y28">
        <v>71</v>
      </c>
      <c r="Z28">
        <v>29</v>
      </c>
      <c r="AA28">
        <v>18</v>
      </c>
      <c r="AB28">
        <v>17</v>
      </c>
      <c r="AC28">
        <v>10</v>
      </c>
      <c r="AD28">
        <v>5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 s="3">
        <v>0</v>
      </c>
      <c r="AY28">
        <v>100</v>
      </c>
      <c r="AZ28">
        <v>2</v>
      </c>
      <c r="BA28">
        <v>9.9999999999999995E-7</v>
      </c>
      <c r="BB28">
        <f t="shared" si="0"/>
        <v>227110.84349390911</v>
      </c>
      <c r="BC28" s="3">
        <f t="shared" si="1"/>
        <v>-3.4458417975065441</v>
      </c>
    </row>
    <row r="29" spans="1:87" x14ac:dyDescent="0.2">
      <c r="A29" s="1">
        <v>43754.796527777777</v>
      </c>
      <c r="B29" s="1">
        <v>43754.798611111109</v>
      </c>
      <c r="C29" t="s">
        <v>104</v>
      </c>
      <c r="D29">
        <v>164</v>
      </c>
      <c r="E29" s="1">
        <v>43754.798611111109</v>
      </c>
      <c r="F29">
        <v>23</v>
      </c>
      <c r="G29" t="s">
        <v>53</v>
      </c>
      <c r="H29" t="s">
        <v>54</v>
      </c>
      <c r="J29" t="s">
        <v>55</v>
      </c>
      <c r="L29" t="s">
        <v>88</v>
      </c>
      <c r="M29" t="s">
        <v>62</v>
      </c>
      <c r="N29" t="s">
        <v>63</v>
      </c>
      <c r="P29" t="s">
        <v>95</v>
      </c>
      <c r="Q29">
        <v>50000</v>
      </c>
      <c r="R29" s="11">
        <v>100</v>
      </c>
      <c r="S29">
        <v>100</v>
      </c>
      <c r="T29">
        <v>100</v>
      </c>
      <c r="U29">
        <v>100</v>
      </c>
      <c r="V29">
        <v>100</v>
      </c>
      <c r="W29">
        <v>100</v>
      </c>
      <c r="X29">
        <v>90</v>
      </c>
      <c r="Y29">
        <v>86</v>
      </c>
      <c r="Z29">
        <v>87</v>
      </c>
      <c r="AA29">
        <v>70</v>
      </c>
      <c r="AB29">
        <v>61</v>
      </c>
      <c r="AC29">
        <v>51</v>
      </c>
      <c r="AD29">
        <v>35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 s="3">
        <v>0</v>
      </c>
      <c r="AY29">
        <v>100</v>
      </c>
      <c r="AZ29">
        <v>2</v>
      </c>
      <c r="BA29">
        <v>9.9999999999999995E-7</v>
      </c>
      <c r="BB29">
        <f t="shared" si="0"/>
        <v>209272.11485491789</v>
      </c>
      <c r="BC29" s="3">
        <f t="shared" si="1"/>
        <v>-2.4782139023258152</v>
      </c>
    </row>
    <row r="30" spans="1:87" x14ac:dyDescent="0.2">
      <c r="A30" s="1">
        <v>43754.806250000001</v>
      </c>
      <c r="B30" s="1">
        <v>43754.809027777781</v>
      </c>
      <c r="C30" t="s">
        <v>105</v>
      </c>
      <c r="D30">
        <v>277</v>
      </c>
      <c r="E30" s="1">
        <v>43754.809027777781</v>
      </c>
      <c r="F30">
        <v>25</v>
      </c>
      <c r="G30" t="s">
        <v>53</v>
      </c>
      <c r="H30" t="s">
        <v>54</v>
      </c>
      <c r="J30" t="s">
        <v>55</v>
      </c>
      <c r="L30" t="s">
        <v>65</v>
      </c>
      <c r="M30" t="s">
        <v>62</v>
      </c>
      <c r="N30" t="s">
        <v>69</v>
      </c>
      <c r="P30" t="s">
        <v>95</v>
      </c>
      <c r="Q30">
        <v>50000</v>
      </c>
      <c r="R30" s="11">
        <v>100</v>
      </c>
      <c r="S30">
        <v>100</v>
      </c>
      <c r="T30">
        <v>100</v>
      </c>
      <c r="U30">
        <v>100</v>
      </c>
      <c r="V30">
        <v>60</v>
      </c>
      <c r="W30">
        <v>60</v>
      </c>
      <c r="X30">
        <v>30</v>
      </c>
      <c r="Y30">
        <v>30</v>
      </c>
      <c r="Z30">
        <v>30</v>
      </c>
      <c r="AA30">
        <v>20</v>
      </c>
      <c r="AB30">
        <v>20</v>
      </c>
      <c r="AC30">
        <v>20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 s="3">
        <v>0</v>
      </c>
      <c r="AY30">
        <v>100</v>
      </c>
      <c r="AZ30">
        <v>2</v>
      </c>
      <c r="BA30">
        <v>9.9999999999999995E-7</v>
      </c>
      <c r="BB30">
        <f t="shared" si="0"/>
        <v>243283.75894091529</v>
      </c>
      <c r="BC30" s="3">
        <f t="shared" si="1"/>
        <v>-5.4880911952886748</v>
      </c>
    </row>
    <row r="31" spans="1:87" x14ac:dyDescent="0.2">
      <c r="A31" s="1">
        <v>43754.638888888891</v>
      </c>
      <c r="B31" s="1">
        <v>43754.642361111109</v>
      </c>
      <c r="C31" t="s">
        <v>106</v>
      </c>
      <c r="D31">
        <v>334</v>
      </c>
      <c r="E31" s="1">
        <v>43754.642361111109</v>
      </c>
      <c r="F31">
        <v>3</v>
      </c>
      <c r="G31" t="s">
        <v>53</v>
      </c>
      <c r="H31" t="s">
        <v>85</v>
      </c>
      <c r="J31" t="s">
        <v>76</v>
      </c>
      <c r="K31" t="s">
        <v>107</v>
      </c>
      <c r="L31" t="s">
        <v>108</v>
      </c>
      <c r="M31" t="s">
        <v>62</v>
      </c>
      <c r="N31" t="s">
        <v>63</v>
      </c>
      <c r="P31" t="s">
        <v>95</v>
      </c>
      <c r="Q31">
        <v>25000</v>
      </c>
      <c r="R31" s="11">
        <v>100</v>
      </c>
      <c r="S31">
        <v>94</v>
      </c>
      <c r="T31">
        <v>94</v>
      </c>
      <c r="U31">
        <v>91</v>
      </c>
      <c r="V31">
        <v>86</v>
      </c>
      <c r="W31">
        <v>82</v>
      </c>
      <c r="X31">
        <v>61</v>
      </c>
      <c r="Y31">
        <v>45</v>
      </c>
      <c r="Z31">
        <v>38</v>
      </c>
      <c r="AA31">
        <v>27</v>
      </c>
      <c r="AB31">
        <v>25</v>
      </c>
      <c r="AC31">
        <v>18</v>
      </c>
      <c r="AD31">
        <v>16</v>
      </c>
      <c r="AE31">
        <v>11</v>
      </c>
      <c r="AF31">
        <v>8</v>
      </c>
      <c r="AG31">
        <v>4</v>
      </c>
      <c r="AH31">
        <v>4</v>
      </c>
      <c r="AI31">
        <v>3</v>
      </c>
      <c r="AJ31">
        <v>3</v>
      </c>
      <c r="AK31">
        <v>2</v>
      </c>
      <c r="AL31">
        <v>2</v>
      </c>
      <c r="AM31">
        <v>2</v>
      </c>
      <c r="AN31">
        <v>2</v>
      </c>
      <c r="AO31">
        <v>2</v>
      </c>
      <c r="AP31">
        <v>1</v>
      </c>
      <c r="AQ31">
        <v>1</v>
      </c>
      <c r="AR31">
        <v>1</v>
      </c>
      <c r="AS31">
        <v>0</v>
      </c>
      <c r="AT31">
        <v>0</v>
      </c>
      <c r="AU31">
        <v>0</v>
      </c>
      <c r="AV31">
        <v>0</v>
      </c>
      <c r="AW31">
        <v>0</v>
      </c>
      <c r="AX31" s="3">
        <v>0</v>
      </c>
      <c r="AY31">
        <v>100</v>
      </c>
      <c r="AZ31">
        <v>2</v>
      </c>
      <c r="BA31">
        <v>9.9999999999999995E-7</v>
      </c>
      <c r="BB31">
        <f t="shared" si="0"/>
        <v>223747.38617308394</v>
      </c>
      <c r="BC31" s="3">
        <f t="shared" si="1"/>
        <v>-4.747446258238802</v>
      </c>
      <c r="BF31">
        <v>100</v>
      </c>
      <c r="BG31">
        <v>100</v>
      </c>
      <c r="BH31">
        <v>100</v>
      </c>
      <c r="BI31">
        <v>100</v>
      </c>
      <c r="BJ31">
        <v>100</v>
      </c>
      <c r="BL31">
        <v>25</v>
      </c>
      <c r="BM31">
        <v>16</v>
      </c>
      <c r="BN31">
        <v>2</v>
      </c>
      <c r="BO31">
        <v>0</v>
      </c>
    </row>
    <row r="32" spans="1:87" x14ac:dyDescent="0.2">
      <c r="A32" s="1">
        <v>43754.664583333331</v>
      </c>
      <c r="B32" s="1">
        <v>43754.668749999997</v>
      </c>
      <c r="C32" t="s">
        <v>109</v>
      </c>
      <c r="D32">
        <v>387</v>
      </c>
      <c r="E32" s="1">
        <v>43754.668749999997</v>
      </c>
      <c r="F32">
        <v>11</v>
      </c>
      <c r="G32" t="s">
        <v>53</v>
      </c>
      <c r="H32" t="s">
        <v>85</v>
      </c>
      <c r="J32" t="s">
        <v>86</v>
      </c>
      <c r="L32" t="s">
        <v>88</v>
      </c>
      <c r="M32" t="s">
        <v>62</v>
      </c>
      <c r="N32" t="s">
        <v>63</v>
      </c>
      <c r="P32" t="s">
        <v>110</v>
      </c>
      <c r="Q32" t="s">
        <v>59</v>
      </c>
      <c r="R32" s="11">
        <v>100</v>
      </c>
      <c r="S32">
        <v>100</v>
      </c>
      <c r="T32">
        <v>100</v>
      </c>
      <c r="U32">
        <v>80</v>
      </c>
      <c r="V32">
        <v>60</v>
      </c>
      <c r="W32">
        <v>38</v>
      </c>
      <c r="X32">
        <v>16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 s="3">
        <v>0</v>
      </c>
      <c r="AY32">
        <v>100</v>
      </c>
      <c r="AZ32">
        <v>2</v>
      </c>
      <c r="BA32">
        <v>9.9999999999999995E-7</v>
      </c>
      <c r="BB32">
        <f t="shared" si="0"/>
        <v>269660.15999201988</v>
      </c>
      <c r="BC32" s="3">
        <f t="shared" si="1"/>
        <v>-6.8606733185903446</v>
      </c>
      <c r="BF32">
        <v>100</v>
      </c>
      <c r="BG32">
        <v>100</v>
      </c>
      <c r="BH32">
        <v>100</v>
      </c>
      <c r="BI32">
        <v>100</v>
      </c>
      <c r="BJ32">
        <v>100</v>
      </c>
      <c r="BK32">
        <v>100</v>
      </c>
      <c r="BL32">
        <v>100</v>
      </c>
      <c r="BM32">
        <v>100</v>
      </c>
      <c r="BN32">
        <v>100</v>
      </c>
      <c r="BO32">
        <v>100</v>
      </c>
      <c r="BP32">
        <v>100</v>
      </c>
      <c r="BQ32">
        <v>100</v>
      </c>
      <c r="BR32">
        <v>100</v>
      </c>
      <c r="BS32">
        <v>100</v>
      </c>
      <c r="BT32">
        <v>100</v>
      </c>
      <c r="BU32">
        <v>100</v>
      </c>
      <c r="BV32">
        <v>100</v>
      </c>
      <c r="BW32">
        <v>100</v>
      </c>
      <c r="BY32">
        <v>100</v>
      </c>
      <c r="BZ32">
        <v>100</v>
      </c>
      <c r="CA32">
        <v>100</v>
      </c>
      <c r="CB32">
        <v>64</v>
      </c>
      <c r="CD32">
        <v>33</v>
      </c>
      <c r="CE32">
        <v>27</v>
      </c>
      <c r="CF32">
        <v>18</v>
      </c>
      <c r="CG32">
        <v>10</v>
      </c>
      <c r="CH32">
        <v>9</v>
      </c>
      <c r="CI32">
        <v>0</v>
      </c>
    </row>
    <row r="33" spans="1:91" x14ac:dyDescent="0.2">
      <c r="A33" s="1">
        <v>43755.804861111108</v>
      </c>
      <c r="B33" s="1">
        <v>43755.811111111114</v>
      </c>
      <c r="C33" t="s">
        <v>111</v>
      </c>
      <c r="D33">
        <v>534</v>
      </c>
      <c r="E33" s="1">
        <v>43755.811111111114</v>
      </c>
      <c r="F33">
        <v>35</v>
      </c>
      <c r="G33" t="s">
        <v>53</v>
      </c>
      <c r="H33" t="s">
        <v>76</v>
      </c>
      <c r="I33" t="s">
        <v>112</v>
      </c>
      <c r="J33" t="s">
        <v>86</v>
      </c>
      <c r="L33" t="s">
        <v>88</v>
      </c>
      <c r="M33" t="s">
        <v>62</v>
      </c>
      <c r="N33" t="s">
        <v>63</v>
      </c>
      <c r="P33" t="s">
        <v>110</v>
      </c>
      <c r="Q33">
        <v>65000</v>
      </c>
      <c r="R33" s="11">
        <v>100</v>
      </c>
      <c r="S33">
        <v>100</v>
      </c>
      <c r="T33">
        <v>100</v>
      </c>
      <c r="U33">
        <v>100</v>
      </c>
      <c r="V33">
        <v>100</v>
      </c>
      <c r="W33">
        <v>90</v>
      </c>
      <c r="X33">
        <v>70</v>
      </c>
      <c r="Y33">
        <v>61</v>
      </c>
      <c r="Z33">
        <v>49</v>
      </c>
      <c r="AA33">
        <v>30</v>
      </c>
      <c r="AB33">
        <v>21</v>
      </c>
      <c r="AC33">
        <v>21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 s="3">
        <v>0</v>
      </c>
      <c r="AY33">
        <v>100</v>
      </c>
      <c r="AZ33">
        <v>2</v>
      </c>
      <c r="BA33">
        <v>9.9999999999999995E-7</v>
      </c>
      <c r="BB33">
        <f t="shared" si="0"/>
        <v>232509.43845287198</v>
      </c>
      <c r="BC33" s="3">
        <f t="shared" si="1"/>
        <v>-3.704740953249912</v>
      </c>
      <c r="BG33">
        <v>100</v>
      </c>
      <c r="BH33">
        <v>100</v>
      </c>
      <c r="BI33">
        <v>100</v>
      </c>
      <c r="BJ33">
        <v>100</v>
      </c>
      <c r="BK33">
        <v>100</v>
      </c>
      <c r="BL33">
        <v>100</v>
      </c>
      <c r="BM33">
        <v>100</v>
      </c>
      <c r="BN33">
        <v>100</v>
      </c>
      <c r="BO33">
        <v>100</v>
      </c>
      <c r="BP33">
        <v>100</v>
      </c>
      <c r="BQ33">
        <v>100</v>
      </c>
      <c r="BR33">
        <v>100</v>
      </c>
      <c r="BS33">
        <v>100</v>
      </c>
      <c r="BT33">
        <v>100</v>
      </c>
      <c r="BU33">
        <v>100</v>
      </c>
      <c r="BV33">
        <v>100</v>
      </c>
      <c r="BW33">
        <v>100</v>
      </c>
      <c r="BY33">
        <v>100</v>
      </c>
      <c r="BZ33">
        <v>100</v>
      </c>
      <c r="CA33">
        <v>100</v>
      </c>
      <c r="CB33">
        <v>100</v>
      </c>
      <c r="CC33">
        <v>82</v>
      </c>
      <c r="CD33">
        <v>80</v>
      </c>
      <c r="CE33">
        <v>70</v>
      </c>
      <c r="CF33">
        <v>60</v>
      </c>
      <c r="CM33">
        <v>2000</v>
      </c>
    </row>
    <row r="34" spans="1:91" x14ac:dyDescent="0.2">
      <c r="A34" s="1">
        <v>43756.345138888886</v>
      </c>
      <c r="B34" s="1">
        <v>43756.347222222219</v>
      </c>
      <c r="C34" t="s">
        <v>113</v>
      </c>
      <c r="D34">
        <v>179</v>
      </c>
      <c r="E34" s="1">
        <v>43756.347222222219</v>
      </c>
      <c r="F34">
        <v>36</v>
      </c>
      <c r="G34" t="s">
        <v>53</v>
      </c>
      <c r="H34" t="s">
        <v>85</v>
      </c>
      <c r="J34" t="s">
        <v>86</v>
      </c>
      <c r="L34" t="s">
        <v>56</v>
      </c>
      <c r="M34" t="s">
        <v>62</v>
      </c>
      <c r="N34" t="s">
        <v>63</v>
      </c>
      <c r="P34" t="s">
        <v>110</v>
      </c>
      <c r="Q34">
        <v>35000</v>
      </c>
      <c r="R34" s="11">
        <v>100</v>
      </c>
      <c r="S34">
        <v>100</v>
      </c>
      <c r="T34">
        <v>100</v>
      </c>
      <c r="U34">
        <v>100</v>
      </c>
      <c r="V34">
        <v>100</v>
      </c>
      <c r="W34">
        <v>75</v>
      </c>
      <c r="X34">
        <v>60</v>
      </c>
      <c r="Y34">
        <v>40</v>
      </c>
      <c r="Z34">
        <v>20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 s="3">
        <v>0</v>
      </c>
      <c r="AY34">
        <v>100</v>
      </c>
      <c r="AZ34">
        <v>2</v>
      </c>
      <c r="BA34">
        <v>9.9999999999999995E-7</v>
      </c>
      <c r="BB34">
        <f t="shared" si="0"/>
        <v>250566.81057866963</v>
      </c>
      <c r="BC34" s="3">
        <f t="shared" si="1"/>
        <v>-4.3783691616339944</v>
      </c>
      <c r="BF34">
        <v>100</v>
      </c>
      <c r="BG34">
        <v>100</v>
      </c>
      <c r="BH34">
        <v>100</v>
      </c>
      <c r="BI34">
        <v>100</v>
      </c>
      <c r="BJ34">
        <v>70</v>
      </c>
      <c r="BL34">
        <v>30</v>
      </c>
      <c r="BM34">
        <v>10</v>
      </c>
      <c r="BN34">
        <v>0</v>
      </c>
    </row>
    <row r="35" spans="1:91" x14ac:dyDescent="0.2">
      <c r="A35" s="1">
        <v>43754.670138888891</v>
      </c>
      <c r="B35" s="1">
        <v>43754.675000000003</v>
      </c>
      <c r="C35" t="s">
        <v>114</v>
      </c>
      <c r="D35">
        <v>391</v>
      </c>
      <c r="E35" s="1">
        <v>43754.675000000003</v>
      </c>
      <c r="F35">
        <v>14</v>
      </c>
      <c r="G35" t="s">
        <v>53</v>
      </c>
      <c r="H35" t="s">
        <v>85</v>
      </c>
      <c r="J35" t="s">
        <v>55</v>
      </c>
      <c r="L35" t="s">
        <v>65</v>
      </c>
      <c r="M35" t="s">
        <v>62</v>
      </c>
      <c r="N35" t="s">
        <v>63</v>
      </c>
      <c r="P35" t="s">
        <v>115</v>
      </c>
      <c r="Q35">
        <v>75000</v>
      </c>
      <c r="R35" s="11">
        <v>100</v>
      </c>
      <c r="S35">
        <v>25</v>
      </c>
      <c r="T35">
        <v>10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 s="3">
        <v>0</v>
      </c>
      <c r="AY35">
        <v>100</v>
      </c>
      <c r="AZ35">
        <v>2</v>
      </c>
      <c r="BA35">
        <v>9.9999999999999995E-7</v>
      </c>
      <c r="BB35">
        <f t="shared" si="0"/>
        <v>308811.31062760623</v>
      </c>
      <c r="BC35" s="3">
        <f t="shared" si="1"/>
        <v>-29.356786567503704</v>
      </c>
      <c r="BF35">
        <v>100</v>
      </c>
      <c r="BG35">
        <v>50</v>
      </c>
      <c r="BH35">
        <v>25</v>
      </c>
      <c r="BI35">
        <v>0</v>
      </c>
    </row>
    <row r="36" spans="1:91" x14ac:dyDescent="0.2">
      <c r="A36" s="1">
        <v>43754.631249999999</v>
      </c>
      <c r="B36" s="1">
        <v>43754.634722222225</v>
      </c>
      <c r="C36" t="s">
        <v>116</v>
      </c>
      <c r="D36">
        <v>326</v>
      </c>
      <c r="E36" s="1">
        <v>43754.634722222225</v>
      </c>
      <c r="F36">
        <v>2</v>
      </c>
      <c r="G36" t="s">
        <v>53</v>
      </c>
      <c r="H36" t="s">
        <v>54</v>
      </c>
      <c r="J36" t="s">
        <v>55</v>
      </c>
      <c r="L36" t="s">
        <v>56</v>
      </c>
      <c r="M36" t="s">
        <v>62</v>
      </c>
      <c r="N36" t="s">
        <v>63</v>
      </c>
      <c r="P36" t="s">
        <v>115</v>
      </c>
      <c r="Q36">
        <v>135000</v>
      </c>
      <c r="R36" s="11">
        <v>100</v>
      </c>
      <c r="S36">
        <v>100</v>
      </c>
      <c r="T36">
        <v>100</v>
      </c>
      <c r="U36">
        <v>100</v>
      </c>
      <c r="V36">
        <v>100</v>
      </c>
      <c r="W36">
        <v>100</v>
      </c>
      <c r="X36">
        <v>100</v>
      </c>
      <c r="Y36">
        <v>100</v>
      </c>
      <c r="Z36">
        <v>95</v>
      </c>
      <c r="AA36">
        <v>95</v>
      </c>
      <c r="AB36">
        <v>95</v>
      </c>
      <c r="AC36">
        <v>95</v>
      </c>
      <c r="AD36">
        <v>95</v>
      </c>
      <c r="AE36">
        <v>90</v>
      </c>
      <c r="AF36">
        <v>90</v>
      </c>
      <c r="AG36">
        <v>75</v>
      </c>
      <c r="AH36">
        <v>75</v>
      </c>
      <c r="AI36">
        <v>70</v>
      </c>
      <c r="AJ36">
        <v>50</v>
      </c>
      <c r="AK36">
        <v>50</v>
      </c>
      <c r="AL36">
        <v>50</v>
      </c>
      <c r="AM36">
        <v>50</v>
      </c>
      <c r="AN36">
        <v>50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 s="3">
        <v>0</v>
      </c>
      <c r="AY36">
        <v>100</v>
      </c>
      <c r="AZ36">
        <v>2</v>
      </c>
      <c r="BA36">
        <v>9.9999999999999995E-7</v>
      </c>
      <c r="BB36">
        <f t="shared" si="0"/>
        <v>114996.57780638215</v>
      </c>
      <c r="BC36" s="3">
        <f t="shared" si="1"/>
        <v>-0.99358412839726262</v>
      </c>
    </row>
    <row r="37" spans="1:91" x14ac:dyDescent="0.2">
      <c r="A37" s="1">
        <v>43754.64166666667</v>
      </c>
      <c r="B37" s="1">
        <v>43754.644444444442</v>
      </c>
      <c r="C37" t="s">
        <v>118</v>
      </c>
      <c r="D37">
        <v>195</v>
      </c>
      <c r="E37" s="1">
        <v>43754.644444444442</v>
      </c>
      <c r="F37">
        <v>4</v>
      </c>
      <c r="G37" t="s">
        <v>53</v>
      </c>
      <c r="H37" t="s">
        <v>54</v>
      </c>
      <c r="J37" t="s">
        <v>55</v>
      </c>
      <c r="L37" t="s">
        <v>61</v>
      </c>
      <c r="M37" t="s">
        <v>62</v>
      </c>
      <c r="N37" t="s">
        <v>63</v>
      </c>
      <c r="P37" t="s">
        <v>119</v>
      </c>
      <c r="Q37">
        <v>85000</v>
      </c>
      <c r="R37" s="11">
        <v>100</v>
      </c>
      <c r="S37">
        <v>100</v>
      </c>
      <c r="T37">
        <v>100</v>
      </c>
      <c r="U37">
        <v>100</v>
      </c>
      <c r="V37">
        <v>100</v>
      </c>
      <c r="W37">
        <v>75</v>
      </c>
      <c r="X37">
        <v>25</v>
      </c>
      <c r="Y37">
        <v>20</v>
      </c>
      <c r="Z37">
        <v>20</v>
      </c>
      <c r="AA37">
        <v>20</v>
      </c>
      <c r="AB37">
        <v>15</v>
      </c>
      <c r="AC37">
        <v>5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 s="3">
        <v>0</v>
      </c>
      <c r="AY37">
        <v>100</v>
      </c>
      <c r="AZ37">
        <v>2</v>
      </c>
      <c r="BA37">
        <v>9.9999999999999995E-7</v>
      </c>
      <c r="BB37">
        <f t="shared" si="0"/>
        <v>240807.99981939184</v>
      </c>
      <c r="BC37" s="3">
        <f t="shared" si="1"/>
        <v>-4.5120094291738422</v>
      </c>
    </row>
    <row r="38" spans="1:91" x14ac:dyDescent="0.2">
      <c r="A38" s="1">
        <v>43754.667361111111</v>
      </c>
      <c r="B38" s="1">
        <v>43754.671527777777</v>
      </c>
      <c r="C38" t="s">
        <v>120</v>
      </c>
      <c r="D38">
        <v>346</v>
      </c>
      <c r="E38" s="1">
        <v>43754.671527777777</v>
      </c>
      <c r="F38">
        <v>12</v>
      </c>
      <c r="G38" t="s">
        <v>53</v>
      </c>
      <c r="H38" t="s">
        <v>54</v>
      </c>
      <c r="J38" t="s">
        <v>55</v>
      </c>
      <c r="L38" t="s">
        <v>65</v>
      </c>
      <c r="M38" t="s">
        <v>62</v>
      </c>
      <c r="N38" t="s">
        <v>63</v>
      </c>
      <c r="P38" t="s">
        <v>119</v>
      </c>
      <c r="Q38">
        <v>85000</v>
      </c>
      <c r="R38" s="11">
        <v>100</v>
      </c>
      <c r="S38">
        <v>100</v>
      </c>
      <c r="T38">
        <v>100</v>
      </c>
      <c r="U38">
        <v>100</v>
      </c>
      <c r="V38">
        <v>100</v>
      </c>
      <c r="W38">
        <v>100</v>
      </c>
      <c r="X38">
        <v>100</v>
      </c>
      <c r="Y38">
        <v>96</v>
      </c>
      <c r="Z38">
        <v>94</v>
      </c>
      <c r="AA38">
        <v>93</v>
      </c>
      <c r="AB38">
        <v>93</v>
      </c>
      <c r="AC38">
        <v>90</v>
      </c>
      <c r="AD38">
        <v>89</v>
      </c>
      <c r="AE38">
        <v>89</v>
      </c>
      <c r="AF38">
        <v>88</v>
      </c>
      <c r="AG38">
        <v>88</v>
      </c>
      <c r="AH38">
        <v>88</v>
      </c>
      <c r="AI38">
        <v>86</v>
      </c>
      <c r="AJ38">
        <v>85</v>
      </c>
      <c r="AK38">
        <v>75</v>
      </c>
      <c r="AL38">
        <v>74</v>
      </c>
      <c r="AM38">
        <v>79</v>
      </c>
      <c r="AN38">
        <v>81</v>
      </c>
      <c r="AO38">
        <v>78</v>
      </c>
      <c r="AP38">
        <v>75</v>
      </c>
      <c r="AQ38">
        <v>73</v>
      </c>
      <c r="AR38">
        <v>76</v>
      </c>
      <c r="AS38">
        <v>74</v>
      </c>
      <c r="AT38">
        <v>71</v>
      </c>
      <c r="AU38">
        <v>72</v>
      </c>
      <c r="AV38">
        <v>72</v>
      </c>
      <c r="AW38">
        <v>70</v>
      </c>
      <c r="AX38" s="3">
        <v>66</v>
      </c>
      <c r="AY38">
        <v>100</v>
      </c>
      <c r="AZ38">
        <v>2</v>
      </c>
      <c r="BA38">
        <v>9.9999999999999995E-7</v>
      </c>
      <c r="BB38">
        <f t="shared" si="0"/>
        <v>11073.72034953422</v>
      </c>
      <c r="BC38" s="3">
        <f t="shared" si="1"/>
        <v>-1.8577566317987184</v>
      </c>
      <c r="BE38">
        <v>1000</v>
      </c>
    </row>
    <row r="39" spans="1:91" x14ac:dyDescent="0.2">
      <c r="A39" s="1">
        <v>43755.752083333333</v>
      </c>
      <c r="B39" s="1">
        <v>43755.757638888892</v>
      </c>
      <c r="C39" t="s">
        <v>121</v>
      </c>
      <c r="D39">
        <v>443</v>
      </c>
      <c r="E39" s="1">
        <v>43755.757638888892</v>
      </c>
      <c r="F39">
        <v>33</v>
      </c>
      <c r="G39" t="s">
        <v>53</v>
      </c>
      <c r="H39" t="s">
        <v>54</v>
      </c>
      <c r="J39" t="s">
        <v>55</v>
      </c>
      <c r="L39" t="s">
        <v>61</v>
      </c>
      <c r="M39" t="s">
        <v>62</v>
      </c>
      <c r="N39" t="s">
        <v>63</v>
      </c>
      <c r="P39" t="s">
        <v>119</v>
      </c>
      <c r="Q39">
        <v>85000</v>
      </c>
      <c r="R39" s="11">
        <v>100</v>
      </c>
      <c r="S39">
        <v>100</v>
      </c>
      <c r="T39">
        <v>100</v>
      </c>
      <c r="U39">
        <v>80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 s="3">
        <v>0</v>
      </c>
      <c r="AY39">
        <v>100</v>
      </c>
      <c r="AZ39">
        <v>2</v>
      </c>
      <c r="BA39">
        <v>9.9999999999999995E-7</v>
      </c>
      <c r="BB39">
        <f t="shared" si="0"/>
        <v>268987.68178708223</v>
      </c>
      <c r="BC39" s="3">
        <f t="shared" si="1"/>
        <v>-7.3995017969092576</v>
      </c>
    </row>
    <row r="40" spans="1:91" x14ac:dyDescent="0.2">
      <c r="A40" s="1">
        <v>43758.326388888891</v>
      </c>
      <c r="B40" s="1">
        <v>43758.331250000003</v>
      </c>
      <c r="C40" t="s">
        <v>122</v>
      </c>
      <c r="D40">
        <v>463</v>
      </c>
      <c r="E40" s="1">
        <v>43758.331250000003</v>
      </c>
      <c r="F40">
        <v>40</v>
      </c>
      <c r="G40" t="s">
        <v>53</v>
      </c>
      <c r="H40" t="s">
        <v>54</v>
      </c>
      <c r="J40" t="s">
        <v>55</v>
      </c>
      <c r="L40" t="s">
        <v>65</v>
      </c>
      <c r="M40" t="s">
        <v>62</v>
      </c>
      <c r="N40" t="s">
        <v>63</v>
      </c>
      <c r="P40" t="s">
        <v>119</v>
      </c>
      <c r="Q40">
        <v>85000</v>
      </c>
      <c r="R40" s="11">
        <v>100</v>
      </c>
      <c r="S40">
        <v>100</v>
      </c>
      <c r="T40">
        <v>100</v>
      </c>
      <c r="U40">
        <v>100</v>
      </c>
      <c r="V40">
        <v>80</v>
      </c>
      <c r="W40">
        <v>80</v>
      </c>
      <c r="X40">
        <v>60</v>
      </c>
      <c r="Y40">
        <v>50</v>
      </c>
      <c r="Z40">
        <v>40</v>
      </c>
      <c r="AA40">
        <v>30</v>
      </c>
      <c r="AB40">
        <v>30</v>
      </c>
      <c r="AC40">
        <v>20</v>
      </c>
      <c r="AD40">
        <v>20</v>
      </c>
      <c r="AE40">
        <v>10</v>
      </c>
      <c r="AF40">
        <v>10</v>
      </c>
      <c r="AG40">
        <v>10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 s="3">
        <v>0</v>
      </c>
      <c r="AY40">
        <v>100</v>
      </c>
      <c r="AZ40">
        <v>2</v>
      </c>
      <c r="BA40">
        <v>9.9999999999999995E-7</v>
      </c>
      <c r="BB40">
        <f t="shared" si="0"/>
        <v>225473.16066344079</v>
      </c>
      <c r="BC40" s="3">
        <f t="shared" si="1"/>
        <v>-4.3660856064427733</v>
      </c>
    </row>
    <row r="41" spans="1:91" x14ac:dyDescent="0.2">
      <c r="A41" s="1">
        <v>43754.654166666667</v>
      </c>
      <c r="B41" s="1">
        <v>43754.658333333333</v>
      </c>
      <c r="C41" t="s">
        <v>123</v>
      </c>
      <c r="D41">
        <v>363</v>
      </c>
      <c r="E41" s="1">
        <v>43754.658333333333</v>
      </c>
      <c r="F41">
        <v>6</v>
      </c>
      <c r="G41" t="s">
        <v>53</v>
      </c>
      <c r="H41" t="s">
        <v>85</v>
      </c>
      <c r="J41" t="s">
        <v>55</v>
      </c>
      <c r="L41" t="s">
        <v>61</v>
      </c>
      <c r="M41" t="s">
        <v>62</v>
      </c>
      <c r="N41" t="s">
        <v>63</v>
      </c>
      <c r="P41" t="s">
        <v>119</v>
      </c>
      <c r="Q41">
        <v>75000</v>
      </c>
      <c r="R41" s="11">
        <v>100</v>
      </c>
      <c r="S41">
        <v>100</v>
      </c>
      <c r="T41">
        <v>100</v>
      </c>
      <c r="U41">
        <v>100</v>
      </c>
      <c r="V41">
        <v>82</v>
      </c>
      <c r="W41">
        <v>70</v>
      </c>
      <c r="X41">
        <v>51</v>
      </c>
      <c r="Y41">
        <v>52</v>
      </c>
      <c r="Z41">
        <v>15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 s="3">
        <v>0</v>
      </c>
      <c r="AY41">
        <v>100</v>
      </c>
      <c r="AZ41">
        <v>2</v>
      </c>
      <c r="BA41">
        <v>9.9999999999999995E-7</v>
      </c>
      <c r="BB41">
        <f t="shared" si="0"/>
        <v>250952.40027002798</v>
      </c>
      <c r="BC41" s="3">
        <f t="shared" si="1"/>
        <v>-4.7622689463901757</v>
      </c>
      <c r="BF41">
        <v>100</v>
      </c>
      <c r="BG41">
        <v>100</v>
      </c>
      <c r="BH41">
        <v>100</v>
      </c>
      <c r="BI41">
        <v>100</v>
      </c>
      <c r="BJ41">
        <v>100</v>
      </c>
      <c r="BK41">
        <v>28</v>
      </c>
      <c r="BL41">
        <v>0</v>
      </c>
    </row>
    <row r="42" spans="1:91" x14ac:dyDescent="0.2">
      <c r="A42" s="1">
        <v>43754.757638888892</v>
      </c>
      <c r="B42" s="1">
        <v>43754.761805555558</v>
      </c>
      <c r="C42" t="s">
        <v>124</v>
      </c>
      <c r="D42">
        <v>395</v>
      </c>
      <c r="E42" s="1">
        <v>43754.761805555558</v>
      </c>
      <c r="F42">
        <v>19</v>
      </c>
      <c r="G42" t="s">
        <v>53</v>
      </c>
      <c r="H42" t="s">
        <v>54</v>
      </c>
      <c r="J42" t="s">
        <v>55</v>
      </c>
      <c r="L42" t="s">
        <v>88</v>
      </c>
      <c r="M42" t="s">
        <v>62</v>
      </c>
      <c r="N42" t="s">
        <v>63</v>
      </c>
      <c r="P42" t="s">
        <v>119</v>
      </c>
      <c r="Q42">
        <v>65000</v>
      </c>
      <c r="R42" s="11">
        <v>100</v>
      </c>
      <c r="S42">
        <v>100</v>
      </c>
      <c r="T42">
        <v>100</v>
      </c>
      <c r="U42">
        <v>100</v>
      </c>
      <c r="V42">
        <v>100</v>
      </c>
      <c r="W42">
        <v>100</v>
      </c>
      <c r="X42">
        <v>100</v>
      </c>
      <c r="Y42">
        <v>90</v>
      </c>
      <c r="Z42">
        <v>91</v>
      </c>
      <c r="AA42">
        <v>80</v>
      </c>
      <c r="AB42">
        <v>80</v>
      </c>
      <c r="AC42">
        <v>80</v>
      </c>
      <c r="AD42">
        <v>80</v>
      </c>
      <c r="AE42">
        <v>75</v>
      </c>
      <c r="AF42">
        <v>70</v>
      </c>
      <c r="AG42">
        <v>51</v>
      </c>
      <c r="AH42">
        <v>50</v>
      </c>
      <c r="AI42">
        <v>50</v>
      </c>
      <c r="AJ42">
        <v>40</v>
      </c>
      <c r="AK42">
        <v>40</v>
      </c>
      <c r="AL42">
        <v>40</v>
      </c>
      <c r="AM42">
        <v>40</v>
      </c>
      <c r="AN42">
        <v>40</v>
      </c>
      <c r="AO42">
        <v>30</v>
      </c>
      <c r="AP42">
        <v>20</v>
      </c>
      <c r="AQ42">
        <v>14</v>
      </c>
      <c r="AR42">
        <v>10</v>
      </c>
      <c r="AS42">
        <v>0</v>
      </c>
      <c r="AT42">
        <v>0</v>
      </c>
      <c r="AU42">
        <v>0</v>
      </c>
      <c r="AV42">
        <v>0</v>
      </c>
      <c r="AW42">
        <v>0</v>
      </c>
      <c r="AX42" s="3">
        <v>0</v>
      </c>
      <c r="AY42">
        <v>100</v>
      </c>
      <c r="AZ42">
        <v>2</v>
      </c>
      <c r="BA42">
        <v>9.9999999999999995E-7</v>
      </c>
      <c r="BB42">
        <f t="shared" si="0"/>
        <v>115558.67596595369</v>
      </c>
      <c r="BC42" s="3">
        <f t="shared" si="1"/>
        <v>-1.5875593597296658</v>
      </c>
    </row>
    <row r="43" spans="1:91" x14ac:dyDescent="0.2">
      <c r="A43" s="1">
        <v>43754.784722222219</v>
      </c>
      <c r="B43" s="1">
        <v>43754.796527777777</v>
      </c>
      <c r="C43" t="s">
        <v>125</v>
      </c>
      <c r="D43">
        <v>1001</v>
      </c>
      <c r="E43" s="1">
        <v>43754.796527777777</v>
      </c>
      <c r="F43">
        <v>22</v>
      </c>
      <c r="G43" t="s">
        <v>53</v>
      </c>
      <c r="H43" t="s">
        <v>54</v>
      </c>
      <c r="J43" t="s">
        <v>55</v>
      </c>
      <c r="L43" t="s">
        <v>61</v>
      </c>
      <c r="M43" t="s">
        <v>62</v>
      </c>
      <c r="N43" t="s">
        <v>63</v>
      </c>
      <c r="P43" t="s">
        <v>119</v>
      </c>
      <c r="Q43">
        <v>65000</v>
      </c>
      <c r="R43" s="11">
        <v>100</v>
      </c>
      <c r="S43">
        <v>100</v>
      </c>
      <c r="T43">
        <v>100</v>
      </c>
      <c r="U43">
        <v>100</v>
      </c>
      <c r="V43">
        <v>100</v>
      </c>
      <c r="W43">
        <v>75</v>
      </c>
      <c r="X43">
        <v>70</v>
      </c>
      <c r="Y43">
        <v>60</v>
      </c>
      <c r="Z43">
        <v>50</v>
      </c>
      <c r="AA43">
        <v>40</v>
      </c>
      <c r="AB43">
        <v>30</v>
      </c>
      <c r="AC43">
        <v>15</v>
      </c>
      <c r="AD43">
        <v>5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 s="3">
        <v>0</v>
      </c>
      <c r="AY43">
        <v>100</v>
      </c>
      <c r="AZ43">
        <v>2</v>
      </c>
      <c r="BA43">
        <v>9.9999999999999995E-7</v>
      </c>
      <c r="BB43">
        <f t="shared" si="0"/>
        <v>222019.81117413699</v>
      </c>
      <c r="BC43" s="3">
        <f t="shared" si="1"/>
        <v>-3.6508101493296818</v>
      </c>
    </row>
    <row r="44" spans="1:91" x14ac:dyDescent="0.2">
      <c r="A44" s="1">
        <v>43761.813888888886</v>
      </c>
      <c r="B44" s="1">
        <v>43761.815972222219</v>
      </c>
      <c r="C44" t="s">
        <v>126</v>
      </c>
      <c r="D44">
        <v>189</v>
      </c>
      <c r="E44" s="1">
        <v>43761.815972222219</v>
      </c>
      <c r="F44">
        <v>48</v>
      </c>
      <c r="G44" t="s">
        <v>53</v>
      </c>
      <c r="H44" t="s">
        <v>54</v>
      </c>
      <c r="J44" t="s">
        <v>55</v>
      </c>
      <c r="L44" t="s">
        <v>56</v>
      </c>
      <c r="M44" t="s">
        <v>62</v>
      </c>
      <c r="N44" t="s">
        <v>63</v>
      </c>
      <c r="P44" t="s">
        <v>119</v>
      </c>
      <c r="Q44">
        <v>65000</v>
      </c>
      <c r="R44" s="11">
        <v>100</v>
      </c>
      <c r="S44">
        <v>100</v>
      </c>
      <c r="T44">
        <v>100</v>
      </c>
      <c r="U44">
        <v>100</v>
      </c>
      <c r="V44">
        <v>100</v>
      </c>
      <c r="W44">
        <v>78</v>
      </c>
      <c r="X44">
        <v>64</v>
      </c>
      <c r="Y44">
        <v>61</v>
      </c>
      <c r="Z44">
        <v>42</v>
      </c>
      <c r="AA44">
        <v>38</v>
      </c>
      <c r="AB44">
        <v>31</v>
      </c>
      <c r="AC44">
        <v>26</v>
      </c>
      <c r="AD44">
        <v>10</v>
      </c>
      <c r="AE44">
        <v>7</v>
      </c>
      <c r="AF44">
        <v>6</v>
      </c>
      <c r="AG44">
        <v>6</v>
      </c>
      <c r="AH44">
        <v>4</v>
      </c>
      <c r="AI44">
        <v>2</v>
      </c>
      <c r="AJ44">
        <v>4</v>
      </c>
      <c r="AK44">
        <v>4</v>
      </c>
      <c r="AL44">
        <v>5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 s="3">
        <v>0</v>
      </c>
      <c r="AY44">
        <v>100</v>
      </c>
      <c r="AZ44">
        <v>2</v>
      </c>
      <c r="BA44">
        <v>9.9999999999999995E-7</v>
      </c>
      <c r="BB44">
        <f t="shared" si="0"/>
        <v>219776.07834885654</v>
      </c>
      <c r="BC44" s="3">
        <f t="shared" si="1"/>
        <v>-3.879253739871471</v>
      </c>
    </row>
    <row r="45" spans="1:91" x14ac:dyDescent="0.2">
      <c r="A45" s="1">
        <v>43754.795138888891</v>
      </c>
      <c r="B45" s="1">
        <v>43754.8</v>
      </c>
      <c r="C45" t="s">
        <v>127</v>
      </c>
      <c r="D45">
        <v>433</v>
      </c>
      <c r="E45" s="1">
        <v>43754.8</v>
      </c>
      <c r="F45">
        <v>24</v>
      </c>
      <c r="G45" t="s">
        <v>53</v>
      </c>
      <c r="H45" t="s">
        <v>54</v>
      </c>
      <c r="J45" t="s">
        <v>55</v>
      </c>
      <c r="L45" t="s">
        <v>88</v>
      </c>
      <c r="M45" t="s">
        <v>62</v>
      </c>
      <c r="N45" t="s">
        <v>63</v>
      </c>
      <c r="P45" t="s">
        <v>119</v>
      </c>
      <c r="Q45">
        <v>50000</v>
      </c>
      <c r="R45" s="11">
        <v>100</v>
      </c>
      <c r="S45">
        <v>100</v>
      </c>
      <c r="T45">
        <v>100</v>
      </c>
      <c r="U45">
        <v>100</v>
      </c>
      <c r="V45">
        <v>70</v>
      </c>
      <c r="W45">
        <v>60</v>
      </c>
      <c r="X45">
        <v>50</v>
      </c>
      <c r="Y45">
        <v>50</v>
      </c>
      <c r="Z45">
        <v>51</v>
      </c>
      <c r="AA45">
        <v>40</v>
      </c>
      <c r="AB45">
        <v>30</v>
      </c>
      <c r="AC45">
        <v>30</v>
      </c>
      <c r="AD45">
        <v>30</v>
      </c>
      <c r="AE45">
        <v>30</v>
      </c>
      <c r="AF45">
        <v>30</v>
      </c>
      <c r="AG45">
        <v>30</v>
      </c>
      <c r="AH45">
        <v>31</v>
      </c>
      <c r="AI45">
        <v>30</v>
      </c>
      <c r="AJ45">
        <v>28</v>
      </c>
      <c r="AK45">
        <v>26</v>
      </c>
      <c r="AL45">
        <v>17</v>
      </c>
      <c r="AM45">
        <v>11</v>
      </c>
      <c r="AN45">
        <v>8</v>
      </c>
      <c r="AO45">
        <v>3</v>
      </c>
      <c r="AP45">
        <v>6</v>
      </c>
      <c r="AQ45">
        <v>11</v>
      </c>
      <c r="AR45">
        <v>5</v>
      </c>
      <c r="AS45">
        <v>8</v>
      </c>
      <c r="AT45">
        <v>8</v>
      </c>
      <c r="AU45">
        <v>8</v>
      </c>
      <c r="AV45">
        <v>6</v>
      </c>
      <c r="AW45">
        <v>7</v>
      </c>
      <c r="AX45" s="3">
        <v>8</v>
      </c>
      <c r="AY45">
        <v>100</v>
      </c>
      <c r="AZ45">
        <v>2</v>
      </c>
      <c r="BA45">
        <v>9.9999999999999995E-7</v>
      </c>
      <c r="BB45">
        <f t="shared" si="0"/>
        <v>170958.67737003363</v>
      </c>
      <c r="BC45" s="3">
        <f t="shared" si="1"/>
        <v>-4.8387526424191813</v>
      </c>
      <c r="BE45">
        <v>2000</v>
      </c>
    </row>
    <row r="46" spans="1:91" x14ac:dyDescent="0.2">
      <c r="A46" s="1">
        <v>43756.701388888891</v>
      </c>
      <c r="B46" s="1">
        <v>43756.706250000003</v>
      </c>
      <c r="C46" t="s">
        <v>128</v>
      </c>
      <c r="D46">
        <v>392</v>
      </c>
      <c r="E46" s="1">
        <v>43756.706250000003</v>
      </c>
      <c r="F46">
        <v>38</v>
      </c>
      <c r="G46" t="s">
        <v>53</v>
      </c>
      <c r="H46" t="s">
        <v>54</v>
      </c>
      <c r="J46" t="s">
        <v>55</v>
      </c>
      <c r="L46" t="s">
        <v>88</v>
      </c>
      <c r="M46" t="s">
        <v>62</v>
      </c>
      <c r="N46" t="s">
        <v>63</v>
      </c>
      <c r="P46" t="s">
        <v>119</v>
      </c>
      <c r="Q46">
        <v>50000</v>
      </c>
      <c r="R46" s="11">
        <v>100</v>
      </c>
      <c r="S46">
        <v>100</v>
      </c>
      <c r="T46">
        <v>100</v>
      </c>
      <c r="U46">
        <v>100</v>
      </c>
      <c r="V46">
        <v>100</v>
      </c>
      <c r="W46">
        <v>67</v>
      </c>
      <c r="X46">
        <v>56</v>
      </c>
      <c r="Y46">
        <v>37</v>
      </c>
      <c r="Z46">
        <v>16</v>
      </c>
      <c r="AA46">
        <v>8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 s="3">
        <v>0</v>
      </c>
      <c r="AY46">
        <v>100</v>
      </c>
      <c r="AZ46">
        <v>2</v>
      </c>
      <c r="BA46">
        <v>9.9999999999999995E-7</v>
      </c>
      <c r="BB46">
        <f t="shared" si="0"/>
        <v>247593.10858660791</v>
      </c>
      <c r="BC46" s="3">
        <f t="shared" si="1"/>
        <v>-4.4854244181346479</v>
      </c>
    </row>
    <row r="47" spans="1:91" x14ac:dyDescent="0.2">
      <c r="A47" s="1">
        <v>43762.245138888888</v>
      </c>
      <c r="B47" s="1">
        <v>43762.254166666666</v>
      </c>
      <c r="C47" t="s">
        <v>129</v>
      </c>
      <c r="D47">
        <v>786</v>
      </c>
      <c r="E47" s="1">
        <v>43762.254166666666</v>
      </c>
      <c r="F47">
        <v>51</v>
      </c>
      <c r="G47" t="s">
        <v>53</v>
      </c>
      <c r="H47" t="s">
        <v>85</v>
      </c>
      <c r="J47" t="s">
        <v>55</v>
      </c>
      <c r="L47" t="s">
        <v>65</v>
      </c>
      <c r="M47" t="s">
        <v>62</v>
      </c>
      <c r="N47" t="s">
        <v>63</v>
      </c>
      <c r="P47" t="s">
        <v>119</v>
      </c>
      <c r="Q47">
        <v>50000</v>
      </c>
      <c r="R47" s="11">
        <v>100</v>
      </c>
      <c r="S47">
        <v>100</v>
      </c>
      <c r="T47">
        <v>100</v>
      </c>
      <c r="U47">
        <v>100</v>
      </c>
      <c r="V47">
        <v>100</v>
      </c>
      <c r="W47">
        <v>80</v>
      </c>
      <c r="X47">
        <v>80</v>
      </c>
      <c r="Y47">
        <v>80</v>
      </c>
      <c r="Z47">
        <v>81</v>
      </c>
      <c r="AA47">
        <v>80</v>
      </c>
      <c r="AB47">
        <v>85</v>
      </c>
      <c r="AC47">
        <v>80</v>
      </c>
      <c r="AD47">
        <v>70</v>
      </c>
      <c r="AE47">
        <v>70</v>
      </c>
      <c r="AF47">
        <v>70</v>
      </c>
      <c r="AG47">
        <v>70</v>
      </c>
      <c r="AH47">
        <v>80</v>
      </c>
      <c r="AI47">
        <v>75</v>
      </c>
      <c r="AJ47">
        <v>100</v>
      </c>
      <c r="AK47">
        <v>70</v>
      </c>
      <c r="AL47">
        <v>70</v>
      </c>
      <c r="AM47">
        <v>70</v>
      </c>
      <c r="AN47">
        <v>70</v>
      </c>
      <c r="AO47">
        <v>71</v>
      </c>
      <c r="AP47">
        <v>70</v>
      </c>
      <c r="AQ47">
        <v>75</v>
      </c>
      <c r="AR47">
        <v>70</v>
      </c>
      <c r="AS47">
        <v>70</v>
      </c>
      <c r="AT47">
        <v>70</v>
      </c>
      <c r="AU47">
        <v>70</v>
      </c>
      <c r="AV47">
        <v>70</v>
      </c>
      <c r="AW47">
        <v>70</v>
      </c>
      <c r="AX47" s="3">
        <v>70</v>
      </c>
      <c r="AY47">
        <v>100</v>
      </c>
      <c r="AZ47">
        <v>2</v>
      </c>
      <c r="BA47">
        <v>9.9999999999999995E-7</v>
      </c>
      <c r="BB47">
        <f t="shared" si="0"/>
        <v>19263.71003060268</v>
      </c>
      <c r="BC47" s="3">
        <f t="shared" si="1"/>
        <v>-3.7309144093255178</v>
      </c>
      <c r="BE47">
        <v>1000</v>
      </c>
      <c r="BF47">
        <v>100</v>
      </c>
      <c r="BG47">
        <v>100</v>
      </c>
      <c r="BH47">
        <v>100</v>
      </c>
      <c r="BI47">
        <v>100</v>
      </c>
      <c r="BJ47">
        <v>70</v>
      </c>
      <c r="BK47">
        <v>70</v>
      </c>
      <c r="BL47">
        <v>70</v>
      </c>
      <c r="BM47">
        <v>81</v>
      </c>
      <c r="BN47">
        <v>80</v>
      </c>
      <c r="BO47">
        <v>80</v>
      </c>
      <c r="BP47">
        <v>80</v>
      </c>
      <c r="BQ47">
        <v>80</v>
      </c>
      <c r="BR47">
        <v>80</v>
      </c>
      <c r="BS47">
        <v>75</v>
      </c>
      <c r="BT47">
        <v>75</v>
      </c>
      <c r="BU47">
        <v>74</v>
      </c>
      <c r="BV47">
        <v>75</v>
      </c>
      <c r="BW47">
        <v>76</v>
      </c>
      <c r="BY47">
        <v>75</v>
      </c>
      <c r="BZ47">
        <v>75</v>
      </c>
      <c r="CA47">
        <v>75</v>
      </c>
      <c r="CB47">
        <v>75</v>
      </c>
      <c r="CC47">
        <v>75</v>
      </c>
      <c r="CD47">
        <v>75</v>
      </c>
      <c r="CE47">
        <v>75</v>
      </c>
      <c r="CF47">
        <v>75</v>
      </c>
      <c r="CG47">
        <v>75</v>
      </c>
      <c r="CH47">
        <v>75</v>
      </c>
      <c r="CI47">
        <v>75</v>
      </c>
      <c r="CJ47">
        <v>70</v>
      </c>
      <c r="CK47">
        <v>60</v>
      </c>
      <c r="CM47">
        <v>200</v>
      </c>
    </row>
    <row r="48" spans="1:91" x14ac:dyDescent="0.2">
      <c r="A48" s="1">
        <v>43754.73333333333</v>
      </c>
      <c r="B48" s="1">
        <v>43754.736111111109</v>
      </c>
      <c r="C48" t="s">
        <v>130</v>
      </c>
      <c r="D48">
        <v>247</v>
      </c>
      <c r="E48" s="1">
        <v>43754.736111111109</v>
      </c>
      <c r="F48">
        <v>17</v>
      </c>
      <c r="G48" t="s">
        <v>53</v>
      </c>
      <c r="H48" t="s">
        <v>85</v>
      </c>
      <c r="J48" t="s">
        <v>131</v>
      </c>
      <c r="L48" t="s">
        <v>108</v>
      </c>
      <c r="M48" t="s">
        <v>62</v>
      </c>
      <c r="N48" t="s">
        <v>63</v>
      </c>
      <c r="P48" t="s">
        <v>119</v>
      </c>
      <c r="Q48">
        <v>35000</v>
      </c>
      <c r="R48" s="11">
        <v>100</v>
      </c>
      <c r="S48">
        <v>100</v>
      </c>
      <c r="T48">
        <v>100</v>
      </c>
      <c r="U48">
        <v>100</v>
      </c>
      <c r="V48">
        <v>100</v>
      </c>
      <c r="W48">
        <v>70</v>
      </c>
      <c r="X48">
        <v>20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 s="3">
        <v>0</v>
      </c>
      <c r="AY48">
        <v>100</v>
      </c>
      <c r="AZ48">
        <v>2</v>
      </c>
      <c r="BA48">
        <v>9.9999999999999995E-7</v>
      </c>
      <c r="BB48">
        <f t="shared" si="0"/>
        <v>249544.21513173674</v>
      </c>
      <c r="BC48" s="3">
        <f t="shared" si="1"/>
        <v>-4.5762182417032164</v>
      </c>
      <c r="BF48">
        <v>100</v>
      </c>
      <c r="BG48">
        <v>100</v>
      </c>
      <c r="BH48">
        <v>100</v>
      </c>
      <c r="BI48">
        <v>100</v>
      </c>
      <c r="BJ48">
        <v>20</v>
      </c>
      <c r="BK48">
        <v>0</v>
      </c>
    </row>
    <row r="49" spans="1:80" x14ac:dyDescent="0.2">
      <c r="A49" s="1">
        <v>43761.736805555556</v>
      </c>
      <c r="B49" s="1">
        <v>43761.740972222222</v>
      </c>
      <c r="C49" t="s">
        <v>132</v>
      </c>
      <c r="D49">
        <v>388</v>
      </c>
      <c r="E49" s="1">
        <v>43761.740972222222</v>
      </c>
      <c r="F49">
        <v>46</v>
      </c>
      <c r="G49" t="s">
        <v>53</v>
      </c>
      <c r="H49" t="s">
        <v>76</v>
      </c>
      <c r="I49" t="s">
        <v>133</v>
      </c>
      <c r="J49" t="s">
        <v>86</v>
      </c>
      <c r="L49" t="s">
        <v>108</v>
      </c>
      <c r="M49" t="s">
        <v>62</v>
      </c>
      <c r="N49" t="s">
        <v>63</v>
      </c>
      <c r="P49" t="s">
        <v>119</v>
      </c>
      <c r="Q49">
        <v>35000</v>
      </c>
      <c r="R49" s="11">
        <v>100</v>
      </c>
      <c r="S49">
        <v>100</v>
      </c>
      <c r="T49">
        <v>100</v>
      </c>
      <c r="U49">
        <v>100</v>
      </c>
      <c r="V49">
        <v>80</v>
      </c>
      <c r="W49">
        <v>80</v>
      </c>
      <c r="X49">
        <v>70</v>
      </c>
      <c r="Y49">
        <v>60</v>
      </c>
      <c r="Z49">
        <v>60</v>
      </c>
      <c r="AA49">
        <v>50</v>
      </c>
      <c r="AB49">
        <v>40</v>
      </c>
      <c r="AC49">
        <v>30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 s="3">
        <v>0</v>
      </c>
      <c r="AY49">
        <v>100</v>
      </c>
      <c r="AZ49">
        <v>2</v>
      </c>
      <c r="BA49">
        <v>9.9999999999999995E-7</v>
      </c>
      <c r="BB49">
        <f t="shared" si="0"/>
        <v>225650.57293535036</v>
      </c>
      <c r="BC49" s="3">
        <f t="shared" si="1"/>
        <v>-3.804793461650898</v>
      </c>
      <c r="BF49">
        <v>100</v>
      </c>
      <c r="BG49">
        <v>100</v>
      </c>
      <c r="BH49">
        <v>100</v>
      </c>
      <c r="BI49">
        <v>100</v>
      </c>
      <c r="BJ49">
        <v>100</v>
      </c>
      <c r="BK49">
        <v>100</v>
      </c>
      <c r="BL49">
        <v>100</v>
      </c>
      <c r="BM49">
        <v>100</v>
      </c>
      <c r="BN49">
        <v>100</v>
      </c>
      <c r="BO49">
        <v>100</v>
      </c>
      <c r="BP49">
        <v>100</v>
      </c>
      <c r="BQ49">
        <v>100</v>
      </c>
      <c r="BR49">
        <v>100</v>
      </c>
      <c r="BS49">
        <v>80</v>
      </c>
      <c r="BT49">
        <v>80</v>
      </c>
      <c r="BU49">
        <v>60</v>
      </c>
      <c r="BV49">
        <v>60</v>
      </c>
      <c r="BW49">
        <v>50</v>
      </c>
      <c r="BY49">
        <v>30</v>
      </c>
      <c r="BZ49">
        <v>30</v>
      </c>
      <c r="CA49">
        <v>10</v>
      </c>
      <c r="CB49">
        <v>0</v>
      </c>
    </row>
    <row r="50" spans="1:80" x14ac:dyDescent="0.2">
      <c r="A50" s="1">
        <v>43761.620833333334</v>
      </c>
      <c r="B50" s="1">
        <v>43761.62222222222</v>
      </c>
      <c r="C50" t="s">
        <v>134</v>
      </c>
      <c r="D50">
        <v>143</v>
      </c>
      <c r="E50" s="1">
        <v>43761.62222222222</v>
      </c>
      <c r="F50">
        <v>44</v>
      </c>
      <c r="G50" t="s">
        <v>53</v>
      </c>
      <c r="H50" t="s">
        <v>54</v>
      </c>
      <c r="J50" t="s">
        <v>55</v>
      </c>
      <c r="L50" t="s">
        <v>61</v>
      </c>
      <c r="M50" t="s">
        <v>73</v>
      </c>
      <c r="N50" t="s">
        <v>63</v>
      </c>
      <c r="P50" t="s">
        <v>119</v>
      </c>
      <c r="Q50">
        <v>25000</v>
      </c>
      <c r="R50" s="11">
        <v>100</v>
      </c>
      <c r="S50">
        <v>100</v>
      </c>
      <c r="T50">
        <v>100</v>
      </c>
      <c r="U50">
        <v>92</v>
      </c>
      <c r="V50">
        <v>79</v>
      </c>
      <c r="W50">
        <v>61</v>
      </c>
      <c r="X50">
        <v>60</v>
      </c>
      <c r="Y50">
        <v>39</v>
      </c>
      <c r="Z50">
        <v>26</v>
      </c>
      <c r="AA50">
        <v>21</v>
      </c>
      <c r="AB50">
        <v>19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 s="3">
        <v>0</v>
      </c>
      <c r="AY50">
        <v>100</v>
      </c>
      <c r="AZ50">
        <v>2</v>
      </c>
      <c r="BA50">
        <v>9.9999999999999995E-7</v>
      </c>
      <c r="BB50">
        <f t="shared" si="0"/>
        <v>243347.87851141702</v>
      </c>
      <c r="BC50" s="3">
        <f t="shared" si="1"/>
        <v>-5.0378822441810982</v>
      </c>
    </row>
    <row r="51" spans="1:80" x14ac:dyDescent="0.2">
      <c r="A51" s="1">
        <v>43755.259722222225</v>
      </c>
      <c r="B51" s="1">
        <v>43755.269444444442</v>
      </c>
      <c r="C51" t="s">
        <v>135</v>
      </c>
      <c r="D51">
        <v>820</v>
      </c>
      <c r="E51" s="1">
        <v>43755.269444444442</v>
      </c>
      <c r="F51">
        <v>30</v>
      </c>
      <c r="G51" t="s">
        <v>53</v>
      </c>
      <c r="H51" t="s">
        <v>85</v>
      </c>
      <c r="J51" t="s">
        <v>86</v>
      </c>
      <c r="L51" t="s">
        <v>88</v>
      </c>
      <c r="M51" t="s">
        <v>62</v>
      </c>
      <c r="N51" t="s">
        <v>63</v>
      </c>
      <c r="P51" t="s">
        <v>119</v>
      </c>
      <c r="Q51">
        <v>25000</v>
      </c>
      <c r="R51" s="11">
        <v>100</v>
      </c>
      <c r="S51">
        <v>100</v>
      </c>
      <c r="T51">
        <v>100</v>
      </c>
      <c r="U51">
        <v>100</v>
      </c>
      <c r="V51">
        <v>100</v>
      </c>
      <c r="W51">
        <v>100</v>
      </c>
      <c r="X51">
        <v>100</v>
      </c>
      <c r="Y51">
        <v>100</v>
      </c>
      <c r="Z51">
        <v>90</v>
      </c>
      <c r="AA51">
        <v>80</v>
      </c>
      <c r="AB51">
        <v>70</v>
      </c>
      <c r="AC51">
        <v>60</v>
      </c>
      <c r="AD51">
        <v>50</v>
      </c>
      <c r="AE51">
        <v>40</v>
      </c>
      <c r="AF51">
        <v>40</v>
      </c>
      <c r="AG51">
        <v>40</v>
      </c>
      <c r="AH51">
        <v>40</v>
      </c>
      <c r="AI51">
        <v>40</v>
      </c>
      <c r="AJ51">
        <v>40</v>
      </c>
      <c r="AK51">
        <v>40</v>
      </c>
      <c r="AL51">
        <v>40</v>
      </c>
      <c r="AM51">
        <v>40</v>
      </c>
      <c r="AN51">
        <v>40</v>
      </c>
      <c r="AO51">
        <v>40</v>
      </c>
      <c r="AP51">
        <v>40</v>
      </c>
      <c r="AQ51">
        <v>40</v>
      </c>
      <c r="AR51">
        <v>40</v>
      </c>
      <c r="AS51">
        <v>40</v>
      </c>
      <c r="AT51">
        <v>0</v>
      </c>
      <c r="AU51">
        <v>0</v>
      </c>
      <c r="AV51">
        <v>0</v>
      </c>
      <c r="AW51">
        <v>0</v>
      </c>
      <c r="AX51" s="3">
        <v>0</v>
      </c>
      <c r="AY51">
        <v>100</v>
      </c>
      <c r="AZ51">
        <v>2</v>
      </c>
      <c r="BA51">
        <v>9.9999999999999995E-7</v>
      </c>
      <c r="BB51">
        <f t="shared" si="0"/>
        <v>109496.70988262485</v>
      </c>
      <c r="BC51" s="3">
        <f t="shared" si="1"/>
        <v>-1.9838079489072022</v>
      </c>
      <c r="BF51">
        <v>0</v>
      </c>
    </row>
    <row r="52" spans="1:80" x14ac:dyDescent="0.2">
      <c r="A52" s="1">
        <v>43755.181250000001</v>
      </c>
      <c r="B52" s="1">
        <v>43755.184027777781</v>
      </c>
      <c r="C52" t="s">
        <v>136</v>
      </c>
      <c r="D52">
        <v>203</v>
      </c>
      <c r="E52" s="1">
        <v>43755.184027777781</v>
      </c>
      <c r="F52">
        <v>29</v>
      </c>
      <c r="G52" t="s">
        <v>53</v>
      </c>
      <c r="H52" t="s">
        <v>76</v>
      </c>
      <c r="I52" t="s">
        <v>137</v>
      </c>
      <c r="J52" t="s">
        <v>86</v>
      </c>
      <c r="L52" t="s">
        <v>108</v>
      </c>
      <c r="M52" t="s">
        <v>62</v>
      </c>
      <c r="N52" t="s">
        <v>63</v>
      </c>
      <c r="P52" t="s">
        <v>119</v>
      </c>
      <c r="Q52">
        <v>25000</v>
      </c>
      <c r="R52" s="11">
        <v>100</v>
      </c>
      <c r="S52">
        <v>100</v>
      </c>
      <c r="T52">
        <v>100</v>
      </c>
      <c r="U52">
        <v>100</v>
      </c>
      <c r="V52">
        <v>41</v>
      </c>
      <c r="W52">
        <v>27</v>
      </c>
      <c r="X52">
        <v>11</v>
      </c>
      <c r="Y52">
        <v>2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 s="3">
        <v>0</v>
      </c>
      <c r="AY52">
        <v>100</v>
      </c>
      <c r="AZ52">
        <v>2</v>
      </c>
      <c r="BA52">
        <v>9.9999999999999995E-7</v>
      </c>
      <c r="BB52">
        <f t="shared" si="0"/>
        <v>265115.98882968188</v>
      </c>
      <c r="BC52" s="3">
        <f t="shared" si="1"/>
        <v>-6.462997875430152</v>
      </c>
      <c r="BF52">
        <v>100</v>
      </c>
      <c r="BG52">
        <v>100</v>
      </c>
      <c r="BH52">
        <v>100</v>
      </c>
      <c r="BI52">
        <v>100</v>
      </c>
      <c r="BJ52">
        <v>0</v>
      </c>
    </row>
    <row r="53" spans="1:80" x14ac:dyDescent="0.2">
      <c r="A53" s="1">
        <v>43755.624305555553</v>
      </c>
      <c r="B53" s="1">
        <v>43755.631249999999</v>
      </c>
      <c r="C53" t="s">
        <v>138</v>
      </c>
      <c r="D53">
        <v>564</v>
      </c>
      <c r="E53" s="1">
        <v>43755.631249999999</v>
      </c>
      <c r="F53">
        <v>32</v>
      </c>
      <c r="G53" t="s">
        <v>53</v>
      </c>
      <c r="H53" t="s">
        <v>117</v>
      </c>
      <c r="J53" t="s">
        <v>93</v>
      </c>
      <c r="L53" t="s">
        <v>56</v>
      </c>
      <c r="M53" t="s">
        <v>62</v>
      </c>
      <c r="N53" t="s">
        <v>63</v>
      </c>
      <c r="P53" t="s">
        <v>119</v>
      </c>
      <c r="Q53">
        <v>175000</v>
      </c>
      <c r="R53" s="11">
        <v>100</v>
      </c>
      <c r="S53">
        <v>100</v>
      </c>
      <c r="T53">
        <v>100</v>
      </c>
      <c r="U53">
        <v>100</v>
      </c>
      <c r="V53">
        <v>100</v>
      </c>
      <c r="W53">
        <v>100</v>
      </c>
      <c r="X53">
        <v>100</v>
      </c>
      <c r="Y53">
        <v>100</v>
      </c>
      <c r="Z53">
        <v>100</v>
      </c>
      <c r="AA53">
        <v>100</v>
      </c>
      <c r="AB53">
        <v>100</v>
      </c>
      <c r="AC53">
        <v>100</v>
      </c>
      <c r="AD53">
        <v>100</v>
      </c>
      <c r="AE53">
        <v>100</v>
      </c>
      <c r="AF53">
        <v>100</v>
      </c>
      <c r="AG53">
        <v>100</v>
      </c>
      <c r="AH53">
        <v>100</v>
      </c>
      <c r="AI53">
        <v>100</v>
      </c>
      <c r="AJ53">
        <v>80</v>
      </c>
      <c r="AK53">
        <v>80</v>
      </c>
      <c r="AL53">
        <v>50</v>
      </c>
      <c r="AM53">
        <v>40</v>
      </c>
      <c r="AN53">
        <v>30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 s="3">
        <v>0</v>
      </c>
      <c r="AY53">
        <v>100</v>
      </c>
      <c r="AZ53">
        <v>2</v>
      </c>
      <c r="BA53">
        <v>9.9999999999999995E-7</v>
      </c>
      <c r="BB53">
        <f t="shared" si="0"/>
        <v>111885.51001598715</v>
      </c>
      <c r="BC53" s="3">
        <f t="shared" si="1"/>
        <v>-0.67752014108476799</v>
      </c>
    </row>
    <row r="54" spans="1:80" s="8" customFormat="1" x14ac:dyDescent="0.2">
      <c r="A54" s="7"/>
      <c r="Q54" s="8" t="s">
        <v>151</v>
      </c>
      <c r="R54" s="7">
        <v>10</v>
      </c>
      <c r="S54" s="8">
        <f t="shared" ref="S54:AX54" si="2">S1</f>
        <v>25</v>
      </c>
      <c r="T54" s="8">
        <f t="shared" si="2"/>
        <v>50</v>
      </c>
      <c r="U54" s="8">
        <f t="shared" si="2"/>
        <v>100</v>
      </c>
      <c r="V54" s="8">
        <f t="shared" si="2"/>
        <v>200</v>
      </c>
      <c r="W54" s="8">
        <f t="shared" si="2"/>
        <v>300</v>
      </c>
      <c r="X54" s="8">
        <f t="shared" si="2"/>
        <v>400</v>
      </c>
      <c r="Y54" s="8">
        <f t="shared" si="2"/>
        <v>500</v>
      </c>
      <c r="Z54" s="8">
        <f t="shared" si="2"/>
        <v>600</v>
      </c>
      <c r="AA54" s="8">
        <f t="shared" si="2"/>
        <v>700</v>
      </c>
      <c r="AB54" s="8">
        <f t="shared" si="2"/>
        <v>800</v>
      </c>
      <c r="AC54" s="8">
        <f t="shared" si="2"/>
        <v>900</v>
      </c>
      <c r="AD54" s="8">
        <f t="shared" si="2"/>
        <v>1000</v>
      </c>
      <c r="AE54" s="8">
        <f t="shared" si="2"/>
        <v>1100</v>
      </c>
      <c r="AF54" s="8">
        <f t="shared" si="2"/>
        <v>1200</v>
      </c>
      <c r="AG54" s="8">
        <f t="shared" si="2"/>
        <v>1300</v>
      </c>
      <c r="AH54" s="8">
        <f t="shared" si="2"/>
        <v>1400</v>
      </c>
      <c r="AI54" s="8">
        <f t="shared" si="2"/>
        <v>1500</v>
      </c>
      <c r="AJ54" s="8">
        <f t="shared" si="2"/>
        <v>1600</v>
      </c>
      <c r="AK54" s="8">
        <f t="shared" si="2"/>
        <v>1700</v>
      </c>
      <c r="AL54" s="8">
        <f t="shared" si="2"/>
        <v>1800</v>
      </c>
      <c r="AM54" s="8">
        <f t="shared" si="2"/>
        <v>1900</v>
      </c>
      <c r="AN54" s="8">
        <f t="shared" si="2"/>
        <v>2000</v>
      </c>
      <c r="AO54" s="8">
        <f t="shared" si="2"/>
        <v>2100</v>
      </c>
      <c r="AP54" s="8">
        <f t="shared" si="2"/>
        <v>2200</v>
      </c>
      <c r="AQ54" s="8">
        <f t="shared" si="2"/>
        <v>2300</v>
      </c>
      <c r="AR54" s="8">
        <f t="shared" si="2"/>
        <v>2400</v>
      </c>
      <c r="AS54" s="8">
        <f t="shared" si="2"/>
        <v>2500</v>
      </c>
      <c r="AT54" s="8">
        <f t="shared" si="2"/>
        <v>2600</v>
      </c>
      <c r="AU54" s="8">
        <f t="shared" si="2"/>
        <v>2700</v>
      </c>
      <c r="AV54" s="8">
        <f t="shared" si="2"/>
        <v>2800</v>
      </c>
      <c r="AW54" s="8">
        <f t="shared" si="2"/>
        <v>2900</v>
      </c>
      <c r="AX54" s="8">
        <f t="shared" si="2"/>
        <v>3000</v>
      </c>
      <c r="BC54" s="9"/>
      <c r="BD54" s="18"/>
    </row>
    <row r="55" spans="1:80" s="8" customFormat="1" x14ac:dyDescent="0.2">
      <c r="A55" s="7"/>
      <c r="Q55" s="8" t="s">
        <v>145</v>
      </c>
      <c r="R55" s="7">
        <v>100</v>
      </c>
      <c r="S55" s="8">
        <v>100</v>
      </c>
      <c r="T55" s="8">
        <v>100</v>
      </c>
      <c r="U55" s="8">
        <v>100</v>
      </c>
      <c r="V55" s="8">
        <v>100</v>
      </c>
      <c r="W55" s="8">
        <v>80</v>
      </c>
      <c r="X55" s="8">
        <v>62.5</v>
      </c>
      <c r="Y55" s="8">
        <v>51</v>
      </c>
      <c r="Z55" s="8">
        <v>39</v>
      </c>
      <c r="AA55" s="8">
        <v>24.5</v>
      </c>
      <c r="AB55" s="8">
        <v>20</v>
      </c>
      <c r="AC55" s="8">
        <v>10</v>
      </c>
      <c r="AD55" s="8">
        <v>0</v>
      </c>
      <c r="AE55" s="8">
        <v>0</v>
      </c>
      <c r="AF55" s="8">
        <v>0</v>
      </c>
      <c r="AG55" s="8">
        <v>0</v>
      </c>
      <c r="AH55" s="8">
        <v>0</v>
      </c>
      <c r="AI55" s="8">
        <v>0</v>
      </c>
      <c r="AJ55" s="8">
        <v>0</v>
      </c>
      <c r="AK55" s="8">
        <v>0</v>
      </c>
      <c r="AL55" s="8">
        <v>0</v>
      </c>
      <c r="AM55" s="8">
        <v>0</v>
      </c>
      <c r="AN55" s="8">
        <v>0</v>
      </c>
      <c r="AO55" s="8">
        <v>0</v>
      </c>
      <c r="AP55" s="8">
        <v>0</v>
      </c>
      <c r="AQ55" s="8">
        <v>0</v>
      </c>
      <c r="AR55" s="8">
        <v>0</v>
      </c>
      <c r="AS55" s="8">
        <v>0</v>
      </c>
      <c r="AT55" s="8">
        <v>0</v>
      </c>
      <c r="AU55" s="8">
        <v>0</v>
      </c>
      <c r="AV55" s="8">
        <v>0</v>
      </c>
      <c r="AW55" s="8">
        <v>0</v>
      </c>
      <c r="AX55" s="8">
        <v>0</v>
      </c>
      <c r="AY55" s="8">
        <v>105</v>
      </c>
      <c r="AZ55" s="8">
        <v>2</v>
      </c>
      <c r="BA55" s="8">
        <v>9.9999999999999995E-7</v>
      </c>
      <c r="BB55" s="8">
        <f t="shared" si="0"/>
        <v>58245.22583678575</v>
      </c>
      <c r="BC55" s="9">
        <f>1-(BB55/DEVSQ(R56:AX56))</f>
        <v>-0.76803395238691619</v>
      </c>
      <c r="BD55" s="18"/>
    </row>
    <row r="56" spans="1:80" s="8" customFormat="1" x14ac:dyDescent="0.2">
      <c r="A56" s="7"/>
      <c r="Q56" s="8" t="s">
        <v>144</v>
      </c>
      <c r="R56" s="12">
        <f t="shared" ref="R56:AW56" si="3">AVERAGE(R2:R53)</f>
        <v>99.615384615384613</v>
      </c>
      <c r="S56" s="10">
        <f t="shared" si="3"/>
        <v>98.115384615384613</v>
      </c>
      <c r="T56" s="10">
        <f t="shared" si="3"/>
        <v>97.288461538461533</v>
      </c>
      <c r="U56" s="10">
        <f t="shared" si="3"/>
        <v>95.65384615384616</v>
      </c>
      <c r="V56" s="10">
        <f t="shared" si="3"/>
        <v>86.865384615384613</v>
      </c>
      <c r="W56" s="10">
        <f t="shared" si="3"/>
        <v>75.711538461538467</v>
      </c>
      <c r="X56" s="10">
        <f t="shared" si="3"/>
        <v>63.115384615384613</v>
      </c>
      <c r="Y56" s="10">
        <f t="shared" si="3"/>
        <v>53.057692307692307</v>
      </c>
      <c r="Z56" s="10">
        <f t="shared" si="3"/>
        <v>41.71153846153846</v>
      </c>
      <c r="AA56" s="10">
        <f t="shared" si="3"/>
        <v>33.653846153846153</v>
      </c>
      <c r="AB56" s="10">
        <f t="shared" si="3"/>
        <v>29.73076923076923</v>
      </c>
      <c r="AC56" s="10">
        <f t="shared" si="3"/>
        <v>26.03846153846154</v>
      </c>
      <c r="AD56" s="10">
        <f t="shared" si="3"/>
        <v>21.26923076923077</v>
      </c>
      <c r="AE56" s="10">
        <f t="shared" si="3"/>
        <v>19.134615384615383</v>
      </c>
      <c r="AF56" s="10">
        <f t="shared" si="3"/>
        <v>18.692307692307693</v>
      </c>
      <c r="AG56" s="10">
        <f t="shared" si="3"/>
        <v>17.615384615384617</v>
      </c>
      <c r="AH56" s="10">
        <f t="shared" si="3"/>
        <v>17.403846153846153</v>
      </c>
      <c r="AI56" s="10">
        <f t="shared" si="3"/>
        <v>16.384615384615383</v>
      </c>
      <c r="AJ56" s="10">
        <f t="shared" si="3"/>
        <v>14.807692307692308</v>
      </c>
      <c r="AK56" s="10">
        <f t="shared" si="3"/>
        <v>13.923076923076923</v>
      </c>
      <c r="AL56" s="10">
        <f t="shared" si="3"/>
        <v>12.673076923076923</v>
      </c>
      <c r="AM56" s="10">
        <f t="shared" si="3"/>
        <v>12.48076923076923</v>
      </c>
      <c r="AN56" s="10">
        <f t="shared" si="3"/>
        <v>11.807692307692308</v>
      </c>
      <c r="AO56" s="10">
        <f t="shared" si="3"/>
        <v>9.25</v>
      </c>
      <c r="AP56" s="10">
        <f t="shared" si="3"/>
        <v>8.615384615384615</v>
      </c>
      <c r="AQ56" s="10">
        <f t="shared" si="3"/>
        <v>8.5</v>
      </c>
      <c r="AR56" s="10">
        <f t="shared" si="3"/>
        <v>7.25</v>
      </c>
      <c r="AS56" s="10">
        <f t="shared" si="3"/>
        <v>7</v>
      </c>
      <c r="AT56" s="10">
        <f t="shared" si="3"/>
        <v>5.7884615384615383</v>
      </c>
      <c r="AU56" s="10">
        <f t="shared" si="3"/>
        <v>5.75</v>
      </c>
      <c r="AV56" s="10">
        <f t="shared" si="3"/>
        <v>5.7692307692307692</v>
      </c>
      <c r="AW56" s="10">
        <f t="shared" si="3"/>
        <v>5.6730769230769234</v>
      </c>
      <c r="AX56" s="10">
        <f>AVERAGE(AX2:AX53)</f>
        <v>5.5192307692307692</v>
      </c>
      <c r="AY56" s="8">
        <v>100</v>
      </c>
      <c r="AZ56" s="8">
        <v>2</v>
      </c>
      <c r="BA56" s="8">
        <v>3.3142947097626853E-6</v>
      </c>
      <c r="BB56" s="8">
        <f xml:space="preserve">    ((R56  -   ($AY56 * (10^(($AZ56*(EXP(-$BA56*$AY56*R54)-1))))))^2)   +
      ((S56  -   ($AY56 * (10^(($AZ56*(EXP(-$BA56*$AY56*S54)-1))))))^2)   +
      ((T56  -   ($AY56 * (10^(($AZ56*(EXP(-$BA56*$AY56*T54)-1))))))^2)   +
      ((U56  -   ($AY56 * (10^(($AZ56*(EXP(-$BA56*$AY56*U54)-1))))))^2)   +
      ((V56  -   ($AY56 * (10^(($AZ56*(EXP(-$BA56*$AY56*V54)-1))))))^2)   +
      ((W56  -   ($AY56 * (10^(($AZ56*(EXP(-$BA56*$AY56*W54)-1))))))^2)   +
      ((X56  -   ($AY56 * (10^(($AZ56*(EXP(-$BA56*$AY56*X54)-1))))))^2)   +
      ((Y56  -   ($AY56 * (10^(($AZ56*(EXP(-$BA56*$AY56*Y54)-1))))))^2)   +
      ((Z56  -   ($AY56 * (10^(($AZ56*(EXP(-$BA56*$AY56*Z54)-1))))))^2)   +
      ((AA56  -   ($AY56 * (10^(($AZ56*(EXP(-$BA56*$AY56*AA54)-1))))))^2)   +
      ((AB56  -   ($AY56 * (10^(($AZ56*(EXP(-$BA56*$AY56*AB54)-1))))))^2)   +
      ((AC56  -   ($AY56 * (10^(($AZ56*(EXP(-$BA56*$AY56*AC54)-1))))))^2)   +
      ((AD56  -   ($AY56 * (10^(($AZ56*(EXP(-$BA56*$AY56*AD54)-1))))))^2)   +
      ((AE56  -   ($AY56 * (10^(($AZ56*(EXP(-$BA56*$AY56*AE54)-1))))))^2)   +
      ((AF56  -   ($AY56 * (10^(($AZ56*(EXP(-$BA56*$AY56*AF54)-1))))))^2)   +
      ((AG56  -   ($AY56 * (10^(($AZ56*(EXP(-$BA56*$AY56*AG54)-1))))))^2)   +
      ((AH56  -   ($AY56 * (10^(($AZ56*(EXP(-$BA56*$AY56*AH54)-1))))))^2)   +
      ((AI56  -   ($AY56 * (10^(($AZ56*(EXP(-$BA56*$AY56*AI54)-1))))))^2)   +
      ((AJ56  -   ($AY56 * (10^(($AZ56*(EXP(-$BA56*$AY56*AJ54)-1))))))^2)   +
      ((AK56  -   ($AY56 * (10^(($AZ56*(EXP(-$BA56*$AY56*AK54)-1))))))^2)   +
      ((AL56  -   ($AY56 * (10^(($AZ56*(EXP(-$BA56*$AY56*AL54)-1))))))^2)   +
      ((AM56  -   ($AY56 * (10^(($AZ56*(EXP(-$BA56*$AY56*AM54)-1))))))^2)   +
      ((AN56  -   ($AY56 * (10^(($AZ56*(EXP(-$BA56*$AY56*AN54)-1))))))^2)   +
      ((AO56  -   ($AY56 * (10^(($AZ56*(EXP(-$BA56*$AY56*AO54)-1))))))^2)   +
      ((AP56  -   ($AY56 * (10^(($AZ56*(EXP(-$BA56*$AY56*AP54)-1))))))^2)   +
      ((AQ56  -   ($AY56 * (10^(($AZ56*(EXP(-$BA56*$AY56*AQ54)-1))))))^2)   +
      ((AR56  -   ($AY56 * (10^(($AZ56*(EXP(-$BA56*$AY56*AR54)-1))))))^2)   +
      ((AS56  -   ($AY56 * (10^(($AZ56*(EXP(-$BA56*$AY56*AS54)-1))))))^2)   +
      ((AT56  -   ($AY56 * (10^(($AZ56*(EXP(-$BA56*$AY56*AT54)-1))))))^2)   +
      ((AU56  -   ($AY56 * (10^(($AZ56*(EXP(-$BA56*$AY56*AU54)-1))))))^2)   +
      ((AV56  -   ($AY56 * (10^(($AZ56*(EXP(-$BA56*$AY56*AV54)-1))))))^2)   +
      ((AW56  -   ($AY56 * (10^(($AZ56*(EXP(-$BA56*$AY56*AW54)-1))))))^2) +
      ((AX56  -   ($AY56 * (10^(($AZ56*(EXP(-$BA56*$AY56*AX54)-1))))))^2)</f>
        <v>606.61814409143312</v>
      </c>
      <c r="BC56" s="9">
        <f>1-(BB56/DEVSQ(R56:AX56))</f>
        <v>0.98158610496432785</v>
      </c>
      <c r="BD56" s="18"/>
    </row>
    <row r="57" spans="1:80" x14ac:dyDescent="0.2">
      <c r="Q57" t="s">
        <v>146</v>
      </c>
      <c r="R57" s="11">
        <f>_xlfn.STDEV.S(R2:R53)</f>
        <v>2.7735009811261477</v>
      </c>
      <c r="S57" s="13">
        <f t="shared" ref="S57:AX57" si="4">_xlfn.STDEV.S(S2:S53)</f>
        <v>10.632273927470933</v>
      </c>
      <c r="T57" s="13">
        <f t="shared" si="4"/>
        <v>12.981640940508845</v>
      </c>
      <c r="U57" s="13">
        <f t="shared" si="4"/>
        <v>14.89029769041576</v>
      </c>
      <c r="V57" s="13">
        <f t="shared" si="4"/>
        <v>22.949243950256534</v>
      </c>
      <c r="W57" s="13">
        <f t="shared" si="4"/>
        <v>26.080821996595493</v>
      </c>
      <c r="X57" s="13">
        <f t="shared" si="4"/>
        <v>30.908247421565328</v>
      </c>
      <c r="Y57" s="13">
        <f t="shared" si="4"/>
        <v>34.277079440382501</v>
      </c>
      <c r="Z57" s="13">
        <f t="shared" si="4"/>
        <v>34.534061922699514</v>
      </c>
      <c r="AA57" s="13">
        <f t="shared" si="4"/>
        <v>33.451096652725525</v>
      </c>
      <c r="AB57" s="13">
        <f t="shared" si="4"/>
        <v>33.479355877688519</v>
      </c>
      <c r="AC57" s="13">
        <f t="shared" si="4"/>
        <v>33.264219450123022</v>
      </c>
      <c r="AD57" s="13">
        <f t="shared" si="4"/>
        <v>32.999771469568401</v>
      </c>
      <c r="AE57" s="13">
        <f t="shared" si="4"/>
        <v>31.981016946732787</v>
      </c>
      <c r="AF57" s="13">
        <f t="shared" si="4"/>
        <v>31.605123971229766</v>
      </c>
      <c r="AG57" s="13">
        <f t="shared" si="4"/>
        <v>30.283078719177738</v>
      </c>
      <c r="AH57" s="13">
        <f t="shared" si="4"/>
        <v>30.685795152362111</v>
      </c>
      <c r="AI57" s="13">
        <f t="shared" si="4"/>
        <v>29.179736352041644</v>
      </c>
      <c r="AJ57" s="13">
        <f t="shared" si="4"/>
        <v>27.646960944597446</v>
      </c>
      <c r="AK57" s="13">
        <f t="shared" si="4"/>
        <v>25.548758577604353</v>
      </c>
      <c r="AL57" s="13">
        <f t="shared" si="4"/>
        <v>23.632580662684315</v>
      </c>
      <c r="AM57" s="13">
        <f t="shared" si="4"/>
        <v>23.698672408100958</v>
      </c>
      <c r="AN57" s="13">
        <f t="shared" si="4"/>
        <v>23.553891865700585</v>
      </c>
      <c r="AO57" s="13">
        <f t="shared" si="4"/>
        <v>21.640444162017836</v>
      </c>
      <c r="AP57" s="13">
        <f t="shared" si="4"/>
        <v>20.551374026059044</v>
      </c>
      <c r="AQ57" s="13">
        <f t="shared" si="4"/>
        <v>20.477151303103565</v>
      </c>
      <c r="AR57" s="13">
        <f t="shared" si="4"/>
        <v>19.399691729913812</v>
      </c>
      <c r="AS57" s="13">
        <f t="shared" si="4"/>
        <v>19.253723856774855</v>
      </c>
      <c r="AT57" s="13">
        <f t="shared" si="4"/>
        <v>18.298544395620425</v>
      </c>
      <c r="AU57" s="13">
        <f t="shared" si="4"/>
        <v>18.412351992137044</v>
      </c>
      <c r="AV57" s="13">
        <f t="shared" si="4"/>
        <v>18.456749001663518</v>
      </c>
      <c r="AW57" s="13">
        <f t="shared" si="4"/>
        <v>18.257119109817005</v>
      </c>
      <c r="AX57" s="3">
        <f t="shared" si="4"/>
        <v>17.935057557553591</v>
      </c>
    </row>
    <row r="58" spans="1:80" x14ac:dyDescent="0.2">
      <c r="Q58" t="s">
        <v>147</v>
      </c>
      <c r="R58" s="11">
        <f t="shared" ref="R58:AX58" si="5">R57/COUNTIF(R2:R53, "&gt;0")</f>
        <v>5.3336557329348992E-2</v>
      </c>
      <c r="S58" s="13">
        <f t="shared" si="5"/>
        <v>0.20446680629751796</v>
      </c>
      <c r="T58" s="13">
        <f t="shared" si="5"/>
        <v>0.24964694116363162</v>
      </c>
      <c r="U58" s="13">
        <f t="shared" si="5"/>
        <v>0.29196662138070117</v>
      </c>
      <c r="V58" s="13">
        <f t="shared" si="5"/>
        <v>0.45898487900513069</v>
      </c>
      <c r="W58" s="13">
        <f t="shared" si="5"/>
        <v>0.52161643993190987</v>
      </c>
      <c r="X58" s="13">
        <f t="shared" si="5"/>
        <v>0.61816494843130654</v>
      </c>
      <c r="Y58" s="13">
        <f t="shared" si="5"/>
        <v>0.74515390087788047</v>
      </c>
      <c r="Z58" s="13">
        <f t="shared" si="5"/>
        <v>0.86335154806748782</v>
      </c>
      <c r="AA58" s="13">
        <f t="shared" si="5"/>
        <v>0.90408369331690608</v>
      </c>
      <c r="AB58" s="13">
        <f t="shared" si="5"/>
        <v>1.0462298711777662</v>
      </c>
      <c r="AC58" s="13">
        <f t="shared" si="5"/>
        <v>1.0730393371007427</v>
      </c>
      <c r="AD58" s="13">
        <f t="shared" si="5"/>
        <v>1.4347726725899306</v>
      </c>
      <c r="AE58" s="13">
        <f t="shared" si="5"/>
        <v>1.683211418249094</v>
      </c>
      <c r="AF58" s="13">
        <f t="shared" si="5"/>
        <v>1.6634275774331455</v>
      </c>
      <c r="AG58" s="13">
        <f t="shared" si="5"/>
        <v>1.6823932621765409</v>
      </c>
      <c r="AH58" s="13">
        <f t="shared" si="5"/>
        <v>1.8050467736683595</v>
      </c>
      <c r="AI58" s="13">
        <f t="shared" si="5"/>
        <v>1.7164550795318614</v>
      </c>
      <c r="AJ58" s="13">
        <f t="shared" si="5"/>
        <v>1.7279350590373403</v>
      </c>
      <c r="AK58" s="13">
        <f t="shared" si="5"/>
        <v>1.5967974111002721</v>
      </c>
      <c r="AL58" s="13">
        <f t="shared" si="5"/>
        <v>1.4770362914177697</v>
      </c>
      <c r="AM58" s="13">
        <f t="shared" si="5"/>
        <v>1.4811670255063099</v>
      </c>
      <c r="AN58" s="13">
        <f t="shared" si="5"/>
        <v>1.5702594577133724</v>
      </c>
      <c r="AO58" s="13">
        <f t="shared" si="5"/>
        <v>1.8033703468348197</v>
      </c>
      <c r="AP58" s="13">
        <f t="shared" si="5"/>
        <v>1.7126145021715871</v>
      </c>
      <c r="AQ58" s="13">
        <f t="shared" si="5"/>
        <v>1.8615592093730513</v>
      </c>
      <c r="AR58" s="13">
        <f t="shared" si="5"/>
        <v>1.9399691729913813</v>
      </c>
      <c r="AS58" s="13">
        <f t="shared" si="5"/>
        <v>2.4067154820968568</v>
      </c>
      <c r="AT58" s="13">
        <f t="shared" si="5"/>
        <v>2.6140777708029179</v>
      </c>
      <c r="AU58" s="13">
        <f t="shared" si="5"/>
        <v>3.0687253320228405</v>
      </c>
      <c r="AV58" s="13">
        <f t="shared" si="5"/>
        <v>3.0761248336105864</v>
      </c>
      <c r="AW58" s="13">
        <f t="shared" si="5"/>
        <v>3.0428531849695006</v>
      </c>
      <c r="AX58" s="3">
        <f t="shared" si="5"/>
        <v>2.9891762595922651</v>
      </c>
    </row>
    <row r="59" spans="1:80" x14ac:dyDescent="0.2">
      <c r="Q59" t="s">
        <v>148</v>
      </c>
      <c r="R59" s="11">
        <f t="shared" ref="R59:AX59" si="6">_xlfn.CONFIDENCE.NORM(0.05, R57, COUNTIF(R2:R53, "&gt;0"))</f>
        <v>0.7538323017461751</v>
      </c>
      <c r="S59" s="13">
        <f t="shared" si="6"/>
        <v>2.8898318702908412</v>
      </c>
      <c r="T59" s="13">
        <f t="shared" si="6"/>
        <v>3.528385364642157</v>
      </c>
      <c r="U59" s="13">
        <f t="shared" si="6"/>
        <v>4.086640016673762</v>
      </c>
      <c r="V59" s="13">
        <f t="shared" si="6"/>
        <v>6.3610889913188462</v>
      </c>
      <c r="W59" s="13">
        <f t="shared" si="6"/>
        <v>7.229102189452977</v>
      </c>
      <c r="X59" s="13">
        <f t="shared" si="6"/>
        <v>8.5671716610986888</v>
      </c>
      <c r="Y59" s="13">
        <f t="shared" si="6"/>
        <v>9.9054220843750418</v>
      </c>
      <c r="Z59" s="13">
        <f t="shared" si="6"/>
        <v>10.702020012493634</v>
      </c>
      <c r="AA59" s="13">
        <f t="shared" si="6"/>
        <v>10.778481710594745</v>
      </c>
      <c r="AB59" s="13">
        <f t="shared" si="6"/>
        <v>11.599791836913091</v>
      </c>
      <c r="AC59" s="13">
        <f t="shared" si="6"/>
        <v>11.709667982956674</v>
      </c>
      <c r="AD59" s="13">
        <f t="shared" si="6"/>
        <v>13.48637108372187</v>
      </c>
      <c r="AE59" s="13">
        <f t="shared" si="6"/>
        <v>14.380154763038837</v>
      </c>
      <c r="AF59" s="13">
        <f t="shared" si="6"/>
        <v>14.211135773709142</v>
      </c>
      <c r="AG59" s="13">
        <f t="shared" si="6"/>
        <v>13.989811536663588</v>
      </c>
      <c r="AH59" s="13">
        <f t="shared" si="6"/>
        <v>14.586833032344106</v>
      </c>
      <c r="AI59" s="13">
        <f t="shared" si="6"/>
        <v>13.870911279360755</v>
      </c>
      <c r="AJ59" s="13">
        <f t="shared" si="6"/>
        <v>13.546761933349114</v>
      </c>
      <c r="AK59" s="13">
        <f t="shared" si="6"/>
        <v>12.518661665453324</v>
      </c>
      <c r="AL59" s="13">
        <f t="shared" si="6"/>
        <v>11.579751740149742</v>
      </c>
      <c r="AM59" s="13">
        <f t="shared" si="6"/>
        <v>11.612136100322745</v>
      </c>
      <c r="AN59" s="13">
        <f t="shared" si="6"/>
        <v>11.91969487752394</v>
      </c>
      <c r="AO59" s="13">
        <f t="shared" si="6"/>
        <v>12.244008946405676</v>
      </c>
      <c r="AP59" s="13">
        <f t="shared" si="6"/>
        <v>11.627820831775995</v>
      </c>
      <c r="AQ59" s="13">
        <f t="shared" si="6"/>
        <v>12.101000745326914</v>
      </c>
      <c r="AR59" s="13">
        <f t="shared" si="6"/>
        <v>12.023832562440464</v>
      </c>
      <c r="AS59" s="13">
        <f t="shared" si="6"/>
        <v>13.341904763038446</v>
      </c>
      <c r="AT59" s="13">
        <f t="shared" si="6"/>
        <v>13.555502300967287</v>
      </c>
      <c r="AU59" s="13">
        <f t="shared" si="6"/>
        <v>14.732679278035778</v>
      </c>
      <c r="AV59" s="13">
        <f t="shared" si="6"/>
        <v>14.768203631607596</v>
      </c>
      <c r="AW59" s="13">
        <f t="shared" si="6"/>
        <v>14.608469385155017</v>
      </c>
      <c r="AX59" s="3">
        <f t="shared" si="6"/>
        <v>14.350771207360594</v>
      </c>
    </row>
    <row r="60" spans="1:80" s="8" customFormat="1" x14ac:dyDescent="0.2">
      <c r="A60" s="7"/>
      <c r="Q60" s="8" t="s">
        <v>149</v>
      </c>
      <c r="R60" s="7">
        <f>$AY$56 * (10^(($AZ$56*(EXP(-$BA$56*$AY$56*R1)-1))))</f>
        <v>100</v>
      </c>
      <c r="S60" s="8">
        <f>$AY$56 * (10^(($AZ$56*(EXP(-$BA$56*$AY$56*S1)-1))))</f>
        <v>96.271334206320461</v>
      </c>
      <c r="T60" s="8">
        <f>$AY$56 * (10^(($AZ$56*(EXP(-$BA$56*$AY$56*T1)-1))))</f>
        <v>92.71076314807776</v>
      </c>
      <c r="U60" s="8">
        <f>$AY$56 * (10^(($AZ$56*(EXP(-$BA$56*$AY$56*U1)-1))))</f>
        <v>86.059838210701074</v>
      </c>
      <c r="V60" s="8">
        <f>$AY$56 * (10^(($AZ$56*(EXP(-$BA$56*$AY$56*V1)-1))))</f>
        <v>74.42631836235698</v>
      </c>
      <c r="W60" s="8">
        <f>$AY$56 * (10^(($AZ$56*(EXP(-$BA$56*$AY$56*W1)-1))))</f>
        <v>64.670875868764625</v>
      </c>
      <c r="X60" s="8">
        <f>$AY$56 * (10^(($AZ$56*(EXP(-$BA$56*$AY$56*X1)-1))))</f>
        <v>56.452101459188327</v>
      </c>
      <c r="Y60" s="8">
        <f>$AY$56 * (10^(($AZ$56*(EXP(-$BA$56*$AY$56*Y1)-1))))</f>
        <v>49.496649485230463</v>
      </c>
      <c r="Z60" s="8">
        <f>$AY$56 * (10^(($AZ$56*(EXP(-$BA$56*$AY$56*Z1)-1))))</f>
        <v>43.584601116997085</v>
      </c>
      <c r="AA60" s="8">
        <f>$AY$56 * (10^(($AZ$56*(EXP(-$BA$56*$AY$56*AA1)-1))))</f>
        <v>38.538184183534405</v>
      </c>
      <c r="AB60" s="8">
        <f>$AY$56 * (10^(($AZ$56*(EXP(-$BA$56*$AY$56*AB1)-1))))</f>
        <v>34.213035643949787</v>
      </c>
      <c r="AC60" s="8">
        <f>$AY$56 * (10^(($AZ$56*(EXP(-$BA$56*$AY$56*AC1)-1))))</f>
        <v>30.491400072826053</v>
      </c>
      <c r="AD60" s="8">
        <f>$AY$56 * (10^(($AZ$56*(EXP(-$BA$56*$AY$56*AD1)-1))))</f>
        <v>27.276809711210586</v>
      </c>
      <c r="AE60" s="8">
        <f>$AY$56 * (10^(($AZ$56*(EXP(-$BA$56*$AY$56*AE1)-1))))</f>
        <v>24.489903880025395</v>
      </c>
      <c r="AF60" s="8">
        <f>$AY$56 * (10^(($AZ$56*(EXP(-$BA$56*$AY$56*AF1)-1))))</f>
        <v>22.06512878347678</v>
      </c>
      <c r="AG60" s="8">
        <f>$AY$56 * (10^(($AZ$56*(EXP(-$BA$56*$AY$56*AG1)-1))))</f>
        <v>19.948120760967292</v>
      </c>
      <c r="AH60" s="8">
        <f>$AY$56 * (10^(($AZ$56*(EXP(-$BA$56*$AY$56*AH1)-1))))</f>
        <v>18.093622506833963</v>
      </c>
      <c r="AI60" s="8">
        <f>$AY$56 * (10^(($AZ$56*(EXP(-$BA$56*$AY$56*AI1)-1))))</f>
        <v>16.463816744802614</v>
      </c>
      <c r="AJ60" s="8">
        <f>$AY$56 * (10^(($AZ$56*(EXP(-$BA$56*$AY$56*AJ1)-1))))</f>
        <v>15.026988285862686</v>
      </c>
      <c r="AK60" s="8">
        <f>$AY$56 * (10^(($AZ$56*(EXP(-$BA$56*$AY$56*AK1)-1))))</f>
        <v>13.75644548519622</v>
      </c>
      <c r="AL60" s="8">
        <f>$AY$56 * (10^(($AZ$56*(EXP(-$BA$56*$AY$56*AL1)-1))))</f>
        <v>12.62964744170084</v>
      </c>
      <c r="AM60" s="8">
        <f>$AY$56 * (10^(($AZ$56*(EXP(-$BA$56*$AY$56*AM1)-1))))</f>
        <v>11.627495031304116</v>
      </c>
      <c r="AN60" s="8">
        <f>$AY$56 * (10^(($AZ$56*(EXP(-$BA$56*$AY$56*AN1)-1))))</f>
        <v>10.733752907432024</v>
      </c>
      <c r="AO60" s="8">
        <f>$AY$56 * (10^(($AZ$56*(EXP(-$BA$56*$AY$56*AO1)-1))))</f>
        <v>9.9345765907715702</v>
      </c>
      <c r="AP60" s="8">
        <f>$AY$56 * (10^(($AZ$56*(EXP(-$BA$56*$AY$56*AP1)-1))))</f>
        <v>9.2181241941471779</v>
      </c>
      <c r="AQ60" s="8">
        <f>$AY$56 * (10^(($AZ$56*(EXP(-$BA$56*$AY$56*AQ1)-1))))</f>
        <v>8.574236554124429</v>
      </c>
      <c r="AR60" s="8">
        <f>$AY$56 * (10^(($AZ$56*(EXP(-$BA$56*$AY$56*AR1)-1))))</f>
        <v>7.994172846195954</v>
      </c>
      <c r="AS60" s="8">
        <f>$AY$56 * (10^(($AZ$56*(EXP(-$BA$56*$AY$56*AS1)-1))))</f>
        <v>7.4703913554110324</v>
      </c>
      <c r="AT60" s="8">
        <f>$AY$56 * (10^(($AZ$56*(EXP(-$BA$56*$AY$56*AT1)-1))))</f>
        <v>6.9963671192272061</v>
      </c>
      <c r="AU60" s="8">
        <f>$AY$56 * (10^(($AZ$56*(EXP(-$BA$56*$AY$56*AU1)-1))))</f>
        <v>6.5664397766117659</v>
      </c>
      <c r="AV60" s="8">
        <f>$AY$56 * (10^(($AZ$56*(EXP(-$BA$56*$AY$56*AV1)-1))))</f>
        <v>6.1756862409512641</v>
      </c>
      <c r="AW60" s="8">
        <f>$AY$56 * (10^(($AZ$56*(EXP(-$BA$56*$AY$56*AW1)-1))))</f>
        <v>5.8198138365076089</v>
      </c>
      <c r="AX60" s="9">
        <f>$AY$56 * (10^(($AZ$56*(EXP(-$BA$56*$AY$56*AX1)-1))))</f>
        <v>5.4950703549424125</v>
      </c>
      <c r="BC60" s="9"/>
      <c r="BD60" s="18"/>
    </row>
    <row r="61" spans="1:80" x14ac:dyDescent="0.2">
      <c r="Q61" t="s">
        <v>150</v>
      </c>
      <c r="R61" s="14">
        <f>(R56-R60)^2</f>
        <v>0.14792899408284191</v>
      </c>
      <c r="S61" s="15">
        <f t="shared" ref="S61:AX61" si="7">(S56-S60)^2</f>
        <v>3.4005219111696681</v>
      </c>
      <c r="T61" s="15">
        <f t="shared" si="7"/>
        <v>20.955322553322187</v>
      </c>
      <c r="U61" s="15">
        <f t="shared" si="7"/>
        <v>92.044988413131023</v>
      </c>
      <c r="V61" s="15">
        <f t="shared" si="7"/>
        <v>154.73036924721092</v>
      </c>
      <c r="W61" s="15">
        <f t="shared" si="7"/>
        <v>121.89623048747561</v>
      </c>
      <c r="X61" s="15">
        <f t="shared" si="7"/>
        <v>44.399342419649138</v>
      </c>
      <c r="Y61" s="15">
        <f>(Y56-Y60)^2</f>
        <v>12.681025983407009</v>
      </c>
      <c r="Z61" s="15">
        <f t="shared" si="7"/>
        <v>3.5083637112737165</v>
      </c>
      <c r="AA61" s="15">
        <f t="shared" si="7"/>
        <v>23.856757988258909</v>
      </c>
      <c r="AB61" s="15">
        <f t="shared" si="7"/>
        <v>20.0907121987265</v>
      </c>
      <c r="AC61" s="15">
        <f t="shared" si="7"/>
        <v>19.828661590828379</v>
      </c>
      <c r="AD61" s="15">
        <f t="shared" si="7"/>
        <v>36.091004744119317</v>
      </c>
      <c r="AE61" s="15">
        <f t="shared" si="7"/>
        <v>28.679114869070826</v>
      </c>
      <c r="AF61" s="15">
        <f t="shared" si="7"/>
        <v>11.375922113035028</v>
      </c>
      <c r="AG61" s="15">
        <f t="shared" si="7"/>
        <v>5.4416579249079167</v>
      </c>
      <c r="AH61" s="15">
        <f t="shared" si="7"/>
        <v>0.47579141714116363</v>
      </c>
      <c r="AI61" s="15">
        <f t="shared" si="7"/>
        <v>6.2728554555074303E-3</v>
      </c>
      <c r="AJ61" s="15">
        <f t="shared" si="7"/>
        <v>4.8090726041702635E-2</v>
      </c>
      <c r="AK61" s="15">
        <f t="shared" si="7"/>
        <v>2.7766036090190585E-2</v>
      </c>
      <c r="AL61" s="15">
        <f t="shared" si="7"/>
        <v>1.8861198525955923E-3</v>
      </c>
      <c r="AM61" s="15">
        <f t="shared" si="7"/>
        <v>0.72807685947283052</v>
      </c>
      <c r="AN61" s="15">
        <f t="shared" si="7"/>
        <v>1.1533458354314199</v>
      </c>
      <c r="AO61" s="15">
        <f t="shared" si="7"/>
        <v>0.46864510863242587</v>
      </c>
      <c r="AP61" s="15">
        <f t="shared" si="7"/>
        <v>0.36329499980687174</v>
      </c>
      <c r="AQ61" s="15">
        <f t="shared" si="7"/>
        <v>5.5110659682692728E-3</v>
      </c>
      <c r="AR61" s="15">
        <f t="shared" si="7"/>
        <v>0.55379322501538708</v>
      </c>
      <c r="AS61" s="15">
        <f t="shared" si="7"/>
        <v>0.22126802724542818</v>
      </c>
      <c r="AT61" s="15">
        <f t="shared" si="7"/>
        <v>1.4590358920448452</v>
      </c>
      <c r="AU61" s="15">
        <f t="shared" si="7"/>
        <v>0.66657390883387024</v>
      </c>
      <c r="AV61" s="15">
        <f t="shared" si="7"/>
        <v>0.16520605049153003</v>
      </c>
      <c r="AW61" s="15">
        <f t="shared" si="7"/>
        <v>2.1531721763164494E-2</v>
      </c>
      <c r="AX61" s="16">
        <f t="shared" si="7"/>
        <v>5.8372561858503009E-4</v>
      </c>
    </row>
    <row r="62" spans="1:80" x14ac:dyDescent="0.2">
      <c r="Q62" t="s">
        <v>142</v>
      </c>
      <c r="R62" s="14">
        <f>SUM(R61:AX61)</f>
        <v>605.49459872457476</v>
      </c>
    </row>
    <row r="63" spans="1:80" x14ac:dyDescent="0.2">
      <c r="P63" t="s">
        <v>153</v>
      </c>
      <c r="Q63" s="4" t="s">
        <v>152</v>
      </c>
      <c r="R63" s="11">
        <f>1-(R62/DEVSQ(R56:AX56))</f>
        <v>0.98162021018629431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fit_complete_data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Cox, David</dc:creator>
  <cp:lastModifiedBy>Cox, David</cp:lastModifiedBy>
  <dcterms:created xsi:type="dcterms:W3CDTF">2020-10-06T19:30:24Z</dcterms:created>
  <dcterms:modified xsi:type="dcterms:W3CDTF">2020-11-04T15:44:40Z</dcterms:modified>
</cp:coreProperties>
</file>