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/>
  <mc:AlternateContent xmlns:mc="http://schemas.openxmlformats.org/markup-compatibility/2006">
    <mc:Choice Requires="x15">
      <x15ac:absPath xmlns:x15ac="http://schemas.microsoft.com/office/spreadsheetml/2010/11/ac" url="/Users/teresa/Downloads/"/>
    </mc:Choice>
  </mc:AlternateContent>
  <xr:revisionPtr revIDLastSave="0" documentId="13_ncr:1_{7648F94E-3A77-9D4B-90DF-D925091516EA}" xr6:coauthVersionLast="47" xr6:coauthVersionMax="47" xr10:uidLastSave="{00000000-0000-0000-0000-000000000000}"/>
  <bookViews>
    <workbookView xWindow="6260" yWindow="2100" windowWidth="29580" windowHeight="18700" xr2:uid="{00000000-000D-0000-FFFF-FFFF00000000}"/>
  </bookViews>
  <sheets>
    <sheet name="Apartment Investment" sheetId="1" r:id="rId1"/>
  </sheets>
  <definedNames>
    <definedName name="Beginning_Balance">-FV(Interest_Rate/12,Payment_Number-1,-Monthly_Payment,Loan_Amount)</definedName>
    <definedName name="ColumnTitle1">Loan[[#Headers],[No.]]</definedName>
    <definedName name="Ending_Balance">-FV(Interest_Rate/12,Payment_Number,-Monthly_Payment,Loan_Amount)</definedName>
    <definedName name="Full_Print">'Apartment Investment'!$A$1:$H$372</definedName>
    <definedName name="Header_Row">ROW('Apartment Investment'!$12:$12)</definedName>
    <definedName name="Header_Row_Back">ROW('Apartment Investment'!$12:$12)</definedName>
    <definedName name="Interest">-IPMT(Interest_Rate/12,Payment_Number,Number_of_Payments,Loan_Amount)</definedName>
    <definedName name="Interest_Rate">'Apartment Investment'!$E$4</definedName>
    <definedName name="Last_Row">IF(Values_Entered,Header_Row+Number_of_Payments,Header_Row)</definedName>
    <definedName name="Loan_Amount">'Apartment Investment'!$E$3</definedName>
    <definedName name="Loan_Not_Paid">IF(Payment_Number&lt;=Number_of_Payments,1,0)</definedName>
    <definedName name="Loan_Start">'Apartment Investment'!$E$6</definedName>
    <definedName name="Loan_Years">'Apartment Investment'!$E$5</definedName>
    <definedName name="Monthly_Payment">-PMT(Interest_Rate/12,Number_of_Payments,Loan_Amount)</definedName>
    <definedName name="Number_of_Payments">'Apartment Investment'!$E$9</definedName>
    <definedName name="Payment_Date">DATE(YEAR(Loan_Start),MONTH(Loan_Start)+Payment_Number,DAY(Loan_Start))</definedName>
    <definedName name="Payment_Number">ROW()-Header_Row</definedName>
    <definedName name="Principal">-PPMT(Interest_Rate/12,Payment_Number,Number_of_Payments,Loan_Amount)</definedName>
    <definedName name="_xlnm.Print_Titles" localSheetId="0">'Apartment Investment'!$12:$12</definedName>
    <definedName name="RowTitleRegion1..E6">'Apartment Investment'!$B$3</definedName>
    <definedName name="RowTitleRegion2..E11">'Apartment Investment'!$B$8</definedName>
    <definedName name="Total_Cost">'Apartment Investment'!$E$11</definedName>
    <definedName name="Total_Interest">'Apartment Investment'!$E$10</definedName>
    <definedName name="Values_Entered">IF(Loan_Amount*Interest_Rate*Loan_Years*Loan_Start&gt;0,1,0)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J8" i="1" s="1"/>
  <c r="J3" i="1"/>
  <c r="J10" i="1"/>
  <c r="H10" i="1" s="1"/>
  <c r="L11" i="1"/>
  <c r="H11" i="1"/>
  <c r="E6" i="1"/>
  <c r="H4" i="1"/>
  <c r="E3" i="1" s="1"/>
  <c r="H2" i="1" l="1"/>
  <c r="J9" i="1" s="1"/>
  <c r="M4" i="1" s="1"/>
  <c r="L8" i="1" s="1"/>
  <c r="E9" i="1" l="1"/>
  <c r="H7" i="1" l="1"/>
  <c r="J7" i="1" s="1"/>
  <c r="E13" i="1"/>
  <c r="E11" i="1"/>
  <c r="E10" i="1" s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17" i="1"/>
  <c r="H33" i="1"/>
  <c r="H49" i="1"/>
  <c r="H65" i="1"/>
  <c r="H81" i="1"/>
  <c r="H97" i="1"/>
  <c r="H113" i="1"/>
  <c r="H129" i="1"/>
  <c r="H145" i="1"/>
  <c r="H161" i="1"/>
  <c r="H177" i="1"/>
  <c r="H193" i="1"/>
  <c r="H209" i="1"/>
  <c r="H225" i="1"/>
  <c r="H241" i="1"/>
  <c r="H257" i="1"/>
  <c r="H273" i="1"/>
  <c r="H289" i="1"/>
  <c r="H305" i="1"/>
  <c r="H321" i="1"/>
  <c r="H337" i="1"/>
  <c r="H353" i="1"/>
  <c r="H357" i="1"/>
  <c r="H361" i="1"/>
  <c r="H365" i="1"/>
  <c r="H369" i="1"/>
  <c r="H21" i="1"/>
  <c r="H37" i="1"/>
  <c r="H53" i="1"/>
  <c r="H69" i="1"/>
  <c r="H85" i="1"/>
  <c r="H101" i="1"/>
  <c r="H117" i="1"/>
  <c r="H133" i="1"/>
  <c r="H149" i="1"/>
  <c r="H165" i="1"/>
  <c r="H181" i="1"/>
  <c r="H197" i="1"/>
  <c r="H213" i="1"/>
  <c r="H229" i="1"/>
  <c r="H245" i="1"/>
  <c r="H261" i="1"/>
  <c r="H277" i="1"/>
  <c r="H293" i="1"/>
  <c r="H309" i="1"/>
  <c r="H325" i="1"/>
  <c r="H341" i="1"/>
  <c r="H354" i="1"/>
  <c r="H358" i="1"/>
  <c r="H362" i="1"/>
  <c r="H366" i="1"/>
  <c r="H370" i="1"/>
  <c r="H371" i="1"/>
  <c r="H45" i="1"/>
  <c r="H77" i="1"/>
  <c r="H109" i="1"/>
  <c r="H141" i="1"/>
  <c r="H173" i="1"/>
  <c r="H205" i="1"/>
  <c r="H237" i="1"/>
  <c r="H269" i="1"/>
  <c r="H301" i="1"/>
  <c r="H333" i="1"/>
  <c r="H356" i="1"/>
  <c r="H364" i="1"/>
  <c r="H372" i="1"/>
  <c r="H25" i="1"/>
  <c r="H41" i="1"/>
  <c r="H57" i="1"/>
  <c r="H73" i="1"/>
  <c r="H89" i="1"/>
  <c r="H105" i="1"/>
  <c r="H121" i="1"/>
  <c r="H137" i="1"/>
  <c r="H153" i="1"/>
  <c r="H169" i="1"/>
  <c r="H185" i="1"/>
  <c r="H201" i="1"/>
  <c r="H217" i="1"/>
  <c r="H233" i="1"/>
  <c r="H249" i="1"/>
  <c r="H265" i="1"/>
  <c r="H281" i="1"/>
  <c r="H297" i="1"/>
  <c r="H313" i="1"/>
  <c r="H329" i="1"/>
  <c r="H345" i="1"/>
  <c r="H355" i="1"/>
  <c r="H359" i="1"/>
  <c r="H363" i="1"/>
  <c r="H367" i="1"/>
  <c r="H29" i="1"/>
  <c r="H61" i="1"/>
  <c r="H93" i="1"/>
  <c r="H125" i="1"/>
  <c r="H157" i="1"/>
  <c r="H189" i="1"/>
  <c r="H221" i="1"/>
  <c r="H253" i="1"/>
  <c r="H285" i="1"/>
  <c r="H317" i="1"/>
  <c r="H349" i="1"/>
  <c r="H360" i="1"/>
  <c r="H368" i="1"/>
  <c r="H13" i="1"/>
  <c r="G13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17" i="1"/>
  <c r="G33" i="1"/>
  <c r="G49" i="1"/>
  <c r="G65" i="1"/>
  <c r="G81" i="1"/>
  <c r="G97" i="1"/>
  <c r="G113" i="1"/>
  <c r="G129" i="1"/>
  <c r="G145" i="1"/>
  <c r="G161" i="1"/>
  <c r="G177" i="1"/>
  <c r="G193" i="1"/>
  <c r="G209" i="1"/>
  <c r="G225" i="1"/>
  <c r="G241" i="1"/>
  <c r="G257" i="1"/>
  <c r="G273" i="1"/>
  <c r="G289" i="1"/>
  <c r="G305" i="1"/>
  <c r="G321" i="1"/>
  <c r="G337" i="1"/>
  <c r="G353" i="1"/>
  <c r="G357" i="1"/>
  <c r="G361" i="1"/>
  <c r="G365" i="1"/>
  <c r="G369" i="1"/>
  <c r="G359" i="1"/>
  <c r="G371" i="1"/>
  <c r="G61" i="1"/>
  <c r="G125" i="1"/>
  <c r="G173" i="1"/>
  <c r="G221" i="1"/>
  <c r="G269" i="1"/>
  <c r="G333" i="1"/>
  <c r="G360" i="1"/>
  <c r="G372" i="1"/>
  <c r="G21" i="1"/>
  <c r="G37" i="1"/>
  <c r="G53" i="1"/>
  <c r="G69" i="1"/>
  <c r="G85" i="1"/>
  <c r="G101" i="1"/>
  <c r="G117" i="1"/>
  <c r="G133" i="1"/>
  <c r="G149" i="1"/>
  <c r="G165" i="1"/>
  <c r="G181" i="1"/>
  <c r="G197" i="1"/>
  <c r="G213" i="1"/>
  <c r="G229" i="1"/>
  <c r="G245" i="1"/>
  <c r="G261" i="1"/>
  <c r="G277" i="1"/>
  <c r="G293" i="1"/>
  <c r="G309" i="1"/>
  <c r="G325" i="1"/>
  <c r="G341" i="1"/>
  <c r="G354" i="1"/>
  <c r="G358" i="1"/>
  <c r="G362" i="1"/>
  <c r="G366" i="1"/>
  <c r="G370" i="1"/>
  <c r="G367" i="1"/>
  <c r="G45" i="1"/>
  <c r="G109" i="1"/>
  <c r="G157" i="1"/>
  <c r="G205" i="1"/>
  <c r="G253" i="1"/>
  <c r="G301" i="1"/>
  <c r="G349" i="1"/>
  <c r="G364" i="1"/>
  <c r="G25" i="1"/>
  <c r="G41" i="1"/>
  <c r="G57" i="1"/>
  <c r="G73" i="1"/>
  <c r="G89" i="1"/>
  <c r="G105" i="1"/>
  <c r="G121" i="1"/>
  <c r="G137" i="1"/>
  <c r="G153" i="1"/>
  <c r="G169" i="1"/>
  <c r="G185" i="1"/>
  <c r="G201" i="1"/>
  <c r="G217" i="1"/>
  <c r="G233" i="1"/>
  <c r="G249" i="1"/>
  <c r="G265" i="1"/>
  <c r="G281" i="1"/>
  <c r="G297" i="1"/>
  <c r="G313" i="1"/>
  <c r="G329" i="1"/>
  <c r="G345" i="1"/>
  <c r="G355" i="1"/>
  <c r="G363" i="1"/>
  <c r="G29" i="1"/>
  <c r="G77" i="1"/>
  <c r="G93" i="1"/>
  <c r="G141" i="1"/>
  <c r="G189" i="1"/>
  <c r="G237" i="1"/>
  <c r="G285" i="1"/>
  <c r="G317" i="1"/>
  <c r="G356" i="1"/>
  <c r="G368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17" i="1"/>
  <c r="F33" i="1"/>
  <c r="F49" i="1"/>
  <c r="F65" i="1"/>
  <c r="F81" i="1"/>
  <c r="F97" i="1"/>
  <c r="F113" i="1"/>
  <c r="F129" i="1"/>
  <c r="F145" i="1"/>
  <c r="F161" i="1"/>
  <c r="F177" i="1"/>
  <c r="F193" i="1"/>
  <c r="F209" i="1"/>
  <c r="F225" i="1"/>
  <c r="F241" i="1"/>
  <c r="F257" i="1"/>
  <c r="F273" i="1"/>
  <c r="F289" i="1"/>
  <c r="F305" i="1"/>
  <c r="F321" i="1"/>
  <c r="F337" i="1"/>
  <c r="F353" i="1"/>
  <c r="F357" i="1"/>
  <c r="F361" i="1"/>
  <c r="F365" i="1"/>
  <c r="F369" i="1"/>
  <c r="F359" i="1"/>
  <c r="F371" i="1"/>
  <c r="F61" i="1"/>
  <c r="F109" i="1"/>
  <c r="F157" i="1"/>
  <c r="F205" i="1"/>
  <c r="F253" i="1"/>
  <c r="F301" i="1"/>
  <c r="F349" i="1"/>
  <c r="F364" i="1"/>
  <c r="F21" i="1"/>
  <c r="F37" i="1"/>
  <c r="F53" i="1"/>
  <c r="F69" i="1"/>
  <c r="F85" i="1"/>
  <c r="F101" i="1"/>
  <c r="F117" i="1"/>
  <c r="F133" i="1"/>
  <c r="F149" i="1"/>
  <c r="F165" i="1"/>
  <c r="F181" i="1"/>
  <c r="F197" i="1"/>
  <c r="F213" i="1"/>
  <c r="F229" i="1"/>
  <c r="F245" i="1"/>
  <c r="F261" i="1"/>
  <c r="F277" i="1"/>
  <c r="F293" i="1"/>
  <c r="F309" i="1"/>
  <c r="F325" i="1"/>
  <c r="F341" i="1"/>
  <c r="F354" i="1"/>
  <c r="F358" i="1"/>
  <c r="F362" i="1"/>
  <c r="F366" i="1"/>
  <c r="F370" i="1"/>
  <c r="F367" i="1"/>
  <c r="F45" i="1"/>
  <c r="F125" i="1"/>
  <c r="F173" i="1"/>
  <c r="F221" i="1"/>
  <c r="F269" i="1"/>
  <c r="F317" i="1"/>
  <c r="F356" i="1"/>
  <c r="F368" i="1"/>
  <c r="F25" i="1"/>
  <c r="F41" i="1"/>
  <c r="F57" i="1"/>
  <c r="F73" i="1"/>
  <c r="F89" i="1"/>
  <c r="F105" i="1"/>
  <c r="F121" i="1"/>
  <c r="F137" i="1"/>
  <c r="F153" i="1"/>
  <c r="F169" i="1"/>
  <c r="F185" i="1"/>
  <c r="F201" i="1"/>
  <c r="F217" i="1"/>
  <c r="F233" i="1"/>
  <c r="F249" i="1"/>
  <c r="F265" i="1"/>
  <c r="F281" i="1"/>
  <c r="F297" i="1"/>
  <c r="F313" i="1"/>
  <c r="F329" i="1"/>
  <c r="F345" i="1"/>
  <c r="F355" i="1"/>
  <c r="F363" i="1"/>
  <c r="F29" i="1"/>
  <c r="F77" i="1"/>
  <c r="F93" i="1"/>
  <c r="F141" i="1"/>
  <c r="F189" i="1"/>
  <c r="F237" i="1"/>
  <c r="F285" i="1"/>
  <c r="F333" i="1"/>
  <c r="F360" i="1"/>
  <c r="F372" i="1"/>
  <c r="F13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56" i="1"/>
  <c r="E360" i="1"/>
  <c r="E364" i="1"/>
  <c r="E368" i="1"/>
  <c r="E372" i="1"/>
  <c r="E345" i="1"/>
  <c r="E361" i="1"/>
  <c r="E365" i="1"/>
  <c r="E20" i="1"/>
  <c r="E68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8" i="1"/>
  <c r="E324" i="1"/>
  <c r="E340" i="1"/>
  <c r="E358" i="1"/>
  <c r="E366" i="1"/>
  <c r="E21" i="1"/>
  <c r="E29" i="1"/>
  <c r="E37" i="1"/>
  <c r="E45" i="1"/>
  <c r="E53" i="1"/>
  <c r="E61" i="1"/>
  <c r="E77" i="1"/>
  <c r="E85" i="1"/>
  <c r="E93" i="1"/>
  <c r="E109" i="1"/>
  <c r="E125" i="1"/>
  <c r="E141" i="1"/>
  <c r="E165" i="1"/>
  <c r="E181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53" i="1"/>
  <c r="E357" i="1"/>
  <c r="E369" i="1"/>
  <c r="E28" i="1"/>
  <c r="E36" i="1"/>
  <c r="E44" i="1"/>
  <c r="E52" i="1"/>
  <c r="E60" i="1"/>
  <c r="E76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0" i="1"/>
  <c r="E316" i="1"/>
  <c r="E332" i="1"/>
  <c r="E348" i="1"/>
  <c r="E354" i="1"/>
  <c r="E362" i="1"/>
  <c r="E370" i="1"/>
  <c r="E69" i="1"/>
  <c r="E101" i="1"/>
  <c r="E117" i="1"/>
  <c r="E133" i="1"/>
  <c r="E149" i="1"/>
  <c r="E157" i="1"/>
  <c r="E173" i="1"/>
  <c r="E189" i="1"/>
  <c r="E197" i="1"/>
  <c r="E229" i="1"/>
  <c r="E261" i="1"/>
  <c r="E293" i="1"/>
  <c r="E325" i="1"/>
  <c r="E355" i="1"/>
  <c r="E371" i="1"/>
  <c r="E213" i="1"/>
  <c r="E277" i="1"/>
  <c r="E341" i="1"/>
  <c r="E221" i="1"/>
  <c r="E285" i="1"/>
  <c r="E367" i="1"/>
  <c r="E205" i="1"/>
  <c r="E237" i="1"/>
  <c r="E269" i="1"/>
  <c r="E301" i="1"/>
  <c r="E333" i="1"/>
  <c r="E359" i="1"/>
  <c r="E245" i="1"/>
  <c r="E309" i="1"/>
  <c r="E363" i="1"/>
  <c r="E253" i="1"/>
  <c r="E317" i="1"/>
  <c r="E349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17" i="1"/>
  <c r="D33" i="1"/>
  <c r="D49" i="1"/>
  <c r="D65" i="1"/>
  <c r="D81" i="1"/>
  <c r="D97" i="1"/>
  <c r="D113" i="1"/>
  <c r="D129" i="1"/>
  <c r="D145" i="1"/>
  <c r="D161" i="1"/>
  <c r="D177" i="1"/>
  <c r="D193" i="1"/>
  <c r="D209" i="1"/>
  <c r="D225" i="1"/>
  <c r="D241" i="1"/>
  <c r="D257" i="1"/>
  <c r="D273" i="1"/>
  <c r="D289" i="1"/>
  <c r="D305" i="1"/>
  <c r="D321" i="1"/>
  <c r="D337" i="1"/>
  <c r="D353" i="1"/>
  <c r="D357" i="1"/>
  <c r="D361" i="1"/>
  <c r="D365" i="1"/>
  <c r="D369" i="1"/>
  <c r="D21" i="1"/>
  <c r="D37" i="1"/>
  <c r="D53" i="1"/>
  <c r="D69" i="1"/>
  <c r="D85" i="1"/>
  <c r="D101" i="1"/>
  <c r="D117" i="1"/>
  <c r="D133" i="1"/>
  <c r="D149" i="1"/>
  <c r="D165" i="1"/>
  <c r="D181" i="1"/>
  <c r="D197" i="1"/>
  <c r="D213" i="1"/>
  <c r="D229" i="1"/>
  <c r="D245" i="1"/>
  <c r="D261" i="1"/>
  <c r="D277" i="1"/>
  <c r="D293" i="1"/>
  <c r="D309" i="1"/>
  <c r="D325" i="1"/>
  <c r="D341" i="1"/>
  <c r="D354" i="1"/>
  <c r="D358" i="1"/>
  <c r="D362" i="1"/>
  <c r="D366" i="1"/>
  <c r="D370" i="1"/>
  <c r="D371" i="1"/>
  <c r="D45" i="1"/>
  <c r="D77" i="1"/>
  <c r="D109" i="1"/>
  <c r="D141" i="1"/>
  <c r="D173" i="1"/>
  <c r="D205" i="1"/>
  <c r="D237" i="1"/>
  <c r="D269" i="1"/>
  <c r="D301" i="1"/>
  <c r="D333" i="1"/>
  <c r="D356" i="1"/>
  <c r="D364" i="1"/>
  <c r="D372" i="1"/>
  <c r="D25" i="1"/>
  <c r="D41" i="1"/>
  <c r="D57" i="1"/>
  <c r="D73" i="1"/>
  <c r="D89" i="1"/>
  <c r="D105" i="1"/>
  <c r="D121" i="1"/>
  <c r="D137" i="1"/>
  <c r="D153" i="1"/>
  <c r="D169" i="1"/>
  <c r="D185" i="1"/>
  <c r="D201" i="1"/>
  <c r="D217" i="1"/>
  <c r="D233" i="1"/>
  <c r="D249" i="1"/>
  <c r="D265" i="1"/>
  <c r="D281" i="1"/>
  <c r="D297" i="1"/>
  <c r="D313" i="1"/>
  <c r="D329" i="1"/>
  <c r="D345" i="1"/>
  <c r="D355" i="1"/>
  <c r="D359" i="1"/>
  <c r="D363" i="1"/>
  <c r="D367" i="1"/>
  <c r="D29" i="1"/>
  <c r="D61" i="1"/>
  <c r="D93" i="1"/>
  <c r="D125" i="1"/>
  <c r="D157" i="1"/>
  <c r="D189" i="1"/>
  <c r="D221" i="1"/>
  <c r="D253" i="1"/>
  <c r="D285" i="1"/>
  <c r="D317" i="1"/>
  <c r="D349" i="1"/>
  <c r="D360" i="1"/>
  <c r="D368" i="1"/>
  <c r="D13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17" i="1"/>
  <c r="C33" i="1"/>
  <c r="C49" i="1"/>
  <c r="C65" i="1"/>
  <c r="C81" i="1"/>
  <c r="C97" i="1"/>
  <c r="C113" i="1"/>
  <c r="C129" i="1"/>
  <c r="C145" i="1"/>
  <c r="C161" i="1"/>
  <c r="C177" i="1"/>
  <c r="C193" i="1"/>
  <c r="C209" i="1"/>
  <c r="C225" i="1"/>
  <c r="C241" i="1"/>
  <c r="C257" i="1"/>
  <c r="C273" i="1"/>
  <c r="C289" i="1"/>
  <c r="C300" i="1"/>
  <c r="C308" i="1"/>
  <c r="C316" i="1"/>
  <c r="C324" i="1"/>
  <c r="C332" i="1"/>
  <c r="C340" i="1"/>
  <c r="C345" i="1"/>
  <c r="C350" i="1"/>
  <c r="C355" i="1"/>
  <c r="C359" i="1"/>
  <c r="C363" i="1"/>
  <c r="C367" i="1"/>
  <c r="C371" i="1"/>
  <c r="C221" i="1"/>
  <c r="C269" i="1"/>
  <c r="C305" i="1"/>
  <c r="C329" i="1"/>
  <c r="C349" i="1"/>
  <c r="C362" i="1"/>
  <c r="C21" i="1"/>
  <c r="C37" i="1"/>
  <c r="C53" i="1"/>
  <c r="C69" i="1"/>
  <c r="C85" i="1"/>
  <c r="C101" i="1"/>
  <c r="C117" i="1"/>
  <c r="C133" i="1"/>
  <c r="C149" i="1"/>
  <c r="C165" i="1"/>
  <c r="C181" i="1"/>
  <c r="C197" i="1"/>
  <c r="C213" i="1"/>
  <c r="C229" i="1"/>
  <c r="C245" i="1"/>
  <c r="C261" i="1"/>
  <c r="C277" i="1"/>
  <c r="C293" i="1"/>
  <c r="C301" i="1"/>
  <c r="C309" i="1"/>
  <c r="C317" i="1"/>
  <c r="C325" i="1"/>
  <c r="C333" i="1"/>
  <c r="C341" i="1"/>
  <c r="C346" i="1"/>
  <c r="C352" i="1"/>
  <c r="C356" i="1"/>
  <c r="C360" i="1"/>
  <c r="C364" i="1"/>
  <c r="C368" i="1"/>
  <c r="C372" i="1"/>
  <c r="C365" i="1"/>
  <c r="C29" i="1"/>
  <c r="C77" i="1"/>
  <c r="C93" i="1"/>
  <c r="C125" i="1"/>
  <c r="C157" i="1"/>
  <c r="C189" i="1"/>
  <c r="C237" i="1"/>
  <c r="C285" i="1"/>
  <c r="C313" i="1"/>
  <c r="C337" i="1"/>
  <c r="C354" i="1"/>
  <c r="C366" i="1"/>
  <c r="C25" i="1"/>
  <c r="C41" i="1"/>
  <c r="C57" i="1"/>
  <c r="C73" i="1"/>
  <c r="C89" i="1"/>
  <c r="C105" i="1"/>
  <c r="C121" i="1"/>
  <c r="C137" i="1"/>
  <c r="C153" i="1"/>
  <c r="C169" i="1"/>
  <c r="C185" i="1"/>
  <c r="C201" i="1"/>
  <c r="C217" i="1"/>
  <c r="C233" i="1"/>
  <c r="C249" i="1"/>
  <c r="C265" i="1"/>
  <c r="C281" i="1"/>
  <c r="C296" i="1"/>
  <c r="C304" i="1"/>
  <c r="C312" i="1"/>
  <c r="C320" i="1"/>
  <c r="C328" i="1"/>
  <c r="C336" i="1"/>
  <c r="C342" i="1"/>
  <c r="C348" i="1"/>
  <c r="C353" i="1"/>
  <c r="C357" i="1"/>
  <c r="C361" i="1"/>
  <c r="C369" i="1"/>
  <c r="C45" i="1"/>
  <c r="C61" i="1"/>
  <c r="C109" i="1"/>
  <c r="C141" i="1"/>
  <c r="C173" i="1"/>
  <c r="C205" i="1"/>
  <c r="C253" i="1"/>
  <c r="C297" i="1"/>
  <c r="C321" i="1"/>
  <c r="C344" i="1"/>
  <c r="C358" i="1"/>
  <c r="C370" i="1"/>
  <c r="C13" i="1"/>
  <c r="B13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  <c r="B342" i="1"/>
  <c r="B346" i="1"/>
  <c r="B350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343" i="1"/>
  <c r="B347" i="1"/>
  <c r="B351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28" i="1"/>
  <c r="B332" i="1"/>
  <c r="B336" i="1"/>
  <c r="B340" i="1"/>
  <c r="B344" i="1"/>
  <c r="B348" i="1"/>
  <c r="B352" i="1"/>
  <c r="B17" i="1"/>
  <c r="B33" i="1"/>
  <c r="B49" i="1"/>
  <c r="B65" i="1"/>
  <c r="B81" i="1"/>
  <c r="B97" i="1"/>
  <c r="B113" i="1"/>
  <c r="B129" i="1"/>
  <c r="B145" i="1"/>
  <c r="B161" i="1"/>
  <c r="B177" i="1"/>
  <c r="B193" i="1"/>
  <c r="B209" i="1"/>
  <c r="B225" i="1"/>
  <c r="B241" i="1"/>
  <c r="B257" i="1"/>
  <c r="B273" i="1"/>
  <c r="B289" i="1"/>
  <c r="B337" i="1"/>
  <c r="B361" i="1"/>
  <c r="B21" i="1"/>
  <c r="B37" i="1"/>
  <c r="B53" i="1"/>
  <c r="B69" i="1"/>
  <c r="B85" i="1"/>
  <c r="B101" i="1"/>
  <c r="B117" i="1"/>
  <c r="B133" i="1"/>
  <c r="B149" i="1"/>
  <c r="B165" i="1"/>
  <c r="B181" i="1"/>
  <c r="B197" i="1"/>
  <c r="B213" i="1"/>
  <c r="B229" i="1"/>
  <c r="B245" i="1"/>
  <c r="B261" i="1"/>
  <c r="B277" i="1"/>
  <c r="B293" i="1"/>
  <c r="B309" i="1"/>
  <c r="B325" i="1"/>
  <c r="B341" i="1"/>
  <c r="B354" i="1"/>
  <c r="B358" i="1"/>
  <c r="B362" i="1"/>
  <c r="B366" i="1"/>
  <c r="B370" i="1"/>
  <c r="B363" i="1"/>
  <c r="B371" i="1"/>
  <c r="B45" i="1"/>
  <c r="B93" i="1"/>
  <c r="B125" i="1"/>
  <c r="B157" i="1"/>
  <c r="B205" i="1"/>
  <c r="B237" i="1"/>
  <c r="B269" i="1"/>
  <c r="B301" i="1"/>
  <c r="B317" i="1"/>
  <c r="B349" i="1"/>
  <c r="B360" i="1"/>
  <c r="B368" i="1"/>
  <c r="B305" i="1"/>
  <c r="B353" i="1"/>
  <c r="B365" i="1"/>
  <c r="B25" i="1"/>
  <c r="B41" i="1"/>
  <c r="B57" i="1"/>
  <c r="B73" i="1"/>
  <c r="B89" i="1"/>
  <c r="B105" i="1"/>
  <c r="B121" i="1"/>
  <c r="B137" i="1"/>
  <c r="B153" i="1"/>
  <c r="B169" i="1"/>
  <c r="B185" i="1"/>
  <c r="B201" i="1"/>
  <c r="B217" i="1"/>
  <c r="B233" i="1"/>
  <c r="B249" i="1"/>
  <c r="B265" i="1"/>
  <c r="B281" i="1"/>
  <c r="B297" i="1"/>
  <c r="B313" i="1"/>
  <c r="B329" i="1"/>
  <c r="B345" i="1"/>
  <c r="B355" i="1"/>
  <c r="B359" i="1"/>
  <c r="B367" i="1"/>
  <c r="B29" i="1"/>
  <c r="B61" i="1"/>
  <c r="B77" i="1"/>
  <c r="B109" i="1"/>
  <c r="B141" i="1"/>
  <c r="B173" i="1"/>
  <c r="B189" i="1"/>
  <c r="B221" i="1"/>
  <c r="B253" i="1"/>
  <c r="B285" i="1"/>
  <c r="B333" i="1"/>
  <c r="B356" i="1"/>
  <c r="B364" i="1"/>
  <c r="B372" i="1"/>
  <c r="B321" i="1"/>
  <c r="B357" i="1"/>
  <c r="B369" i="1"/>
  <c r="L9" i="1" l="1"/>
  <c r="H8" i="1" l="1"/>
  <c r="H9" i="1"/>
  <c r="E8" i="1" s="1"/>
  <c r="L10" i="1" l="1"/>
  <c r="L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3" authorId="0" shapeId="0" xr:uid="{76907B56-E98F-9A44-9961-BBDFB204C974}">
      <text>
        <r>
          <rPr>
            <b/>
            <sz val="10"/>
            <color rgb="FF000000"/>
            <rFont val="Tahoma"/>
            <family val="2"/>
          </rPr>
          <t>TRuffin: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Purchase Price or Amount we want to offer</t>
        </r>
      </text>
    </comment>
    <comment ref="J3" authorId="0" shapeId="0" xr:uid="{FA101C9A-81A2-4A44-ADD7-7DEEFE48C8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closing costs @ 3%
</t>
        </r>
      </text>
    </comment>
    <comment ref="H4" authorId="0" shapeId="0" xr:uid="{F0C0F2DE-7870-704A-ADC6-A8DC2B64136F}">
      <text>
        <r>
          <rPr>
            <b/>
            <sz val="10"/>
            <color rgb="FF000000"/>
            <rFont val="Tahoma"/>
            <family val="2"/>
          </rPr>
          <t>TRuffin: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Conditional formatting is:
</t>
        </r>
        <r>
          <rPr>
            <sz val="10"/>
            <color rgb="FF000000"/>
            <rFont val="Tahoma"/>
            <family val="2"/>
          </rPr>
          <t xml:space="preserve">&lt; or = 500000 = green
</t>
        </r>
        <r>
          <rPr>
            <sz val="10"/>
            <color rgb="FF000000"/>
            <rFont val="Tahoma"/>
            <family val="2"/>
          </rPr>
          <t xml:space="preserve">&gt;500000 and &lt; or = 750000 = yellow
</t>
        </r>
        <r>
          <rPr>
            <sz val="10"/>
            <color rgb="FF000000"/>
            <rFont val="Tahoma"/>
            <family val="2"/>
          </rPr>
          <t xml:space="preserve">&gt;750000 = red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These are based on the parameters currently in place for raising debt free capital. This could mean liquidating other assets or getting other investors involved. </t>
        </r>
      </text>
    </comment>
    <comment ref="K4" authorId="0" shapeId="0" xr:uid="{6D5287E7-AF69-E440-8564-218930630AFB}">
      <text>
        <r>
          <rPr>
            <b/>
            <sz val="10"/>
            <color rgb="FF000000"/>
            <rFont val="Tahoma"/>
            <family val="2"/>
          </rPr>
          <t xml:space="preserve">TRuffin:
</t>
        </r>
        <r>
          <rPr>
            <sz val="10"/>
            <color rgb="FF000000"/>
            <rFont val="Tahoma"/>
            <family val="2"/>
          </rPr>
          <t>Typically provided in the listing on LoopNet, etc.</t>
        </r>
      </text>
    </comment>
    <comment ref="H5" authorId="0" shapeId="0" xr:uid="{00B3FD31-3D81-E74A-A72F-E3781EBB625B}">
      <text>
        <r>
          <rPr>
            <b/>
            <sz val="10"/>
            <color rgb="FF000000"/>
            <rFont val="Tahoma"/>
            <family val="2"/>
          </rPr>
          <t>Teresa Ruffin: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Standard % down is 25% for Non-owner occupied Resi loans. 30%+ may be required for hard money but the interest will be much higher.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For commercial loans of 5 units or more, the minimum down should be 30% down is a more safe bet, with 65% LTV more ideal for commercial lenders.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To evaluate whether more money down makes this a good deal or not, 1st try 100%. If the cash flow is not positive with 100% down, then it does not make sense at all at this price, with this rent, or with this overhead. </t>
        </r>
      </text>
    </comment>
    <comment ref="P6" authorId="0" shapeId="0" xr:uid="{DF9D933A-149E-004B-B388-51C1471BB33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an average, actual is based on city and county</t>
        </r>
      </text>
    </comment>
    <comment ref="J8" authorId="0" shapeId="0" xr:uid="{9CA92F64-7F74-8042-A21F-0ADCE6A31322}">
      <text>
        <r>
          <rPr>
            <b/>
            <sz val="10"/>
            <color rgb="FF000000"/>
            <rFont val="Tahoma"/>
            <family val="2"/>
          </rPr>
          <t>TRuffin: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Rough estimate based on industry average. Double check this value for the specific property and zip code. </t>
        </r>
      </text>
    </comment>
    <comment ref="J9" authorId="0" shapeId="0" xr:uid="{A79D943A-6B6F-6449-A6A9-32B8FE50F997}">
      <text>
        <r>
          <rPr>
            <b/>
            <sz val="10"/>
            <color rgb="FF000000"/>
            <rFont val="Tahoma"/>
            <family val="2"/>
          </rPr>
          <t>TRuffin: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cell is driven by the value in H2, which is determined by the State input in cell H1.</t>
        </r>
      </text>
    </comment>
    <comment ref="J10" authorId="0" shapeId="0" xr:uid="{A754ADC4-7741-C842-B7D2-6226C133B2DF}">
      <text>
        <r>
          <rPr>
            <b/>
            <sz val="10"/>
            <color rgb="FF000000"/>
            <rFont val="Tahoma"/>
            <family val="2"/>
          </rPr>
          <t>TRuffin: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Prop Mgmt Fees on commercial properties are generally 3-4% of gross rents received/collected, with a minimum typically established.</t>
        </r>
      </text>
    </comment>
    <comment ref="J11" authorId="0" shapeId="0" xr:uid="{3A92853E-9862-BE4E-8F02-09C746935169}">
      <text>
        <r>
          <rPr>
            <b/>
            <sz val="10"/>
            <color rgb="FF000000"/>
            <rFont val="Tahoma"/>
            <family val="2"/>
          </rPr>
          <t>TRuffin: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Typically provided in the broker listing. Taxes and Insurance is not included here. Operating Expenses include Trash Removal, Plumbing, Mechanical, Janitorial R&amp;M, etc. </t>
        </r>
      </text>
    </comment>
    <comment ref="L11" authorId="0" shapeId="0" xr:uid="{E6D42496-88ED-194B-9C6A-446D787E7803}">
      <text>
        <r>
          <rPr>
            <b/>
            <sz val="10"/>
            <color rgb="FF000000"/>
            <rFont val="Tahoma"/>
            <family val="2"/>
          </rPr>
          <t>TRuffin: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Conditional formatting is:
</t>
        </r>
        <r>
          <rPr>
            <sz val="10"/>
            <color rgb="FF000000"/>
            <rFont val="Tahoma"/>
            <family val="2"/>
          </rPr>
          <t xml:space="preserve">&lt; or = 500000 = green
</t>
        </r>
        <r>
          <rPr>
            <sz val="10"/>
            <color rgb="FF000000"/>
            <rFont val="Tahoma"/>
            <family val="2"/>
          </rPr>
          <t xml:space="preserve">&gt;500000 and &lt; or = 750000 = yellow
</t>
        </r>
        <r>
          <rPr>
            <sz val="10"/>
            <color rgb="FF000000"/>
            <rFont val="Tahoma"/>
            <family val="2"/>
          </rPr>
          <t xml:space="preserve">&gt;750000 = red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These are based on the parameters currently in place for raising debt free capital. This could mean liquidating other assets or getting other investors involved. </t>
        </r>
      </text>
    </comment>
  </commentList>
</comments>
</file>

<file path=xl/sharedStrings.xml><?xml version="1.0" encoding="utf-8"?>
<sst xmlns="http://schemas.openxmlformats.org/spreadsheetml/2006/main" count="50" uniqueCount="49">
  <si>
    <t>Simple Loan Calculator</t>
  </si>
  <si>
    <t>No.</t>
  </si>
  <si>
    <t>Principal</t>
  </si>
  <si>
    <t>Interest</t>
  </si>
  <si>
    <t>Payment</t>
  </si>
  <si>
    <t>Loan amount</t>
  </si>
  <si>
    <t>Annual interest rate</t>
  </si>
  <si>
    <t>Loan period in years</t>
  </si>
  <si>
    <t>Start date of loan</t>
  </si>
  <si>
    <t>Number of payments</t>
  </si>
  <si>
    <t>Total interest</t>
  </si>
  <si>
    <t>Total cost of loan</t>
  </si>
  <si>
    <t>Enter values</t>
  </si>
  <si>
    <t>Payment
Date</t>
  </si>
  <si>
    <t>Beginning
Balance</t>
  </si>
  <si>
    <t>Ending
Balance</t>
  </si>
  <si>
    <t>Purchase Price</t>
  </si>
  <si>
    <t>Amount Down</t>
  </si>
  <si>
    <t>TOTAL Monthly Pmt &amp; Overhead</t>
  </si>
  <si>
    <t>PM Fee</t>
  </si>
  <si>
    <t>State</t>
  </si>
  <si>
    <t>Tax rate</t>
  </si>
  <si>
    <t>Annual Tax Rate</t>
  </si>
  <si>
    <t>AZ</t>
  </si>
  <si>
    <t>CA</t>
  </si>
  <si>
    <t>IN</t>
  </si>
  <si>
    <t>NV</t>
  </si>
  <si>
    <t>% Down</t>
  </si>
  <si>
    <t>TX</t>
  </si>
  <si>
    <t>Vacancy Rate</t>
  </si>
  <si>
    <t>*BALLOON</t>
  </si>
  <si>
    <t>MI</t>
  </si>
  <si>
    <t>Cash Down</t>
  </si>
  <si>
    <t>tx</t>
  </si>
  <si>
    <t>Annual Gross Rents</t>
  </si>
  <si>
    <t>Annual Debt Service</t>
  </si>
  <si>
    <t>Annual Expenses</t>
  </si>
  <si>
    <t>Purchase Loan P&amp;I</t>
  </si>
  <si>
    <t>Property Insurance Insurance</t>
  </si>
  <si>
    <t>Property Taxes</t>
  </si>
  <si>
    <t>All Other Operating Expenses</t>
  </si>
  <si>
    <t>DEAL?</t>
  </si>
  <si>
    <t>Annual NOI from Listing</t>
  </si>
  <si>
    <t>Annual NOI Estimated</t>
  </si>
  <si>
    <t>Annual Cash Flow</t>
  </si>
  <si>
    <t xml:space="preserve">Estimated Closing Costs </t>
  </si>
  <si>
    <t>Annual Cash on Cash Return (Year 1)</t>
  </si>
  <si>
    <t>Annual Ins Rate</t>
  </si>
  <si>
    <t>Ins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</si>
</sst>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%"/>
  </numFmts>
  <fonts count="7" x14ac:knownFonts="1">
    <font>
      <sz val="11"/>
      <name val="Trebuchet MS"/>
      <family val="2"/>
      <scheme val="minor"/>
    </font>
    <font>
      <sz val="11"/>
      <name val="Trebuchet MS"/>
      <family val="2"/>
      <scheme val="minor"/>
    </font>
    <font>
      <sz val="16"/>
      <name val="Trebuchet MS"/>
      <family val="2"/>
      <scheme val="maj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0"/>
      <name val="Trebuchet MS"/>
      <family val="2"/>
      <scheme val="minor"/>
    </font>
    <font>
      <sz val="11"/>
      <color theme="1"/>
      <name val="Trebuchet MS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/>
      <right/>
      <top style="hair">
        <color theme="1" tint="0.499984740745262"/>
      </top>
      <bottom/>
      <diagonal/>
    </border>
    <border>
      <left/>
      <right style="hair">
        <color rgb="FF7F7F7F"/>
      </right>
      <top/>
      <bottom/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</borders>
  <cellStyleXfs count="11">
    <xf numFmtId="0" fontId="0" fillId="0" borderId="0">
      <alignment horizontal="right"/>
    </xf>
    <xf numFmtId="44" fontId="1" fillId="0" borderId="0" applyFont="0" applyFill="0" applyBorder="0" applyAlignment="0" applyProtection="0"/>
    <xf numFmtId="1" fontId="1" fillId="0" borderId="0" applyFont="0" applyFill="0" applyBorder="0" applyProtection="0">
      <alignment horizontal="right"/>
    </xf>
    <xf numFmtId="10" fontId="1" fillId="0" borderId="0" applyFont="0" applyFill="0" applyBorder="0" applyAlignment="0" applyProtection="0"/>
    <xf numFmtId="0" fontId="2" fillId="0" borderId="1" applyNumberFormat="0" applyFill="0" applyProtection="0">
      <alignment horizontal="left"/>
    </xf>
    <xf numFmtId="0" fontId="1" fillId="0" borderId="0" applyNumberFormat="0" applyFill="0" applyProtection="0">
      <alignment horizontal="right" indent="1"/>
    </xf>
    <xf numFmtId="0" fontId="1" fillId="0" borderId="0" applyNumberFormat="0" applyFont="0" applyFill="0" applyBorder="0" applyProtection="0">
      <alignment horizontal="left" indent="5"/>
    </xf>
    <xf numFmtId="0" fontId="1" fillId="0" borderId="3" applyNumberFormat="0" applyFont="0" applyFill="0" applyAlignment="0" applyProtection="0">
      <alignment horizontal="right"/>
    </xf>
    <xf numFmtId="0" fontId="1" fillId="2" borderId="2" applyNumberFormat="0" applyFont="0" applyAlignment="0" applyProtection="0">
      <alignment horizontal="right"/>
    </xf>
    <xf numFmtId="14" fontId="1" fillId="0" borderId="0" applyFont="0" applyFill="0" applyBorder="0">
      <alignment horizontal="right"/>
    </xf>
    <xf numFmtId="0" fontId="1" fillId="0" borderId="0" applyNumberFormat="0" applyFont="0" applyFill="0" applyBorder="0" applyProtection="0">
      <alignment horizontal="center" wrapText="1"/>
    </xf>
  </cellStyleXfs>
  <cellXfs count="54">
    <xf numFmtId="0" fontId="0" fillId="0" borderId="0" xfId="0">
      <alignment horizontal="right"/>
    </xf>
    <xf numFmtId="0" fontId="2" fillId="0" borderId="1" xfId="4" applyFill="1">
      <alignment horizontal="left"/>
    </xf>
    <xf numFmtId="0" fontId="2" fillId="0" borderId="1" xfId="4">
      <alignment horizontal="left"/>
    </xf>
    <xf numFmtId="14" fontId="0" fillId="0" borderId="0" xfId="9" applyFont="1">
      <alignment horizontal="right"/>
    </xf>
    <xf numFmtId="0" fontId="0" fillId="0" borderId="0" xfId="6" applyFont="1">
      <alignment horizontal="left" indent="5"/>
    </xf>
    <xf numFmtId="1" fontId="0" fillId="0" borderId="0" xfId="2" applyFont="1">
      <alignment horizontal="right"/>
    </xf>
    <xf numFmtId="44" fontId="0" fillId="0" borderId="0" xfId="1" applyFont="1" applyAlignment="1">
      <alignment horizontal="right"/>
    </xf>
    <xf numFmtId="44" fontId="0" fillId="0" borderId="3" xfId="1" applyFont="1" applyBorder="1" applyAlignment="1">
      <alignment horizontal="right"/>
    </xf>
    <xf numFmtId="44" fontId="0" fillId="2" borderId="2" xfId="1" applyFont="1" applyFill="1" applyBorder="1" applyAlignment="1">
      <alignment horizontal="right"/>
    </xf>
    <xf numFmtId="1" fontId="0" fillId="2" borderId="2" xfId="2" applyFont="1" applyFill="1" applyBorder="1">
      <alignment horizontal="right"/>
    </xf>
    <xf numFmtId="0" fontId="0" fillId="0" borderId="0" xfId="10" applyFont="1">
      <alignment horizontal="center" wrapText="1"/>
    </xf>
    <xf numFmtId="44" fontId="0" fillId="3" borderId="3" xfId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8" fontId="0" fillId="0" borderId="0" xfId="0" applyNumberFormat="1">
      <alignment horizontal="right"/>
    </xf>
    <xf numFmtId="0" fontId="0" fillId="0" borderId="0" xfId="0" applyAlignment="1">
      <alignment horizontal="center" vertical="center" wrapText="1"/>
    </xf>
    <xf numFmtId="9" fontId="0" fillId="0" borderId="0" xfId="0" applyNumberFormat="1">
      <alignment horizontal="right"/>
    </xf>
    <xf numFmtId="44" fontId="0" fillId="0" borderId="0" xfId="0" applyNumberFormat="1">
      <alignment horizontal="right"/>
    </xf>
    <xf numFmtId="10" fontId="0" fillId="0" borderId="0" xfId="3" applyFont="1" applyAlignment="1">
      <alignment horizontal="right"/>
    </xf>
    <xf numFmtId="2" fontId="0" fillId="0" borderId="0" xfId="0" applyNumberFormat="1">
      <alignment horizontal="right"/>
    </xf>
    <xf numFmtId="10" fontId="0" fillId="0" borderId="0" xfId="0" applyNumberFormat="1">
      <alignment horizontal="right"/>
    </xf>
    <xf numFmtId="164" fontId="0" fillId="0" borderId="0" xfId="0" applyNumberForma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top"/>
    </xf>
    <xf numFmtId="0" fontId="0" fillId="3" borderId="0" xfId="0" applyFill="1">
      <alignment horizontal="right"/>
    </xf>
    <xf numFmtId="10" fontId="0" fillId="3" borderId="0" xfId="3" applyFont="1" applyFill="1" applyAlignment="1">
      <alignment horizontal="right"/>
    </xf>
    <xf numFmtId="14" fontId="0" fillId="3" borderId="3" xfId="9" applyFont="1" applyFill="1" applyBorder="1">
      <alignment horizontal="right"/>
    </xf>
    <xf numFmtId="164" fontId="0" fillId="3" borderId="3" xfId="3" applyNumberFormat="1" applyFont="1" applyFill="1" applyBorder="1" applyAlignment="1">
      <alignment horizontal="right"/>
    </xf>
    <xf numFmtId="1" fontId="0" fillId="5" borderId="0" xfId="2" applyFont="1" applyFill="1">
      <alignment horizontal="right"/>
    </xf>
    <xf numFmtId="14" fontId="0" fillId="5" borderId="0" xfId="9" applyFont="1" applyFill="1">
      <alignment horizontal="right"/>
    </xf>
    <xf numFmtId="44" fontId="0" fillId="5" borderId="0" xfId="1" applyFont="1" applyFill="1" applyAlignment="1">
      <alignment horizontal="right"/>
    </xf>
    <xf numFmtId="0" fontId="0" fillId="5" borderId="0" xfId="0" applyFill="1">
      <alignment horizontal="right"/>
    </xf>
    <xf numFmtId="0" fontId="0" fillId="0" borderId="0" xfId="0" applyAlignment="1">
      <alignment horizontal="center"/>
    </xf>
    <xf numFmtId="0" fontId="1" fillId="0" borderId="4" xfId="5" applyBorder="1">
      <alignment horizontal="right" indent="1"/>
    </xf>
    <xf numFmtId="0" fontId="1" fillId="0" borderId="0" xfId="6">
      <alignment horizontal="left" indent="5"/>
    </xf>
    <xf numFmtId="0" fontId="1" fillId="0" borderId="6" xfId="6" applyBorder="1">
      <alignment horizontal="left" indent="5"/>
    </xf>
    <xf numFmtId="0" fontId="0" fillId="0" borderId="0" xfId="6" applyFont="1">
      <alignment horizontal="left" indent="5"/>
    </xf>
    <xf numFmtId="0" fontId="0" fillId="0" borderId="5" xfId="6" applyFont="1" applyBorder="1">
      <alignment horizontal="left" indent="5"/>
    </xf>
    <xf numFmtId="0" fontId="1" fillId="0" borderId="5" xfId="6" applyBorder="1">
      <alignment horizontal="left" indent="5"/>
    </xf>
    <xf numFmtId="1" fontId="0" fillId="3" borderId="3" xfId="2" applyFont="1" applyFill="1" applyBorder="1">
      <alignment horizontal="right"/>
    </xf>
    <xf numFmtId="0" fontId="0" fillId="6" borderId="0" xfId="0" applyFill="1" applyBorder="1" applyAlignment="1">
      <alignment horizontal="center" vertical="center"/>
    </xf>
    <xf numFmtId="44" fontId="0" fillId="6" borderId="0" xfId="1" applyFont="1" applyFill="1" applyBorder="1" applyAlignment="1">
      <alignment horizontal="right"/>
    </xf>
    <xf numFmtId="0" fontId="0" fillId="0" borderId="0" xfId="0" applyAlignment="1">
      <alignment horizontal="center" wrapText="1"/>
    </xf>
    <xf numFmtId="40" fontId="0" fillId="3" borderId="3" xfId="2" applyNumberFormat="1" applyFont="1" applyFill="1" applyBorder="1">
      <alignment horizontal="right"/>
    </xf>
    <xf numFmtId="0" fontId="0" fillId="6" borderId="0" xfId="0" applyFill="1">
      <alignment horizontal="right"/>
    </xf>
    <xf numFmtId="44" fontId="0" fillId="2" borderId="7" xfId="1" applyFont="1" applyFill="1" applyBorder="1" applyAlignment="1">
      <alignment horizontal="right"/>
    </xf>
    <xf numFmtId="44" fontId="0" fillId="0" borderId="8" xfId="1" applyFont="1" applyBorder="1" applyAlignment="1">
      <alignment horizontal="right"/>
    </xf>
    <xf numFmtId="10" fontId="0" fillId="3" borderId="3" xfId="3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44" fontId="0" fillId="4" borderId="0" xfId="0" applyNumberFormat="1" applyFill="1">
      <alignment horizontal="right"/>
    </xf>
    <xf numFmtId="44" fontId="0" fillId="6" borderId="0" xfId="1" applyFont="1" applyFill="1" applyBorder="1" applyAlignment="1">
      <alignment horizontal="left"/>
    </xf>
    <xf numFmtId="44" fontId="0" fillId="6" borderId="0" xfId="0" applyNumberFormat="1" applyFill="1" applyBorder="1" applyAlignment="1">
      <alignment horizontal="left"/>
    </xf>
    <xf numFmtId="0" fontId="5" fillId="0" borderId="0" xfId="0" applyFont="1">
      <alignment horizontal="right"/>
    </xf>
    <xf numFmtId="10" fontId="6" fillId="0" borderId="0" xfId="3" applyFont="1" applyAlignment="1">
      <alignment horizontal="right" vertical="top"/>
    </xf>
    <xf numFmtId="10" fontId="6" fillId="0" borderId="0" xfId="3" applyFont="1" applyAlignment="1">
      <alignment horizontal="left" vertical="top"/>
    </xf>
  </cellXfs>
  <cellStyles count="11">
    <cellStyle name="Comma" xfId="2" builtinId="3" customBuiltin="1"/>
    <cellStyle name="Currency" xfId="1" builtinId="4" customBuiltin="1"/>
    <cellStyle name="Date" xfId="9" xr:uid="{00000000-0005-0000-0000-000002000000}"/>
    <cellStyle name="Heading 1" xfId="5" builtinId="16" customBuiltin="1"/>
    <cellStyle name="Heading 2" xfId="6" builtinId="17" customBuiltin="1"/>
    <cellStyle name="Heading 3" xfId="10" builtinId="18" customBuiltin="1"/>
    <cellStyle name="Input" xfId="7" builtinId="20" customBuiltin="1"/>
    <cellStyle name="Normal" xfId="0" builtinId="0" customBuiltin="1"/>
    <cellStyle name="Output" xfId="8" builtinId="21" customBuiltin="1"/>
    <cellStyle name="Percent" xfId="3" builtinId="5" customBuiltin="1"/>
    <cellStyle name="Title" xfId="4" builtinId="15" customBuiltin="1"/>
  </cellStyles>
  <dxfs count="1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 outline="0">
        <bottom style="thin">
          <color indexed="2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</dxfs>
  <tableStyles count="0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an" displayName="Loan" ref="B12:H372" totalsRowShown="0" dataDxfId="15" tableBorderDxfId="14" headerRowCellStyle="Heading 3" dataCellStyle="Currency">
  <autoFilter ref="B12:H37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No." dataCellStyle="Comma">
      <calculatedColumnFormula>IFERROR(IF(Loan_Not_Paid*Values_Entered,Payment_Number,""), "")</calculatedColumnFormula>
    </tableColumn>
    <tableColumn id="2" xr3:uid="{00000000-0010-0000-0000-000002000000}" name="Payment_x000a_Date" dataCellStyle="Date">
      <calculatedColumnFormula>IFERROR(IF(Loan_Not_Paid*Values_Entered,Payment_Date,""), "")</calculatedColumnFormula>
    </tableColumn>
    <tableColumn id="3" xr3:uid="{00000000-0010-0000-0000-000003000000}" name="Beginning_x000a_Balance" dataCellStyle="Currency">
      <calculatedColumnFormula>IFERROR(IF(Loan_Not_Paid*Values_Entered,Beginning_Balance,""), "")</calculatedColumnFormula>
    </tableColumn>
    <tableColumn id="4" xr3:uid="{00000000-0010-0000-0000-000004000000}" name="Payment" dataCellStyle="Currency">
      <calculatedColumnFormula>IFERROR(IF(Loan_Not_Paid*Values_Entered,Monthly_Payment,""), "")</calculatedColumnFormula>
    </tableColumn>
    <tableColumn id="5" xr3:uid="{00000000-0010-0000-0000-000005000000}" name="Principal" dataCellStyle="Currency">
      <calculatedColumnFormula>IFERROR(IF(Loan_Not_Paid*Values_Entered,Principal,""), "")</calculatedColumnFormula>
    </tableColumn>
    <tableColumn id="6" xr3:uid="{00000000-0010-0000-0000-000006000000}" name="Interest" dataCellStyle="Currency">
      <calculatedColumnFormula>IFERROR(IF(Loan_Not_Paid*Values_Entered,Interest,""), "")</calculatedColumnFormula>
    </tableColumn>
    <tableColumn id="7" xr3:uid="{00000000-0010-0000-0000-000007000000}" name="Ending_x000a_Balance" dataCellStyle="Currency">
      <calculatedColumnFormula>IFERROR(IF(Loan_Not_Paid*Values_Entered,Ending_Balance,""), "")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Payment, Principal, Interest amounts, and Ending Balanc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Trebuchet MS">
      <a:maj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R372"/>
  <sheetViews>
    <sheetView showGridLines="0" tabSelected="1" zoomScale="182" zoomScaleNormal="154" workbookViewId="0">
      <pane ySplit="12" topLeftCell="A13" activePane="bottomLeft" state="frozenSplit"/>
      <selection pane="bottomLeft" activeCell="D19" sqref="D19"/>
    </sheetView>
  </sheetViews>
  <sheetFormatPr baseColWidth="10" defaultColWidth="8.83203125" defaultRowHeight="14" x14ac:dyDescent="0.15"/>
  <cols>
    <col min="1" max="1" width="2.6640625" customWidth="1"/>
    <col min="2" max="2" width="5.6640625" customWidth="1"/>
    <col min="3" max="3" width="13.6640625" customWidth="1"/>
    <col min="4" max="4" width="16.6640625" customWidth="1"/>
    <col min="5" max="5" width="14.5" customWidth="1"/>
    <col min="6" max="7" width="13.6640625" customWidth="1"/>
    <col min="8" max="8" width="14.6640625" customWidth="1"/>
    <col min="9" max="9" width="2.6640625" customWidth="1"/>
    <col min="10" max="10" width="12.83203125" bestFit="1" customWidth="1"/>
    <col min="11" max="11" width="12.83203125" customWidth="1"/>
    <col min="12" max="12" width="13" bestFit="1" customWidth="1"/>
    <col min="13" max="13" width="20.33203125" bestFit="1" customWidth="1"/>
    <col min="14" max="16" width="9.1640625" bestFit="1" customWidth="1"/>
    <col min="17" max="17" width="10.83203125" bestFit="1" customWidth="1"/>
  </cols>
  <sheetData>
    <row r="1" spans="2:18" ht="30" customHeight="1" x14ac:dyDescent="0.25">
      <c r="B1" s="1" t="s">
        <v>0</v>
      </c>
      <c r="C1" s="2"/>
      <c r="D1" s="2"/>
      <c r="E1" s="2"/>
      <c r="F1" s="43" t="s">
        <v>48</v>
      </c>
      <c r="G1" t="s">
        <v>20</v>
      </c>
      <c r="H1" s="23" t="s">
        <v>33</v>
      </c>
      <c r="K1" s="15"/>
      <c r="O1" s="31" t="s">
        <v>22</v>
      </c>
      <c r="P1" s="31"/>
      <c r="Q1" t="s">
        <v>47</v>
      </c>
    </row>
    <row r="2" spans="2:18" ht="30" customHeight="1" x14ac:dyDescent="0.15">
      <c r="B2" s="32" t="s">
        <v>12</v>
      </c>
      <c r="C2" s="32"/>
      <c r="D2" s="32"/>
      <c r="E2" s="32"/>
      <c r="F2" s="22">
        <f>SUMIF(P2:P7,H1,Q2:Q7)</f>
        <v>5.0000000000000001E-3</v>
      </c>
      <c r="G2" s="22" t="s">
        <v>21</v>
      </c>
      <c r="H2" s="22">
        <f>SUMIF(P2:P7,H1,O2:O7)</f>
        <v>1.7000000000000001E-2</v>
      </c>
      <c r="J2" s="14" t="s">
        <v>45</v>
      </c>
      <c r="K2" s="14" t="s">
        <v>34</v>
      </c>
      <c r="L2" s="14" t="s">
        <v>42</v>
      </c>
      <c r="M2" s="47" t="s">
        <v>43</v>
      </c>
      <c r="O2" s="20">
        <v>6.1999999999999998E-3</v>
      </c>
      <c r="P2" s="21" t="s">
        <v>23</v>
      </c>
      <c r="Q2" s="19">
        <v>5.0000000000000001E-3</v>
      </c>
    </row>
    <row r="3" spans="2:18" x14ac:dyDescent="0.15">
      <c r="B3" s="35" t="s">
        <v>5</v>
      </c>
      <c r="C3" s="35"/>
      <c r="D3" s="36"/>
      <c r="E3" s="7">
        <f>H3-H4</f>
        <v>1379000</v>
      </c>
      <c r="G3" t="s">
        <v>16</v>
      </c>
      <c r="H3" s="11">
        <v>1970000</v>
      </c>
      <c r="J3" s="16">
        <f>H3*0.03</f>
        <v>59100</v>
      </c>
      <c r="K3" s="12"/>
      <c r="O3" s="19">
        <v>1.2500000000000001E-2</v>
      </c>
      <c r="P3" s="21" t="s">
        <v>24</v>
      </c>
      <c r="Q3" s="19">
        <v>1.2500000000000001E-2</v>
      </c>
    </row>
    <row r="4" spans="2:18" x14ac:dyDescent="0.15">
      <c r="B4" s="33" t="s">
        <v>6</v>
      </c>
      <c r="C4" s="33"/>
      <c r="D4" s="37"/>
      <c r="E4" s="26">
        <v>6.5000000000000002E-2</v>
      </c>
      <c r="G4" t="s">
        <v>17</v>
      </c>
      <c r="H4" s="7">
        <f>H3*H5</f>
        <v>591000</v>
      </c>
      <c r="J4" s="16"/>
      <c r="K4" s="42">
        <v>152195</v>
      </c>
      <c r="L4" s="42">
        <v>106548</v>
      </c>
      <c r="M4" s="48">
        <f>(K4*(1-L5))-SUM(J8:J11)</f>
        <v>93201.349999999991</v>
      </c>
      <c r="O4" s="19">
        <v>1.37E-2</v>
      </c>
      <c r="P4" s="21" t="s">
        <v>25</v>
      </c>
      <c r="Q4" s="19">
        <v>5.0000000000000001E-3</v>
      </c>
    </row>
    <row r="5" spans="2:18" x14ac:dyDescent="0.15">
      <c r="B5" s="33" t="s">
        <v>7</v>
      </c>
      <c r="C5" s="33"/>
      <c r="D5" s="37"/>
      <c r="E5" s="38">
        <v>25</v>
      </c>
      <c r="G5" t="s">
        <v>27</v>
      </c>
      <c r="H5" s="24">
        <v>0.3</v>
      </c>
      <c r="K5" s="12" t="s">
        <v>29</v>
      </c>
      <c r="L5" s="46">
        <v>0.03</v>
      </c>
      <c r="O5" s="19">
        <v>6.4999999999999997E-3</v>
      </c>
      <c r="P5" s="21" t="s">
        <v>26</v>
      </c>
      <c r="Q5" s="19">
        <v>5.0000000000000001E-3</v>
      </c>
    </row>
    <row r="6" spans="2:18" ht="30" x14ac:dyDescent="0.15">
      <c r="B6" s="33" t="s">
        <v>8</v>
      </c>
      <c r="C6" s="33"/>
      <c r="D6" s="37"/>
      <c r="E6" s="25">
        <f ca="1">EOMONTH(TODAY(),1)+1</f>
        <v>45901</v>
      </c>
      <c r="J6" s="41" t="s">
        <v>36</v>
      </c>
      <c r="M6" s="39"/>
      <c r="O6" s="19">
        <v>1.7000000000000001E-2</v>
      </c>
      <c r="P6" s="21" t="s">
        <v>28</v>
      </c>
      <c r="Q6" s="19">
        <v>5.0000000000000001E-3</v>
      </c>
    </row>
    <row r="7" spans="2:18" x14ac:dyDescent="0.15">
      <c r="B7" s="4"/>
      <c r="C7" s="4"/>
      <c r="D7" s="4"/>
      <c r="G7" t="s">
        <v>37</v>
      </c>
      <c r="H7" s="8">
        <f ca="1">IFERROR(IF(Values_Entered,Monthly_Payment,""), "")</f>
        <v>9311.1067549839499</v>
      </c>
      <c r="J7" s="8">
        <f ca="1">H7*12</f>
        <v>111733.2810598074</v>
      </c>
      <c r="L7" s="12" t="s">
        <v>41</v>
      </c>
      <c r="M7" s="39"/>
      <c r="O7" s="19">
        <v>3.2099999999999997E-2</v>
      </c>
      <c r="P7" s="21" t="s">
        <v>31</v>
      </c>
      <c r="Q7" s="19">
        <v>5.0000000000000001E-3</v>
      </c>
    </row>
    <row r="8" spans="2:18" x14ac:dyDescent="0.15">
      <c r="B8" s="33" t="s">
        <v>18</v>
      </c>
      <c r="C8" s="33"/>
      <c r="D8" s="34"/>
      <c r="E8" s="8">
        <f ca="1">SUM(H7:H11)</f>
        <v>13846.756754983951</v>
      </c>
      <c r="G8" t="s">
        <v>38</v>
      </c>
      <c r="H8" s="16">
        <f>J8/12</f>
        <v>820.83333333333337</v>
      </c>
      <c r="J8" s="8">
        <f>H3*F2</f>
        <v>9850</v>
      </c>
      <c r="L8" s="44">
        <f>M4</f>
        <v>93201.349999999991</v>
      </c>
      <c r="M8" s="49" t="s">
        <v>43</v>
      </c>
    </row>
    <row r="9" spans="2:18" x14ac:dyDescent="0.15">
      <c r="B9" s="33" t="s">
        <v>9</v>
      </c>
      <c r="C9" s="33"/>
      <c r="D9" s="34"/>
      <c r="E9" s="9">
        <f ca="1">IFERROR(IF(Values_Entered,Loan_Years*12,""), "")</f>
        <v>300</v>
      </c>
      <c r="G9" t="s">
        <v>39</v>
      </c>
      <c r="H9" s="16">
        <f>J9/12</f>
        <v>2790.8333333333335</v>
      </c>
      <c r="J9" s="8">
        <f>H3*H2</f>
        <v>33490</v>
      </c>
      <c r="L9" s="44">
        <f ca="1">J7</f>
        <v>111733.2810598074</v>
      </c>
      <c r="M9" s="40" t="s">
        <v>35</v>
      </c>
    </row>
    <row r="10" spans="2:18" x14ac:dyDescent="0.15">
      <c r="B10" s="33" t="s">
        <v>10</v>
      </c>
      <c r="C10" s="33"/>
      <c r="D10" s="34"/>
      <c r="E10" s="8">
        <f ca="1">IFERROR(IF(Values_Entered,Total_Cost-Loan_Amount,""), "")</f>
        <v>1414332.0264951847</v>
      </c>
      <c r="G10" t="s">
        <v>19</v>
      </c>
      <c r="H10" s="16">
        <f>J10/12</f>
        <v>507.31666666666666</v>
      </c>
      <c r="J10" s="8">
        <f>K4*0.04</f>
        <v>6087.8</v>
      </c>
      <c r="L10" s="45">
        <f ca="1">L8-L9</f>
        <v>-18531.931059807408</v>
      </c>
      <c r="M10" s="40" t="s">
        <v>44</v>
      </c>
      <c r="N10" s="16"/>
      <c r="O10" s="17"/>
      <c r="Q10" s="17"/>
    </row>
    <row r="11" spans="2:18" x14ac:dyDescent="0.15">
      <c r="B11" s="33" t="s">
        <v>11</v>
      </c>
      <c r="C11" s="33"/>
      <c r="D11" s="34"/>
      <c r="E11" s="8">
        <f ca="1">IFERROR(IF(Values_Entered,Monthly_Payment*Number_of_Payments,""), "")</f>
        <v>2793332.0264951847</v>
      </c>
      <c r="G11" t="s">
        <v>40</v>
      </c>
      <c r="H11" s="16">
        <f>J11/12</f>
        <v>416.66666666666669</v>
      </c>
      <c r="J11" s="42">
        <v>5000</v>
      </c>
      <c r="L11" s="7">
        <f>J3+H4</f>
        <v>650100</v>
      </c>
      <c r="M11" s="50" t="s">
        <v>32</v>
      </c>
      <c r="O11" s="16"/>
      <c r="P11" s="18"/>
      <c r="Q11" s="16"/>
      <c r="R11" s="17"/>
    </row>
    <row r="12" spans="2:18" ht="35" customHeight="1" x14ac:dyDescent="0.15">
      <c r="B12" s="10" t="s">
        <v>1</v>
      </c>
      <c r="C12" s="10" t="s">
        <v>13</v>
      </c>
      <c r="D12" s="10" t="s">
        <v>14</v>
      </c>
      <c r="E12" s="10" t="s">
        <v>4</v>
      </c>
      <c r="F12" s="10" t="s">
        <v>2</v>
      </c>
      <c r="G12" s="10" t="s">
        <v>3</v>
      </c>
      <c r="H12" s="10" t="s">
        <v>15</v>
      </c>
      <c r="K12" s="17"/>
      <c r="L12" s="52">
        <f ca="1">L10/L11</f>
        <v>-2.8506277587767127E-2</v>
      </c>
      <c r="M12" s="53" t="s">
        <v>46</v>
      </c>
      <c r="N12" s="51"/>
      <c r="O12" s="51"/>
    </row>
    <row r="13" spans="2:18" x14ac:dyDescent="0.15">
      <c r="B13" s="5">
        <f ca="1">IFERROR(IF(Loan_Not_Paid*Values_Entered,Payment_Number,""), "")</f>
        <v>1</v>
      </c>
      <c r="C13" s="3">
        <f ca="1">IFERROR(IF(Loan_Not_Paid*Values_Entered,Payment_Date,""), "")</f>
        <v>45931</v>
      </c>
      <c r="D13" s="6">
        <f ca="1">IFERROR(IF(Loan_Not_Paid*Values_Entered,Beginning_Balance,""), "")</f>
        <v>1379000</v>
      </c>
      <c r="E13" s="6">
        <f ca="1">IFERROR(IF(Loan_Not_Paid*Values_Entered,Monthly_Payment,""), "")</f>
        <v>9311.1067549839499</v>
      </c>
      <c r="F13" s="6">
        <f ca="1">IFERROR(IF(Loan_Not_Paid*Values_Entered,Principal,""), "")</f>
        <v>1841.5234216506169</v>
      </c>
      <c r="G13" s="6">
        <f ca="1">IFERROR(IF(Loan_Not_Paid*Values_Entered,Interest,""), "")</f>
        <v>7469.5833333333339</v>
      </c>
      <c r="H13" s="6">
        <f ca="1">IFERROR(IF(Loan_Not_Paid*Values_Entered,Ending_Balance,""), "")</f>
        <v>1377158.4765783495</v>
      </c>
    </row>
    <row r="14" spans="2:18" x14ac:dyDescent="0.15">
      <c r="B14" s="5">
        <f ca="1">IFERROR(IF(Loan_Not_Paid*Values_Entered,Payment_Number,""), "")</f>
        <v>2</v>
      </c>
      <c r="C14" s="3">
        <f ca="1">IFERROR(IF(Loan_Not_Paid*Values_Entered,Payment_Date,""), "")</f>
        <v>45962</v>
      </c>
      <c r="D14" s="6">
        <f ca="1">IFERROR(IF(Loan_Not_Paid*Values_Entered,Beginning_Balance,""), "")</f>
        <v>1377158.4765783495</v>
      </c>
      <c r="E14" s="6">
        <f ca="1">IFERROR(IF(Loan_Not_Paid*Values_Entered,Monthly_Payment,""), "")</f>
        <v>9311.1067549839499</v>
      </c>
      <c r="F14" s="6">
        <f ca="1">IFERROR(IF(Loan_Not_Paid*Values_Entered,Principal,""), "")</f>
        <v>1851.4983401845577</v>
      </c>
      <c r="G14" s="6">
        <f ca="1">IFERROR(IF(Loan_Not_Paid*Values_Entered,Interest,""), "")</f>
        <v>7459.6084147993934</v>
      </c>
      <c r="H14" s="6">
        <f ca="1">IFERROR(IF(Loan_Not_Paid*Values_Entered,Ending_Balance,""), "")</f>
        <v>1375306.9782381649</v>
      </c>
    </row>
    <row r="15" spans="2:18" x14ac:dyDescent="0.15">
      <c r="B15" s="5">
        <f ca="1">IFERROR(IF(Loan_Not_Paid*Values_Entered,Payment_Number,""), "")</f>
        <v>3</v>
      </c>
      <c r="C15" s="3">
        <f ca="1">IFERROR(IF(Loan_Not_Paid*Values_Entered,Payment_Date,""), "")</f>
        <v>45992</v>
      </c>
      <c r="D15" s="6">
        <f ca="1">IFERROR(IF(Loan_Not_Paid*Values_Entered,Beginning_Balance,""), "")</f>
        <v>1375306.9782381649</v>
      </c>
      <c r="E15" s="6">
        <f ca="1">IFERROR(IF(Loan_Not_Paid*Values_Entered,Monthly_Payment,""), "")</f>
        <v>9311.1067549839499</v>
      </c>
      <c r="F15" s="6">
        <f ca="1">IFERROR(IF(Loan_Not_Paid*Values_Entered,Principal,""), "")</f>
        <v>1861.5272895272242</v>
      </c>
      <c r="G15" s="6">
        <f ca="1">IFERROR(IF(Loan_Not_Paid*Values_Entered,Interest,""), "")</f>
        <v>7449.5794654567253</v>
      </c>
      <c r="H15" s="6">
        <f ca="1">IFERROR(IF(Loan_Not_Paid*Values_Entered,Ending_Balance,""), "")</f>
        <v>1373445.4509486377</v>
      </c>
    </row>
    <row r="16" spans="2:18" x14ac:dyDescent="0.15">
      <c r="B16" s="5">
        <f ca="1">IFERROR(IF(Loan_Not_Paid*Values_Entered,Payment_Number,""), "")</f>
        <v>4</v>
      </c>
      <c r="C16" s="3">
        <f ca="1">IFERROR(IF(Loan_Not_Paid*Values_Entered,Payment_Date,""), "")</f>
        <v>46023</v>
      </c>
      <c r="D16" s="6">
        <f ca="1">IFERROR(IF(Loan_Not_Paid*Values_Entered,Beginning_Balance,""), "")</f>
        <v>1373445.4509486377</v>
      </c>
      <c r="E16" s="6">
        <f ca="1">IFERROR(IF(Loan_Not_Paid*Values_Entered,Monthly_Payment,""), "")</f>
        <v>9311.1067549839499</v>
      </c>
      <c r="F16" s="6">
        <f ca="1">IFERROR(IF(Loan_Not_Paid*Values_Entered,Principal,""), "")</f>
        <v>1871.6105623454962</v>
      </c>
      <c r="G16" s="6">
        <f ca="1">IFERROR(IF(Loan_Not_Paid*Values_Entered,Interest,""), "")</f>
        <v>7439.496192638454</v>
      </c>
      <c r="H16" s="6">
        <f ca="1">IFERROR(IF(Loan_Not_Paid*Values_Entered,Ending_Balance,""), "")</f>
        <v>1371573.8403862922</v>
      </c>
    </row>
    <row r="17" spans="2:18" x14ac:dyDescent="0.15">
      <c r="B17" s="5">
        <f ca="1">IFERROR(IF(Loan_Not_Paid*Values_Entered,Payment_Number,""), "")</f>
        <v>5</v>
      </c>
      <c r="C17" s="3">
        <f ca="1">IFERROR(IF(Loan_Not_Paid*Values_Entered,Payment_Date,""), "")</f>
        <v>46054</v>
      </c>
      <c r="D17" s="6">
        <f ca="1">IFERROR(IF(Loan_Not_Paid*Values_Entered,Beginning_Balance,""), "")</f>
        <v>1371573.8403862922</v>
      </c>
      <c r="E17" s="6">
        <f ca="1">IFERROR(IF(Loan_Not_Paid*Values_Entered,Monthly_Payment,""), "")</f>
        <v>9311.1067549839499</v>
      </c>
      <c r="F17" s="6">
        <f ca="1">IFERROR(IF(Loan_Not_Paid*Values_Entered,Principal,""), "")</f>
        <v>1881.7484528915345</v>
      </c>
      <c r="G17" s="6">
        <f ca="1">IFERROR(IF(Loan_Not_Paid*Values_Entered,Interest,""), "")</f>
        <v>7429.3583020924161</v>
      </c>
      <c r="H17" s="6">
        <f ca="1">IFERROR(IF(Loan_Not_Paid*Values_Entered,Ending_Balance,""), "")</f>
        <v>1369692.0919334006</v>
      </c>
    </row>
    <row r="18" spans="2:18" x14ac:dyDescent="0.15">
      <c r="B18" s="5">
        <f ca="1">IFERROR(IF(Loan_Not_Paid*Values_Entered,Payment_Number,""), "")</f>
        <v>6</v>
      </c>
      <c r="C18" s="3">
        <f ca="1">IFERROR(IF(Loan_Not_Paid*Values_Entered,Payment_Date,""), "")</f>
        <v>46082</v>
      </c>
      <c r="D18" s="6">
        <f ca="1">IFERROR(IF(Loan_Not_Paid*Values_Entered,Beginning_Balance,""), "")</f>
        <v>1369692.0919334006</v>
      </c>
      <c r="E18" s="6">
        <f ca="1">IFERROR(IF(Loan_Not_Paid*Values_Entered,Monthly_Payment,""), "")</f>
        <v>9311.1067549839499</v>
      </c>
      <c r="F18" s="6">
        <f ca="1">IFERROR(IF(Loan_Not_Paid*Values_Entered,Principal,""), "")</f>
        <v>1891.9412570113636</v>
      </c>
      <c r="G18" s="6">
        <f ca="1">IFERROR(IF(Loan_Not_Paid*Values_Entered,Interest,""), "")</f>
        <v>7419.1654979725872</v>
      </c>
      <c r="H18" s="6">
        <f ca="1">IFERROR(IF(Loan_Not_Paid*Values_Entered,Ending_Balance,""), "")</f>
        <v>1367800.1506763892</v>
      </c>
    </row>
    <row r="19" spans="2:18" x14ac:dyDescent="0.15">
      <c r="B19" s="5">
        <f ca="1">IFERROR(IF(Loan_Not_Paid*Values_Entered,Payment_Number,""), "")</f>
        <v>7</v>
      </c>
      <c r="C19" s="3">
        <f ca="1">IFERROR(IF(Loan_Not_Paid*Values_Entered,Payment_Date,""), "")</f>
        <v>46113</v>
      </c>
      <c r="D19" s="6">
        <f ca="1">IFERROR(IF(Loan_Not_Paid*Values_Entered,Beginning_Balance,""), "")</f>
        <v>1367800.1506763892</v>
      </c>
      <c r="E19" s="6">
        <f ca="1">IFERROR(IF(Loan_Not_Paid*Values_Entered,Monthly_Payment,""), "")</f>
        <v>9311.1067549839499</v>
      </c>
      <c r="F19" s="6">
        <f ca="1">IFERROR(IF(Loan_Not_Paid*Values_Entered,Principal,""), "")</f>
        <v>1902.1892721535089</v>
      </c>
      <c r="G19" s="6">
        <f ca="1">IFERROR(IF(Loan_Not_Paid*Values_Entered,Interest,""), "")</f>
        <v>7408.9174828304422</v>
      </c>
      <c r="H19" s="6">
        <f ca="1">IFERROR(IF(Loan_Not_Paid*Values_Entered,Ending_Balance,""), "")</f>
        <v>1365897.9614042358</v>
      </c>
    </row>
    <row r="20" spans="2:18" x14ac:dyDescent="0.15">
      <c r="B20" s="5">
        <f ca="1">IFERROR(IF(Loan_Not_Paid*Values_Entered,Payment_Number,""), "")</f>
        <v>8</v>
      </c>
      <c r="C20" s="3">
        <f ca="1">IFERROR(IF(Loan_Not_Paid*Values_Entered,Payment_Date,""), "")</f>
        <v>46143</v>
      </c>
      <c r="D20" s="6">
        <f ca="1">IFERROR(IF(Loan_Not_Paid*Values_Entered,Beginning_Balance,""), "")</f>
        <v>1365897.9614042358</v>
      </c>
      <c r="E20" s="6">
        <f ca="1">IFERROR(IF(Loan_Not_Paid*Values_Entered,Monthly_Payment,""), "")</f>
        <v>9311.1067549839499</v>
      </c>
      <c r="F20" s="6">
        <f ca="1">IFERROR(IF(Loan_Not_Paid*Values_Entered,Principal,""), "")</f>
        <v>1912.4927973776735</v>
      </c>
      <c r="G20" s="6">
        <f ca="1">IFERROR(IF(Loan_Not_Paid*Values_Entered,Interest,""), "")</f>
        <v>7398.6139576062778</v>
      </c>
      <c r="H20" s="6">
        <f ca="1">IFERROR(IF(Loan_Not_Paid*Values_Entered,Ending_Balance,""), "")</f>
        <v>1363985.468606858</v>
      </c>
    </row>
    <row r="21" spans="2:18" x14ac:dyDescent="0.15">
      <c r="B21" s="5">
        <f ca="1">IFERROR(IF(Loan_Not_Paid*Values_Entered,Payment_Number,""), "")</f>
        <v>9</v>
      </c>
      <c r="C21" s="3">
        <f ca="1">IFERROR(IF(Loan_Not_Paid*Values_Entered,Payment_Date,""), "")</f>
        <v>46174</v>
      </c>
      <c r="D21" s="6">
        <f ca="1">IFERROR(IF(Loan_Not_Paid*Values_Entered,Beginning_Balance,""), "")</f>
        <v>1363985.468606858</v>
      </c>
      <c r="E21" s="6">
        <f ca="1">IFERROR(IF(Loan_Not_Paid*Values_Entered,Monthly_Payment,""), "")</f>
        <v>9311.1067549839499</v>
      </c>
      <c r="F21" s="6">
        <f ca="1">IFERROR(IF(Loan_Not_Paid*Values_Entered,Principal,""), "")</f>
        <v>1922.8521333634692</v>
      </c>
      <c r="G21" s="6">
        <f ca="1">IFERROR(IF(Loan_Not_Paid*Values_Entered,Interest,""), "")</f>
        <v>7388.254621620481</v>
      </c>
      <c r="H21" s="6">
        <f ca="1">IFERROR(IF(Loan_Not_Paid*Values_Entered,Ending_Balance,""), "")</f>
        <v>1362062.6164734948</v>
      </c>
    </row>
    <row r="22" spans="2:18" x14ac:dyDescent="0.15">
      <c r="B22" s="5">
        <f ca="1">IFERROR(IF(Loan_Not_Paid*Values_Entered,Payment_Number,""), "")</f>
        <v>10</v>
      </c>
      <c r="C22" s="3">
        <f ca="1">IFERROR(IF(Loan_Not_Paid*Values_Entered,Payment_Date,""), "")</f>
        <v>46204</v>
      </c>
      <c r="D22" s="6">
        <f ca="1">IFERROR(IF(Loan_Not_Paid*Values_Entered,Beginning_Balance,""), "")</f>
        <v>1362062.6164734948</v>
      </c>
      <c r="E22" s="6">
        <f ca="1">IFERROR(IF(Loan_Not_Paid*Values_Entered,Monthly_Payment,""), "")</f>
        <v>9311.1067549839499</v>
      </c>
      <c r="F22" s="6">
        <f ca="1">IFERROR(IF(Loan_Not_Paid*Values_Entered,Principal,""), "")</f>
        <v>1933.2675824191879</v>
      </c>
      <c r="G22" s="6">
        <f ca="1">IFERROR(IF(Loan_Not_Paid*Values_Entered,Interest,""), "")</f>
        <v>7377.8391725647625</v>
      </c>
      <c r="H22" s="6">
        <f ca="1">IFERROR(IF(Loan_Not_Paid*Values_Entered,Ending_Balance,""), "")</f>
        <v>1360129.3488910755</v>
      </c>
    </row>
    <row r="23" spans="2:18" x14ac:dyDescent="0.15">
      <c r="B23" s="5">
        <f ca="1">IFERROR(IF(Loan_Not_Paid*Values_Entered,Payment_Number,""), "")</f>
        <v>11</v>
      </c>
      <c r="C23" s="3">
        <f ca="1">IFERROR(IF(Loan_Not_Paid*Values_Entered,Payment_Date,""), "")</f>
        <v>46235</v>
      </c>
      <c r="D23" s="6">
        <f ca="1">IFERROR(IF(Loan_Not_Paid*Values_Entered,Beginning_Balance,""), "")</f>
        <v>1360129.3488910755</v>
      </c>
      <c r="E23" s="6">
        <f ca="1">IFERROR(IF(Loan_Not_Paid*Values_Entered,Monthly_Payment,""), "")</f>
        <v>9311.1067549839499</v>
      </c>
      <c r="F23" s="6">
        <f ca="1">IFERROR(IF(Loan_Not_Paid*Values_Entered,Principal,""), "")</f>
        <v>1943.7394484906254</v>
      </c>
      <c r="G23" s="6">
        <f ca="1">IFERROR(IF(Loan_Not_Paid*Values_Entered,Interest,""), "")</f>
        <v>7367.3673064933255</v>
      </c>
      <c r="H23" s="6">
        <f ca="1">IFERROR(IF(Loan_Not_Paid*Values_Entered,Ending_Balance,""), "")</f>
        <v>1358185.6094425849</v>
      </c>
      <c r="R23" s="13"/>
    </row>
    <row r="24" spans="2:18" x14ac:dyDescent="0.15">
      <c r="B24" s="5">
        <f ca="1">IFERROR(IF(Loan_Not_Paid*Values_Entered,Payment_Number,""), "")</f>
        <v>12</v>
      </c>
      <c r="C24" s="3">
        <f ca="1">IFERROR(IF(Loan_Not_Paid*Values_Entered,Payment_Date,""), "")</f>
        <v>46266</v>
      </c>
      <c r="D24" s="6">
        <f ca="1">IFERROR(IF(Loan_Not_Paid*Values_Entered,Beginning_Balance,""), "")</f>
        <v>1358185.6094425849</v>
      </c>
      <c r="E24" s="6">
        <f ca="1">IFERROR(IF(Loan_Not_Paid*Values_Entered,Monthly_Payment,""), "")</f>
        <v>9311.1067549839499</v>
      </c>
      <c r="F24" s="6">
        <f ca="1">IFERROR(IF(Loan_Not_Paid*Values_Entered,Principal,""), "")</f>
        <v>1954.2680371699496</v>
      </c>
      <c r="G24" s="6">
        <f ca="1">IFERROR(IF(Loan_Not_Paid*Values_Entered,Interest,""), "")</f>
        <v>7356.8387178140019</v>
      </c>
      <c r="H24" s="6">
        <f ca="1">IFERROR(IF(Loan_Not_Paid*Values_Entered,Ending_Balance,""), "")</f>
        <v>1356231.341405415</v>
      </c>
    </row>
    <row r="25" spans="2:18" x14ac:dyDescent="0.15">
      <c r="B25" s="5">
        <f ca="1">IFERROR(IF(Loan_Not_Paid*Values_Entered,Payment_Number,""), "")</f>
        <v>13</v>
      </c>
      <c r="C25" s="3">
        <f ca="1">IFERROR(IF(Loan_Not_Paid*Values_Entered,Payment_Date,""), "")</f>
        <v>46296</v>
      </c>
      <c r="D25" s="6">
        <f ca="1">IFERROR(IF(Loan_Not_Paid*Values_Entered,Beginning_Balance,""), "")</f>
        <v>1356231.341405415</v>
      </c>
      <c r="E25" s="6">
        <f ca="1">IFERROR(IF(Loan_Not_Paid*Values_Entered,Monthly_Payment,""), "")</f>
        <v>9311.1067549839499</v>
      </c>
      <c r="F25" s="6">
        <f ca="1">IFERROR(IF(Loan_Not_Paid*Values_Entered,Principal,""), "")</f>
        <v>1964.85365570462</v>
      </c>
      <c r="G25" s="6">
        <f ca="1">IFERROR(IF(Loan_Not_Paid*Values_Entered,Interest,""), "")</f>
        <v>7346.2530992793299</v>
      </c>
      <c r="H25" s="6">
        <f ca="1">IFERROR(IF(Loan_Not_Paid*Values_Entered,Ending_Balance,""), "")</f>
        <v>1354266.4877497104</v>
      </c>
    </row>
    <row r="26" spans="2:18" x14ac:dyDescent="0.15">
      <c r="B26" s="5">
        <f ca="1">IFERROR(IF(Loan_Not_Paid*Values_Entered,Payment_Number,""), "")</f>
        <v>14</v>
      </c>
      <c r="C26" s="3">
        <f ca="1">IFERROR(IF(Loan_Not_Paid*Values_Entered,Payment_Date,""), "")</f>
        <v>46327</v>
      </c>
      <c r="D26" s="6">
        <f ca="1">IFERROR(IF(Loan_Not_Paid*Values_Entered,Beginning_Balance,""), "")</f>
        <v>1354266.4877497104</v>
      </c>
      <c r="E26" s="6">
        <f ca="1">IFERROR(IF(Loan_Not_Paid*Values_Entered,Monthly_Payment,""), "")</f>
        <v>9311.1067549839499</v>
      </c>
      <c r="F26" s="6">
        <f ca="1">IFERROR(IF(Loan_Not_Paid*Values_Entered,Principal,""), "")</f>
        <v>1975.4966130063533</v>
      </c>
      <c r="G26" s="6">
        <f ca="1">IFERROR(IF(Loan_Not_Paid*Values_Entered,Interest,""), "")</f>
        <v>7335.6101419775987</v>
      </c>
      <c r="H26" s="6">
        <f ca="1">IFERROR(IF(Loan_Not_Paid*Values_Entered,Ending_Balance,""), "")</f>
        <v>1352290.9911367041</v>
      </c>
    </row>
    <row r="27" spans="2:18" x14ac:dyDescent="0.15">
      <c r="B27" s="5">
        <f ca="1">IFERROR(IF(Loan_Not_Paid*Values_Entered,Payment_Number,""), "")</f>
        <v>15</v>
      </c>
      <c r="C27" s="3">
        <f ca="1">IFERROR(IF(Loan_Not_Paid*Values_Entered,Payment_Date,""), "")</f>
        <v>46357</v>
      </c>
      <c r="D27" s="6">
        <f ca="1">IFERROR(IF(Loan_Not_Paid*Values_Entered,Beginning_Balance,""), "")</f>
        <v>1352290.9911367041</v>
      </c>
      <c r="E27" s="6">
        <f ca="1">IFERROR(IF(Loan_Not_Paid*Values_Entered,Monthly_Payment,""), "")</f>
        <v>9311.1067549839499</v>
      </c>
      <c r="F27" s="6">
        <f ca="1">IFERROR(IF(Loan_Not_Paid*Values_Entered,Principal,""), "")</f>
        <v>1986.1972196601378</v>
      </c>
      <c r="G27" s="6">
        <f ca="1">IFERROR(IF(Loan_Not_Paid*Values_Entered,Interest,""), "")</f>
        <v>7324.9095353238126</v>
      </c>
      <c r="H27" s="6">
        <f ca="1">IFERROR(IF(Loan_Not_Paid*Values_Entered,Ending_Balance,""), "")</f>
        <v>1350304.7939170441</v>
      </c>
    </row>
    <row r="28" spans="2:18" x14ac:dyDescent="0.15">
      <c r="B28" s="5">
        <f ca="1">IFERROR(IF(Loan_Not_Paid*Values_Entered,Payment_Number,""), "")</f>
        <v>16</v>
      </c>
      <c r="C28" s="3">
        <f ca="1">IFERROR(IF(Loan_Not_Paid*Values_Entered,Payment_Date,""), "")</f>
        <v>46388</v>
      </c>
      <c r="D28" s="6">
        <f ca="1">IFERROR(IF(Loan_Not_Paid*Values_Entered,Beginning_Balance,""), "")</f>
        <v>1350304.7939170441</v>
      </c>
      <c r="E28" s="6">
        <f ca="1">IFERROR(IF(Loan_Not_Paid*Values_Entered,Monthly_Payment,""), "")</f>
        <v>9311.1067549839499</v>
      </c>
      <c r="F28" s="6">
        <f ca="1">IFERROR(IF(Loan_Not_Paid*Values_Entered,Principal,""), "")</f>
        <v>1996.955787933297</v>
      </c>
      <c r="G28" s="6">
        <f ca="1">IFERROR(IF(Loan_Not_Paid*Values_Entered,Interest,""), "")</f>
        <v>7314.1509670506548</v>
      </c>
      <c r="H28" s="6">
        <f ca="1">IFERROR(IF(Loan_Not_Paid*Values_Entered,Ending_Balance,""), "")</f>
        <v>1348307.8381291109</v>
      </c>
    </row>
    <row r="29" spans="2:18" x14ac:dyDescent="0.15">
      <c r="B29" s="5">
        <f ca="1">IFERROR(IF(Loan_Not_Paid*Values_Entered,Payment_Number,""), "")</f>
        <v>17</v>
      </c>
      <c r="C29" s="3">
        <f ca="1">IFERROR(IF(Loan_Not_Paid*Values_Entered,Payment_Date,""), "")</f>
        <v>46419</v>
      </c>
      <c r="D29" s="6">
        <f ca="1">IFERROR(IF(Loan_Not_Paid*Values_Entered,Beginning_Balance,""), "")</f>
        <v>1348307.8381291109</v>
      </c>
      <c r="E29" s="6">
        <f ca="1">IFERROR(IF(Loan_Not_Paid*Values_Entered,Monthly_Payment,""), "")</f>
        <v>9311.1067549839499</v>
      </c>
      <c r="F29" s="6">
        <f ca="1">IFERROR(IF(Loan_Not_Paid*Values_Entered,Principal,""), "")</f>
        <v>2007.7726317846025</v>
      </c>
      <c r="G29" s="6">
        <f ca="1">IFERROR(IF(Loan_Not_Paid*Values_Entered,Interest,""), "")</f>
        <v>7303.3341231993481</v>
      </c>
      <c r="H29" s="6">
        <f ca="1">IFERROR(IF(Loan_Not_Paid*Values_Entered,Ending_Balance,""), "")</f>
        <v>1346300.0654973262</v>
      </c>
    </row>
    <row r="30" spans="2:18" x14ac:dyDescent="0.15">
      <c r="B30" s="5">
        <f ca="1">IFERROR(IF(Loan_Not_Paid*Values_Entered,Payment_Number,""), "")</f>
        <v>18</v>
      </c>
      <c r="C30" s="3">
        <f ca="1">IFERROR(IF(Loan_Not_Paid*Values_Entered,Payment_Date,""), "")</f>
        <v>46447</v>
      </c>
      <c r="D30" s="6">
        <f ca="1">IFERROR(IF(Loan_Not_Paid*Values_Entered,Beginning_Balance,""), "")</f>
        <v>1346300.0654973262</v>
      </c>
      <c r="E30" s="6">
        <f ca="1">IFERROR(IF(Loan_Not_Paid*Values_Entered,Monthly_Payment,""), "")</f>
        <v>9311.1067549839499</v>
      </c>
      <c r="F30" s="6">
        <f ca="1">IFERROR(IF(Loan_Not_Paid*Values_Entered,Principal,""), "")</f>
        <v>2018.6480668734355</v>
      </c>
      <c r="G30" s="6">
        <f ca="1">IFERROR(IF(Loan_Not_Paid*Values_Entered,Interest,""), "")</f>
        <v>7292.4586881105142</v>
      </c>
      <c r="H30" s="6">
        <f ca="1">IFERROR(IF(Loan_Not_Paid*Values_Entered,Ending_Balance,""), "")</f>
        <v>1344281.4174304528</v>
      </c>
    </row>
    <row r="31" spans="2:18" x14ac:dyDescent="0.15">
      <c r="B31" s="5">
        <f ca="1">IFERROR(IF(Loan_Not_Paid*Values_Entered,Payment_Number,""), "")</f>
        <v>19</v>
      </c>
      <c r="C31" s="3">
        <f ca="1">IFERROR(IF(Loan_Not_Paid*Values_Entered,Payment_Date,""), "")</f>
        <v>46478</v>
      </c>
      <c r="D31" s="6">
        <f ca="1">IFERROR(IF(Loan_Not_Paid*Values_Entered,Beginning_Balance,""), "")</f>
        <v>1344281.4174304528</v>
      </c>
      <c r="E31" s="6">
        <f ca="1">IFERROR(IF(Loan_Not_Paid*Values_Entered,Monthly_Payment,""), "")</f>
        <v>9311.1067549839499</v>
      </c>
      <c r="F31" s="6">
        <f ca="1">IFERROR(IF(Loan_Not_Paid*Values_Entered,Principal,""), "")</f>
        <v>2029.5824105689999</v>
      </c>
      <c r="G31" s="6">
        <f ca="1">IFERROR(IF(Loan_Not_Paid*Values_Entered,Interest,""), "")</f>
        <v>7281.5243444149519</v>
      </c>
      <c r="H31" s="6">
        <f ca="1">IFERROR(IF(Loan_Not_Paid*Values_Entered,Ending_Balance,""), "")</f>
        <v>1342251.8350198837</v>
      </c>
    </row>
    <row r="32" spans="2:18" x14ac:dyDescent="0.15">
      <c r="B32" s="5">
        <f ca="1">IFERROR(IF(Loan_Not_Paid*Values_Entered,Payment_Number,""), "")</f>
        <v>20</v>
      </c>
      <c r="C32" s="3">
        <f ca="1">IFERROR(IF(Loan_Not_Paid*Values_Entered,Payment_Date,""), "")</f>
        <v>46508</v>
      </c>
      <c r="D32" s="6">
        <f ca="1">IFERROR(IF(Loan_Not_Paid*Values_Entered,Beginning_Balance,""), "")</f>
        <v>1342251.8350198837</v>
      </c>
      <c r="E32" s="6">
        <f ca="1">IFERROR(IF(Loan_Not_Paid*Values_Entered,Monthly_Payment,""), "")</f>
        <v>9311.1067549839499</v>
      </c>
      <c r="F32" s="6">
        <f ca="1">IFERROR(IF(Loan_Not_Paid*Values_Entered,Principal,""), "")</f>
        <v>2040.5759819595821</v>
      </c>
      <c r="G32" s="6">
        <f ca="1">IFERROR(IF(Loan_Not_Paid*Values_Entered,Interest,""), "")</f>
        <v>7270.5307730243694</v>
      </c>
      <c r="H32" s="6">
        <f ca="1">IFERROR(IF(Loan_Not_Paid*Values_Entered,Ending_Balance,""), "")</f>
        <v>1340211.2590379242</v>
      </c>
    </row>
    <row r="33" spans="2:8" x14ac:dyDescent="0.15">
      <c r="B33" s="5">
        <f ca="1">IFERROR(IF(Loan_Not_Paid*Values_Entered,Payment_Number,""), "")</f>
        <v>21</v>
      </c>
      <c r="C33" s="3">
        <f ca="1">IFERROR(IF(Loan_Not_Paid*Values_Entered,Payment_Date,""), "")</f>
        <v>46539</v>
      </c>
      <c r="D33" s="6">
        <f ca="1">IFERROR(IF(Loan_Not_Paid*Values_Entered,Beginning_Balance,""), "")</f>
        <v>1340211.2590379242</v>
      </c>
      <c r="E33" s="6">
        <f ca="1">IFERROR(IF(Loan_Not_Paid*Values_Entered,Monthly_Payment,""), "")</f>
        <v>9311.1067549839499</v>
      </c>
      <c r="F33" s="6">
        <f ca="1">IFERROR(IF(Loan_Not_Paid*Values_Entered,Principal,""), "")</f>
        <v>2051.6291018618631</v>
      </c>
      <c r="G33" s="6">
        <f ca="1">IFERROR(IF(Loan_Not_Paid*Values_Entered,Interest,""), "")</f>
        <v>7259.4776531220878</v>
      </c>
      <c r="H33" s="6">
        <f ca="1">IFERROR(IF(Loan_Not_Paid*Values_Entered,Ending_Balance,""), "")</f>
        <v>1338159.6299360623</v>
      </c>
    </row>
    <row r="34" spans="2:8" x14ac:dyDescent="0.15">
      <c r="B34" s="5">
        <f ca="1">IFERROR(IF(Loan_Not_Paid*Values_Entered,Payment_Number,""), "")</f>
        <v>22</v>
      </c>
      <c r="C34" s="3">
        <f ca="1">IFERROR(IF(Loan_Not_Paid*Values_Entered,Payment_Date,""), "")</f>
        <v>46569</v>
      </c>
      <c r="D34" s="6">
        <f ca="1">IFERROR(IF(Loan_Not_Paid*Values_Entered,Beginning_Balance,""), "")</f>
        <v>1338159.6299360623</v>
      </c>
      <c r="E34" s="6">
        <f ca="1">IFERROR(IF(Loan_Not_Paid*Values_Entered,Monthly_Payment,""), "")</f>
        <v>9311.1067549839499</v>
      </c>
      <c r="F34" s="6">
        <f ca="1">IFERROR(IF(Loan_Not_Paid*Values_Entered,Principal,""), "")</f>
        <v>2062.7420928302813</v>
      </c>
      <c r="G34" s="6">
        <f ca="1">IFERROR(IF(Loan_Not_Paid*Values_Entered,Interest,""), "")</f>
        <v>7248.36466215367</v>
      </c>
      <c r="H34" s="6">
        <f ca="1">IFERROR(IF(Loan_Not_Paid*Values_Entered,Ending_Balance,""), "")</f>
        <v>1336096.8878432321</v>
      </c>
    </row>
    <row r="35" spans="2:8" x14ac:dyDescent="0.15">
      <c r="B35" s="5">
        <f ca="1">IFERROR(IF(Loan_Not_Paid*Values_Entered,Payment_Number,""), "")</f>
        <v>23</v>
      </c>
      <c r="C35" s="3">
        <f ca="1">IFERROR(IF(Loan_Not_Paid*Values_Entered,Payment_Date,""), "")</f>
        <v>46600</v>
      </c>
      <c r="D35" s="6">
        <f ca="1">IFERROR(IF(Loan_Not_Paid*Values_Entered,Beginning_Balance,""), "")</f>
        <v>1336096.8878432321</v>
      </c>
      <c r="E35" s="6">
        <f ca="1">IFERROR(IF(Loan_Not_Paid*Values_Entered,Monthly_Payment,""), "")</f>
        <v>9311.1067549839499</v>
      </c>
      <c r="F35" s="6">
        <f ca="1">IFERROR(IF(Loan_Not_Paid*Values_Entered,Principal,""), "")</f>
        <v>2073.9152791664455</v>
      </c>
      <c r="G35" s="6">
        <f ca="1">IFERROR(IF(Loan_Not_Paid*Values_Entered,Interest,""), "")</f>
        <v>7237.1914758175035</v>
      </c>
      <c r="H35" s="6">
        <f ca="1">IFERROR(IF(Loan_Not_Paid*Values_Entered,Ending_Balance,""), "")</f>
        <v>1334022.9725640656</v>
      </c>
    </row>
    <row r="36" spans="2:8" x14ac:dyDescent="0.15">
      <c r="B36" s="5">
        <f ca="1">IFERROR(IF(Loan_Not_Paid*Values_Entered,Payment_Number,""), "")</f>
        <v>24</v>
      </c>
      <c r="C36" s="3">
        <f ca="1">IFERROR(IF(Loan_Not_Paid*Values_Entered,Payment_Date,""), "")</f>
        <v>46631</v>
      </c>
      <c r="D36" s="6">
        <f ca="1">IFERROR(IF(Loan_Not_Paid*Values_Entered,Beginning_Balance,""), "")</f>
        <v>1334022.9725640656</v>
      </c>
      <c r="E36" s="6">
        <f ca="1">IFERROR(IF(Loan_Not_Paid*Values_Entered,Monthly_Payment,""), "")</f>
        <v>9311.1067549839499</v>
      </c>
      <c r="F36" s="6">
        <f ca="1">IFERROR(IF(Loan_Not_Paid*Values_Entered,Principal,""), "")</f>
        <v>2085.148986928597</v>
      </c>
      <c r="G36" s="6">
        <f ca="1">IFERROR(IF(Loan_Not_Paid*Values_Entered,Interest,""), "")</f>
        <v>7225.957768055353</v>
      </c>
      <c r="H36" s="6">
        <f ca="1">IFERROR(IF(Loan_Not_Paid*Values_Entered,Ending_Balance,""), "")</f>
        <v>1331937.8235771372</v>
      </c>
    </row>
    <row r="37" spans="2:8" x14ac:dyDescent="0.15">
      <c r="B37" s="5">
        <f ca="1">IFERROR(IF(Loan_Not_Paid*Values_Entered,Payment_Number,""), "")</f>
        <v>25</v>
      </c>
      <c r="C37" s="3">
        <f ca="1">IFERROR(IF(Loan_Not_Paid*Values_Entered,Payment_Date,""), "")</f>
        <v>46661</v>
      </c>
      <c r="D37" s="6">
        <f ca="1">IFERROR(IF(Loan_Not_Paid*Values_Entered,Beginning_Balance,""), "")</f>
        <v>1331937.8235771372</v>
      </c>
      <c r="E37" s="6">
        <f ca="1">IFERROR(IF(Loan_Not_Paid*Values_Entered,Monthly_Payment,""), "")</f>
        <v>9311.1067549839499</v>
      </c>
      <c r="F37" s="6">
        <f ca="1">IFERROR(IF(Loan_Not_Paid*Values_Entered,Principal,""), "")</f>
        <v>2096.4435439411268</v>
      </c>
      <c r="G37" s="6">
        <f ca="1">IFERROR(IF(Loan_Not_Paid*Values_Entered,Interest,""), "")</f>
        <v>7214.6632110428227</v>
      </c>
      <c r="H37" s="6">
        <f ca="1">IFERROR(IF(Loan_Not_Paid*Values_Entered,Ending_Balance,""), "")</f>
        <v>1329841.380033196</v>
      </c>
    </row>
    <row r="38" spans="2:8" x14ac:dyDescent="0.15">
      <c r="B38" s="5">
        <f ca="1">IFERROR(IF(Loan_Not_Paid*Values_Entered,Payment_Number,""), "")</f>
        <v>26</v>
      </c>
      <c r="C38" s="3">
        <f ca="1">IFERROR(IF(Loan_Not_Paid*Values_Entered,Payment_Date,""), "")</f>
        <v>46692</v>
      </c>
      <c r="D38" s="6">
        <f ca="1">IFERROR(IF(Loan_Not_Paid*Values_Entered,Beginning_Balance,""), "")</f>
        <v>1329841.380033196</v>
      </c>
      <c r="E38" s="6">
        <f ca="1">IFERROR(IF(Loan_Not_Paid*Values_Entered,Monthly_Payment,""), "")</f>
        <v>9311.1067549839499</v>
      </c>
      <c r="F38" s="6">
        <f ca="1">IFERROR(IF(Loan_Not_Paid*Values_Entered,Principal,""), "")</f>
        <v>2107.7992798041414</v>
      </c>
      <c r="G38" s="6">
        <f ca="1">IFERROR(IF(Loan_Not_Paid*Values_Entered,Interest,""), "")</f>
        <v>7203.3074751798094</v>
      </c>
      <c r="H38" s="6">
        <f ca="1">IFERROR(IF(Loan_Not_Paid*Values_Entered,Ending_Balance,""), "")</f>
        <v>1327733.5807533918</v>
      </c>
    </row>
    <row r="39" spans="2:8" x14ac:dyDescent="0.15">
      <c r="B39" s="5">
        <f ca="1">IFERROR(IF(Loan_Not_Paid*Values_Entered,Payment_Number,""), "")</f>
        <v>27</v>
      </c>
      <c r="C39" s="3">
        <f ca="1">IFERROR(IF(Loan_Not_Paid*Values_Entered,Payment_Date,""), "")</f>
        <v>46722</v>
      </c>
      <c r="D39" s="6">
        <f ca="1">IFERROR(IF(Loan_Not_Paid*Values_Entered,Beginning_Balance,""), "")</f>
        <v>1327733.5807533918</v>
      </c>
      <c r="E39" s="6">
        <f ca="1">IFERROR(IF(Loan_Not_Paid*Values_Entered,Monthly_Payment,""), "")</f>
        <v>9311.1067549839499</v>
      </c>
      <c r="F39" s="6">
        <f ca="1">IFERROR(IF(Loan_Not_Paid*Values_Entered,Principal,""), "")</f>
        <v>2119.2165259030808</v>
      </c>
      <c r="G39" s="6">
        <f ca="1">IFERROR(IF(Loan_Not_Paid*Values_Entered,Interest,""), "")</f>
        <v>7191.8902290808701</v>
      </c>
      <c r="H39" s="6">
        <f ca="1">IFERROR(IF(Loan_Not_Paid*Values_Entered,Ending_Balance,""), "")</f>
        <v>1325614.3642274889</v>
      </c>
    </row>
    <row r="40" spans="2:8" x14ac:dyDescent="0.15">
      <c r="B40" s="5">
        <f ca="1">IFERROR(IF(Loan_Not_Paid*Values_Entered,Payment_Number,""), "")</f>
        <v>28</v>
      </c>
      <c r="C40" s="3">
        <f ca="1">IFERROR(IF(Loan_Not_Paid*Values_Entered,Payment_Date,""), "")</f>
        <v>46753</v>
      </c>
      <c r="D40" s="6">
        <f ca="1">IFERROR(IF(Loan_Not_Paid*Values_Entered,Beginning_Balance,""), "")</f>
        <v>1325614.3642274889</v>
      </c>
      <c r="E40" s="6">
        <f ca="1">IFERROR(IF(Loan_Not_Paid*Values_Entered,Monthly_Payment,""), "")</f>
        <v>9311.1067549839499</v>
      </c>
      <c r="F40" s="6">
        <f ca="1">IFERROR(IF(Loan_Not_Paid*Values_Entered,Principal,""), "")</f>
        <v>2130.6956154183895</v>
      </c>
      <c r="G40" s="6">
        <f ca="1">IFERROR(IF(Loan_Not_Paid*Values_Entered,Interest,""), "")</f>
        <v>7180.4111395655609</v>
      </c>
      <c r="H40" s="6">
        <f ca="1">IFERROR(IF(Loan_Not_Paid*Values_Entered,Ending_Balance,""), "")</f>
        <v>1323483.6686120706</v>
      </c>
    </row>
    <row r="41" spans="2:8" x14ac:dyDescent="0.15">
      <c r="B41" s="5">
        <f ca="1">IFERROR(IF(Loan_Not_Paid*Values_Entered,Payment_Number,""), "")</f>
        <v>29</v>
      </c>
      <c r="C41" s="3">
        <f ca="1">IFERROR(IF(Loan_Not_Paid*Values_Entered,Payment_Date,""), "")</f>
        <v>46784</v>
      </c>
      <c r="D41" s="6">
        <f ca="1">IFERROR(IF(Loan_Not_Paid*Values_Entered,Beginning_Balance,""), "")</f>
        <v>1323483.6686120706</v>
      </c>
      <c r="E41" s="6">
        <f ca="1">IFERROR(IF(Loan_Not_Paid*Values_Entered,Monthly_Payment,""), "")</f>
        <v>9311.1067549839499</v>
      </c>
      <c r="F41" s="6">
        <f ca="1">IFERROR(IF(Loan_Not_Paid*Values_Entered,Principal,""), "")</f>
        <v>2142.2368833352384</v>
      </c>
      <c r="G41" s="6">
        <f ca="1">IFERROR(IF(Loan_Not_Paid*Values_Entered,Interest,""), "")</f>
        <v>7168.8698716487124</v>
      </c>
      <c r="H41" s="6">
        <f ca="1">IFERROR(IF(Loan_Not_Paid*Values_Entered,Ending_Balance,""), "")</f>
        <v>1321341.4317287353</v>
      </c>
    </row>
    <row r="42" spans="2:8" x14ac:dyDescent="0.15">
      <c r="B42" s="5">
        <f ca="1">IFERROR(IF(Loan_Not_Paid*Values_Entered,Payment_Number,""), "")</f>
        <v>30</v>
      </c>
      <c r="C42" s="3">
        <f ca="1">IFERROR(IF(Loan_Not_Paid*Values_Entered,Payment_Date,""), "")</f>
        <v>46813</v>
      </c>
      <c r="D42" s="6">
        <f ca="1">IFERROR(IF(Loan_Not_Paid*Values_Entered,Beginning_Balance,""), "")</f>
        <v>1321341.4317287353</v>
      </c>
      <c r="E42" s="6">
        <f ca="1">IFERROR(IF(Loan_Not_Paid*Values_Entered,Monthly_Payment,""), "")</f>
        <v>9311.1067549839499</v>
      </c>
      <c r="F42" s="6">
        <f ca="1">IFERROR(IF(Loan_Not_Paid*Values_Entered,Principal,""), "")</f>
        <v>2153.8406664533045</v>
      </c>
      <c r="G42" s="6">
        <f ca="1">IFERROR(IF(Loan_Not_Paid*Values_Entered,Interest,""), "")</f>
        <v>7157.2660885306459</v>
      </c>
      <c r="H42" s="6">
        <f ca="1">IFERROR(IF(Loan_Not_Paid*Values_Entered,Ending_Balance,""), "")</f>
        <v>1319187.5910622822</v>
      </c>
    </row>
    <row r="43" spans="2:8" x14ac:dyDescent="0.15">
      <c r="B43" s="5">
        <f ca="1">IFERROR(IF(Loan_Not_Paid*Values_Entered,Payment_Number,""), "")</f>
        <v>31</v>
      </c>
      <c r="C43" s="3">
        <f ca="1">IFERROR(IF(Loan_Not_Paid*Values_Entered,Payment_Date,""), "")</f>
        <v>46844</v>
      </c>
      <c r="D43" s="6">
        <f ca="1">IFERROR(IF(Loan_Not_Paid*Values_Entered,Beginning_Balance,""), "")</f>
        <v>1319187.5910622822</v>
      </c>
      <c r="E43" s="6">
        <f ca="1">IFERROR(IF(Loan_Not_Paid*Values_Entered,Monthly_Payment,""), "")</f>
        <v>9311.1067549839499</v>
      </c>
      <c r="F43" s="6">
        <f ca="1">IFERROR(IF(Loan_Not_Paid*Values_Entered,Principal,""), "")</f>
        <v>2165.5073033965932</v>
      </c>
      <c r="G43" s="6">
        <f ca="1">IFERROR(IF(Loan_Not_Paid*Values_Entered,Interest,""), "")</f>
        <v>7145.5994515873572</v>
      </c>
      <c r="H43" s="6">
        <f ca="1">IFERROR(IF(Loan_Not_Paid*Values_Entered,Ending_Balance,""), "")</f>
        <v>1317022.0837588855</v>
      </c>
    </row>
    <row r="44" spans="2:8" x14ac:dyDescent="0.15">
      <c r="B44" s="5">
        <f ca="1">IFERROR(IF(Loan_Not_Paid*Values_Entered,Payment_Number,""), "")</f>
        <v>32</v>
      </c>
      <c r="C44" s="3">
        <f ca="1">IFERROR(IF(Loan_Not_Paid*Values_Entered,Payment_Date,""), "")</f>
        <v>46874</v>
      </c>
      <c r="D44" s="6">
        <f ca="1">IFERROR(IF(Loan_Not_Paid*Values_Entered,Beginning_Balance,""), "")</f>
        <v>1317022.0837588855</v>
      </c>
      <c r="E44" s="6">
        <f ca="1">IFERROR(IF(Loan_Not_Paid*Values_Entered,Monthly_Payment,""), "")</f>
        <v>9311.1067549839499</v>
      </c>
      <c r="F44" s="6">
        <f ca="1">IFERROR(IF(Loan_Not_Paid*Values_Entered,Principal,""), "")</f>
        <v>2177.2371346233249</v>
      </c>
      <c r="G44" s="6">
        <f ca="1">IFERROR(IF(Loan_Not_Paid*Values_Entered,Interest,""), "")</f>
        <v>7133.869620360625</v>
      </c>
      <c r="H44" s="6">
        <f ca="1">IFERROR(IF(Loan_Not_Paid*Values_Entered,Ending_Balance,""), "")</f>
        <v>1314844.8466242622</v>
      </c>
    </row>
    <row r="45" spans="2:8" x14ac:dyDescent="0.15">
      <c r="B45" s="5">
        <f ca="1">IFERROR(IF(Loan_Not_Paid*Values_Entered,Payment_Number,""), "")</f>
        <v>33</v>
      </c>
      <c r="C45" s="3">
        <f ca="1">IFERROR(IF(Loan_Not_Paid*Values_Entered,Payment_Date,""), "")</f>
        <v>46905</v>
      </c>
      <c r="D45" s="6">
        <f ca="1">IFERROR(IF(Loan_Not_Paid*Values_Entered,Beginning_Balance,""), "")</f>
        <v>1314844.8466242622</v>
      </c>
      <c r="E45" s="6">
        <f ca="1">IFERROR(IF(Loan_Not_Paid*Values_Entered,Monthly_Payment,""), "")</f>
        <v>9311.1067549839499</v>
      </c>
      <c r="F45" s="6">
        <f ca="1">IFERROR(IF(Loan_Not_Paid*Values_Entered,Principal,""), "")</f>
        <v>2189.0305024358677</v>
      </c>
      <c r="G45" s="6">
        <f ca="1">IFERROR(IF(Loan_Not_Paid*Values_Entered,Interest,""), "")</f>
        <v>7122.0762525480832</v>
      </c>
      <c r="H45" s="6">
        <f ca="1">IFERROR(IF(Loan_Not_Paid*Values_Entered,Ending_Balance,""), "")</f>
        <v>1312655.8161218264</v>
      </c>
    </row>
    <row r="46" spans="2:8" x14ac:dyDescent="0.15">
      <c r="B46" s="5">
        <f ca="1">IFERROR(IF(Loan_Not_Paid*Values_Entered,Payment_Number,""), "")</f>
        <v>34</v>
      </c>
      <c r="C46" s="3">
        <f ca="1">IFERROR(IF(Loan_Not_Paid*Values_Entered,Payment_Date,""), "")</f>
        <v>46935</v>
      </c>
      <c r="D46" s="6">
        <f ca="1">IFERROR(IF(Loan_Not_Paid*Values_Entered,Beginning_Balance,""), "")</f>
        <v>1312655.8161218264</v>
      </c>
      <c r="E46" s="6">
        <f ca="1">IFERROR(IF(Loan_Not_Paid*Values_Entered,Monthly_Payment,""), "")</f>
        <v>9311.1067549839499</v>
      </c>
      <c r="F46" s="6">
        <f ca="1">IFERROR(IF(Loan_Not_Paid*Values_Entered,Principal,""), "")</f>
        <v>2200.8877509907284</v>
      </c>
      <c r="G46" s="6">
        <f ca="1">IFERROR(IF(Loan_Not_Paid*Values_Entered,Interest,""), "")</f>
        <v>7110.219003993222</v>
      </c>
      <c r="H46" s="6">
        <f ca="1">IFERROR(IF(Loan_Not_Paid*Values_Entered,Ending_Balance,""), "")</f>
        <v>1310454.9283708357</v>
      </c>
    </row>
    <row r="47" spans="2:8" x14ac:dyDescent="0.15">
      <c r="B47" s="5">
        <f ca="1">IFERROR(IF(Loan_Not_Paid*Values_Entered,Payment_Number,""), "")</f>
        <v>35</v>
      </c>
      <c r="C47" s="3">
        <f ca="1">IFERROR(IF(Loan_Not_Paid*Values_Entered,Payment_Date,""), "")</f>
        <v>46966</v>
      </c>
      <c r="D47" s="6">
        <f ca="1">IFERROR(IF(Loan_Not_Paid*Values_Entered,Beginning_Balance,""), "")</f>
        <v>1310454.9283708357</v>
      </c>
      <c r="E47" s="6">
        <f ca="1">IFERROR(IF(Loan_Not_Paid*Values_Entered,Monthly_Payment,""), "")</f>
        <v>9311.1067549839499</v>
      </c>
      <c r="F47" s="6">
        <f ca="1">IFERROR(IF(Loan_Not_Paid*Values_Entered,Principal,""), "")</f>
        <v>2212.809226308595</v>
      </c>
      <c r="G47" s="6">
        <f ca="1">IFERROR(IF(Loan_Not_Paid*Values_Entered,Interest,""), "")</f>
        <v>7098.2975286753554</v>
      </c>
      <c r="H47" s="6">
        <f ca="1">IFERROR(IF(Loan_Not_Paid*Values_Entered,Ending_Balance,""), "")</f>
        <v>1308242.119144527</v>
      </c>
    </row>
    <row r="48" spans="2:8" x14ac:dyDescent="0.15">
      <c r="B48" s="5">
        <f ca="1">IFERROR(IF(Loan_Not_Paid*Values_Entered,Payment_Number,""), "")</f>
        <v>36</v>
      </c>
      <c r="C48" s="3">
        <f ca="1">IFERROR(IF(Loan_Not_Paid*Values_Entered,Payment_Date,""), "")</f>
        <v>46997</v>
      </c>
      <c r="D48" s="6">
        <f ca="1">IFERROR(IF(Loan_Not_Paid*Values_Entered,Beginning_Balance,""), "")</f>
        <v>1308242.119144527</v>
      </c>
      <c r="E48" s="6">
        <f ca="1">IFERROR(IF(Loan_Not_Paid*Values_Entered,Monthly_Payment,""), "")</f>
        <v>9311.1067549839499</v>
      </c>
      <c r="F48" s="6">
        <f ca="1">IFERROR(IF(Loan_Not_Paid*Values_Entered,Principal,""), "")</f>
        <v>2224.7952762844334</v>
      </c>
      <c r="G48" s="6">
        <f ca="1">IFERROR(IF(Loan_Not_Paid*Values_Entered,Interest,""), "")</f>
        <v>7086.3114786995175</v>
      </c>
      <c r="H48" s="6">
        <f ca="1">IFERROR(IF(Loan_Not_Paid*Values_Entered,Ending_Balance,""), "")</f>
        <v>1306017.3238682428</v>
      </c>
    </row>
    <row r="49" spans="2:8" x14ac:dyDescent="0.15">
      <c r="B49" s="5">
        <f ca="1">IFERROR(IF(Loan_Not_Paid*Values_Entered,Payment_Number,""), "")</f>
        <v>37</v>
      </c>
      <c r="C49" s="3">
        <f ca="1">IFERROR(IF(Loan_Not_Paid*Values_Entered,Payment_Date,""), "")</f>
        <v>47027</v>
      </c>
      <c r="D49" s="6">
        <f ca="1">IFERROR(IF(Loan_Not_Paid*Values_Entered,Beginning_Balance,""), "")</f>
        <v>1306017.3238682428</v>
      </c>
      <c r="E49" s="6">
        <f ca="1">IFERROR(IF(Loan_Not_Paid*Values_Entered,Monthly_Payment,""), "")</f>
        <v>9311.1067549839499</v>
      </c>
      <c r="F49" s="6">
        <f ca="1">IFERROR(IF(Loan_Not_Paid*Values_Entered,Principal,""), "")</f>
        <v>2236.8462506976412</v>
      </c>
      <c r="G49" s="6">
        <f ca="1">IFERROR(IF(Loan_Not_Paid*Values_Entered,Interest,""), "")</f>
        <v>7074.2605042863106</v>
      </c>
      <c r="H49" s="6">
        <f ca="1">IFERROR(IF(Loan_Not_Paid*Values_Entered,Ending_Balance,""), "")</f>
        <v>1303780.4776175451</v>
      </c>
    </row>
    <row r="50" spans="2:8" x14ac:dyDescent="0.15">
      <c r="B50" s="5">
        <f ca="1">IFERROR(IF(Loan_Not_Paid*Values_Entered,Payment_Number,""), "")</f>
        <v>38</v>
      </c>
      <c r="C50" s="3">
        <f ca="1">IFERROR(IF(Loan_Not_Paid*Values_Entered,Payment_Date,""), "")</f>
        <v>47058</v>
      </c>
      <c r="D50" s="6">
        <f ca="1">IFERROR(IF(Loan_Not_Paid*Values_Entered,Beginning_Balance,""), "")</f>
        <v>1303780.4776175451</v>
      </c>
      <c r="E50" s="6">
        <f ca="1">IFERROR(IF(Loan_Not_Paid*Values_Entered,Monthly_Payment,""), "")</f>
        <v>9311.1067549839499</v>
      </c>
      <c r="F50" s="6">
        <f ca="1">IFERROR(IF(Loan_Not_Paid*Values_Entered,Principal,""), "")</f>
        <v>2248.9625012222527</v>
      </c>
      <c r="G50" s="6">
        <f ca="1">IFERROR(IF(Loan_Not_Paid*Values_Entered,Interest,""), "")</f>
        <v>7062.1442537616977</v>
      </c>
      <c r="H50" s="6">
        <f ca="1">IFERROR(IF(Loan_Not_Paid*Values_Entered,Ending_Balance,""), "")</f>
        <v>1301531.5151163228</v>
      </c>
    </row>
    <row r="51" spans="2:8" x14ac:dyDescent="0.15">
      <c r="B51" s="5">
        <f ca="1">IFERROR(IF(Loan_Not_Paid*Values_Entered,Payment_Number,""), "")</f>
        <v>39</v>
      </c>
      <c r="C51" s="3">
        <f ca="1">IFERROR(IF(Loan_Not_Paid*Values_Entered,Payment_Date,""), "")</f>
        <v>47088</v>
      </c>
      <c r="D51" s="6">
        <f ca="1">IFERROR(IF(Loan_Not_Paid*Values_Entered,Beginning_Balance,""), "")</f>
        <v>1301531.5151163228</v>
      </c>
      <c r="E51" s="6">
        <f ca="1">IFERROR(IF(Loan_Not_Paid*Values_Entered,Monthly_Payment,""), "")</f>
        <v>9311.1067549839499</v>
      </c>
      <c r="F51" s="6">
        <f ca="1">IFERROR(IF(Loan_Not_Paid*Values_Entered,Principal,""), "")</f>
        <v>2261.1443814372069</v>
      </c>
      <c r="G51" s="6">
        <f ca="1">IFERROR(IF(Loan_Not_Paid*Values_Entered,Interest,""), "")</f>
        <v>7049.9623735467439</v>
      </c>
      <c r="H51" s="6">
        <f ca="1">IFERROR(IF(Loan_Not_Paid*Values_Entered,Ending_Balance,""), "")</f>
        <v>1299270.3707348856</v>
      </c>
    </row>
    <row r="52" spans="2:8" x14ac:dyDescent="0.15">
      <c r="B52" s="5">
        <f ca="1">IFERROR(IF(Loan_Not_Paid*Values_Entered,Payment_Number,""), "")</f>
        <v>40</v>
      </c>
      <c r="C52" s="3">
        <f ca="1">IFERROR(IF(Loan_Not_Paid*Values_Entered,Payment_Date,""), "")</f>
        <v>47119</v>
      </c>
      <c r="D52" s="6">
        <f ca="1">IFERROR(IF(Loan_Not_Paid*Values_Entered,Beginning_Balance,""), "")</f>
        <v>1299270.3707348856</v>
      </c>
      <c r="E52" s="6">
        <f ca="1">IFERROR(IF(Loan_Not_Paid*Values_Entered,Monthly_Payment,""), "")</f>
        <v>9311.1067549839499</v>
      </c>
      <c r="F52" s="6">
        <f ca="1">IFERROR(IF(Loan_Not_Paid*Values_Entered,Principal,""), "")</f>
        <v>2273.3922468366586</v>
      </c>
      <c r="G52" s="6">
        <f ca="1">IFERROR(IF(Loan_Not_Paid*Values_Entered,Interest,""), "")</f>
        <v>7037.7145081472918</v>
      </c>
      <c r="H52" s="6">
        <f ca="1">IFERROR(IF(Loan_Not_Paid*Values_Entered,Ending_Balance,""), "")</f>
        <v>1296996.978488049</v>
      </c>
    </row>
    <row r="53" spans="2:8" x14ac:dyDescent="0.15">
      <c r="B53" s="5">
        <f ca="1">IFERROR(IF(Loan_Not_Paid*Values_Entered,Payment_Number,""), "")</f>
        <v>41</v>
      </c>
      <c r="C53" s="3">
        <f ca="1">IFERROR(IF(Loan_Not_Paid*Values_Entered,Payment_Date,""), "")</f>
        <v>47150</v>
      </c>
      <c r="D53" s="6">
        <f ca="1">IFERROR(IF(Loan_Not_Paid*Values_Entered,Beginning_Balance,""), "")</f>
        <v>1296996.978488049</v>
      </c>
      <c r="E53" s="6">
        <f ca="1">IFERROR(IF(Loan_Not_Paid*Values_Entered,Monthly_Payment,""), "")</f>
        <v>9311.1067549839499</v>
      </c>
      <c r="F53" s="6">
        <f ca="1">IFERROR(IF(Loan_Not_Paid*Values_Entered,Principal,""), "")</f>
        <v>2285.7064548403573</v>
      </c>
      <c r="G53" s="6">
        <f ca="1">IFERROR(IF(Loan_Not_Paid*Values_Entered,Interest,""), "")</f>
        <v>7025.400300143594</v>
      </c>
      <c r="H53" s="6">
        <f ca="1">IFERROR(IF(Loan_Not_Paid*Values_Entered,Ending_Balance,""), "")</f>
        <v>1294711.2720332087</v>
      </c>
    </row>
    <row r="54" spans="2:8" x14ac:dyDescent="0.15">
      <c r="B54" s="5">
        <f ca="1">IFERROR(IF(Loan_Not_Paid*Values_Entered,Payment_Number,""), "")</f>
        <v>42</v>
      </c>
      <c r="C54" s="3">
        <f ca="1">IFERROR(IF(Loan_Not_Paid*Values_Entered,Payment_Date,""), "")</f>
        <v>47178</v>
      </c>
      <c r="D54" s="6">
        <f ca="1">IFERROR(IF(Loan_Not_Paid*Values_Entered,Beginning_Balance,""), "")</f>
        <v>1294711.2720332087</v>
      </c>
      <c r="E54" s="6">
        <f ca="1">IFERROR(IF(Loan_Not_Paid*Values_Entered,Monthly_Payment,""), "")</f>
        <v>9311.1067549839499</v>
      </c>
      <c r="F54" s="6">
        <f ca="1">IFERROR(IF(Loan_Not_Paid*Values_Entered,Principal,""), "")</f>
        <v>2298.0873648040756</v>
      </c>
      <c r="G54" s="6">
        <f ca="1">IFERROR(IF(Loan_Not_Paid*Values_Entered,Interest,""), "")</f>
        <v>7013.0193901798748</v>
      </c>
      <c r="H54" s="6">
        <f ca="1">IFERROR(IF(Loan_Not_Paid*Values_Entered,Ending_Balance,""), "")</f>
        <v>1292413.1846684047</v>
      </c>
    </row>
    <row r="55" spans="2:8" x14ac:dyDescent="0.15">
      <c r="B55" s="5">
        <f ca="1">IFERROR(IF(Loan_Not_Paid*Values_Entered,Payment_Number,""), "")</f>
        <v>43</v>
      </c>
      <c r="C55" s="3">
        <f ca="1">IFERROR(IF(Loan_Not_Paid*Values_Entered,Payment_Date,""), "")</f>
        <v>47209</v>
      </c>
      <c r="D55" s="6">
        <f ca="1">IFERROR(IF(Loan_Not_Paid*Values_Entered,Beginning_Balance,""), "")</f>
        <v>1292413.1846684047</v>
      </c>
      <c r="E55" s="6">
        <f ca="1">IFERROR(IF(Loan_Not_Paid*Values_Entered,Monthly_Payment,""), "")</f>
        <v>9311.1067549839499</v>
      </c>
      <c r="F55" s="6">
        <f ca="1">IFERROR(IF(Loan_Not_Paid*Values_Entered,Principal,""), "")</f>
        <v>2310.5353380300976</v>
      </c>
      <c r="G55" s="6">
        <f ca="1">IFERROR(IF(Loan_Not_Paid*Values_Entered,Interest,""), "")</f>
        <v>7000.5714169538533</v>
      </c>
      <c r="H55" s="6">
        <f ca="1">IFERROR(IF(Loan_Not_Paid*Values_Entered,Ending_Balance,""), "")</f>
        <v>1290102.6493303743</v>
      </c>
    </row>
    <row r="56" spans="2:8" x14ac:dyDescent="0.15">
      <c r="B56" s="5">
        <f ca="1">IFERROR(IF(Loan_Not_Paid*Values_Entered,Payment_Number,""), "")</f>
        <v>44</v>
      </c>
      <c r="C56" s="3">
        <f ca="1">IFERROR(IF(Loan_Not_Paid*Values_Entered,Payment_Date,""), "")</f>
        <v>47239</v>
      </c>
      <c r="D56" s="6">
        <f ca="1">IFERROR(IF(Loan_Not_Paid*Values_Entered,Beginning_Balance,""), "")</f>
        <v>1290102.6493303743</v>
      </c>
      <c r="E56" s="6">
        <f ca="1">IFERROR(IF(Loan_Not_Paid*Values_Entered,Monthly_Payment,""), "")</f>
        <v>9311.1067549839499</v>
      </c>
      <c r="F56" s="6">
        <f ca="1">IFERROR(IF(Loan_Not_Paid*Values_Entered,Principal,""), "")</f>
        <v>2323.0507377777608</v>
      </c>
      <c r="G56" s="6">
        <f ca="1">IFERROR(IF(Loan_Not_Paid*Values_Entered,Interest,""), "")</f>
        <v>6988.0560172061905</v>
      </c>
      <c r="H56" s="6">
        <f ca="1">IFERROR(IF(Loan_Not_Paid*Values_Entered,Ending_Balance,""), "")</f>
        <v>1287779.5985925968</v>
      </c>
    </row>
    <row r="57" spans="2:8" x14ac:dyDescent="0.15">
      <c r="B57" s="5">
        <f ca="1">IFERROR(IF(Loan_Not_Paid*Values_Entered,Payment_Number,""), "")</f>
        <v>45</v>
      </c>
      <c r="C57" s="3">
        <f ca="1">IFERROR(IF(Loan_Not_Paid*Values_Entered,Payment_Date,""), "")</f>
        <v>47270</v>
      </c>
      <c r="D57" s="6">
        <f ca="1">IFERROR(IF(Loan_Not_Paid*Values_Entered,Beginning_Balance,""), "")</f>
        <v>1287779.5985925968</v>
      </c>
      <c r="E57" s="6">
        <f ca="1">IFERROR(IF(Loan_Not_Paid*Values_Entered,Monthly_Payment,""), "")</f>
        <v>9311.1067549839499</v>
      </c>
      <c r="F57" s="6">
        <f ca="1">IFERROR(IF(Loan_Not_Paid*Values_Entered,Principal,""), "")</f>
        <v>2335.6339292740572</v>
      </c>
      <c r="G57" s="6">
        <f ca="1">IFERROR(IF(Loan_Not_Paid*Values_Entered,Interest,""), "")</f>
        <v>6975.4728257098932</v>
      </c>
      <c r="H57" s="6">
        <f ca="1">IFERROR(IF(Loan_Not_Paid*Values_Entered,Ending_Balance,""), "")</f>
        <v>1285443.9646633228</v>
      </c>
    </row>
    <row r="58" spans="2:8" x14ac:dyDescent="0.15">
      <c r="B58" s="5">
        <f ca="1">IFERROR(IF(Loan_Not_Paid*Values_Entered,Payment_Number,""), "")</f>
        <v>46</v>
      </c>
      <c r="C58" s="3">
        <f ca="1">IFERROR(IF(Loan_Not_Paid*Values_Entered,Payment_Date,""), "")</f>
        <v>47300</v>
      </c>
      <c r="D58" s="6">
        <f ca="1">IFERROR(IF(Loan_Not_Paid*Values_Entered,Beginning_Balance,""), "")</f>
        <v>1285443.9646633228</v>
      </c>
      <c r="E58" s="6">
        <f ca="1">IFERROR(IF(Loan_Not_Paid*Values_Entered,Monthly_Payment,""), "")</f>
        <v>9311.1067549839499</v>
      </c>
      <c r="F58" s="6">
        <f ca="1">IFERROR(IF(Loan_Not_Paid*Values_Entered,Principal,""), "")</f>
        <v>2348.2852797242913</v>
      </c>
      <c r="G58" s="6">
        <f ca="1">IFERROR(IF(Loan_Not_Paid*Values_Entered,Interest,""), "")</f>
        <v>6962.8214752596605</v>
      </c>
      <c r="H58" s="6">
        <f ca="1">IFERROR(IF(Loan_Not_Paid*Values_Entered,Ending_Balance,""), "")</f>
        <v>1283095.6793835985</v>
      </c>
    </row>
    <row r="59" spans="2:8" x14ac:dyDescent="0.15">
      <c r="B59" s="5">
        <f ca="1">IFERROR(IF(Loan_Not_Paid*Values_Entered,Payment_Number,""), "")</f>
        <v>47</v>
      </c>
      <c r="C59" s="3">
        <f ca="1">IFERROR(IF(Loan_Not_Paid*Values_Entered,Payment_Date,""), "")</f>
        <v>47331</v>
      </c>
      <c r="D59" s="6">
        <f ca="1">IFERROR(IF(Loan_Not_Paid*Values_Entered,Beginning_Balance,""), "")</f>
        <v>1283095.6793835985</v>
      </c>
      <c r="E59" s="6">
        <f ca="1">IFERROR(IF(Loan_Not_Paid*Values_Entered,Monthly_Payment,""), "")</f>
        <v>9311.1067549839499</v>
      </c>
      <c r="F59" s="6">
        <f ca="1">IFERROR(IF(Loan_Not_Paid*Values_Entered,Principal,""), "")</f>
        <v>2361.0051583227983</v>
      </c>
      <c r="G59" s="6">
        <f ca="1">IFERROR(IF(Loan_Not_Paid*Values_Entered,Interest,""), "")</f>
        <v>6950.1015966611521</v>
      </c>
      <c r="H59" s="6">
        <f ca="1">IFERROR(IF(Loan_Not_Paid*Values_Entered,Ending_Balance,""), "")</f>
        <v>1280734.6742252759</v>
      </c>
    </row>
    <row r="60" spans="2:8" x14ac:dyDescent="0.15">
      <c r="B60" s="5">
        <f ca="1">IFERROR(IF(Loan_Not_Paid*Values_Entered,Payment_Number,""), "")</f>
        <v>48</v>
      </c>
      <c r="C60" s="3">
        <f ca="1">IFERROR(IF(Loan_Not_Paid*Values_Entered,Payment_Date,""), "")</f>
        <v>47362</v>
      </c>
      <c r="D60" s="6">
        <f ca="1">IFERROR(IF(Loan_Not_Paid*Values_Entered,Beginning_Balance,""), "")</f>
        <v>1280734.6742252759</v>
      </c>
      <c r="E60" s="6">
        <f ca="1">IFERROR(IF(Loan_Not_Paid*Values_Entered,Monthly_Payment,""), "")</f>
        <v>9311.1067549839499</v>
      </c>
      <c r="F60" s="6">
        <f ca="1">IFERROR(IF(Loan_Not_Paid*Values_Entered,Principal,""), "")</f>
        <v>2373.793936263713</v>
      </c>
      <c r="G60" s="6">
        <f ca="1">IFERROR(IF(Loan_Not_Paid*Values_Entered,Interest,""), "")</f>
        <v>6937.3128187202374</v>
      </c>
      <c r="H60" s="6">
        <f ca="1">IFERROR(IF(Loan_Not_Paid*Values_Entered,Ending_Balance,""), "")</f>
        <v>1278360.8802890121</v>
      </c>
    </row>
    <row r="61" spans="2:8" x14ac:dyDescent="0.15">
      <c r="B61" s="5">
        <f ca="1">IFERROR(IF(Loan_Not_Paid*Values_Entered,Payment_Number,""), "")</f>
        <v>49</v>
      </c>
      <c r="C61" s="3">
        <f ca="1">IFERROR(IF(Loan_Not_Paid*Values_Entered,Payment_Date,""), "")</f>
        <v>47392</v>
      </c>
      <c r="D61" s="6">
        <f ca="1">IFERROR(IF(Loan_Not_Paid*Values_Entered,Beginning_Balance,""), "")</f>
        <v>1278360.8802890121</v>
      </c>
      <c r="E61" s="6">
        <f ca="1">IFERROR(IF(Loan_Not_Paid*Values_Entered,Monthly_Payment,""), "")</f>
        <v>9311.1067549839499</v>
      </c>
      <c r="F61" s="6">
        <f ca="1">IFERROR(IF(Loan_Not_Paid*Values_Entered,Principal,""), "")</f>
        <v>2386.6519867518082</v>
      </c>
      <c r="G61" s="6">
        <f ca="1">IFERROR(IF(Loan_Not_Paid*Values_Entered,Interest,""), "")</f>
        <v>6924.4547682321427</v>
      </c>
      <c r="H61" s="6">
        <f ca="1">IFERROR(IF(Loan_Not_Paid*Values_Entered,Ending_Balance,""), "")</f>
        <v>1275974.2283022604</v>
      </c>
    </row>
    <row r="62" spans="2:8" x14ac:dyDescent="0.15">
      <c r="B62" s="5">
        <f ca="1">IFERROR(IF(Loan_Not_Paid*Values_Entered,Payment_Number,""), "")</f>
        <v>50</v>
      </c>
      <c r="C62" s="3">
        <f ca="1">IFERROR(IF(Loan_Not_Paid*Values_Entered,Payment_Date,""), "")</f>
        <v>47423</v>
      </c>
      <c r="D62" s="6">
        <f ca="1">IFERROR(IF(Loan_Not_Paid*Values_Entered,Beginning_Balance,""), "")</f>
        <v>1275974.2283022604</v>
      </c>
      <c r="E62" s="6">
        <f ca="1">IFERROR(IF(Loan_Not_Paid*Values_Entered,Monthly_Payment,""), "")</f>
        <v>9311.1067549839499</v>
      </c>
      <c r="F62" s="6">
        <f ca="1">IFERROR(IF(Loan_Not_Paid*Values_Entered,Principal,""), "")</f>
        <v>2399.5796850133806</v>
      </c>
      <c r="G62" s="6">
        <f ca="1">IFERROR(IF(Loan_Not_Paid*Values_Entered,Interest,""), "")</f>
        <v>6911.5270699705698</v>
      </c>
      <c r="H62" s="6">
        <f ca="1">IFERROR(IF(Loan_Not_Paid*Values_Entered,Ending_Balance,""), "")</f>
        <v>1273574.6486172471</v>
      </c>
    </row>
    <row r="63" spans="2:8" x14ac:dyDescent="0.15">
      <c r="B63" s="5">
        <f ca="1">IFERROR(IF(Loan_Not_Paid*Values_Entered,Payment_Number,""), "")</f>
        <v>51</v>
      </c>
      <c r="C63" s="3">
        <f ca="1">IFERROR(IF(Loan_Not_Paid*Values_Entered,Payment_Date,""), "")</f>
        <v>47453</v>
      </c>
      <c r="D63" s="6">
        <f ca="1">IFERROR(IF(Loan_Not_Paid*Values_Entered,Beginning_Balance,""), "")</f>
        <v>1273574.6486172471</v>
      </c>
      <c r="E63" s="6">
        <f ca="1">IFERROR(IF(Loan_Not_Paid*Values_Entered,Monthly_Payment,""), "")</f>
        <v>9311.1067549839499</v>
      </c>
      <c r="F63" s="6">
        <f ca="1">IFERROR(IF(Loan_Not_Paid*Values_Entered,Principal,""), "")</f>
        <v>2412.5774083072033</v>
      </c>
      <c r="G63" s="6">
        <f ca="1">IFERROR(IF(Loan_Not_Paid*Values_Entered,Interest,""), "")</f>
        <v>6898.529346676748</v>
      </c>
      <c r="H63" s="6">
        <f ca="1">IFERROR(IF(Loan_Not_Paid*Values_Entered,Ending_Balance,""), "")</f>
        <v>1271162.0712089399</v>
      </c>
    </row>
    <row r="64" spans="2:8" x14ac:dyDescent="0.15">
      <c r="B64" s="5">
        <f ca="1">IFERROR(IF(Loan_Not_Paid*Values_Entered,Payment_Number,""), "")</f>
        <v>52</v>
      </c>
      <c r="C64" s="3">
        <f ca="1">IFERROR(IF(Loan_Not_Paid*Values_Entered,Payment_Date,""), "")</f>
        <v>47484</v>
      </c>
      <c r="D64" s="6">
        <f ca="1">IFERROR(IF(Loan_Not_Paid*Values_Entered,Beginning_Balance,""), "")</f>
        <v>1271162.0712089399</v>
      </c>
      <c r="E64" s="6">
        <f ca="1">IFERROR(IF(Loan_Not_Paid*Values_Entered,Monthly_Payment,""), "")</f>
        <v>9311.1067549839499</v>
      </c>
      <c r="F64" s="6">
        <f ca="1">IFERROR(IF(Loan_Not_Paid*Values_Entered,Principal,""), "")</f>
        <v>2425.6455359355341</v>
      </c>
      <c r="G64" s="6">
        <f ca="1">IFERROR(IF(Loan_Not_Paid*Values_Entered,Interest,""), "")</f>
        <v>6885.4612190484158</v>
      </c>
      <c r="H64" s="6">
        <f ca="1">IFERROR(IF(Loan_Not_Paid*Values_Entered,Ending_Balance,""), "")</f>
        <v>1268736.4256730045</v>
      </c>
    </row>
    <row r="65" spans="2:8" x14ac:dyDescent="0.15">
      <c r="B65" s="5">
        <f ca="1">IFERROR(IF(Loan_Not_Paid*Values_Entered,Payment_Number,""), "")</f>
        <v>53</v>
      </c>
      <c r="C65" s="3">
        <f ca="1">IFERROR(IF(Loan_Not_Paid*Values_Entered,Payment_Date,""), "")</f>
        <v>47515</v>
      </c>
      <c r="D65" s="6">
        <f ca="1">IFERROR(IF(Loan_Not_Paid*Values_Entered,Beginning_Balance,""), "")</f>
        <v>1268736.4256730045</v>
      </c>
      <c r="E65" s="6">
        <f ca="1">IFERROR(IF(Loan_Not_Paid*Values_Entered,Monthly_Payment,""), "")</f>
        <v>9311.1067549839499</v>
      </c>
      <c r="F65" s="6">
        <f ca="1">IFERROR(IF(Loan_Not_Paid*Values_Entered,Principal,""), "")</f>
        <v>2438.7844492551844</v>
      </c>
      <c r="G65" s="6">
        <f ca="1">IFERROR(IF(Loan_Not_Paid*Values_Entered,Interest,""), "")</f>
        <v>6872.3223057287669</v>
      </c>
      <c r="H65" s="6">
        <f ca="1">IFERROR(IF(Loan_Not_Paid*Values_Entered,Ending_Balance,""), "")</f>
        <v>1266297.6412237491</v>
      </c>
    </row>
    <row r="66" spans="2:8" x14ac:dyDescent="0.15">
      <c r="B66" s="5">
        <f ca="1">IFERROR(IF(Loan_Not_Paid*Values_Entered,Payment_Number,""), "")</f>
        <v>54</v>
      </c>
      <c r="C66" s="3">
        <f ca="1">IFERROR(IF(Loan_Not_Paid*Values_Entered,Payment_Date,""), "")</f>
        <v>47543</v>
      </c>
      <c r="D66" s="6">
        <f ca="1">IFERROR(IF(Loan_Not_Paid*Values_Entered,Beginning_Balance,""), "")</f>
        <v>1266297.6412237491</v>
      </c>
      <c r="E66" s="6">
        <f ca="1">IFERROR(IF(Loan_Not_Paid*Values_Entered,Monthly_Payment,""), "")</f>
        <v>9311.1067549839499</v>
      </c>
      <c r="F66" s="6">
        <f ca="1">IFERROR(IF(Loan_Not_Paid*Values_Entered,Principal,""), "")</f>
        <v>2451.9945316886501</v>
      </c>
      <c r="G66" s="6">
        <f ca="1">IFERROR(IF(Loan_Not_Paid*Values_Entered,Interest,""), "")</f>
        <v>6859.1122232953021</v>
      </c>
      <c r="H66" s="6">
        <f ca="1">IFERROR(IF(Loan_Not_Paid*Values_Entered,Ending_Balance,""), "")</f>
        <v>1263845.6466920604</v>
      </c>
    </row>
    <row r="67" spans="2:8" x14ac:dyDescent="0.15">
      <c r="B67" s="5">
        <f ca="1">IFERROR(IF(Loan_Not_Paid*Values_Entered,Payment_Number,""), "")</f>
        <v>55</v>
      </c>
      <c r="C67" s="3">
        <f ca="1">IFERROR(IF(Loan_Not_Paid*Values_Entered,Payment_Date,""), "")</f>
        <v>47574</v>
      </c>
      <c r="D67" s="6">
        <f ca="1">IFERROR(IF(Loan_Not_Paid*Values_Entered,Beginning_Balance,""), "")</f>
        <v>1263845.6466920604</v>
      </c>
      <c r="E67" s="6">
        <f ca="1">IFERROR(IF(Loan_Not_Paid*Values_Entered,Monthly_Payment,""), "")</f>
        <v>9311.1067549839499</v>
      </c>
      <c r="F67" s="6">
        <f ca="1">IFERROR(IF(Loan_Not_Paid*Values_Entered,Principal,""), "")</f>
        <v>2465.2761687352968</v>
      </c>
      <c r="G67" s="6">
        <f ca="1">IFERROR(IF(Loan_Not_Paid*Values_Entered,Interest,""), "")</f>
        <v>6845.8305862486532</v>
      </c>
      <c r="H67" s="6">
        <f ca="1">IFERROR(IF(Loan_Not_Paid*Values_Entered,Ending_Balance,""), "")</f>
        <v>1261380.3705233254</v>
      </c>
    </row>
    <row r="68" spans="2:8" x14ac:dyDescent="0.15">
      <c r="B68" s="5">
        <f ca="1">IFERROR(IF(Loan_Not_Paid*Values_Entered,Payment_Number,""), "")</f>
        <v>56</v>
      </c>
      <c r="C68" s="3">
        <f ca="1">IFERROR(IF(Loan_Not_Paid*Values_Entered,Payment_Date,""), "")</f>
        <v>47604</v>
      </c>
      <c r="D68" s="6">
        <f ca="1">IFERROR(IF(Loan_Not_Paid*Values_Entered,Beginning_Balance,""), "")</f>
        <v>1261380.3705233254</v>
      </c>
      <c r="E68" s="6">
        <f ca="1">IFERROR(IF(Loan_Not_Paid*Values_Entered,Monthly_Payment,""), "")</f>
        <v>9311.1067549839499</v>
      </c>
      <c r="F68" s="6">
        <f ca="1">IFERROR(IF(Loan_Not_Paid*Values_Entered,Principal,""), "")</f>
        <v>2478.629747982613</v>
      </c>
      <c r="G68" s="6">
        <f ca="1">IFERROR(IF(Loan_Not_Paid*Values_Entered,Interest,""), "")</f>
        <v>6832.4770070013383</v>
      </c>
      <c r="H68" s="6">
        <f ca="1">IFERROR(IF(Loan_Not_Paid*Values_Entered,Ending_Balance,""), "")</f>
        <v>1258901.7407753428</v>
      </c>
    </row>
    <row r="69" spans="2:8" x14ac:dyDescent="0.15">
      <c r="B69" s="5">
        <f ca="1">IFERROR(IF(Loan_Not_Paid*Values_Entered,Payment_Number,""), "")</f>
        <v>57</v>
      </c>
      <c r="C69" s="3">
        <f ca="1">IFERROR(IF(Loan_Not_Paid*Values_Entered,Payment_Date,""), "")</f>
        <v>47635</v>
      </c>
      <c r="D69" s="6">
        <f ca="1">IFERROR(IF(Loan_Not_Paid*Values_Entered,Beginning_Balance,""), "")</f>
        <v>1258901.7407753428</v>
      </c>
      <c r="E69" s="6">
        <f ca="1">IFERROR(IF(Loan_Not_Paid*Values_Entered,Monthly_Payment,""), "")</f>
        <v>9311.1067549839499</v>
      </c>
      <c r="F69" s="6">
        <f ca="1">IFERROR(IF(Loan_Not_Paid*Values_Entered,Principal,""), "")</f>
        <v>2492.0556591175191</v>
      </c>
      <c r="G69" s="6">
        <f ca="1">IFERROR(IF(Loan_Not_Paid*Values_Entered,Interest,""), "")</f>
        <v>6819.0510958664318</v>
      </c>
      <c r="H69" s="6">
        <f ca="1">IFERROR(IF(Loan_Not_Paid*Values_Entered,Ending_Balance,""), "")</f>
        <v>1256409.6851162254</v>
      </c>
    </row>
    <row r="70" spans="2:8" x14ac:dyDescent="0.15">
      <c r="B70" s="5">
        <f ca="1">IFERROR(IF(Loan_Not_Paid*Values_Entered,Payment_Number,""), "")</f>
        <v>58</v>
      </c>
      <c r="C70" s="3">
        <f ca="1">IFERROR(IF(Loan_Not_Paid*Values_Entered,Payment_Date,""), "")</f>
        <v>47665</v>
      </c>
      <c r="D70" s="6">
        <f ca="1">IFERROR(IF(Loan_Not_Paid*Values_Entered,Beginning_Balance,""), "")</f>
        <v>1256409.6851162254</v>
      </c>
      <c r="E70" s="6">
        <f ca="1">IFERROR(IF(Loan_Not_Paid*Values_Entered,Monthly_Payment,""), "")</f>
        <v>9311.1067549839499</v>
      </c>
      <c r="F70" s="6">
        <f ca="1">IFERROR(IF(Loan_Not_Paid*Values_Entered,Principal,""), "")</f>
        <v>2505.5542939377387</v>
      </c>
      <c r="G70" s="6">
        <f ca="1">IFERROR(IF(Loan_Not_Paid*Values_Entered,Interest,""), "")</f>
        <v>6805.5524610462126</v>
      </c>
      <c r="H70" s="6">
        <f ca="1">IFERROR(IF(Loan_Not_Paid*Values_Entered,Ending_Balance,""), "")</f>
        <v>1253904.1308222874</v>
      </c>
    </row>
    <row r="71" spans="2:8" x14ac:dyDescent="0.15">
      <c r="B71" s="5">
        <f ca="1">IFERROR(IF(Loan_Not_Paid*Values_Entered,Payment_Number,""), "")</f>
        <v>59</v>
      </c>
      <c r="C71" s="3">
        <f ca="1">IFERROR(IF(Loan_Not_Paid*Values_Entered,Payment_Date,""), "")</f>
        <v>47696</v>
      </c>
      <c r="D71" s="6">
        <f ca="1">IFERROR(IF(Loan_Not_Paid*Values_Entered,Beginning_Balance,""), "")</f>
        <v>1253904.1308222874</v>
      </c>
      <c r="E71" s="6">
        <f ca="1">IFERROR(IF(Loan_Not_Paid*Values_Entered,Monthly_Payment,""), "")</f>
        <v>9311.1067549839499</v>
      </c>
      <c r="F71" s="6">
        <f ca="1">IFERROR(IF(Loan_Not_Paid*Values_Entered,Principal,""), "")</f>
        <v>2519.1260463632348</v>
      </c>
      <c r="G71" s="6">
        <f ca="1">IFERROR(IF(Loan_Not_Paid*Values_Entered,Interest,""), "")</f>
        <v>6791.9807086207165</v>
      </c>
      <c r="H71" s="6">
        <f ca="1">IFERROR(IF(Loan_Not_Paid*Values_Entered,Ending_Balance,""), "")</f>
        <v>1251385.0047759244</v>
      </c>
    </row>
    <row r="72" spans="2:8" x14ac:dyDescent="0.15">
      <c r="B72" s="5">
        <f ca="1">IFERROR(IF(Loan_Not_Paid*Values_Entered,Payment_Number,""), "")</f>
        <v>60</v>
      </c>
      <c r="C72" s="3">
        <f ca="1">IFERROR(IF(Loan_Not_Paid*Values_Entered,Payment_Date,""), "")</f>
        <v>47727</v>
      </c>
      <c r="D72" s="6">
        <f ca="1">IFERROR(IF(Loan_Not_Paid*Values_Entered,Beginning_Balance,""), "")</f>
        <v>1251385.0047759244</v>
      </c>
      <c r="E72" s="6">
        <f ca="1">IFERROR(IF(Loan_Not_Paid*Values_Entered,Monthly_Payment,""), "")</f>
        <v>9311.1067549839499</v>
      </c>
      <c r="F72" s="6">
        <f ca="1">IFERROR(IF(Loan_Not_Paid*Values_Entered,Principal,""), "")</f>
        <v>2532.7713124477023</v>
      </c>
      <c r="G72" s="6">
        <f ca="1">IFERROR(IF(Loan_Not_Paid*Values_Entered,Interest,""), "")</f>
        <v>6778.3354425362486</v>
      </c>
      <c r="H72" s="6">
        <f ca="1">IFERROR(IF(Loan_Not_Paid*Values_Entered,Ending_Balance,""), "")</f>
        <v>1248852.2334634769</v>
      </c>
    </row>
    <row r="73" spans="2:8" x14ac:dyDescent="0.15">
      <c r="B73" s="5">
        <f ca="1">IFERROR(IF(Loan_Not_Paid*Values_Entered,Payment_Number,""), "")</f>
        <v>61</v>
      </c>
      <c r="C73" s="3">
        <f ca="1">IFERROR(IF(Loan_Not_Paid*Values_Entered,Payment_Date,""), "")</f>
        <v>47757</v>
      </c>
      <c r="D73" s="6">
        <f ca="1">IFERROR(IF(Loan_Not_Paid*Values_Entered,Beginning_Balance,""), "")</f>
        <v>1248852.2334634769</v>
      </c>
      <c r="E73" s="6">
        <f ca="1">IFERROR(IF(Loan_Not_Paid*Values_Entered,Monthly_Payment,""), "")</f>
        <v>9311.1067549839499</v>
      </c>
      <c r="F73" s="6">
        <f ca="1">IFERROR(IF(Loan_Not_Paid*Values_Entered,Principal,""), "")</f>
        <v>2546.4904903901274</v>
      </c>
      <c r="G73" s="6">
        <f ca="1">IFERROR(IF(Loan_Not_Paid*Values_Entered,Interest,""), "")</f>
        <v>6764.616264593823</v>
      </c>
      <c r="H73" s="6">
        <f ca="1">IFERROR(IF(Loan_Not_Paid*Values_Entered,Ending_Balance,""), "")</f>
        <v>1246305.7429730867</v>
      </c>
    </row>
    <row r="74" spans="2:8" x14ac:dyDescent="0.15">
      <c r="B74" s="5">
        <f ca="1">IFERROR(IF(Loan_Not_Paid*Values_Entered,Payment_Number,""), "")</f>
        <v>62</v>
      </c>
      <c r="C74" s="3">
        <f ca="1">IFERROR(IF(Loan_Not_Paid*Values_Entered,Payment_Date,""), "")</f>
        <v>47788</v>
      </c>
      <c r="D74" s="6">
        <f ca="1">IFERROR(IF(Loan_Not_Paid*Values_Entered,Beginning_Balance,""), "")</f>
        <v>1246305.7429730867</v>
      </c>
      <c r="E74" s="6">
        <f ca="1">IFERROR(IF(Loan_Not_Paid*Values_Entered,Monthly_Payment,""), "")</f>
        <v>9311.1067549839499</v>
      </c>
      <c r="F74" s="6">
        <f ca="1">IFERROR(IF(Loan_Not_Paid*Values_Entered,Principal,""), "")</f>
        <v>2560.2839805464073</v>
      </c>
      <c r="G74" s="6">
        <f ca="1">IFERROR(IF(Loan_Not_Paid*Values_Entered,Interest,""), "")</f>
        <v>6750.8227744375445</v>
      </c>
      <c r="H74" s="6">
        <f ca="1">IFERROR(IF(Loan_Not_Paid*Values_Entered,Ending_Balance,""), "")</f>
        <v>1243745.4589925401</v>
      </c>
    </row>
    <row r="75" spans="2:8" x14ac:dyDescent="0.15">
      <c r="B75" s="5">
        <f ca="1">IFERROR(IF(Loan_Not_Paid*Values_Entered,Payment_Number,""), "")</f>
        <v>63</v>
      </c>
      <c r="C75" s="3">
        <f ca="1">IFERROR(IF(Loan_Not_Paid*Values_Entered,Payment_Date,""), "")</f>
        <v>47818</v>
      </c>
      <c r="D75" s="6">
        <f ca="1">IFERROR(IF(Loan_Not_Paid*Values_Entered,Beginning_Balance,""), "")</f>
        <v>1243745.4589925401</v>
      </c>
      <c r="E75" s="6">
        <f ca="1">IFERROR(IF(Loan_Not_Paid*Values_Entered,Monthly_Payment,""), "")</f>
        <v>9311.1067549839499</v>
      </c>
      <c r="F75" s="6">
        <f ca="1">IFERROR(IF(Loan_Not_Paid*Values_Entered,Principal,""), "")</f>
        <v>2574.1521854410335</v>
      </c>
      <c r="G75" s="6">
        <f ca="1">IFERROR(IF(Loan_Not_Paid*Values_Entered,Interest,""), "")</f>
        <v>6736.954569542916</v>
      </c>
      <c r="H75" s="6">
        <f ca="1">IFERROR(IF(Loan_Not_Paid*Values_Entered,Ending_Balance,""), "")</f>
        <v>1241171.3068070991</v>
      </c>
    </row>
    <row r="76" spans="2:8" x14ac:dyDescent="0.15">
      <c r="B76" s="5">
        <f ca="1">IFERROR(IF(Loan_Not_Paid*Values_Entered,Payment_Number,""), "")</f>
        <v>64</v>
      </c>
      <c r="C76" s="3">
        <f ca="1">IFERROR(IF(Loan_Not_Paid*Values_Entered,Payment_Date,""), "")</f>
        <v>47849</v>
      </c>
      <c r="D76" s="6">
        <f ca="1">IFERROR(IF(Loan_Not_Paid*Values_Entered,Beginning_Balance,""), "")</f>
        <v>1241171.3068070991</v>
      </c>
      <c r="E76" s="6">
        <f ca="1">IFERROR(IF(Loan_Not_Paid*Values_Entered,Monthly_Payment,""), "")</f>
        <v>9311.1067549839499</v>
      </c>
      <c r="F76" s="6">
        <f ca="1">IFERROR(IF(Loan_Not_Paid*Values_Entered,Principal,""), "")</f>
        <v>2588.0955097788396</v>
      </c>
      <c r="G76" s="6">
        <f ca="1">IFERROR(IF(Loan_Not_Paid*Values_Entered,Interest,""), "")</f>
        <v>6723.0112452051117</v>
      </c>
      <c r="H76" s="6">
        <f ca="1">IFERROR(IF(Loan_Not_Paid*Values_Entered,Ending_Balance,""), "")</f>
        <v>1238583.2112973207</v>
      </c>
    </row>
    <row r="77" spans="2:8" x14ac:dyDescent="0.15">
      <c r="B77" s="5">
        <f ca="1">IFERROR(IF(Loan_Not_Paid*Values_Entered,Payment_Number,""), "")</f>
        <v>65</v>
      </c>
      <c r="C77" s="3">
        <f ca="1">IFERROR(IF(Loan_Not_Paid*Values_Entered,Payment_Date,""), "")</f>
        <v>47880</v>
      </c>
      <c r="D77" s="6">
        <f ca="1">IFERROR(IF(Loan_Not_Paid*Values_Entered,Beginning_Balance,""), "")</f>
        <v>1238583.2112973207</v>
      </c>
      <c r="E77" s="6">
        <f ca="1">IFERROR(IF(Loan_Not_Paid*Values_Entered,Monthly_Payment,""), "")</f>
        <v>9311.1067549839499</v>
      </c>
      <c r="F77" s="6">
        <f ca="1">IFERROR(IF(Loan_Not_Paid*Values_Entered,Principal,""), "")</f>
        <v>2602.1143604568083</v>
      </c>
      <c r="G77" s="6">
        <f ca="1">IFERROR(IF(Loan_Not_Paid*Values_Entered,Interest,""), "")</f>
        <v>6708.9923945271421</v>
      </c>
      <c r="H77" s="6">
        <f ca="1">IFERROR(IF(Loan_Not_Paid*Values_Entered,Ending_Balance,""), "")</f>
        <v>1235981.0969368636</v>
      </c>
    </row>
    <row r="78" spans="2:8" x14ac:dyDescent="0.15">
      <c r="B78" s="5">
        <f ca="1">IFERROR(IF(Loan_Not_Paid*Values_Entered,Payment_Number,""), "")</f>
        <v>66</v>
      </c>
      <c r="C78" s="3">
        <f ca="1">IFERROR(IF(Loan_Not_Paid*Values_Entered,Payment_Date,""), "")</f>
        <v>47908</v>
      </c>
      <c r="D78" s="6">
        <f ca="1">IFERROR(IF(Loan_Not_Paid*Values_Entered,Beginning_Balance,""), "")</f>
        <v>1235981.0969368636</v>
      </c>
      <c r="E78" s="6">
        <f ca="1">IFERROR(IF(Loan_Not_Paid*Values_Entered,Monthly_Payment,""), "")</f>
        <v>9311.1067549839499</v>
      </c>
      <c r="F78" s="6">
        <f ca="1">IFERROR(IF(Loan_Not_Paid*Values_Entered,Principal,""), "")</f>
        <v>2616.2091465759495</v>
      </c>
      <c r="G78" s="6">
        <f ca="1">IFERROR(IF(Loan_Not_Paid*Values_Entered,Interest,""), "")</f>
        <v>6694.8976084080014</v>
      </c>
      <c r="H78" s="6">
        <f ca="1">IFERROR(IF(Loan_Not_Paid*Values_Entered,Ending_Balance,""), "")</f>
        <v>1233364.8877902878</v>
      </c>
    </row>
    <row r="79" spans="2:8" x14ac:dyDescent="0.15">
      <c r="B79" s="5">
        <f ca="1">IFERROR(IF(Loan_Not_Paid*Values_Entered,Payment_Number,""), "")</f>
        <v>67</v>
      </c>
      <c r="C79" s="3">
        <f ca="1">IFERROR(IF(Loan_Not_Paid*Values_Entered,Payment_Date,""), "")</f>
        <v>47939</v>
      </c>
      <c r="D79" s="6">
        <f ca="1">IFERROR(IF(Loan_Not_Paid*Values_Entered,Beginning_Balance,""), "")</f>
        <v>1233364.8877902878</v>
      </c>
      <c r="E79" s="6">
        <f ca="1">IFERROR(IF(Loan_Not_Paid*Values_Entered,Monthly_Payment,""), "")</f>
        <v>9311.1067549839499</v>
      </c>
      <c r="F79" s="6">
        <f ca="1">IFERROR(IF(Loan_Not_Paid*Values_Entered,Principal,""), "")</f>
        <v>2630.3802794532353</v>
      </c>
      <c r="G79" s="6">
        <f ca="1">IFERROR(IF(Loan_Not_Paid*Values_Entered,Interest,""), "")</f>
        <v>6680.7264755307151</v>
      </c>
      <c r="H79" s="6">
        <f ca="1">IFERROR(IF(Loan_Not_Paid*Values_Entered,Ending_Balance,""), "")</f>
        <v>1230734.5075108344</v>
      </c>
    </row>
    <row r="80" spans="2:8" x14ac:dyDescent="0.15">
      <c r="B80" s="5">
        <f ca="1">IFERROR(IF(Loan_Not_Paid*Values_Entered,Payment_Number,""), "")</f>
        <v>68</v>
      </c>
      <c r="C80" s="3">
        <f ca="1">IFERROR(IF(Loan_Not_Paid*Values_Entered,Payment_Date,""), "")</f>
        <v>47969</v>
      </c>
      <c r="D80" s="6">
        <f ca="1">IFERROR(IF(Loan_Not_Paid*Values_Entered,Beginning_Balance,""), "")</f>
        <v>1230734.5075108344</v>
      </c>
      <c r="E80" s="6">
        <f ca="1">IFERROR(IF(Loan_Not_Paid*Values_Entered,Monthly_Payment,""), "")</f>
        <v>9311.1067549839499</v>
      </c>
      <c r="F80" s="6">
        <f ca="1">IFERROR(IF(Loan_Not_Paid*Values_Entered,Principal,""), "")</f>
        <v>2644.6281726336074</v>
      </c>
      <c r="G80" s="6">
        <f ca="1">IFERROR(IF(Loan_Not_Paid*Values_Entered,Interest,""), "")</f>
        <v>6666.4785823503425</v>
      </c>
      <c r="H80" s="6">
        <f ca="1">IFERROR(IF(Loan_Not_Paid*Values_Entered,Ending_Balance,""), "")</f>
        <v>1228089.8793382009</v>
      </c>
    </row>
    <row r="81" spans="2:8" x14ac:dyDescent="0.15">
      <c r="B81" s="5">
        <f ca="1">IFERROR(IF(Loan_Not_Paid*Values_Entered,Payment_Number,""), "")</f>
        <v>69</v>
      </c>
      <c r="C81" s="3">
        <f ca="1">IFERROR(IF(Loan_Not_Paid*Values_Entered,Payment_Date,""), "")</f>
        <v>48000</v>
      </c>
      <c r="D81" s="6">
        <f ca="1">IFERROR(IF(Loan_Not_Paid*Values_Entered,Beginning_Balance,""), "")</f>
        <v>1228089.8793382009</v>
      </c>
      <c r="E81" s="6">
        <f ca="1">IFERROR(IF(Loan_Not_Paid*Values_Entered,Monthly_Payment,""), "")</f>
        <v>9311.1067549839499</v>
      </c>
      <c r="F81" s="6">
        <f ca="1">IFERROR(IF(Loan_Not_Paid*Values_Entered,Principal,""), "")</f>
        <v>2658.9532419020393</v>
      </c>
      <c r="G81" s="6">
        <f ca="1">IFERROR(IF(Loan_Not_Paid*Values_Entered,Interest,""), "")</f>
        <v>6652.1535130819102</v>
      </c>
      <c r="H81" s="6">
        <f ca="1">IFERROR(IF(Loan_Not_Paid*Values_Entered,Ending_Balance,""), "")</f>
        <v>1225430.926096299</v>
      </c>
    </row>
    <row r="82" spans="2:8" x14ac:dyDescent="0.15">
      <c r="B82" s="5">
        <f ca="1">IFERROR(IF(Loan_Not_Paid*Values_Entered,Payment_Number,""), "")</f>
        <v>70</v>
      </c>
      <c r="C82" s="3">
        <f ca="1">IFERROR(IF(Loan_Not_Paid*Values_Entered,Payment_Date,""), "")</f>
        <v>48030</v>
      </c>
      <c r="D82" s="6">
        <f ca="1">IFERROR(IF(Loan_Not_Paid*Values_Entered,Beginning_Balance,""), "")</f>
        <v>1225430.926096299</v>
      </c>
      <c r="E82" s="6">
        <f ca="1">IFERROR(IF(Loan_Not_Paid*Values_Entered,Monthly_Payment,""), "")</f>
        <v>9311.1067549839499</v>
      </c>
      <c r="F82" s="6">
        <f ca="1">IFERROR(IF(Loan_Not_Paid*Values_Entered,Principal,""), "")</f>
        <v>2673.3559052956757</v>
      </c>
      <c r="G82" s="6">
        <f ca="1">IFERROR(IF(Loan_Not_Paid*Values_Entered,Interest,""), "")</f>
        <v>6637.7508496882747</v>
      </c>
      <c r="H82" s="6">
        <f ca="1">IFERROR(IF(Loan_Not_Paid*Values_Entered,Ending_Balance,""), "")</f>
        <v>1222757.5701910034</v>
      </c>
    </row>
    <row r="83" spans="2:8" x14ac:dyDescent="0.15">
      <c r="B83" s="5">
        <f ca="1">IFERROR(IF(Loan_Not_Paid*Values_Entered,Payment_Number,""), "")</f>
        <v>71</v>
      </c>
      <c r="C83" s="3">
        <f ca="1">IFERROR(IF(Loan_Not_Paid*Values_Entered,Payment_Date,""), "")</f>
        <v>48061</v>
      </c>
      <c r="D83" s="6">
        <f ca="1">IFERROR(IF(Loan_Not_Paid*Values_Entered,Beginning_Balance,""), "")</f>
        <v>1222757.5701910034</v>
      </c>
      <c r="E83" s="6">
        <f ca="1">IFERROR(IF(Loan_Not_Paid*Values_Entered,Monthly_Payment,""), "")</f>
        <v>9311.1067549839499</v>
      </c>
      <c r="F83" s="6">
        <f ca="1">IFERROR(IF(Loan_Not_Paid*Values_Entered,Principal,""), "")</f>
        <v>2687.8365831160268</v>
      </c>
      <c r="G83" s="6">
        <f ca="1">IFERROR(IF(Loan_Not_Paid*Values_Entered,Interest,""), "")</f>
        <v>6623.2701718679236</v>
      </c>
      <c r="H83" s="6">
        <f ca="1">IFERROR(IF(Loan_Not_Paid*Values_Entered,Ending_Balance,""), "")</f>
        <v>1220069.7336078873</v>
      </c>
    </row>
    <row r="84" spans="2:8" x14ac:dyDescent="0.15">
      <c r="B84" s="5">
        <f ca="1">IFERROR(IF(Loan_Not_Paid*Values_Entered,Payment_Number,""), "")</f>
        <v>72</v>
      </c>
      <c r="C84" s="3">
        <f ca="1">IFERROR(IF(Loan_Not_Paid*Values_Entered,Payment_Date,""), "")</f>
        <v>48092</v>
      </c>
      <c r="D84" s="6">
        <f ca="1">IFERROR(IF(Loan_Not_Paid*Values_Entered,Beginning_Balance,""), "")</f>
        <v>1220069.7336078873</v>
      </c>
      <c r="E84" s="6">
        <f ca="1">IFERROR(IF(Loan_Not_Paid*Values_Entered,Monthly_Payment,""), "")</f>
        <v>9311.1067549839499</v>
      </c>
      <c r="F84" s="6">
        <f ca="1">IFERROR(IF(Loan_Not_Paid*Values_Entered,Principal,""), "")</f>
        <v>2702.3956979412383</v>
      </c>
      <c r="G84" s="6">
        <f ca="1">IFERROR(IF(Loan_Not_Paid*Values_Entered,Interest,""), "")</f>
        <v>6608.7110570427121</v>
      </c>
      <c r="H84" s="6">
        <f ca="1">IFERROR(IF(Loan_Not_Paid*Values_Entered,Ending_Balance,""), "")</f>
        <v>1217367.3379099462</v>
      </c>
    </row>
    <row r="85" spans="2:8" x14ac:dyDescent="0.15">
      <c r="B85" s="5">
        <f ca="1">IFERROR(IF(Loan_Not_Paid*Values_Entered,Payment_Number,""), "")</f>
        <v>73</v>
      </c>
      <c r="C85" s="3">
        <f ca="1">IFERROR(IF(Loan_Not_Paid*Values_Entered,Payment_Date,""), "")</f>
        <v>48122</v>
      </c>
      <c r="D85" s="6">
        <f ca="1">IFERROR(IF(Loan_Not_Paid*Values_Entered,Beginning_Balance,""), "")</f>
        <v>1217367.3379099462</v>
      </c>
      <c r="E85" s="6">
        <f ca="1">IFERROR(IF(Loan_Not_Paid*Values_Entered,Monthly_Payment,""), "")</f>
        <v>9311.1067549839499</v>
      </c>
      <c r="F85" s="6">
        <f ca="1">IFERROR(IF(Loan_Not_Paid*Values_Entered,Principal,""), "")</f>
        <v>2717.0336746384201</v>
      </c>
      <c r="G85" s="6">
        <f ca="1">IFERROR(IF(Loan_Not_Paid*Values_Entered,Interest,""), "")</f>
        <v>6594.0730803455308</v>
      </c>
      <c r="H85" s="6">
        <f ca="1">IFERROR(IF(Loan_Not_Paid*Values_Entered,Ending_Balance,""), "")</f>
        <v>1214650.3042353077</v>
      </c>
    </row>
    <row r="86" spans="2:8" x14ac:dyDescent="0.15">
      <c r="B86" s="5">
        <f ca="1">IFERROR(IF(Loan_Not_Paid*Values_Entered,Payment_Number,""), "")</f>
        <v>74</v>
      </c>
      <c r="C86" s="3">
        <f ca="1">IFERROR(IF(Loan_Not_Paid*Values_Entered,Payment_Date,""), "")</f>
        <v>48153</v>
      </c>
      <c r="D86" s="6">
        <f ca="1">IFERROR(IF(Loan_Not_Paid*Values_Entered,Beginning_Balance,""), "")</f>
        <v>1214650.3042353077</v>
      </c>
      <c r="E86" s="6">
        <f ca="1">IFERROR(IF(Loan_Not_Paid*Values_Entered,Monthly_Payment,""), "")</f>
        <v>9311.1067549839499</v>
      </c>
      <c r="F86" s="6">
        <f ca="1">IFERROR(IF(Loan_Not_Paid*Values_Entered,Principal,""), "")</f>
        <v>2731.750940376045</v>
      </c>
      <c r="G86" s="6">
        <f ca="1">IFERROR(IF(Loan_Not_Paid*Values_Entered,Interest,""), "")</f>
        <v>6579.3558146079058</v>
      </c>
      <c r="H86" s="6">
        <f ca="1">IFERROR(IF(Loan_Not_Paid*Values_Entered,Ending_Balance,""), "")</f>
        <v>1211918.5532949315</v>
      </c>
    </row>
    <row r="87" spans="2:8" x14ac:dyDescent="0.15">
      <c r="B87" s="5">
        <f ca="1">IFERROR(IF(Loan_Not_Paid*Values_Entered,Payment_Number,""), "")</f>
        <v>75</v>
      </c>
      <c r="C87" s="3">
        <f ca="1">IFERROR(IF(Loan_Not_Paid*Values_Entered,Payment_Date,""), "")</f>
        <v>48183</v>
      </c>
      <c r="D87" s="6">
        <f ca="1">IFERROR(IF(Loan_Not_Paid*Values_Entered,Beginning_Balance,""), "")</f>
        <v>1211918.5532949315</v>
      </c>
      <c r="E87" s="6">
        <f ca="1">IFERROR(IF(Loan_Not_Paid*Values_Entered,Monthly_Payment,""), "")</f>
        <v>9311.1067549839499</v>
      </c>
      <c r="F87" s="6">
        <f ca="1">IFERROR(IF(Loan_Not_Paid*Values_Entered,Principal,""), "")</f>
        <v>2746.5479246364157</v>
      </c>
      <c r="G87" s="6">
        <f ca="1">IFERROR(IF(Loan_Not_Paid*Values_Entered,Interest,""), "")</f>
        <v>6564.5588303475351</v>
      </c>
      <c r="H87" s="6">
        <f ca="1">IFERROR(IF(Loan_Not_Paid*Values_Entered,Ending_Balance,""), "")</f>
        <v>1209172.0053702951</v>
      </c>
    </row>
    <row r="88" spans="2:8" x14ac:dyDescent="0.15">
      <c r="B88" s="5">
        <f ca="1">IFERROR(IF(Loan_Not_Paid*Values_Entered,Payment_Number,""), "")</f>
        <v>76</v>
      </c>
      <c r="C88" s="3">
        <f ca="1">IFERROR(IF(Loan_Not_Paid*Values_Entered,Payment_Date,""), "")</f>
        <v>48214</v>
      </c>
      <c r="D88" s="6">
        <f ca="1">IFERROR(IF(Loan_Not_Paid*Values_Entered,Beginning_Balance,""), "")</f>
        <v>1209172.0053702951</v>
      </c>
      <c r="E88" s="6">
        <f ca="1">IFERROR(IF(Loan_Not_Paid*Values_Entered,Monthly_Payment,""), "")</f>
        <v>9311.1067549839499</v>
      </c>
      <c r="F88" s="6">
        <f ca="1">IFERROR(IF(Loan_Not_Paid*Values_Entered,Principal,""), "")</f>
        <v>2761.425059228196</v>
      </c>
      <c r="G88" s="6">
        <f ca="1">IFERROR(IF(Loan_Not_Paid*Values_Entered,Interest,""), "")</f>
        <v>6549.6816957557539</v>
      </c>
      <c r="H88" s="6">
        <f ca="1">IFERROR(IF(Loan_Not_Paid*Values_Entered,Ending_Balance,""), "")</f>
        <v>1206410.5803110674</v>
      </c>
    </row>
    <row r="89" spans="2:8" x14ac:dyDescent="0.15">
      <c r="B89" s="5">
        <f ca="1">IFERROR(IF(Loan_Not_Paid*Values_Entered,Payment_Number,""), "")</f>
        <v>77</v>
      </c>
      <c r="C89" s="3">
        <f ca="1">IFERROR(IF(Loan_Not_Paid*Values_Entered,Payment_Date,""), "")</f>
        <v>48245</v>
      </c>
      <c r="D89" s="6">
        <f ca="1">IFERROR(IF(Loan_Not_Paid*Values_Entered,Beginning_Balance,""), "")</f>
        <v>1206410.5803110674</v>
      </c>
      <c r="E89" s="6">
        <f ca="1">IFERROR(IF(Loan_Not_Paid*Values_Entered,Monthly_Payment,""), "")</f>
        <v>9311.1067549839499</v>
      </c>
      <c r="F89" s="6">
        <f ca="1">IFERROR(IF(Loan_Not_Paid*Values_Entered,Principal,""), "")</f>
        <v>2776.3827782990152</v>
      </c>
      <c r="G89" s="6">
        <f ca="1">IFERROR(IF(Loan_Not_Paid*Values_Entered,Interest,""), "")</f>
        <v>6534.7239766849352</v>
      </c>
      <c r="H89" s="6">
        <f ca="1">IFERROR(IF(Loan_Not_Paid*Values_Entered,Ending_Balance,""), "")</f>
        <v>1203634.1975327684</v>
      </c>
    </row>
    <row r="90" spans="2:8" x14ac:dyDescent="0.15">
      <c r="B90" s="5">
        <f ca="1">IFERROR(IF(Loan_Not_Paid*Values_Entered,Payment_Number,""), "")</f>
        <v>78</v>
      </c>
      <c r="C90" s="3">
        <f ca="1">IFERROR(IF(Loan_Not_Paid*Values_Entered,Payment_Date,""), "")</f>
        <v>48274</v>
      </c>
      <c r="D90" s="6">
        <f ca="1">IFERROR(IF(Loan_Not_Paid*Values_Entered,Beginning_Balance,""), "")</f>
        <v>1203634.1975327684</v>
      </c>
      <c r="E90" s="6">
        <f ca="1">IFERROR(IF(Loan_Not_Paid*Values_Entered,Monthly_Payment,""), "")</f>
        <v>9311.1067549839499</v>
      </c>
      <c r="F90" s="6">
        <f ca="1">IFERROR(IF(Loan_Not_Paid*Values_Entered,Principal,""), "")</f>
        <v>2791.4215183481351</v>
      </c>
      <c r="G90" s="6">
        <f ca="1">IFERROR(IF(Loan_Not_Paid*Values_Entered,Interest,""), "")</f>
        <v>6519.6852366358162</v>
      </c>
      <c r="H90" s="6">
        <f ca="1">IFERROR(IF(Loan_Not_Paid*Values_Entered,Ending_Balance,""), "")</f>
        <v>1200842.77601442</v>
      </c>
    </row>
    <row r="91" spans="2:8" x14ac:dyDescent="0.15">
      <c r="B91" s="5">
        <f ca="1">IFERROR(IF(Loan_Not_Paid*Values_Entered,Payment_Number,""), "")</f>
        <v>79</v>
      </c>
      <c r="C91" s="3">
        <f ca="1">IFERROR(IF(Loan_Not_Paid*Values_Entered,Payment_Date,""), "")</f>
        <v>48305</v>
      </c>
      <c r="D91" s="6">
        <f ca="1">IFERROR(IF(Loan_Not_Paid*Values_Entered,Beginning_Balance,""), "")</f>
        <v>1200842.77601442</v>
      </c>
      <c r="E91" s="6">
        <f ca="1">IFERROR(IF(Loan_Not_Paid*Values_Entered,Monthly_Payment,""), "")</f>
        <v>9311.1067549839499</v>
      </c>
      <c r="F91" s="6">
        <f ca="1">IFERROR(IF(Loan_Not_Paid*Values_Entered,Principal,""), "")</f>
        <v>2806.5417182391875</v>
      </c>
      <c r="G91" s="6">
        <f ca="1">IFERROR(IF(Loan_Not_Paid*Values_Entered,Interest,""), "")</f>
        <v>6504.5650367447633</v>
      </c>
      <c r="H91" s="6">
        <f ca="1">IFERROR(IF(Loan_Not_Paid*Values_Entered,Ending_Balance,""), "")</f>
        <v>1198036.2342961812</v>
      </c>
    </row>
    <row r="92" spans="2:8" x14ac:dyDescent="0.15">
      <c r="B92" s="5">
        <f ca="1">IFERROR(IF(Loan_Not_Paid*Values_Entered,Payment_Number,""), "")</f>
        <v>80</v>
      </c>
      <c r="C92" s="3">
        <f ca="1">IFERROR(IF(Loan_Not_Paid*Values_Entered,Payment_Date,""), "")</f>
        <v>48335</v>
      </c>
      <c r="D92" s="6">
        <f ca="1">IFERROR(IF(Loan_Not_Paid*Values_Entered,Beginning_Balance,""), "")</f>
        <v>1198036.2342961812</v>
      </c>
      <c r="E92" s="6">
        <f ca="1">IFERROR(IF(Loan_Not_Paid*Values_Entered,Monthly_Payment,""), "")</f>
        <v>9311.1067549839499</v>
      </c>
      <c r="F92" s="6">
        <f ca="1">IFERROR(IF(Loan_Not_Paid*Values_Entered,Principal,""), "")</f>
        <v>2821.7438192129835</v>
      </c>
      <c r="G92" s="6">
        <f ca="1">IFERROR(IF(Loan_Not_Paid*Values_Entered,Interest,""), "")</f>
        <v>6489.3629357709679</v>
      </c>
      <c r="H92" s="6">
        <f ca="1">IFERROR(IF(Loan_Not_Paid*Values_Entered,Ending_Balance,""), "")</f>
        <v>1195214.4904769682</v>
      </c>
    </row>
    <row r="93" spans="2:8" x14ac:dyDescent="0.15">
      <c r="B93" s="5">
        <f ca="1">IFERROR(IF(Loan_Not_Paid*Values_Entered,Payment_Number,""), "")</f>
        <v>81</v>
      </c>
      <c r="C93" s="3">
        <f ca="1">IFERROR(IF(Loan_Not_Paid*Values_Entered,Payment_Date,""), "")</f>
        <v>48366</v>
      </c>
      <c r="D93" s="6">
        <f ca="1">IFERROR(IF(Loan_Not_Paid*Values_Entered,Beginning_Balance,""), "")</f>
        <v>1195214.4904769682</v>
      </c>
      <c r="E93" s="6">
        <f ca="1">IFERROR(IF(Loan_Not_Paid*Values_Entered,Monthly_Payment,""), "")</f>
        <v>9311.1067549839499</v>
      </c>
      <c r="F93" s="6">
        <f ca="1">IFERROR(IF(Loan_Not_Paid*Values_Entered,Principal,""), "")</f>
        <v>2837.0282649003871</v>
      </c>
      <c r="G93" s="6">
        <f ca="1">IFERROR(IF(Loan_Not_Paid*Values_Entered,Interest,""), "")</f>
        <v>6474.0784900835642</v>
      </c>
      <c r="H93" s="6">
        <f ca="1">IFERROR(IF(Loan_Not_Paid*Values_Entered,Ending_Balance,""), "")</f>
        <v>1192377.4622120678</v>
      </c>
    </row>
    <row r="94" spans="2:8" x14ac:dyDescent="0.15">
      <c r="B94" s="5">
        <f ca="1">IFERROR(IF(Loan_Not_Paid*Values_Entered,Payment_Number,""), "")</f>
        <v>82</v>
      </c>
      <c r="C94" s="3">
        <f ca="1">IFERROR(IF(Loan_Not_Paid*Values_Entered,Payment_Date,""), "")</f>
        <v>48396</v>
      </c>
      <c r="D94" s="6">
        <f ca="1">IFERROR(IF(Loan_Not_Paid*Values_Entered,Beginning_Balance,""), "")</f>
        <v>1192377.4622120678</v>
      </c>
      <c r="E94" s="6">
        <f ca="1">IFERROR(IF(Loan_Not_Paid*Values_Entered,Monthly_Payment,""), "")</f>
        <v>9311.1067549839499</v>
      </c>
      <c r="F94" s="6">
        <f ca="1">IFERROR(IF(Loan_Not_Paid*Values_Entered,Principal,""), "")</f>
        <v>2852.3955013352634</v>
      </c>
      <c r="G94" s="6">
        <f ca="1">IFERROR(IF(Loan_Not_Paid*Values_Entered,Interest,""), "")</f>
        <v>6458.7112536486866</v>
      </c>
      <c r="H94" s="6">
        <f ca="1">IFERROR(IF(Loan_Not_Paid*Values_Entered,Ending_Balance,""), "")</f>
        <v>1189525.0667107329</v>
      </c>
    </row>
    <row r="95" spans="2:8" x14ac:dyDescent="0.15">
      <c r="B95" s="5">
        <f ca="1">IFERROR(IF(Loan_Not_Paid*Values_Entered,Payment_Number,""), "")</f>
        <v>83</v>
      </c>
      <c r="C95" s="3">
        <f ca="1">IFERROR(IF(Loan_Not_Paid*Values_Entered,Payment_Date,""), "")</f>
        <v>48427</v>
      </c>
      <c r="D95" s="6">
        <f ca="1">IFERROR(IF(Loan_Not_Paid*Values_Entered,Beginning_Balance,""), "")</f>
        <v>1189525.0667107329</v>
      </c>
      <c r="E95" s="6">
        <f ca="1">IFERROR(IF(Loan_Not_Paid*Values_Entered,Monthly_Payment,""), "")</f>
        <v>9311.1067549839499</v>
      </c>
      <c r="F95" s="6">
        <f ca="1">IFERROR(IF(Loan_Not_Paid*Values_Entered,Principal,""), "")</f>
        <v>2867.8459769674964</v>
      </c>
      <c r="G95" s="6">
        <f ca="1">IFERROR(IF(Loan_Not_Paid*Values_Entered,Interest,""), "")</f>
        <v>6443.2607780164544</v>
      </c>
      <c r="H95" s="6">
        <f ca="1">IFERROR(IF(Loan_Not_Paid*Values_Entered,Ending_Balance,""), "")</f>
        <v>1186657.220733765</v>
      </c>
    </row>
    <row r="96" spans="2:8" x14ac:dyDescent="0.15">
      <c r="B96" s="5">
        <f ca="1">IFERROR(IF(Loan_Not_Paid*Values_Entered,Payment_Number,""), "")</f>
        <v>84</v>
      </c>
      <c r="C96" s="3">
        <f ca="1">IFERROR(IF(Loan_Not_Paid*Values_Entered,Payment_Date,""), "")</f>
        <v>48458</v>
      </c>
      <c r="D96" s="6">
        <f ca="1">IFERROR(IF(Loan_Not_Paid*Values_Entered,Beginning_Balance,""), "")</f>
        <v>1186657.220733765</v>
      </c>
      <c r="E96" s="6">
        <f ca="1">IFERROR(IF(Loan_Not_Paid*Values_Entered,Monthly_Payment,""), "")</f>
        <v>9311.1067549839499</v>
      </c>
      <c r="F96" s="6">
        <f ca="1">IFERROR(IF(Loan_Not_Paid*Values_Entered,Principal,""), "")</f>
        <v>2883.3801426760706</v>
      </c>
      <c r="G96" s="6">
        <f ca="1">IFERROR(IF(Loan_Not_Paid*Values_Entered,Interest,""), "")</f>
        <v>6427.7266123078807</v>
      </c>
      <c r="H96" s="6">
        <f ca="1">IFERROR(IF(Loan_Not_Paid*Values_Entered,Ending_Balance,""), "")</f>
        <v>1183773.8405910889</v>
      </c>
    </row>
    <row r="97" spans="2:8" x14ac:dyDescent="0.15">
      <c r="B97" s="5">
        <f ca="1">IFERROR(IF(Loan_Not_Paid*Values_Entered,Payment_Number,""), "")</f>
        <v>85</v>
      </c>
      <c r="C97" s="3">
        <f ca="1">IFERROR(IF(Loan_Not_Paid*Values_Entered,Payment_Date,""), "")</f>
        <v>48488</v>
      </c>
      <c r="D97" s="6">
        <f ca="1">IFERROR(IF(Loan_Not_Paid*Values_Entered,Beginning_Balance,""), "")</f>
        <v>1183773.8405910889</v>
      </c>
      <c r="E97" s="6">
        <f ca="1">IFERROR(IF(Loan_Not_Paid*Values_Entered,Monthly_Payment,""), "")</f>
        <v>9311.1067549839499</v>
      </c>
      <c r="F97" s="6">
        <f ca="1">IFERROR(IF(Loan_Not_Paid*Values_Entered,Principal,""), "")</f>
        <v>2898.9984517822322</v>
      </c>
      <c r="G97" s="6">
        <f ca="1">IFERROR(IF(Loan_Not_Paid*Values_Entered,Interest,""), "")</f>
        <v>6412.1083032017177</v>
      </c>
      <c r="H97" s="6">
        <f ca="1">IFERROR(IF(Loan_Not_Paid*Values_Entered,Ending_Balance,""), "")</f>
        <v>1180874.8421393069</v>
      </c>
    </row>
    <row r="98" spans="2:8" x14ac:dyDescent="0.15">
      <c r="B98" s="5">
        <f ca="1">IFERROR(IF(Loan_Not_Paid*Values_Entered,Payment_Number,""), "")</f>
        <v>86</v>
      </c>
      <c r="C98" s="3">
        <f ca="1">IFERROR(IF(Loan_Not_Paid*Values_Entered,Payment_Date,""), "")</f>
        <v>48519</v>
      </c>
      <c r="D98" s="6">
        <f ca="1">IFERROR(IF(Loan_Not_Paid*Values_Entered,Beginning_Balance,""), "")</f>
        <v>1180874.8421393069</v>
      </c>
      <c r="E98" s="6">
        <f ca="1">IFERROR(IF(Loan_Not_Paid*Values_Entered,Monthly_Payment,""), "")</f>
        <v>9311.1067549839499</v>
      </c>
      <c r="F98" s="6">
        <f ca="1">IFERROR(IF(Loan_Not_Paid*Values_Entered,Principal,""), "")</f>
        <v>2914.7013600627201</v>
      </c>
      <c r="G98" s="6">
        <f ca="1">IFERROR(IF(Loan_Not_Paid*Values_Entered,Interest,""), "")</f>
        <v>6396.4053949212293</v>
      </c>
      <c r="H98" s="6">
        <f ca="1">IFERROR(IF(Loan_Not_Paid*Values_Entered,Ending_Balance,""), "")</f>
        <v>1177960.1407792442</v>
      </c>
    </row>
    <row r="99" spans="2:8" x14ac:dyDescent="0.15">
      <c r="B99" s="5">
        <f ca="1">IFERROR(IF(Loan_Not_Paid*Values_Entered,Payment_Number,""), "")</f>
        <v>87</v>
      </c>
      <c r="C99" s="3">
        <f ca="1">IFERROR(IF(Loan_Not_Paid*Values_Entered,Payment_Date,""), "")</f>
        <v>48549</v>
      </c>
      <c r="D99" s="6">
        <f ca="1">IFERROR(IF(Loan_Not_Paid*Values_Entered,Beginning_Balance,""), "")</f>
        <v>1177960.1407792442</v>
      </c>
      <c r="E99" s="6">
        <f ca="1">IFERROR(IF(Loan_Not_Paid*Values_Entered,Monthly_Payment,""), "")</f>
        <v>9311.1067549839499</v>
      </c>
      <c r="F99" s="6">
        <f ca="1">IFERROR(IF(Loan_Not_Paid*Values_Entered,Principal,""), "")</f>
        <v>2930.4893257630592</v>
      </c>
      <c r="G99" s="6">
        <f ca="1">IFERROR(IF(Loan_Not_Paid*Values_Entered,Interest,""), "")</f>
        <v>6380.6174292208916</v>
      </c>
      <c r="H99" s="6">
        <f ca="1">IFERROR(IF(Loan_Not_Paid*Values_Entered,Ending_Balance,""), "")</f>
        <v>1175029.6514534811</v>
      </c>
    </row>
    <row r="100" spans="2:8" x14ac:dyDescent="0.15">
      <c r="B100" s="5">
        <f ca="1">IFERROR(IF(Loan_Not_Paid*Values_Entered,Payment_Number,""), "")</f>
        <v>88</v>
      </c>
      <c r="C100" s="3">
        <f ca="1">IFERROR(IF(Loan_Not_Paid*Values_Entered,Payment_Date,""), "")</f>
        <v>48580</v>
      </c>
      <c r="D100" s="6">
        <f ca="1">IFERROR(IF(Loan_Not_Paid*Values_Entered,Beginning_Balance,""), "")</f>
        <v>1175029.6514534811</v>
      </c>
      <c r="E100" s="6">
        <f ca="1">IFERROR(IF(Loan_Not_Paid*Values_Entered,Monthly_Payment,""), "")</f>
        <v>9311.1067549839499</v>
      </c>
      <c r="F100" s="6">
        <f ca="1">IFERROR(IF(Loan_Not_Paid*Values_Entered,Principal,""), "")</f>
        <v>2946.3628096109428</v>
      </c>
      <c r="G100" s="6">
        <f ca="1">IFERROR(IF(Loan_Not_Paid*Values_Entered,Interest,""), "")</f>
        <v>6364.7439453730085</v>
      </c>
      <c r="H100" s="6">
        <f ca="1">IFERROR(IF(Loan_Not_Paid*Values_Entered,Ending_Balance,""), "")</f>
        <v>1172083.28864387</v>
      </c>
    </row>
    <row r="101" spans="2:8" x14ac:dyDescent="0.15">
      <c r="B101" s="5">
        <f ca="1">IFERROR(IF(Loan_Not_Paid*Values_Entered,Payment_Number,""), "")</f>
        <v>89</v>
      </c>
      <c r="C101" s="3">
        <f ca="1">IFERROR(IF(Loan_Not_Paid*Values_Entered,Payment_Date,""), "")</f>
        <v>48611</v>
      </c>
      <c r="D101" s="6">
        <f ca="1">IFERROR(IF(Loan_Not_Paid*Values_Entered,Beginning_Balance,""), "")</f>
        <v>1172083.28864387</v>
      </c>
      <c r="E101" s="6">
        <f ca="1">IFERROR(IF(Loan_Not_Paid*Values_Entered,Monthly_Payment,""), "")</f>
        <v>9311.1067549839499</v>
      </c>
      <c r="F101" s="6">
        <f ca="1">IFERROR(IF(Loan_Not_Paid*Values_Entered,Principal,""), "")</f>
        <v>2962.3222748296685</v>
      </c>
      <c r="G101" s="6">
        <f ca="1">IFERROR(IF(Loan_Not_Paid*Values_Entered,Interest,""), "")</f>
        <v>6348.7844801542824</v>
      </c>
      <c r="H101" s="6">
        <f ca="1">IFERROR(IF(Loan_Not_Paid*Values_Entered,Ending_Balance,""), "")</f>
        <v>1169120.9663690405</v>
      </c>
    </row>
    <row r="102" spans="2:8" x14ac:dyDescent="0.15">
      <c r="B102" s="5">
        <f ca="1">IFERROR(IF(Loan_Not_Paid*Values_Entered,Payment_Number,""), "")</f>
        <v>90</v>
      </c>
      <c r="C102" s="3">
        <f ca="1">IFERROR(IF(Loan_Not_Paid*Values_Entered,Payment_Date,""), "")</f>
        <v>48639</v>
      </c>
      <c r="D102" s="6">
        <f ca="1">IFERROR(IF(Loan_Not_Paid*Values_Entered,Beginning_Balance,""), "")</f>
        <v>1169120.9663690405</v>
      </c>
      <c r="E102" s="6">
        <f ca="1">IFERROR(IF(Loan_Not_Paid*Values_Entered,Monthly_Payment,""), "")</f>
        <v>9311.1067549839499</v>
      </c>
      <c r="F102" s="6">
        <f ca="1">IFERROR(IF(Loan_Not_Paid*Values_Entered,Principal,""), "")</f>
        <v>2978.3681871516628</v>
      </c>
      <c r="G102" s="6">
        <f ca="1">IFERROR(IF(Loan_Not_Paid*Values_Entered,Interest,""), "")</f>
        <v>6332.738567832288</v>
      </c>
      <c r="H102" s="6">
        <f ca="1">IFERROR(IF(Loan_Not_Paid*Values_Entered,Ending_Balance,""), "")</f>
        <v>1166142.5981818889</v>
      </c>
    </row>
    <row r="103" spans="2:8" x14ac:dyDescent="0.15">
      <c r="B103" s="5">
        <f ca="1">IFERROR(IF(Loan_Not_Paid*Values_Entered,Payment_Number,""), "")</f>
        <v>91</v>
      </c>
      <c r="C103" s="3">
        <f ca="1">IFERROR(IF(Loan_Not_Paid*Values_Entered,Payment_Date,""), "")</f>
        <v>48670</v>
      </c>
      <c r="D103" s="6">
        <f ca="1">IFERROR(IF(Loan_Not_Paid*Values_Entered,Beginning_Balance,""), "")</f>
        <v>1166142.5981818889</v>
      </c>
      <c r="E103" s="6">
        <f ca="1">IFERROR(IF(Loan_Not_Paid*Values_Entered,Monthly_Payment,""), "")</f>
        <v>9311.1067549839499</v>
      </c>
      <c r="F103" s="6">
        <f ca="1">IFERROR(IF(Loan_Not_Paid*Values_Entered,Principal,""), "")</f>
        <v>2994.5010148320671</v>
      </c>
      <c r="G103" s="6">
        <f ca="1">IFERROR(IF(Loan_Not_Paid*Values_Entered,Interest,""), "")</f>
        <v>6316.6057401518838</v>
      </c>
      <c r="H103" s="6">
        <f ca="1">IFERROR(IF(Loan_Not_Paid*Values_Entered,Ending_Balance,""), "")</f>
        <v>1163148.0971670572</v>
      </c>
    </row>
    <row r="104" spans="2:8" x14ac:dyDescent="0.15">
      <c r="B104" s="5">
        <f ca="1">IFERROR(IF(Loan_Not_Paid*Values_Entered,Payment_Number,""), "")</f>
        <v>92</v>
      </c>
      <c r="C104" s="3">
        <f ca="1">IFERROR(IF(Loan_Not_Paid*Values_Entered,Payment_Date,""), "")</f>
        <v>48700</v>
      </c>
      <c r="D104" s="6">
        <f ca="1">IFERROR(IF(Loan_Not_Paid*Values_Entered,Beginning_Balance,""), "")</f>
        <v>1163148.0971670572</v>
      </c>
      <c r="E104" s="6">
        <f ca="1">IFERROR(IF(Loan_Not_Paid*Values_Entered,Monthly_Payment,""), "")</f>
        <v>9311.1067549839499</v>
      </c>
      <c r="F104" s="6">
        <f ca="1">IFERROR(IF(Loan_Not_Paid*Values_Entered,Principal,""), "")</f>
        <v>3010.7212286624076</v>
      </c>
      <c r="G104" s="6">
        <f ca="1">IFERROR(IF(Loan_Not_Paid*Values_Entered,Interest,""), "")</f>
        <v>6300.3855263215428</v>
      </c>
      <c r="H104" s="6">
        <f ca="1">IFERROR(IF(Loan_Not_Paid*Values_Entered,Ending_Balance,""), "")</f>
        <v>1160137.375938395</v>
      </c>
    </row>
    <row r="105" spans="2:8" x14ac:dyDescent="0.15">
      <c r="B105" s="5">
        <f ca="1">IFERROR(IF(Loan_Not_Paid*Values_Entered,Payment_Number,""), "")</f>
        <v>93</v>
      </c>
      <c r="C105" s="3">
        <f ca="1">IFERROR(IF(Loan_Not_Paid*Values_Entered,Payment_Date,""), "")</f>
        <v>48731</v>
      </c>
      <c r="D105" s="6">
        <f ca="1">IFERROR(IF(Loan_Not_Paid*Values_Entered,Beginning_Balance,""), "")</f>
        <v>1160137.375938395</v>
      </c>
      <c r="E105" s="6">
        <f ca="1">IFERROR(IF(Loan_Not_Paid*Values_Entered,Monthly_Payment,""), "")</f>
        <v>9311.1067549839499</v>
      </c>
      <c r="F105" s="6">
        <f ca="1">IFERROR(IF(Loan_Not_Paid*Values_Entered,Principal,""), "")</f>
        <v>3027.0293019843289</v>
      </c>
      <c r="G105" s="6">
        <f ca="1">IFERROR(IF(Loan_Not_Paid*Values_Entered,Interest,""), "")</f>
        <v>6284.0774529996224</v>
      </c>
      <c r="H105" s="6">
        <f ca="1">IFERROR(IF(Loan_Not_Paid*Values_Entered,Ending_Balance,""), "")</f>
        <v>1157110.3466364103</v>
      </c>
    </row>
    <row r="106" spans="2:8" x14ac:dyDescent="0.15">
      <c r="B106" s="5">
        <f ca="1">IFERROR(IF(Loan_Not_Paid*Values_Entered,Payment_Number,""), "")</f>
        <v>94</v>
      </c>
      <c r="C106" s="3">
        <f ca="1">IFERROR(IF(Loan_Not_Paid*Values_Entered,Payment_Date,""), "")</f>
        <v>48761</v>
      </c>
      <c r="D106" s="6">
        <f ca="1">IFERROR(IF(Loan_Not_Paid*Values_Entered,Beginning_Balance,""), "")</f>
        <v>1157110.3466364103</v>
      </c>
      <c r="E106" s="6">
        <f ca="1">IFERROR(IF(Loan_Not_Paid*Values_Entered,Monthly_Payment,""), "")</f>
        <v>9311.1067549839499</v>
      </c>
      <c r="F106" s="6">
        <f ca="1">IFERROR(IF(Loan_Not_Paid*Values_Entered,Principal,""), "")</f>
        <v>3043.4257107034109</v>
      </c>
      <c r="G106" s="6">
        <f ca="1">IFERROR(IF(Loan_Not_Paid*Values_Entered,Interest,""), "")</f>
        <v>6267.6810442805399</v>
      </c>
      <c r="H106" s="6">
        <f ca="1">IFERROR(IF(Loan_Not_Paid*Values_Entered,Ending_Balance,""), "")</f>
        <v>1154066.9209257071</v>
      </c>
    </row>
    <row r="107" spans="2:8" x14ac:dyDescent="0.15">
      <c r="B107" s="5">
        <f ca="1">IFERROR(IF(Loan_Not_Paid*Values_Entered,Payment_Number,""), "")</f>
        <v>95</v>
      </c>
      <c r="C107" s="3">
        <f ca="1">IFERROR(IF(Loan_Not_Paid*Values_Entered,Payment_Date,""), "")</f>
        <v>48792</v>
      </c>
      <c r="D107" s="6">
        <f ca="1">IFERROR(IF(Loan_Not_Paid*Values_Entered,Beginning_Balance,""), "")</f>
        <v>1154066.9209257071</v>
      </c>
      <c r="E107" s="6">
        <f ca="1">IFERROR(IF(Loan_Not_Paid*Values_Entered,Monthly_Payment,""), "")</f>
        <v>9311.1067549839499</v>
      </c>
      <c r="F107" s="6">
        <f ca="1">IFERROR(IF(Loan_Not_Paid*Values_Entered,Principal,""), "")</f>
        <v>3059.9109333030547</v>
      </c>
      <c r="G107" s="6">
        <f ca="1">IFERROR(IF(Loan_Not_Paid*Values_Entered,Interest,""), "")</f>
        <v>6251.1958216808962</v>
      </c>
      <c r="H107" s="6">
        <f ca="1">IFERROR(IF(Loan_Not_Paid*Values_Entered,Ending_Balance,""), "")</f>
        <v>1151007.0099924041</v>
      </c>
    </row>
    <row r="108" spans="2:8" x14ac:dyDescent="0.15">
      <c r="B108" s="5">
        <f ca="1">IFERROR(IF(Loan_Not_Paid*Values_Entered,Payment_Number,""), "")</f>
        <v>96</v>
      </c>
      <c r="C108" s="3">
        <f ca="1">IFERROR(IF(Loan_Not_Paid*Values_Entered,Payment_Date,""), "")</f>
        <v>48823</v>
      </c>
      <c r="D108" s="6">
        <f ca="1">IFERROR(IF(Loan_Not_Paid*Values_Entered,Beginning_Balance,""), "")</f>
        <v>1151007.0099924041</v>
      </c>
      <c r="E108" s="6">
        <f ca="1">IFERROR(IF(Loan_Not_Paid*Values_Entered,Monthly_Payment,""), "")</f>
        <v>9311.1067549839499</v>
      </c>
      <c r="F108" s="6">
        <f ca="1">IFERROR(IF(Loan_Not_Paid*Values_Entered,Principal,""), "")</f>
        <v>3076.4854508584458</v>
      </c>
      <c r="G108" s="6">
        <f ca="1">IFERROR(IF(Loan_Not_Paid*Values_Entered,Interest,""), "")</f>
        <v>6234.621304125505</v>
      </c>
      <c r="H108" s="6">
        <f ca="1">IFERROR(IF(Loan_Not_Paid*Values_Entered,Ending_Balance,""), "")</f>
        <v>1147930.5245415459</v>
      </c>
    </row>
    <row r="109" spans="2:8" x14ac:dyDescent="0.15">
      <c r="B109" s="5">
        <f ca="1">IFERROR(IF(Loan_Not_Paid*Values_Entered,Payment_Number,""), "")</f>
        <v>97</v>
      </c>
      <c r="C109" s="3">
        <f ca="1">IFERROR(IF(Loan_Not_Paid*Values_Entered,Payment_Date,""), "")</f>
        <v>48853</v>
      </c>
      <c r="D109" s="6">
        <f ca="1">IFERROR(IF(Loan_Not_Paid*Values_Entered,Beginning_Balance,""), "")</f>
        <v>1147930.5245415459</v>
      </c>
      <c r="E109" s="6">
        <f ca="1">IFERROR(IF(Loan_Not_Paid*Values_Entered,Monthly_Payment,""), "")</f>
        <v>9311.1067549839499</v>
      </c>
      <c r="F109" s="6">
        <f ca="1">IFERROR(IF(Loan_Not_Paid*Values_Entered,Principal,""), "")</f>
        <v>3093.149747050596</v>
      </c>
      <c r="G109" s="6">
        <f ca="1">IFERROR(IF(Loan_Not_Paid*Values_Entered,Interest,""), "")</f>
        <v>6217.9570079333553</v>
      </c>
      <c r="H109" s="6">
        <f ca="1">IFERROR(IF(Loan_Not_Paid*Values_Entered,Ending_Balance,""), "")</f>
        <v>1144837.3747944953</v>
      </c>
    </row>
    <row r="110" spans="2:8" x14ac:dyDescent="0.15">
      <c r="B110" s="5">
        <f ca="1">IFERROR(IF(Loan_Not_Paid*Values_Entered,Payment_Number,""), "")</f>
        <v>98</v>
      </c>
      <c r="C110" s="3">
        <f ca="1">IFERROR(IF(Loan_Not_Paid*Values_Entered,Payment_Date,""), "")</f>
        <v>48884</v>
      </c>
      <c r="D110" s="6">
        <f ca="1">IFERROR(IF(Loan_Not_Paid*Values_Entered,Beginning_Balance,""), "")</f>
        <v>1144837.3747944953</v>
      </c>
      <c r="E110" s="6">
        <f ca="1">IFERROR(IF(Loan_Not_Paid*Values_Entered,Monthly_Payment,""), "")</f>
        <v>9311.1067549839499</v>
      </c>
      <c r="F110" s="6">
        <f ca="1">IFERROR(IF(Loan_Not_Paid*Values_Entered,Principal,""), "")</f>
        <v>3109.9043081804534</v>
      </c>
      <c r="G110" s="6">
        <f ca="1">IFERROR(IF(Loan_Not_Paid*Values_Entered,Interest,""), "")</f>
        <v>6201.2024468034979</v>
      </c>
      <c r="H110" s="6">
        <f ca="1">IFERROR(IF(Loan_Not_Paid*Values_Entered,Ending_Balance,""), "")</f>
        <v>1141727.470486315</v>
      </c>
    </row>
    <row r="111" spans="2:8" x14ac:dyDescent="0.15">
      <c r="B111" s="5">
        <f ca="1">IFERROR(IF(Loan_Not_Paid*Values_Entered,Payment_Number,""), "")</f>
        <v>99</v>
      </c>
      <c r="C111" s="3">
        <f ca="1">IFERROR(IF(Loan_Not_Paid*Values_Entered,Payment_Date,""), "")</f>
        <v>48914</v>
      </c>
      <c r="D111" s="6">
        <f ca="1">IFERROR(IF(Loan_Not_Paid*Values_Entered,Beginning_Balance,""), "")</f>
        <v>1141727.470486315</v>
      </c>
      <c r="E111" s="6">
        <f ca="1">IFERROR(IF(Loan_Not_Paid*Values_Entered,Monthly_Payment,""), "")</f>
        <v>9311.1067549839499</v>
      </c>
      <c r="F111" s="6">
        <f ca="1">IFERROR(IF(Loan_Not_Paid*Values_Entered,Principal,""), "")</f>
        <v>3126.7496231830978</v>
      </c>
      <c r="G111" s="6">
        <f ca="1">IFERROR(IF(Loan_Not_Paid*Values_Entered,Interest,""), "")</f>
        <v>6184.3571318008526</v>
      </c>
      <c r="H111" s="6">
        <f ca="1">IFERROR(IF(Loan_Not_Paid*Values_Entered,Ending_Balance,""), "")</f>
        <v>1138600.720863132</v>
      </c>
    </row>
    <row r="112" spans="2:8" x14ac:dyDescent="0.15">
      <c r="B112" s="5">
        <f ca="1">IFERROR(IF(Loan_Not_Paid*Values_Entered,Payment_Number,""), "")</f>
        <v>100</v>
      </c>
      <c r="C112" s="3">
        <f ca="1">IFERROR(IF(Loan_Not_Paid*Values_Entered,Payment_Date,""), "")</f>
        <v>48945</v>
      </c>
      <c r="D112" s="6">
        <f ca="1">IFERROR(IF(Loan_Not_Paid*Values_Entered,Beginning_Balance,""), "")</f>
        <v>1138600.720863132</v>
      </c>
      <c r="E112" s="6">
        <f ca="1">IFERROR(IF(Loan_Not_Paid*Values_Entered,Monthly_Payment,""), "")</f>
        <v>9311.1067549839499</v>
      </c>
      <c r="F112" s="6">
        <f ca="1">IFERROR(IF(Loan_Not_Paid*Values_Entered,Principal,""), "")</f>
        <v>3143.6861836420062</v>
      </c>
      <c r="G112" s="6">
        <f ca="1">IFERROR(IF(Loan_Not_Paid*Values_Entered,Interest,""), "")</f>
        <v>6167.4205713419451</v>
      </c>
      <c r="H112" s="6">
        <f ca="1">IFERROR(IF(Loan_Not_Paid*Values_Entered,Ending_Balance,""), "")</f>
        <v>1135457.0346794897</v>
      </c>
    </row>
    <row r="113" spans="2:8" x14ac:dyDescent="0.15">
      <c r="B113" s="5">
        <f ca="1">IFERROR(IF(Loan_Not_Paid*Values_Entered,Payment_Number,""), "")</f>
        <v>101</v>
      </c>
      <c r="C113" s="3">
        <f ca="1">IFERROR(IF(Loan_Not_Paid*Values_Entered,Payment_Date,""), "")</f>
        <v>48976</v>
      </c>
      <c r="D113" s="6">
        <f ca="1">IFERROR(IF(Loan_Not_Paid*Values_Entered,Beginning_Balance,""), "")</f>
        <v>1135457.0346794897</v>
      </c>
      <c r="E113" s="6">
        <f ca="1">IFERROR(IF(Loan_Not_Paid*Values_Entered,Monthly_Payment,""), "")</f>
        <v>9311.1067549839499</v>
      </c>
      <c r="F113" s="6">
        <f ca="1">IFERROR(IF(Loan_Not_Paid*Values_Entered,Principal,""), "")</f>
        <v>3160.7144838033996</v>
      </c>
      <c r="G113" s="6">
        <f ca="1">IFERROR(IF(Loan_Not_Paid*Values_Entered,Interest,""), "")</f>
        <v>6150.3922711805508</v>
      </c>
      <c r="H113" s="6">
        <f ca="1">IFERROR(IF(Loan_Not_Paid*Values_Entered,Ending_Balance,""), "")</f>
        <v>1132296.3201956863</v>
      </c>
    </row>
    <row r="114" spans="2:8" x14ac:dyDescent="0.15">
      <c r="B114" s="5">
        <f ca="1">IFERROR(IF(Loan_Not_Paid*Values_Entered,Payment_Number,""), "")</f>
        <v>102</v>
      </c>
      <c r="C114" s="3">
        <f ca="1">IFERROR(IF(Loan_Not_Paid*Values_Entered,Payment_Date,""), "")</f>
        <v>49004</v>
      </c>
      <c r="D114" s="6">
        <f ca="1">IFERROR(IF(Loan_Not_Paid*Values_Entered,Beginning_Balance,""), "")</f>
        <v>1132296.3201956863</v>
      </c>
      <c r="E114" s="6">
        <f ca="1">IFERROR(IF(Loan_Not_Paid*Values_Entered,Monthly_Payment,""), "")</f>
        <v>9311.1067549839499</v>
      </c>
      <c r="F114" s="6">
        <f ca="1">IFERROR(IF(Loan_Not_Paid*Values_Entered,Principal,""), "")</f>
        <v>3177.8350205906686</v>
      </c>
      <c r="G114" s="6">
        <f ca="1">IFERROR(IF(Loan_Not_Paid*Values_Entered,Interest,""), "")</f>
        <v>6133.2717343932818</v>
      </c>
      <c r="H114" s="6">
        <f ca="1">IFERROR(IF(Loan_Not_Paid*Values_Entered,Ending_Balance,""), "")</f>
        <v>1129118.4851750955</v>
      </c>
    </row>
    <row r="115" spans="2:8" x14ac:dyDescent="0.15">
      <c r="B115" s="5">
        <f ca="1">IFERROR(IF(Loan_Not_Paid*Values_Entered,Payment_Number,""), "")</f>
        <v>103</v>
      </c>
      <c r="C115" s="3">
        <f ca="1">IFERROR(IF(Loan_Not_Paid*Values_Entered,Payment_Date,""), "")</f>
        <v>49035</v>
      </c>
      <c r="D115" s="6">
        <f ca="1">IFERROR(IF(Loan_Not_Paid*Values_Entered,Beginning_Balance,""), "")</f>
        <v>1129118.4851750955</v>
      </c>
      <c r="E115" s="6">
        <f ca="1">IFERROR(IF(Loan_Not_Paid*Values_Entered,Monthly_Payment,""), "")</f>
        <v>9311.1067549839499</v>
      </c>
      <c r="F115" s="6">
        <f ca="1">IFERROR(IF(Loan_Not_Paid*Values_Entered,Principal,""), "")</f>
        <v>3195.0482936188682</v>
      </c>
      <c r="G115" s="6">
        <f ca="1">IFERROR(IF(Loan_Not_Paid*Values_Entered,Interest,""), "")</f>
        <v>6116.0584613650835</v>
      </c>
      <c r="H115" s="6">
        <f ca="1">IFERROR(IF(Loan_Not_Paid*Values_Entered,Ending_Balance,""), "")</f>
        <v>1125923.4368814768</v>
      </c>
    </row>
    <row r="116" spans="2:8" x14ac:dyDescent="0.15">
      <c r="B116" s="5">
        <f ca="1">IFERROR(IF(Loan_Not_Paid*Values_Entered,Payment_Number,""), "")</f>
        <v>104</v>
      </c>
      <c r="C116" s="3">
        <f ca="1">IFERROR(IF(Loan_Not_Paid*Values_Entered,Payment_Date,""), "")</f>
        <v>49065</v>
      </c>
      <c r="D116" s="6">
        <f ca="1">IFERROR(IF(Loan_Not_Paid*Values_Entered,Beginning_Balance,""), "")</f>
        <v>1125923.4368814768</v>
      </c>
      <c r="E116" s="6">
        <f ca="1">IFERROR(IF(Loan_Not_Paid*Values_Entered,Monthly_Payment,""), "")</f>
        <v>9311.1067549839499</v>
      </c>
      <c r="F116" s="6">
        <f ca="1">IFERROR(IF(Loan_Not_Paid*Values_Entered,Principal,""), "")</f>
        <v>3212.3548052093038</v>
      </c>
      <c r="G116" s="6">
        <f ca="1">IFERROR(IF(Loan_Not_Paid*Values_Entered,Interest,""), "")</f>
        <v>6098.7519497746471</v>
      </c>
      <c r="H116" s="6">
        <f ca="1">IFERROR(IF(Loan_Not_Paid*Values_Entered,Ending_Balance,""), "")</f>
        <v>1122711.0820762678</v>
      </c>
    </row>
    <row r="117" spans="2:8" x14ac:dyDescent="0.15">
      <c r="B117" s="5">
        <f ca="1">IFERROR(IF(Loan_Not_Paid*Values_Entered,Payment_Number,""), "")</f>
        <v>105</v>
      </c>
      <c r="C117" s="3">
        <f ca="1">IFERROR(IF(Loan_Not_Paid*Values_Entered,Payment_Date,""), "")</f>
        <v>49096</v>
      </c>
      <c r="D117" s="6">
        <f ca="1">IFERROR(IF(Loan_Not_Paid*Values_Entered,Beginning_Balance,""), "")</f>
        <v>1122711.0820762678</v>
      </c>
      <c r="E117" s="6">
        <f ca="1">IFERROR(IF(Loan_Not_Paid*Values_Entered,Monthly_Payment,""), "")</f>
        <v>9311.1067549839499</v>
      </c>
      <c r="F117" s="6">
        <f ca="1">IFERROR(IF(Loan_Not_Paid*Values_Entered,Principal,""), "")</f>
        <v>3229.7550604041876</v>
      </c>
      <c r="G117" s="6">
        <f ca="1">IFERROR(IF(Loan_Not_Paid*Values_Entered,Interest,""), "")</f>
        <v>6081.3516945797637</v>
      </c>
      <c r="H117" s="6">
        <f ca="1">IFERROR(IF(Loan_Not_Paid*Values_Entered,Ending_Balance,""), "")</f>
        <v>1119481.3270158635</v>
      </c>
    </row>
    <row r="118" spans="2:8" x14ac:dyDescent="0.15">
      <c r="B118" s="5">
        <f ca="1">IFERROR(IF(Loan_Not_Paid*Values_Entered,Payment_Number,""), "")</f>
        <v>106</v>
      </c>
      <c r="C118" s="3">
        <f ca="1">IFERROR(IF(Loan_Not_Paid*Values_Entered,Payment_Date,""), "")</f>
        <v>49126</v>
      </c>
      <c r="D118" s="6">
        <f ca="1">IFERROR(IF(Loan_Not_Paid*Values_Entered,Beginning_Balance,""), "")</f>
        <v>1119481.3270158635</v>
      </c>
      <c r="E118" s="6">
        <f ca="1">IFERROR(IF(Loan_Not_Paid*Values_Entered,Monthly_Payment,""), "")</f>
        <v>9311.1067549839499</v>
      </c>
      <c r="F118" s="6">
        <f ca="1">IFERROR(IF(Loan_Not_Paid*Values_Entered,Principal,""), "")</f>
        <v>3247.2495669813761</v>
      </c>
      <c r="G118" s="6">
        <f ca="1">IFERROR(IF(Loan_Not_Paid*Values_Entered,Interest,""), "")</f>
        <v>6063.8571880025738</v>
      </c>
      <c r="H118" s="6">
        <f ca="1">IFERROR(IF(Loan_Not_Paid*Values_Entered,Ending_Balance,""), "")</f>
        <v>1116234.0774488824</v>
      </c>
    </row>
    <row r="119" spans="2:8" x14ac:dyDescent="0.15">
      <c r="B119" s="5">
        <f ca="1">IFERROR(IF(Loan_Not_Paid*Values_Entered,Payment_Number,""), "")</f>
        <v>107</v>
      </c>
      <c r="C119" s="3">
        <f ca="1">IFERROR(IF(Loan_Not_Paid*Values_Entered,Payment_Date,""), "")</f>
        <v>49157</v>
      </c>
      <c r="D119" s="6">
        <f ca="1">IFERROR(IF(Loan_Not_Paid*Values_Entered,Beginning_Balance,""), "")</f>
        <v>1116234.0774488824</v>
      </c>
      <c r="E119" s="6">
        <f ca="1">IFERROR(IF(Loan_Not_Paid*Values_Entered,Monthly_Payment,""), "")</f>
        <v>9311.1067549839499</v>
      </c>
      <c r="F119" s="6">
        <f ca="1">IFERROR(IF(Loan_Not_Paid*Values_Entered,Principal,""), "")</f>
        <v>3264.8388354691924</v>
      </c>
      <c r="G119" s="6">
        <f ca="1">IFERROR(IF(Loan_Not_Paid*Values_Entered,Interest,""), "")</f>
        <v>6046.2679195147584</v>
      </c>
      <c r="H119" s="6">
        <f ca="1">IFERROR(IF(Loan_Not_Paid*Values_Entered,Ending_Balance,""), "")</f>
        <v>1112969.2386134127</v>
      </c>
    </row>
    <row r="120" spans="2:8" x14ac:dyDescent="0.15">
      <c r="B120" s="5">
        <f ca="1">IFERROR(IF(Loan_Not_Paid*Values_Entered,Payment_Number,""), "")</f>
        <v>108</v>
      </c>
      <c r="C120" s="3">
        <f ca="1">IFERROR(IF(Loan_Not_Paid*Values_Entered,Payment_Date,""), "")</f>
        <v>49188</v>
      </c>
      <c r="D120" s="6">
        <f ca="1">IFERROR(IF(Loan_Not_Paid*Values_Entered,Beginning_Balance,""), "")</f>
        <v>1112969.2386134127</v>
      </c>
      <c r="E120" s="6">
        <f ca="1">IFERROR(IF(Loan_Not_Paid*Values_Entered,Monthly_Payment,""), "")</f>
        <v>9311.1067549839499</v>
      </c>
      <c r="F120" s="6">
        <f ca="1">IFERROR(IF(Loan_Not_Paid*Values_Entered,Principal,""), "")</f>
        <v>3282.5233791613173</v>
      </c>
      <c r="G120" s="6">
        <f ca="1">IFERROR(IF(Loan_Not_Paid*Values_Entered,Interest,""), "")</f>
        <v>6028.5833758226336</v>
      </c>
      <c r="H120" s="6">
        <f ca="1">IFERROR(IF(Loan_Not_Paid*Values_Entered,Ending_Balance,""), "")</f>
        <v>1109686.7152342519</v>
      </c>
    </row>
    <row r="121" spans="2:8" x14ac:dyDescent="0.15">
      <c r="B121" s="5">
        <f ca="1">IFERROR(IF(Loan_Not_Paid*Values_Entered,Payment_Number,""), "")</f>
        <v>109</v>
      </c>
      <c r="C121" s="3">
        <f ca="1">IFERROR(IF(Loan_Not_Paid*Values_Entered,Payment_Date,""), "")</f>
        <v>49218</v>
      </c>
      <c r="D121" s="6">
        <f ca="1">IFERROR(IF(Loan_Not_Paid*Values_Entered,Beginning_Balance,""), "")</f>
        <v>1109686.7152342519</v>
      </c>
      <c r="E121" s="6">
        <f ca="1">IFERROR(IF(Loan_Not_Paid*Values_Entered,Monthly_Payment,""), "")</f>
        <v>9311.1067549839499</v>
      </c>
      <c r="F121" s="6">
        <f ca="1">IFERROR(IF(Loan_Not_Paid*Values_Entered,Principal,""), "")</f>
        <v>3300.3037141317745</v>
      </c>
      <c r="G121" s="6">
        <f ca="1">IFERROR(IF(Loan_Not_Paid*Values_Entered,Interest,""), "")</f>
        <v>6010.8030408521754</v>
      </c>
      <c r="H121" s="6">
        <f ca="1">IFERROR(IF(Loan_Not_Paid*Values_Entered,Ending_Balance,""), "")</f>
        <v>1106386.4115201207</v>
      </c>
    </row>
    <row r="122" spans="2:8" x14ac:dyDescent="0.15">
      <c r="B122" s="5">
        <f ca="1">IFERROR(IF(Loan_Not_Paid*Values_Entered,Payment_Number,""), "")</f>
        <v>110</v>
      </c>
      <c r="C122" s="3">
        <f ca="1">IFERROR(IF(Loan_Not_Paid*Values_Entered,Payment_Date,""), "")</f>
        <v>49249</v>
      </c>
      <c r="D122" s="6">
        <f ca="1">IFERROR(IF(Loan_Not_Paid*Values_Entered,Beginning_Balance,""), "")</f>
        <v>1106386.4115201207</v>
      </c>
      <c r="E122" s="6">
        <f ca="1">IFERROR(IF(Loan_Not_Paid*Values_Entered,Monthly_Payment,""), "")</f>
        <v>9311.1067549839499</v>
      </c>
      <c r="F122" s="6">
        <f ca="1">IFERROR(IF(Loan_Not_Paid*Values_Entered,Principal,""), "")</f>
        <v>3318.1803592499882</v>
      </c>
      <c r="G122" s="6">
        <f ca="1">IFERROR(IF(Loan_Not_Paid*Values_Entered,Interest,""), "")</f>
        <v>5992.9263957339617</v>
      </c>
      <c r="H122" s="6">
        <f ca="1">IFERROR(IF(Loan_Not_Paid*Values_Entered,Ending_Balance,""), "")</f>
        <v>1103068.2311608701</v>
      </c>
    </row>
    <row r="123" spans="2:8" x14ac:dyDescent="0.15">
      <c r="B123" s="5">
        <f ca="1">IFERROR(IF(Loan_Not_Paid*Values_Entered,Payment_Number,""), "")</f>
        <v>111</v>
      </c>
      <c r="C123" s="3">
        <f ca="1">IFERROR(IF(Loan_Not_Paid*Values_Entered,Payment_Date,""), "")</f>
        <v>49279</v>
      </c>
      <c r="D123" s="6">
        <f ca="1">IFERROR(IF(Loan_Not_Paid*Values_Entered,Beginning_Balance,""), "")</f>
        <v>1103068.2311608701</v>
      </c>
      <c r="E123" s="6">
        <f ca="1">IFERROR(IF(Loan_Not_Paid*Values_Entered,Monthly_Payment,""), "")</f>
        <v>9311.1067549839499</v>
      </c>
      <c r="F123" s="6">
        <f ca="1">IFERROR(IF(Loan_Not_Paid*Values_Entered,Principal,""), "")</f>
        <v>3336.1538361959251</v>
      </c>
      <c r="G123" s="6">
        <f ca="1">IFERROR(IF(Loan_Not_Paid*Values_Entered,Interest,""), "")</f>
        <v>5974.9529187880262</v>
      </c>
      <c r="H123" s="6">
        <f ca="1">IFERROR(IF(Loan_Not_Paid*Values_Entered,Ending_Balance,""), "")</f>
        <v>1099732.0773246742</v>
      </c>
    </row>
    <row r="124" spans="2:8" x14ac:dyDescent="0.15">
      <c r="B124" s="5">
        <f ca="1">IFERROR(IF(Loan_Not_Paid*Values_Entered,Payment_Number,""), "")</f>
        <v>112</v>
      </c>
      <c r="C124" s="3">
        <f ca="1">IFERROR(IF(Loan_Not_Paid*Values_Entered,Payment_Date,""), "")</f>
        <v>49310</v>
      </c>
      <c r="D124" s="6">
        <f ca="1">IFERROR(IF(Loan_Not_Paid*Values_Entered,Beginning_Balance,""), "")</f>
        <v>1099732.0773246742</v>
      </c>
      <c r="E124" s="6">
        <f ca="1">IFERROR(IF(Loan_Not_Paid*Values_Entered,Monthly_Payment,""), "")</f>
        <v>9311.1067549839499</v>
      </c>
      <c r="F124" s="6">
        <f ca="1">IFERROR(IF(Loan_Not_Paid*Values_Entered,Principal,""), "")</f>
        <v>3354.2246694753198</v>
      </c>
      <c r="G124" s="6">
        <f ca="1">IFERROR(IF(Loan_Not_Paid*Values_Entered,Interest,""), "")</f>
        <v>5956.8820855086296</v>
      </c>
      <c r="H124" s="6">
        <f ca="1">IFERROR(IF(Loan_Not_Paid*Values_Entered,Ending_Balance,""), "")</f>
        <v>1096377.8526551991</v>
      </c>
    </row>
    <row r="125" spans="2:8" x14ac:dyDescent="0.15">
      <c r="B125" s="5">
        <f ca="1">IFERROR(IF(Loan_Not_Paid*Values_Entered,Payment_Number,""), "")</f>
        <v>113</v>
      </c>
      <c r="C125" s="3">
        <f ca="1">IFERROR(IF(Loan_Not_Paid*Values_Entered,Payment_Date,""), "")</f>
        <v>49341</v>
      </c>
      <c r="D125" s="6">
        <f ca="1">IFERROR(IF(Loan_Not_Paid*Values_Entered,Beginning_Balance,""), "")</f>
        <v>1096377.8526551991</v>
      </c>
      <c r="E125" s="6">
        <f ca="1">IFERROR(IF(Loan_Not_Paid*Values_Entered,Monthly_Payment,""), "")</f>
        <v>9311.1067549839499</v>
      </c>
      <c r="F125" s="6">
        <f ca="1">IFERROR(IF(Loan_Not_Paid*Values_Entered,Principal,""), "")</f>
        <v>3372.3933864349788</v>
      </c>
      <c r="G125" s="6">
        <f ca="1">IFERROR(IF(Loan_Not_Paid*Values_Entered,Interest,""), "")</f>
        <v>5938.7133685489725</v>
      </c>
      <c r="H125" s="6">
        <f ca="1">IFERROR(IF(Loan_Not_Paid*Values_Entered,Ending_Balance,""), "")</f>
        <v>1093005.4592687644</v>
      </c>
    </row>
    <row r="126" spans="2:8" x14ac:dyDescent="0.15">
      <c r="B126" s="5">
        <f ca="1">IFERROR(IF(Loan_Not_Paid*Values_Entered,Payment_Number,""), "")</f>
        <v>114</v>
      </c>
      <c r="C126" s="3">
        <f ca="1">IFERROR(IF(Loan_Not_Paid*Values_Entered,Payment_Date,""), "")</f>
        <v>49369</v>
      </c>
      <c r="D126" s="6">
        <f ca="1">IFERROR(IF(Loan_Not_Paid*Values_Entered,Beginning_Balance,""), "")</f>
        <v>1093005.4592687644</v>
      </c>
      <c r="E126" s="6">
        <f ca="1">IFERROR(IF(Loan_Not_Paid*Values_Entered,Monthly_Payment,""), "")</f>
        <v>9311.1067549839499</v>
      </c>
      <c r="F126" s="6">
        <f ca="1">IFERROR(IF(Loan_Not_Paid*Values_Entered,Principal,""), "")</f>
        <v>3390.6605172781674</v>
      </c>
      <c r="G126" s="6">
        <f ca="1">IFERROR(IF(Loan_Not_Paid*Values_Entered,Interest,""), "")</f>
        <v>5920.4462377057835</v>
      </c>
      <c r="H126" s="6">
        <f ca="1">IFERROR(IF(Loan_Not_Paid*Values_Entered,Ending_Balance,""), "")</f>
        <v>1089614.7987514865</v>
      </c>
    </row>
    <row r="127" spans="2:8" x14ac:dyDescent="0.15">
      <c r="B127" s="5">
        <f ca="1">IFERROR(IF(Loan_Not_Paid*Values_Entered,Payment_Number,""), "")</f>
        <v>115</v>
      </c>
      <c r="C127" s="3">
        <f ca="1">IFERROR(IF(Loan_Not_Paid*Values_Entered,Payment_Date,""), "")</f>
        <v>49400</v>
      </c>
      <c r="D127" s="6">
        <f ca="1">IFERROR(IF(Loan_Not_Paid*Values_Entered,Beginning_Balance,""), "")</f>
        <v>1089614.7987514865</v>
      </c>
      <c r="E127" s="6">
        <f ca="1">IFERROR(IF(Loan_Not_Paid*Values_Entered,Monthly_Payment,""), "")</f>
        <v>9311.1067549839499</v>
      </c>
      <c r="F127" s="6">
        <f ca="1">IFERROR(IF(Loan_Not_Paid*Values_Entered,Principal,""), "")</f>
        <v>3409.0265950800913</v>
      </c>
      <c r="G127" s="6">
        <f ca="1">IFERROR(IF(Loan_Not_Paid*Values_Entered,Interest,""), "")</f>
        <v>5902.0801599038596</v>
      </c>
      <c r="H127" s="6">
        <f ca="1">IFERROR(IF(Loan_Not_Paid*Values_Entered,Ending_Balance,""), "")</f>
        <v>1086205.772156406</v>
      </c>
    </row>
    <row r="128" spans="2:8" x14ac:dyDescent="0.15">
      <c r="B128" s="5">
        <f ca="1">IFERROR(IF(Loan_Not_Paid*Values_Entered,Payment_Number,""), "")</f>
        <v>116</v>
      </c>
      <c r="C128" s="3">
        <f ca="1">IFERROR(IF(Loan_Not_Paid*Values_Entered,Payment_Date,""), "")</f>
        <v>49430</v>
      </c>
      <c r="D128" s="6">
        <f ca="1">IFERROR(IF(Loan_Not_Paid*Values_Entered,Beginning_Balance,""), "")</f>
        <v>1086205.772156406</v>
      </c>
      <c r="E128" s="6">
        <f ca="1">IFERROR(IF(Loan_Not_Paid*Values_Entered,Monthly_Payment,""), "")</f>
        <v>9311.1067549839499</v>
      </c>
      <c r="F128" s="6">
        <f ca="1">IFERROR(IF(Loan_Not_Paid*Values_Entered,Principal,""), "")</f>
        <v>3427.4921558034416</v>
      </c>
      <c r="G128" s="6">
        <f ca="1">IFERROR(IF(Loan_Not_Paid*Values_Entered,Interest,""), "")</f>
        <v>5883.6145991805088</v>
      </c>
      <c r="H128" s="6">
        <f ca="1">IFERROR(IF(Loan_Not_Paid*Values_Entered,Ending_Balance,""), "")</f>
        <v>1082778.2800006028</v>
      </c>
    </row>
    <row r="129" spans="2:8" x14ac:dyDescent="0.15">
      <c r="B129" s="5">
        <f ca="1">IFERROR(IF(Loan_Not_Paid*Values_Entered,Payment_Number,""), "")</f>
        <v>117</v>
      </c>
      <c r="C129" s="3">
        <f ca="1">IFERROR(IF(Loan_Not_Paid*Values_Entered,Payment_Date,""), "")</f>
        <v>49461</v>
      </c>
      <c r="D129" s="6">
        <f ca="1">IFERROR(IF(Loan_Not_Paid*Values_Entered,Beginning_Balance,""), "")</f>
        <v>1082778.2800006028</v>
      </c>
      <c r="E129" s="6">
        <f ca="1">IFERROR(IF(Loan_Not_Paid*Values_Entered,Monthly_Payment,""), "")</f>
        <v>9311.1067549839499</v>
      </c>
      <c r="F129" s="6">
        <f ca="1">IFERROR(IF(Loan_Not_Paid*Values_Entered,Principal,""), "")</f>
        <v>3446.0577383140439</v>
      </c>
      <c r="G129" s="6">
        <f ca="1">IFERROR(IF(Loan_Not_Paid*Values_Entered,Interest,""), "")</f>
        <v>5865.0490166699074</v>
      </c>
      <c r="H129" s="6">
        <f ca="1">IFERROR(IF(Loan_Not_Paid*Values_Entered,Ending_Balance,""), "")</f>
        <v>1079332.2222622887</v>
      </c>
    </row>
    <row r="130" spans="2:8" x14ac:dyDescent="0.15">
      <c r="B130" s="5">
        <f ca="1">IFERROR(IF(Loan_Not_Paid*Values_Entered,Payment_Number,""), "")</f>
        <v>118</v>
      </c>
      <c r="C130" s="3">
        <f ca="1">IFERROR(IF(Loan_Not_Paid*Values_Entered,Payment_Date,""), "")</f>
        <v>49491</v>
      </c>
      <c r="D130" s="6">
        <f ca="1">IFERROR(IF(Loan_Not_Paid*Values_Entered,Beginning_Balance,""), "")</f>
        <v>1079332.2222622887</v>
      </c>
      <c r="E130" s="6">
        <f ca="1">IFERROR(IF(Loan_Not_Paid*Values_Entered,Monthly_Payment,""), "")</f>
        <v>9311.1067549839499</v>
      </c>
      <c r="F130" s="6">
        <f ca="1">IFERROR(IF(Loan_Not_Paid*Values_Entered,Principal,""), "")</f>
        <v>3464.7238843965783</v>
      </c>
      <c r="G130" s="6">
        <f ca="1">IFERROR(IF(Loan_Not_Paid*Values_Entered,Interest,""), "")</f>
        <v>5846.382870587373</v>
      </c>
      <c r="H130" s="6">
        <f ca="1">IFERROR(IF(Loan_Not_Paid*Values_Entered,Ending_Balance,""), "")</f>
        <v>1075867.4983778924</v>
      </c>
    </row>
    <row r="131" spans="2:8" x14ac:dyDescent="0.15">
      <c r="B131" s="5">
        <f ca="1">IFERROR(IF(Loan_Not_Paid*Values_Entered,Payment_Number,""), "")</f>
        <v>119</v>
      </c>
      <c r="C131" s="3">
        <f ca="1">IFERROR(IF(Loan_Not_Paid*Values_Entered,Payment_Date,""), "")</f>
        <v>49522</v>
      </c>
      <c r="D131" s="6">
        <f ca="1">IFERROR(IF(Loan_Not_Paid*Values_Entered,Beginning_Balance,""), "")</f>
        <v>1075867.4983778924</v>
      </c>
      <c r="E131" s="6">
        <f ca="1">IFERROR(IF(Loan_Not_Paid*Values_Entered,Monthly_Payment,""), "")</f>
        <v>9311.1067549839499</v>
      </c>
      <c r="F131" s="6">
        <f ca="1">IFERROR(IF(Loan_Not_Paid*Values_Entered,Principal,""), "")</f>
        <v>3483.4911387703924</v>
      </c>
      <c r="G131" s="6">
        <f ca="1">IFERROR(IF(Loan_Not_Paid*Values_Entered,Interest,""), "")</f>
        <v>5827.6156162135576</v>
      </c>
      <c r="H131" s="6">
        <f ca="1">IFERROR(IF(Loan_Not_Paid*Values_Entered,Ending_Balance,""), "")</f>
        <v>1072384.0072391219</v>
      </c>
    </row>
    <row r="132" spans="2:8" x14ac:dyDescent="0.15">
      <c r="B132" s="5">
        <f ca="1">IFERROR(IF(Loan_Not_Paid*Values_Entered,Payment_Number,""), "")</f>
        <v>120</v>
      </c>
      <c r="C132" s="3">
        <f ca="1">IFERROR(IF(Loan_Not_Paid*Values_Entered,Payment_Date,""), "")</f>
        <v>49553</v>
      </c>
      <c r="D132" s="6">
        <f ca="1">IFERROR(IF(Loan_Not_Paid*Values_Entered,Beginning_Balance,""), "")</f>
        <v>1072384.0072391219</v>
      </c>
      <c r="E132" s="6">
        <f ca="1">IFERROR(IF(Loan_Not_Paid*Values_Entered,Monthly_Payment,""), "")</f>
        <v>9311.1067549839499</v>
      </c>
      <c r="F132" s="6">
        <f ca="1">IFERROR(IF(Loan_Not_Paid*Values_Entered,Principal,""), "")</f>
        <v>3502.3600491053994</v>
      </c>
      <c r="G132" s="6">
        <f ca="1">IFERROR(IF(Loan_Not_Paid*Values_Entered,Interest,""), "")</f>
        <v>5808.7467058785523</v>
      </c>
      <c r="H132" s="6">
        <f ca="1">IFERROR(IF(Loan_Not_Paid*Values_Entered,Ending_Balance,""), "")</f>
        <v>1068881.6471900167</v>
      </c>
    </row>
    <row r="133" spans="2:8" x14ac:dyDescent="0.15">
      <c r="B133" s="5">
        <f ca="1">IFERROR(IF(Loan_Not_Paid*Values_Entered,Payment_Number,""), "")</f>
        <v>121</v>
      </c>
      <c r="C133" s="3">
        <f ca="1">IFERROR(IF(Loan_Not_Paid*Values_Entered,Payment_Date,""), "")</f>
        <v>49583</v>
      </c>
      <c r="D133" s="6">
        <f ca="1">IFERROR(IF(Loan_Not_Paid*Values_Entered,Beginning_Balance,""), "")</f>
        <v>1068881.6471900167</v>
      </c>
      <c r="E133" s="6">
        <f ca="1">IFERROR(IF(Loan_Not_Paid*Values_Entered,Monthly_Payment,""), "")</f>
        <v>9311.1067549839499</v>
      </c>
      <c r="F133" s="6">
        <f ca="1">IFERROR(IF(Loan_Not_Paid*Values_Entered,Principal,""), "")</f>
        <v>3521.3311660380532</v>
      </c>
      <c r="G133" s="6">
        <f ca="1">IFERROR(IF(Loan_Not_Paid*Values_Entered,Interest,""), "")</f>
        <v>5789.7755889458958</v>
      </c>
      <c r="H133" s="6">
        <f ca="1">IFERROR(IF(Loan_Not_Paid*Values_Entered,Ending_Balance,""), "")</f>
        <v>1065360.3160239784</v>
      </c>
    </row>
    <row r="134" spans="2:8" x14ac:dyDescent="0.15">
      <c r="B134" s="5">
        <f ca="1">IFERROR(IF(Loan_Not_Paid*Values_Entered,Payment_Number,""), "")</f>
        <v>122</v>
      </c>
      <c r="C134" s="3">
        <f ca="1">IFERROR(IF(Loan_Not_Paid*Values_Entered,Payment_Date,""), "")</f>
        <v>49614</v>
      </c>
      <c r="D134" s="6">
        <f ca="1">IFERROR(IF(Loan_Not_Paid*Values_Entered,Beginning_Balance,""), "")</f>
        <v>1065360.3160239784</v>
      </c>
      <c r="E134" s="6">
        <f ca="1">IFERROR(IF(Loan_Not_Paid*Values_Entered,Monthly_Payment,""), "")</f>
        <v>9311.1067549839499</v>
      </c>
      <c r="F134" s="6">
        <f ca="1">IFERROR(IF(Loan_Not_Paid*Values_Entered,Principal,""), "")</f>
        <v>3540.4050431874261</v>
      </c>
      <c r="G134" s="6">
        <f ca="1">IFERROR(IF(Loan_Not_Paid*Values_Entered,Interest,""), "")</f>
        <v>5770.7017117965243</v>
      </c>
      <c r="H134" s="6">
        <f ca="1">IFERROR(IF(Loan_Not_Paid*Values_Entered,Ending_Balance,""), "")</f>
        <v>1061819.9109807911</v>
      </c>
    </row>
    <row r="135" spans="2:8" x14ac:dyDescent="0.15">
      <c r="B135" s="5">
        <f ca="1">IFERROR(IF(Loan_Not_Paid*Values_Entered,Payment_Number,""), "")</f>
        <v>123</v>
      </c>
      <c r="C135" s="3">
        <f ca="1">IFERROR(IF(Loan_Not_Paid*Values_Entered,Payment_Date,""), "")</f>
        <v>49644</v>
      </c>
      <c r="D135" s="6">
        <f ca="1">IFERROR(IF(Loan_Not_Paid*Values_Entered,Beginning_Balance,""), "")</f>
        <v>1061819.9109807911</v>
      </c>
      <c r="E135" s="6">
        <f ca="1">IFERROR(IF(Loan_Not_Paid*Values_Entered,Monthly_Payment,""), "")</f>
        <v>9311.1067549839499</v>
      </c>
      <c r="F135" s="6">
        <f ca="1">IFERROR(IF(Loan_Not_Paid*Values_Entered,Principal,""), "")</f>
        <v>3559.582237171358</v>
      </c>
      <c r="G135" s="6">
        <f ca="1">IFERROR(IF(Loan_Not_Paid*Values_Entered,Interest,""), "")</f>
        <v>5751.5245178125906</v>
      </c>
      <c r="H135" s="6">
        <f ca="1">IFERROR(IF(Loan_Not_Paid*Values_Entered,Ending_Balance,""), "")</f>
        <v>1058260.3287436198</v>
      </c>
    </row>
    <row r="136" spans="2:8" x14ac:dyDescent="0.15">
      <c r="B136" s="5">
        <f ca="1">IFERROR(IF(Loan_Not_Paid*Values_Entered,Payment_Number,""), "")</f>
        <v>124</v>
      </c>
      <c r="C136" s="3">
        <f ca="1">IFERROR(IF(Loan_Not_Paid*Values_Entered,Payment_Date,""), "")</f>
        <v>49675</v>
      </c>
      <c r="D136" s="6">
        <f ca="1">IFERROR(IF(Loan_Not_Paid*Values_Entered,Beginning_Balance,""), "")</f>
        <v>1058260.3287436198</v>
      </c>
      <c r="E136" s="6">
        <f ca="1">IFERROR(IF(Loan_Not_Paid*Values_Entered,Monthly_Payment,""), "")</f>
        <v>9311.1067549839499</v>
      </c>
      <c r="F136" s="6">
        <f ca="1">IFERROR(IF(Loan_Not_Paid*Values_Entered,Principal,""), "")</f>
        <v>3578.8633076227029</v>
      </c>
      <c r="G136" s="6">
        <f ca="1">IFERROR(IF(Loan_Not_Paid*Values_Entered,Interest,""), "")</f>
        <v>5732.2434473612466</v>
      </c>
      <c r="H136" s="6">
        <f ca="1">IFERROR(IF(Loan_Not_Paid*Values_Entered,Ending_Balance,""), "")</f>
        <v>1054681.4654359974</v>
      </c>
    </row>
    <row r="137" spans="2:8" x14ac:dyDescent="0.15">
      <c r="B137" s="5">
        <f ca="1">IFERROR(IF(Loan_Not_Paid*Values_Entered,Payment_Number,""), "")</f>
        <v>125</v>
      </c>
      <c r="C137" s="3">
        <f ca="1">IFERROR(IF(Loan_Not_Paid*Values_Entered,Payment_Date,""), "")</f>
        <v>49706</v>
      </c>
      <c r="D137" s="6">
        <f ca="1">IFERROR(IF(Loan_Not_Paid*Values_Entered,Beginning_Balance,""), "")</f>
        <v>1054681.4654359974</v>
      </c>
      <c r="E137" s="6">
        <f ca="1">IFERROR(IF(Loan_Not_Paid*Values_Entered,Monthly_Payment,""), "")</f>
        <v>9311.1067549839499</v>
      </c>
      <c r="F137" s="6">
        <f ca="1">IFERROR(IF(Loan_Not_Paid*Values_Entered,Principal,""), "")</f>
        <v>3598.2488172056592</v>
      </c>
      <c r="G137" s="6">
        <f ca="1">IFERROR(IF(Loan_Not_Paid*Values_Entered,Interest,""), "")</f>
        <v>5712.8579377782917</v>
      </c>
      <c r="H137" s="6">
        <f ca="1">IFERROR(IF(Loan_Not_Paid*Values_Entered,Ending_Balance,""), "")</f>
        <v>1051083.2166187922</v>
      </c>
    </row>
    <row r="138" spans="2:8" x14ac:dyDescent="0.15">
      <c r="B138" s="5">
        <f ca="1">IFERROR(IF(Loan_Not_Paid*Values_Entered,Payment_Number,""), "")</f>
        <v>126</v>
      </c>
      <c r="C138" s="3">
        <f ca="1">IFERROR(IF(Loan_Not_Paid*Values_Entered,Payment_Date,""), "")</f>
        <v>49735</v>
      </c>
      <c r="D138" s="6">
        <f ca="1">IFERROR(IF(Loan_Not_Paid*Values_Entered,Beginning_Balance,""), "")</f>
        <v>1051083.2166187922</v>
      </c>
      <c r="E138" s="6">
        <f ca="1">IFERROR(IF(Loan_Not_Paid*Values_Entered,Monthly_Payment,""), "")</f>
        <v>9311.1067549839499</v>
      </c>
      <c r="F138" s="6">
        <f ca="1">IFERROR(IF(Loan_Not_Paid*Values_Entered,Principal,""), "")</f>
        <v>3617.73933163219</v>
      </c>
      <c r="G138" s="6">
        <f ca="1">IFERROR(IF(Loan_Not_Paid*Values_Entered,Interest,""), "")</f>
        <v>5693.3674233517604</v>
      </c>
      <c r="H138" s="6">
        <f ca="1">IFERROR(IF(Loan_Not_Paid*Values_Entered,Ending_Balance,""), "")</f>
        <v>1047465.4772871598</v>
      </c>
    </row>
    <row r="139" spans="2:8" x14ac:dyDescent="0.15">
      <c r="B139" s="5">
        <f ca="1">IFERROR(IF(Loan_Not_Paid*Values_Entered,Payment_Number,""), "")</f>
        <v>127</v>
      </c>
      <c r="C139" s="3">
        <f ca="1">IFERROR(IF(Loan_Not_Paid*Values_Entered,Payment_Date,""), "")</f>
        <v>49766</v>
      </c>
      <c r="D139" s="6">
        <f ca="1">IFERROR(IF(Loan_Not_Paid*Values_Entered,Beginning_Balance,""), "")</f>
        <v>1047465.4772871598</v>
      </c>
      <c r="E139" s="6">
        <f ca="1">IFERROR(IF(Loan_Not_Paid*Values_Entered,Monthly_Payment,""), "")</f>
        <v>9311.1067549839499</v>
      </c>
      <c r="F139" s="6">
        <f ca="1">IFERROR(IF(Loan_Not_Paid*Values_Entered,Principal,""), "")</f>
        <v>3637.3354196785308</v>
      </c>
      <c r="G139" s="6">
        <f ca="1">IFERROR(IF(Loan_Not_Paid*Values_Entered,Interest,""), "")</f>
        <v>5673.7713353054205</v>
      </c>
      <c r="H139" s="6">
        <f ca="1">IFERROR(IF(Loan_Not_Paid*Values_Entered,Ending_Balance,""), "")</f>
        <v>1043828.1418674809</v>
      </c>
    </row>
    <row r="140" spans="2:8" x14ac:dyDescent="0.15">
      <c r="B140" s="5">
        <f ca="1">IFERROR(IF(Loan_Not_Paid*Values_Entered,Payment_Number,""), "")</f>
        <v>128</v>
      </c>
      <c r="C140" s="3">
        <f ca="1">IFERROR(IF(Loan_Not_Paid*Values_Entered,Payment_Date,""), "")</f>
        <v>49796</v>
      </c>
      <c r="D140" s="6">
        <f ca="1">IFERROR(IF(Loan_Not_Paid*Values_Entered,Beginning_Balance,""), "")</f>
        <v>1043828.1418674809</v>
      </c>
      <c r="E140" s="6">
        <f ca="1">IFERROR(IF(Loan_Not_Paid*Values_Entered,Monthly_Payment,""), "")</f>
        <v>9311.1067549839499</v>
      </c>
      <c r="F140" s="6">
        <f ca="1">IFERROR(IF(Loan_Not_Paid*Values_Entered,Principal,""), "")</f>
        <v>3657.0376532017899</v>
      </c>
      <c r="G140" s="6">
        <f ca="1">IFERROR(IF(Loan_Not_Paid*Values_Entered,Interest,""), "")</f>
        <v>5654.0691017821609</v>
      </c>
      <c r="H140" s="6">
        <f ca="1">IFERROR(IF(Loan_Not_Paid*Values_Entered,Ending_Balance,""), "")</f>
        <v>1040171.1042142797</v>
      </c>
    </row>
    <row r="141" spans="2:8" x14ac:dyDescent="0.15">
      <c r="B141" s="5">
        <f ca="1">IFERROR(IF(Loan_Not_Paid*Values_Entered,Payment_Number,""), "")</f>
        <v>129</v>
      </c>
      <c r="C141" s="3">
        <f ca="1">IFERROR(IF(Loan_Not_Paid*Values_Entered,Payment_Date,""), "")</f>
        <v>49827</v>
      </c>
      <c r="D141" s="6">
        <f ca="1">IFERROR(IF(Loan_Not_Paid*Values_Entered,Beginning_Balance,""), "")</f>
        <v>1040171.1042142797</v>
      </c>
      <c r="E141" s="6">
        <f ca="1">IFERROR(IF(Loan_Not_Paid*Values_Entered,Monthly_Payment,""), "")</f>
        <v>9311.1067549839499</v>
      </c>
      <c r="F141" s="6">
        <f ca="1">IFERROR(IF(Loan_Not_Paid*Values_Entered,Principal,""), "")</f>
        <v>3676.8466071566327</v>
      </c>
      <c r="G141" s="6">
        <f ca="1">IFERROR(IF(Loan_Not_Paid*Values_Entered,Interest,""), "")</f>
        <v>5634.2601478273182</v>
      </c>
      <c r="H141" s="6">
        <f ca="1">IFERROR(IF(Loan_Not_Paid*Values_Entered,Ending_Balance,""), "")</f>
        <v>1036494.2576071229</v>
      </c>
    </row>
    <row r="142" spans="2:8" x14ac:dyDescent="0.15">
      <c r="B142" s="5">
        <f ca="1">IFERROR(IF(Loan_Not_Paid*Values_Entered,Payment_Number,""), "")</f>
        <v>130</v>
      </c>
      <c r="C142" s="3">
        <f ca="1">IFERROR(IF(Loan_Not_Paid*Values_Entered,Payment_Date,""), "")</f>
        <v>49857</v>
      </c>
      <c r="D142" s="6">
        <f ca="1">IFERROR(IF(Loan_Not_Paid*Values_Entered,Beginning_Balance,""), "")</f>
        <v>1036494.2576071229</v>
      </c>
      <c r="E142" s="6">
        <f ca="1">IFERROR(IF(Loan_Not_Paid*Values_Entered,Monthly_Payment,""), "")</f>
        <v>9311.1067549839499</v>
      </c>
      <c r="F142" s="6">
        <f ca="1">IFERROR(IF(Loan_Not_Paid*Values_Entered,Principal,""), "")</f>
        <v>3696.7628596120644</v>
      </c>
      <c r="G142" s="6">
        <f ca="1">IFERROR(IF(Loan_Not_Paid*Values_Entered,Interest,""), "")</f>
        <v>5614.3438953718869</v>
      </c>
      <c r="H142" s="6">
        <f ca="1">IFERROR(IF(Loan_Not_Paid*Values_Entered,Ending_Balance,""), "")</f>
        <v>1032797.4947475109</v>
      </c>
    </row>
    <row r="143" spans="2:8" x14ac:dyDescent="0.15">
      <c r="B143" s="5">
        <f ca="1">IFERROR(IF(Loan_Not_Paid*Values_Entered,Payment_Number,""), "")</f>
        <v>131</v>
      </c>
      <c r="C143" s="3">
        <f ca="1">IFERROR(IF(Loan_Not_Paid*Values_Entered,Payment_Date,""), "")</f>
        <v>49888</v>
      </c>
      <c r="D143" s="6">
        <f ca="1">IFERROR(IF(Loan_Not_Paid*Values_Entered,Beginning_Balance,""), "")</f>
        <v>1032797.4947475109</v>
      </c>
      <c r="E143" s="6">
        <f ca="1">IFERROR(IF(Loan_Not_Paid*Values_Entered,Monthly_Payment,""), "")</f>
        <v>9311.1067549839499</v>
      </c>
      <c r="F143" s="6">
        <f ca="1">IFERROR(IF(Loan_Not_Paid*Values_Entered,Principal,""), "")</f>
        <v>3716.786991768296</v>
      </c>
      <c r="G143" s="6">
        <f ca="1">IFERROR(IF(Loan_Not_Paid*Values_Entered,Interest,""), "")</f>
        <v>5594.3197632156543</v>
      </c>
      <c r="H143" s="6">
        <f ca="1">IFERROR(IF(Loan_Not_Paid*Values_Entered,Ending_Balance,""), "")</f>
        <v>1029080.7077557428</v>
      </c>
    </row>
    <row r="144" spans="2:8" x14ac:dyDescent="0.15">
      <c r="B144" s="5">
        <f ca="1">IFERROR(IF(Loan_Not_Paid*Values_Entered,Payment_Number,""), "")</f>
        <v>132</v>
      </c>
      <c r="C144" s="3">
        <f ca="1">IFERROR(IF(Loan_Not_Paid*Values_Entered,Payment_Date,""), "")</f>
        <v>49919</v>
      </c>
      <c r="D144" s="6">
        <f ca="1">IFERROR(IF(Loan_Not_Paid*Values_Entered,Beginning_Balance,""), "")</f>
        <v>1029080.7077557428</v>
      </c>
      <c r="E144" s="6">
        <f ca="1">IFERROR(IF(Loan_Not_Paid*Values_Entered,Monthly_Payment,""), "")</f>
        <v>9311.1067549839499</v>
      </c>
      <c r="F144" s="6">
        <f ca="1">IFERROR(IF(Loan_Not_Paid*Values_Entered,Principal,""), "")</f>
        <v>3736.9195879737076</v>
      </c>
      <c r="G144" s="6">
        <f ca="1">IFERROR(IF(Loan_Not_Paid*Values_Entered,Interest,""), "")</f>
        <v>5574.1871670102419</v>
      </c>
      <c r="H144" s="6">
        <f ca="1">IFERROR(IF(Loan_Not_Paid*Values_Entered,Ending_Balance,""), "")</f>
        <v>1025343.7881677691</v>
      </c>
    </row>
    <row r="145" spans="2:8" x14ac:dyDescent="0.15">
      <c r="B145" s="5">
        <f ca="1">IFERROR(IF(Loan_Not_Paid*Values_Entered,Payment_Number,""), "")</f>
        <v>133</v>
      </c>
      <c r="C145" s="3">
        <f ca="1">IFERROR(IF(Loan_Not_Paid*Values_Entered,Payment_Date,""), "")</f>
        <v>49949</v>
      </c>
      <c r="D145" s="6">
        <f ca="1">IFERROR(IF(Loan_Not_Paid*Values_Entered,Beginning_Balance,""), "")</f>
        <v>1025343.7881677691</v>
      </c>
      <c r="E145" s="6">
        <f ca="1">IFERROR(IF(Loan_Not_Paid*Values_Entered,Monthly_Payment,""), "")</f>
        <v>9311.1067549839499</v>
      </c>
      <c r="F145" s="6">
        <f ca="1">IFERROR(IF(Loan_Not_Paid*Values_Entered,Principal,""), "")</f>
        <v>3757.161235741899</v>
      </c>
      <c r="G145" s="6">
        <f ca="1">IFERROR(IF(Loan_Not_Paid*Values_Entered,Interest,""), "")</f>
        <v>5553.9455192420519</v>
      </c>
      <c r="H145" s="6">
        <f ca="1">IFERROR(IF(Loan_Not_Paid*Values_Entered,Ending_Balance,""), "")</f>
        <v>1021586.6269320273</v>
      </c>
    </row>
    <row r="146" spans="2:8" x14ac:dyDescent="0.15">
      <c r="B146" s="5">
        <f ca="1">IFERROR(IF(Loan_Not_Paid*Values_Entered,Payment_Number,""), "")</f>
        <v>134</v>
      </c>
      <c r="C146" s="3">
        <f ca="1">IFERROR(IF(Loan_Not_Paid*Values_Entered,Payment_Date,""), "")</f>
        <v>49980</v>
      </c>
      <c r="D146" s="6">
        <f ca="1">IFERROR(IF(Loan_Not_Paid*Values_Entered,Beginning_Balance,""), "")</f>
        <v>1021586.6269320273</v>
      </c>
      <c r="E146" s="6">
        <f ca="1">IFERROR(IF(Loan_Not_Paid*Values_Entered,Monthly_Payment,""), "")</f>
        <v>9311.1067549839499</v>
      </c>
      <c r="F146" s="6">
        <f ca="1">IFERROR(IF(Loan_Not_Paid*Values_Entered,Principal,""), "")</f>
        <v>3777.5125257688342</v>
      </c>
      <c r="G146" s="6">
        <f ca="1">IFERROR(IF(Loan_Not_Paid*Values_Entered,Interest,""), "")</f>
        <v>5533.5942292151176</v>
      </c>
      <c r="H146" s="6">
        <f ca="1">IFERROR(IF(Loan_Not_Paid*Values_Entered,Ending_Balance,""), "")</f>
        <v>1017809.1144062586</v>
      </c>
    </row>
    <row r="147" spans="2:8" x14ac:dyDescent="0.15">
      <c r="B147" s="5">
        <f ca="1">IFERROR(IF(Loan_Not_Paid*Values_Entered,Payment_Number,""), "")</f>
        <v>135</v>
      </c>
      <c r="C147" s="3">
        <f ca="1">IFERROR(IF(Loan_Not_Paid*Values_Entered,Payment_Date,""), "")</f>
        <v>50010</v>
      </c>
      <c r="D147" s="6">
        <f ca="1">IFERROR(IF(Loan_Not_Paid*Values_Entered,Beginning_Balance,""), "")</f>
        <v>1017809.1144062586</v>
      </c>
      <c r="E147" s="6">
        <f ca="1">IFERROR(IF(Loan_Not_Paid*Values_Entered,Monthly_Payment,""), "")</f>
        <v>9311.1067549839499</v>
      </c>
      <c r="F147" s="6">
        <f ca="1">IFERROR(IF(Loan_Not_Paid*Values_Entered,Principal,""), "")</f>
        <v>3797.974051950082</v>
      </c>
      <c r="G147" s="6">
        <f ca="1">IFERROR(IF(Loan_Not_Paid*Values_Entered,Interest,""), "")</f>
        <v>5513.1327030338689</v>
      </c>
      <c r="H147" s="6">
        <f ca="1">IFERROR(IF(Loan_Not_Paid*Values_Entered,Ending_Balance,""), "")</f>
        <v>1014011.1403543083</v>
      </c>
    </row>
    <row r="148" spans="2:8" x14ac:dyDescent="0.15">
      <c r="B148" s="5">
        <f ca="1">IFERROR(IF(Loan_Not_Paid*Values_Entered,Payment_Number,""), "")</f>
        <v>136</v>
      </c>
      <c r="C148" s="3">
        <f ca="1">IFERROR(IF(Loan_Not_Paid*Values_Entered,Payment_Date,""), "")</f>
        <v>50041</v>
      </c>
      <c r="D148" s="6">
        <f ca="1">IFERROR(IF(Loan_Not_Paid*Values_Entered,Beginning_Balance,""), "")</f>
        <v>1014011.1403543083</v>
      </c>
      <c r="E148" s="6">
        <f ca="1">IFERROR(IF(Loan_Not_Paid*Values_Entered,Monthly_Payment,""), "")</f>
        <v>9311.1067549839499</v>
      </c>
      <c r="F148" s="6">
        <f ca="1">IFERROR(IF(Loan_Not_Paid*Values_Entered,Principal,""), "")</f>
        <v>3818.5464113981448</v>
      </c>
      <c r="G148" s="6">
        <f ca="1">IFERROR(IF(Loan_Not_Paid*Values_Entered,Interest,""), "")</f>
        <v>5492.5603435858056</v>
      </c>
      <c r="H148" s="6">
        <f ca="1">IFERROR(IF(Loan_Not_Paid*Values_Entered,Ending_Balance,""), "")</f>
        <v>1010192.5939429104</v>
      </c>
    </row>
    <row r="149" spans="2:8" x14ac:dyDescent="0.15">
      <c r="B149" s="5">
        <f ca="1">IFERROR(IF(Loan_Not_Paid*Values_Entered,Payment_Number,""), "")</f>
        <v>137</v>
      </c>
      <c r="C149" s="3">
        <f ca="1">IFERROR(IF(Loan_Not_Paid*Values_Entered,Payment_Date,""), "")</f>
        <v>50072</v>
      </c>
      <c r="D149" s="6">
        <f ca="1">IFERROR(IF(Loan_Not_Paid*Values_Entered,Beginning_Balance,""), "")</f>
        <v>1010192.5939429104</v>
      </c>
      <c r="E149" s="6">
        <f ca="1">IFERROR(IF(Loan_Not_Paid*Values_Entered,Monthly_Payment,""), "")</f>
        <v>9311.1067549839499</v>
      </c>
      <c r="F149" s="6">
        <f ca="1">IFERROR(IF(Loan_Not_Paid*Values_Entered,Principal,""), "")</f>
        <v>3839.230204459885</v>
      </c>
      <c r="G149" s="6">
        <f ca="1">IFERROR(IF(Loan_Not_Paid*Values_Entered,Interest,""), "")</f>
        <v>5471.8765505240654</v>
      </c>
      <c r="H149" s="6">
        <f ca="1">IFERROR(IF(Loan_Not_Paid*Values_Entered,Ending_Balance,""), "")</f>
        <v>1006353.3637384505</v>
      </c>
    </row>
    <row r="150" spans="2:8" x14ac:dyDescent="0.15">
      <c r="B150" s="5">
        <f ca="1">IFERROR(IF(Loan_Not_Paid*Values_Entered,Payment_Number,""), "")</f>
        <v>138</v>
      </c>
      <c r="C150" s="3">
        <f ca="1">IFERROR(IF(Loan_Not_Paid*Values_Entered,Payment_Date,""), "")</f>
        <v>50100</v>
      </c>
      <c r="D150" s="6">
        <f ca="1">IFERROR(IF(Loan_Not_Paid*Values_Entered,Beginning_Balance,""), "")</f>
        <v>1006353.3637384505</v>
      </c>
      <c r="E150" s="6">
        <f ca="1">IFERROR(IF(Loan_Not_Paid*Values_Entered,Monthly_Payment,""), "")</f>
        <v>9311.1067549839499</v>
      </c>
      <c r="F150" s="6">
        <f ca="1">IFERROR(IF(Loan_Not_Paid*Values_Entered,Principal,""), "")</f>
        <v>3860.0260347340422</v>
      </c>
      <c r="G150" s="6">
        <f ca="1">IFERROR(IF(Loan_Not_Paid*Values_Entered,Interest,""), "")</f>
        <v>5451.0807202499091</v>
      </c>
      <c r="H150" s="6">
        <f ca="1">IFERROR(IF(Loan_Not_Paid*Values_Entered,Ending_Balance,""), "")</f>
        <v>1002493.3377037165</v>
      </c>
    </row>
    <row r="151" spans="2:8" x14ac:dyDescent="0.15">
      <c r="B151" s="5">
        <f ca="1">IFERROR(IF(Loan_Not_Paid*Values_Entered,Payment_Number,""), "")</f>
        <v>139</v>
      </c>
      <c r="C151" s="3">
        <f ca="1">IFERROR(IF(Loan_Not_Paid*Values_Entered,Payment_Date,""), "")</f>
        <v>50131</v>
      </c>
      <c r="D151" s="6">
        <f ca="1">IFERROR(IF(Loan_Not_Paid*Values_Entered,Beginning_Balance,""), "")</f>
        <v>1002493.3377037165</v>
      </c>
      <c r="E151" s="6">
        <f ca="1">IFERROR(IF(Loan_Not_Paid*Values_Entered,Monthly_Payment,""), "")</f>
        <v>9311.1067549839499</v>
      </c>
      <c r="F151" s="6">
        <f ca="1">IFERROR(IF(Loan_Not_Paid*Values_Entered,Principal,""), "")</f>
        <v>3880.9345090888523</v>
      </c>
      <c r="G151" s="6">
        <f ca="1">IFERROR(IF(Loan_Not_Paid*Values_Entered,Interest,""), "")</f>
        <v>5430.1722458950999</v>
      </c>
      <c r="H151" s="6">
        <f ca="1">IFERROR(IF(Loan_Not_Paid*Values_Entered,Ending_Balance,""), "")</f>
        <v>998612.40319462772</v>
      </c>
    </row>
    <row r="152" spans="2:8" x14ac:dyDescent="0.15">
      <c r="B152" s="5">
        <f ca="1">IFERROR(IF(Loan_Not_Paid*Values_Entered,Payment_Number,""), "")</f>
        <v>140</v>
      </c>
      <c r="C152" s="3">
        <f ca="1">IFERROR(IF(Loan_Not_Paid*Values_Entered,Payment_Date,""), "")</f>
        <v>50161</v>
      </c>
      <c r="D152" s="6">
        <f ca="1">IFERROR(IF(Loan_Not_Paid*Values_Entered,Beginning_Balance,""), "")</f>
        <v>998612.40319462772</v>
      </c>
      <c r="E152" s="6">
        <f ca="1">IFERROR(IF(Loan_Not_Paid*Values_Entered,Monthly_Payment,""), "")</f>
        <v>9311.1067549839499</v>
      </c>
      <c r="F152" s="6">
        <f ca="1">IFERROR(IF(Loan_Not_Paid*Values_Entered,Principal,""), "")</f>
        <v>3901.9562376797503</v>
      </c>
      <c r="G152" s="6">
        <f ca="1">IFERROR(IF(Loan_Not_Paid*Values_Entered,Interest,""), "")</f>
        <v>5409.1505173042005</v>
      </c>
      <c r="H152" s="6">
        <f ca="1">IFERROR(IF(Loan_Not_Paid*Values_Entered,Ending_Balance,""), "")</f>
        <v>994710.44695694791</v>
      </c>
    </row>
    <row r="153" spans="2:8" x14ac:dyDescent="0.15">
      <c r="B153" s="5">
        <f ca="1">IFERROR(IF(Loan_Not_Paid*Values_Entered,Payment_Number,""), "")</f>
        <v>141</v>
      </c>
      <c r="C153" s="3">
        <f ca="1">IFERROR(IF(Loan_Not_Paid*Values_Entered,Payment_Date,""), "")</f>
        <v>50192</v>
      </c>
      <c r="D153" s="6">
        <f ca="1">IFERROR(IF(Loan_Not_Paid*Values_Entered,Beginning_Balance,""), "")</f>
        <v>994710.44695694791</v>
      </c>
      <c r="E153" s="6">
        <f ca="1">IFERROR(IF(Loan_Not_Paid*Values_Entered,Monthly_Payment,""), "")</f>
        <v>9311.1067549839499</v>
      </c>
      <c r="F153" s="6">
        <f ca="1">IFERROR(IF(Loan_Not_Paid*Values_Entered,Principal,""), "")</f>
        <v>3923.0918339671816</v>
      </c>
      <c r="G153" s="6">
        <f ca="1">IFERROR(IF(Loan_Not_Paid*Values_Entered,Interest,""), "")</f>
        <v>5388.0149210167683</v>
      </c>
      <c r="H153" s="6">
        <f ca="1">IFERROR(IF(Loan_Not_Paid*Values_Entered,Ending_Balance,""), "")</f>
        <v>990787.35512298089</v>
      </c>
    </row>
    <row r="154" spans="2:8" x14ac:dyDescent="0.15">
      <c r="B154" s="5">
        <f ca="1">IFERROR(IF(Loan_Not_Paid*Values_Entered,Payment_Number,""), "")</f>
        <v>142</v>
      </c>
      <c r="C154" s="3">
        <f ca="1">IFERROR(IF(Loan_Not_Paid*Values_Entered,Payment_Date,""), "")</f>
        <v>50222</v>
      </c>
      <c r="D154" s="6">
        <f ca="1">IFERROR(IF(Loan_Not_Paid*Values_Entered,Beginning_Balance,""), "")</f>
        <v>990787.35512298089</v>
      </c>
      <c r="E154" s="6">
        <f ca="1">IFERROR(IF(Loan_Not_Paid*Values_Entered,Monthly_Payment,""), "")</f>
        <v>9311.1067549839499</v>
      </c>
      <c r="F154" s="6">
        <f ca="1">IFERROR(IF(Loan_Not_Paid*Values_Entered,Principal,""), "")</f>
        <v>3944.3419147345039</v>
      </c>
      <c r="G154" s="6">
        <f ca="1">IFERROR(IF(Loan_Not_Paid*Values_Entered,Interest,""), "")</f>
        <v>5366.7648402494469</v>
      </c>
      <c r="H154" s="6">
        <f ca="1">IFERROR(IF(Loan_Not_Paid*Values_Entered,Ending_Balance,""), "")</f>
        <v>986843.01320824632</v>
      </c>
    </row>
    <row r="155" spans="2:8" x14ac:dyDescent="0.15">
      <c r="B155" s="5">
        <f ca="1">IFERROR(IF(Loan_Not_Paid*Values_Entered,Payment_Number,""), "")</f>
        <v>143</v>
      </c>
      <c r="C155" s="3">
        <f ca="1">IFERROR(IF(Loan_Not_Paid*Values_Entered,Payment_Date,""), "")</f>
        <v>50253</v>
      </c>
      <c r="D155" s="6">
        <f ca="1">IFERROR(IF(Loan_Not_Paid*Values_Entered,Beginning_Balance,""), "")</f>
        <v>986843.01320824632</v>
      </c>
      <c r="E155" s="6">
        <f ca="1">IFERROR(IF(Loan_Not_Paid*Values_Entered,Monthly_Payment,""), "")</f>
        <v>9311.1067549839499</v>
      </c>
      <c r="F155" s="6">
        <f ca="1">IFERROR(IF(Loan_Not_Paid*Values_Entered,Principal,""), "")</f>
        <v>3965.7071001059826</v>
      </c>
      <c r="G155" s="6">
        <f ca="1">IFERROR(IF(Loan_Not_Paid*Values_Entered,Interest,""), "")</f>
        <v>5345.3996548779669</v>
      </c>
      <c r="H155" s="6">
        <f ca="1">IFERROR(IF(Loan_Not_Paid*Values_Entered,Ending_Balance,""), "")</f>
        <v>982877.30610814062</v>
      </c>
    </row>
    <row r="156" spans="2:8" x14ac:dyDescent="0.15">
      <c r="B156" s="5">
        <f ca="1">IFERROR(IF(Loan_Not_Paid*Values_Entered,Payment_Number,""), "")</f>
        <v>144</v>
      </c>
      <c r="C156" s="3">
        <f ca="1">IFERROR(IF(Loan_Not_Paid*Values_Entered,Payment_Date,""), "")</f>
        <v>50284</v>
      </c>
      <c r="D156" s="6">
        <f ca="1">IFERROR(IF(Loan_Not_Paid*Values_Entered,Beginning_Balance,""), "")</f>
        <v>982877.30610814062</v>
      </c>
      <c r="E156" s="6">
        <f ca="1">IFERROR(IF(Loan_Not_Paid*Values_Entered,Monthly_Payment,""), "")</f>
        <v>9311.1067549839499</v>
      </c>
      <c r="F156" s="6">
        <f ca="1">IFERROR(IF(Loan_Not_Paid*Values_Entered,Principal,""), "")</f>
        <v>3987.1880135648903</v>
      </c>
      <c r="G156" s="6">
        <f ca="1">IFERROR(IF(Loan_Not_Paid*Values_Entered,Interest,""), "")</f>
        <v>5323.9187414190601</v>
      </c>
      <c r="H156" s="6">
        <f ca="1">IFERROR(IF(Loan_Not_Paid*Values_Entered,Ending_Balance,""), "")</f>
        <v>978890.11809457582</v>
      </c>
    </row>
    <row r="157" spans="2:8" x14ac:dyDescent="0.15">
      <c r="B157" s="5">
        <f ca="1">IFERROR(IF(Loan_Not_Paid*Values_Entered,Payment_Number,""), "")</f>
        <v>145</v>
      </c>
      <c r="C157" s="3">
        <f ca="1">IFERROR(IF(Loan_Not_Paid*Values_Entered,Payment_Date,""), "")</f>
        <v>50314</v>
      </c>
      <c r="D157" s="6">
        <f ca="1">IFERROR(IF(Loan_Not_Paid*Values_Entered,Beginning_Balance,""), "")</f>
        <v>978890.11809457582</v>
      </c>
      <c r="E157" s="6">
        <f ca="1">IFERROR(IF(Loan_Not_Paid*Values_Entered,Monthly_Payment,""), "")</f>
        <v>9311.1067549839499</v>
      </c>
      <c r="F157" s="6">
        <f ca="1">IFERROR(IF(Loan_Not_Paid*Values_Entered,Principal,""), "")</f>
        <v>4008.7852819717</v>
      </c>
      <c r="G157" s="6">
        <f ca="1">IFERROR(IF(Loan_Not_Paid*Values_Entered,Interest,""), "")</f>
        <v>5302.3214730122509</v>
      </c>
      <c r="H157" s="6">
        <f ca="1">IFERROR(IF(Loan_Not_Paid*Values_Entered,Ending_Balance,""), "")</f>
        <v>974881.33281260449</v>
      </c>
    </row>
    <row r="158" spans="2:8" x14ac:dyDescent="0.15">
      <c r="B158" s="5">
        <f ca="1">IFERROR(IF(Loan_Not_Paid*Values_Entered,Payment_Number,""), "")</f>
        <v>146</v>
      </c>
      <c r="C158" s="3">
        <f ca="1">IFERROR(IF(Loan_Not_Paid*Values_Entered,Payment_Date,""), "")</f>
        <v>50345</v>
      </c>
      <c r="D158" s="6">
        <f ca="1">IFERROR(IF(Loan_Not_Paid*Values_Entered,Beginning_Balance,""), "")</f>
        <v>974881.33281260449</v>
      </c>
      <c r="E158" s="6">
        <f ca="1">IFERROR(IF(Loan_Not_Paid*Values_Entered,Monthly_Payment,""), "")</f>
        <v>9311.1067549839499</v>
      </c>
      <c r="F158" s="6">
        <f ca="1">IFERROR(IF(Loan_Not_Paid*Values_Entered,Principal,""), "")</f>
        <v>4030.4995355823794</v>
      </c>
      <c r="G158" s="6">
        <f ca="1">IFERROR(IF(Loan_Not_Paid*Values_Entered,Interest,""), "")</f>
        <v>5280.6072194015705</v>
      </c>
      <c r="H158" s="6">
        <f ca="1">IFERROR(IF(Loan_Not_Paid*Values_Entered,Ending_Balance,""), "")</f>
        <v>970850.83327702177</v>
      </c>
    </row>
    <row r="159" spans="2:8" x14ac:dyDescent="0.15">
      <c r="B159" s="5">
        <f ca="1">IFERROR(IF(Loan_Not_Paid*Values_Entered,Payment_Number,""), "")</f>
        <v>147</v>
      </c>
      <c r="C159" s="3">
        <f ca="1">IFERROR(IF(Loan_Not_Paid*Values_Entered,Payment_Date,""), "")</f>
        <v>50375</v>
      </c>
      <c r="D159" s="6">
        <f ca="1">IFERROR(IF(Loan_Not_Paid*Values_Entered,Beginning_Balance,""), "")</f>
        <v>970850.83327702177</v>
      </c>
      <c r="E159" s="6">
        <f ca="1">IFERROR(IF(Loan_Not_Paid*Values_Entered,Monthly_Payment,""), "")</f>
        <v>9311.1067549839499</v>
      </c>
      <c r="F159" s="6">
        <f ca="1">IFERROR(IF(Loan_Not_Paid*Values_Entered,Principal,""), "")</f>
        <v>4052.3314080667847</v>
      </c>
      <c r="G159" s="6">
        <f ca="1">IFERROR(IF(Loan_Not_Paid*Values_Entered,Interest,""), "")</f>
        <v>5258.7753469171676</v>
      </c>
      <c r="H159" s="6">
        <f ca="1">IFERROR(IF(Loan_Not_Paid*Values_Entered,Ending_Balance,""), "")</f>
        <v>966798.50186895509</v>
      </c>
    </row>
    <row r="160" spans="2:8" x14ac:dyDescent="0.15">
      <c r="B160" s="5">
        <f ca="1">IFERROR(IF(Loan_Not_Paid*Values_Entered,Payment_Number,""), "")</f>
        <v>148</v>
      </c>
      <c r="C160" s="3">
        <f ca="1">IFERROR(IF(Loan_Not_Paid*Values_Entered,Payment_Date,""), "")</f>
        <v>50406</v>
      </c>
      <c r="D160" s="6">
        <f ca="1">IFERROR(IF(Loan_Not_Paid*Values_Entered,Beginning_Balance,""), "")</f>
        <v>966798.50186895509</v>
      </c>
      <c r="E160" s="6">
        <f ca="1">IFERROR(IF(Loan_Not_Paid*Values_Entered,Monthly_Payment,""), "")</f>
        <v>9311.1067549839499</v>
      </c>
      <c r="F160" s="6">
        <f ca="1">IFERROR(IF(Loan_Not_Paid*Values_Entered,Principal,""), "")</f>
        <v>4074.2815365271463</v>
      </c>
      <c r="G160" s="6">
        <f ca="1">IFERROR(IF(Loan_Not_Paid*Values_Entered,Interest,""), "")</f>
        <v>5236.8252184568046</v>
      </c>
      <c r="H160" s="6">
        <f ca="1">IFERROR(IF(Loan_Not_Paid*Values_Entered,Ending_Balance,""), "")</f>
        <v>962724.22033242788</v>
      </c>
    </row>
    <row r="161" spans="2:8" x14ac:dyDescent="0.15">
      <c r="B161" s="5">
        <f ca="1">IFERROR(IF(Loan_Not_Paid*Values_Entered,Payment_Number,""), "")</f>
        <v>149</v>
      </c>
      <c r="C161" s="3">
        <f ca="1">IFERROR(IF(Loan_Not_Paid*Values_Entered,Payment_Date,""), "")</f>
        <v>50437</v>
      </c>
      <c r="D161" s="6">
        <f ca="1">IFERROR(IF(Loan_Not_Paid*Values_Entered,Beginning_Balance,""), "")</f>
        <v>962724.22033242788</v>
      </c>
      <c r="E161" s="6">
        <f ca="1">IFERROR(IF(Loan_Not_Paid*Values_Entered,Monthly_Payment,""), "")</f>
        <v>9311.1067549839499</v>
      </c>
      <c r="F161" s="6">
        <f ca="1">IFERROR(IF(Loan_Not_Paid*Values_Entered,Principal,""), "")</f>
        <v>4096.3505615166678</v>
      </c>
      <c r="G161" s="6">
        <f ca="1">IFERROR(IF(Loan_Not_Paid*Values_Entered,Interest,""), "")</f>
        <v>5214.7561934672822</v>
      </c>
      <c r="H161" s="6">
        <f ca="1">IFERROR(IF(Loan_Not_Paid*Values_Entered,Ending_Balance,""), "")</f>
        <v>958627.86977091199</v>
      </c>
    </row>
    <row r="162" spans="2:8" x14ac:dyDescent="0.15">
      <c r="B162" s="5">
        <f ca="1">IFERROR(IF(Loan_Not_Paid*Values_Entered,Payment_Number,""), "")</f>
        <v>150</v>
      </c>
      <c r="C162" s="3">
        <f ca="1">IFERROR(IF(Loan_Not_Paid*Values_Entered,Payment_Date,""), "")</f>
        <v>50465</v>
      </c>
      <c r="D162" s="6">
        <f ca="1">IFERROR(IF(Loan_Not_Paid*Values_Entered,Beginning_Balance,""), "")</f>
        <v>958627.86977091199</v>
      </c>
      <c r="E162" s="6">
        <f ca="1">IFERROR(IF(Loan_Not_Paid*Values_Entered,Monthly_Payment,""), "")</f>
        <v>9311.1067549839499</v>
      </c>
      <c r="F162" s="6">
        <f ca="1">IFERROR(IF(Loan_Not_Paid*Values_Entered,Principal,""), "")</f>
        <v>4118.5391270582168</v>
      </c>
      <c r="G162" s="6">
        <f ca="1">IFERROR(IF(Loan_Not_Paid*Values_Entered,Interest,""), "")</f>
        <v>5192.5676279257341</v>
      </c>
      <c r="H162" s="6">
        <f ca="1">IFERROR(IF(Loan_Not_Paid*Values_Entered,Ending_Balance,""), "")</f>
        <v>954509.33064385364</v>
      </c>
    </row>
    <row r="163" spans="2:8" x14ac:dyDescent="0.15">
      <c r="B163" s="5">
        <f ca="1">IFERROR(IF(Loan_Not_Paid*Values_Entered,Payment_Number,""), "")</f>
        <v>151</v>
      </c>
      <c r="C163" s="3">
        <f ca="1">IFERROR(IF(Loan_Not_Paid*Values_Entered,Payment_Date,""), "")</f>
        <v>50496</v>
      </c>
      <c r="D163" s="6">
        <f ca="1">IFERROR(IF(Loan_Not_Paid*Values_Entered,Beginning_Balance,""), "")</f>
        <v>954509.33064385364</v>
      </c>
      <c r="E163" s="6">
        <f ca="1">IFERROR(IF(Loan_Not_Paid*Values_Entered,Monthly_Payment,""), "")</f>
        <v>9311.1067549839499</v>
      </c>
      <c r="F163" s="6">
        <f ca="1">IFERROR(IF(Loan_Not_Paid*Values_Entered,Principal,""), "")</f>
        <v>4140.8478806631156</v>
      </c>
      <c r="G163" s="6">
        <f ca="1">IFERROR(IF(Loan_Not_Paid*Values_Entered,Interest,""), "")</f>
        <v>5170.2588743208353</v>
      </c>
      <c r="H163" s="6">
        <f ca="1">IFERROR(IF(Loan_Not_Paid*Values_Entered,Ending_Balance,""), "")</f>
        <v>950368.48276319029</v>
      </c>
    </row>
    <row r="164" spans="2:8" x14ac:dyDescent="0.15">
      <c r="B164" s="5">
        <f ca="1">IFERROR(IF(Loan_Not_Paid*Values_Entered,Payment_Number,""), "")</f>
        <v>152</v>
      </c>
      <c r="C164" s="3">
        <f ca="1">IFERROR(IF(Loan_Not_Paid*Values_Entered,Payment_Date,""), "")</f>
        <v>50526</v>
      </c>
      <c r="D164" s="6">
        <f ca="1">IFERROR(IF(Loan_Not_Paid*Values_Entered,Beginning_Balance,""), "")</f>
        <v>950368.48276319029</v>
      </c>
      <c r="E164" s="6">
        <f ca="1">IFERROR(IF(Loan_Not_Paid*Values_Entered,Monthly_Payment,""), "")</f>
        <v>9311.1067549839499</v>
      </c>
      <c r="F164" s="6">
        <f ca="1">IFERROR(IF(Loan_Not_Paid*Values_Entered,Principal,""), "")</f>
        <v>4163.277473350041</v>
      </c>
      <c r="G164" s="6">
        <f ca="1">IFERROR(IF(Loan_Not_Paid*Values_Entered,Interest,""), "")</f>
        <v>5147.8292816339099</v>
      </c>
      <c r="H164" s="6">
        <f ca="1">IFERROR(IF(Loan_Not_Paid*Values_Entered,Ending_Balance,""), "")</f>
        <v>946205.20528984023</v>
      </c>
    </row>
    <row r="165" spans="2:8" x14ac:dyDescent="0.15">
      <c r="B165" s="5">
        <f ca="1">IFERROR(IF(Loan_Not_Paid*Values_Entered,Payment_Number,""), "")</f>
        <v>153</v>
      </c>
      <c r="C165" s="3">
        <f ca="1">IFERROR(IF(Loan_Not_Paid*Values_Entered,Payment_Date,""), "")</f>
        <v>50557</v>
      </c>
      <c r="D165" s="6">
        <f ca="1">IFERROR(IF(Loan_Not_Paid*Values_Entered,Beginning_Balance,""), "")</f>
        <v>946205.20528984023</v>
      </c>
      <c r="E165" s="6">
        <f ca="1">IFERROR(IF(Loan_Not_Paid*Values_Entered,Monthly_Payment,""), "")</f>
        <v>9311.1067549839499</v>
      </c>
      <c r="F165" s="6">
        <f ca="1">IFERROR(IF(Loan_Not_Paid*Values_Entered,Principal,""), "")</f>
        <v>4185.8285596640198</v>
      </c>
      <c r="G165" s="6">
        <f ca="1">IFERROR(IF(Loan_Not_Paid*Values_Entered,Interest,""), "")</f>
        <v>5125.278195319931</v>
      </c>
      <c r="H165" s="6">
        <f ca="1">IFERROR(IF(Loan_Not_Paid*Values_Entered,Ending_Balance,""), "")</f>
        <v>942019.37673017615</v>
      </c>
    </row>
    <row r="166" spans="2:8" x14ac:dyDescent="0.15">
      <c r="B166" s="5">
        <f ca="1">IFERROR(IF(Loan_Not_Paid*Values_Entered,Payment_Number,""), "")</f>
        <v>154</v>
      </c>
      <c r="C166" s="3">
        <f ca="1">IFERROR(IF(Loan_Not_Paid*Values_Entered,Payment_Date,""), "")</f>
        <v>50587</v>
      </c>
      <c r="D166" s="6">
        <f ca="1">IFERROR(IF(Loan_Not_Paid*Values_Entered,Beginning_Balance,""), "")</f>
        <v>942019.37673017615</v>
      </c>
      <c r="E166" s="6">
        <f ca="1">IFERROR(IF(Loan_Not_Paid*Values_Entered,Monthly_Payment,""), "")</f>
        <v>9311.1067549839499</v>
      </c>
      <c r="F166" s="6">
        <f ca="1">IFERROR(IF(Loan_Not_Paid*Values_Entered,Principal,""), "")</f>
        <v>4208.5017976955332</v>
      </c>
      <c r="G166" s="6">
        <f ca="1">IFERROR(IF(Loan_Not_Paid*Values_Entered,Interest,""), "")</f>
        <v>5102.6049572884167</v>
      </c>
      <c r="H166" s="6">
        <f ca="1">IFERROR(IF(Loan_Not_Paid*Values_Entered,Ending_Balance,""), "")</f>
        <v>937810.87493248051</v>
      </c>
    </row>
    <row r="167" spans="2:8" x14ac:dyDescent="0.15">
      <c r="B167" s="5">
        <f ca="1">IFERROR(IF(Loan_Not_Paid*Values_Entered,Payment_Number,""), "")</f>
        <v>155</v>
      </c>
      <c r="C167" s="3">
        <f ca="1">IFERROR(IF(Loan_Not_Paid*Values_Entered,Payment_Date,""), "")</f>
        <v>50618</v>
      </c>
      <c r="D167" s="6">
        <f ca="1">IFERROR(IF(Loan_Not_Paid*Values_Entered,Beginning_Balance,""), "")</f>
        <v>937810.87493248051</v>
      </c>
      <c r="E167" s="6">
        <f ca="1">IFERROR(IF(Loan_Not_Paid*Values_Entered,Monthly_Payment,""), "")</f>
        <v>9311.1067549839499</v>
      </c>
      <c r="F167" s="6">
        <f ca="1">IFERROR(IF(Loan_Not_Paid*Values_Entered,Principal,""), "")</f>
        <v>4231.2978490997175</v>
      </c>
      <c r="G167" s="6">
        <f ca="1">IFERROR(IF(Loan_Not_Paid*Values_Entered,Interest,""), "")</f>
        <v>5079.8089058842334</v>
      </c>
      <c r="H167" s="6">
        <f ca="1">IFERROR(IF(Loan_Not_Paid*Values_Entered,Ending_Balance,""), "")</f>
        <v>933579.57708338136</v>
      </c>
    </row>
    <row r="168" spans="2:8" x14ac:dyDescent="0.15">
      <c r="B168" s="5">
        <f ca="1">IFERROR(IF(Loan_Not_Paid*Values_Entered,Payment_Number,""), "")</f>
        <v>156</v>
      </c>
      <c r="C168" s="3">
        <f ca="1">IFERROR(IF(Loan_Not_Paid*Values_Entered,Payment_Date,""), "")</f>
        <v>50649</v>
      </c>
      <c r="D168" s="6">
        <f ca="1">IFERROR(IF(Loan_Not_Paid*Values_Entered,Beginning_Balance,""), "")</f>
        <v>933579.57708338136</v>
      </c>
      <c r="E168" s="6">
        <f ca="1">IFERROR(IF(Loan_Not_Paid*Values_Entered,Monthly_Payment,""), "")</f>
        <v>9311.1067549839499</v>
      </c>
      <c r="F168" s="6">
        <f ca="1">IFERROR(IF(Loan_Not_Paid*Values_Entered,Principal,""), "")</f>
        <v>4254.2173791156747</v>
      </c>
      <c r="G168" s="6">
        <f ca="1">IFERROR(IF(Loan_Not_Paid*Values_Entered,Interest,""), "")</f>
        <v>5056.8893758682761</v>
      </c>
      <c r="H168" s="6">
        <f ca="1">IFERROR(IF(Loan_Not_Paid*Values_Entered,Ending_Balance,""), "")</f>
        <v>929325.35970426584</v>
      </c>
    </row>
    <row r="169" spans="2:8" x14ac:dyDescent="0.15">
      <c r="B169" s="5">
        <f ca="1">IFERROR(IF(Loan_Not_Paid*Values_Entered,Payment_Number,""), "")</f>
        <v>157</v>
      </c>
      <c r="C169" s="3">
        <f ca="1">IFERROR(IF(Loan_Not_Paid*Values_Entered,Payment_Date,""), "")</f>
        <v>50679</v>
      </c>
      <c r="D169" s="6">
        <f ca="1">IFERROR(IF(Loan_Not_Paid*Values_Entered,Beginning_Balance,""), "")</f>
        <v>929325.35970426584</v>
      </c>
      <c r="E169" s="6">
        <f ca="1">IFERROR(IF(Loan_Not_Paid*Values_Entered,Monthly_Payment,""), "")</f>
        <v>9311.1067549839499</v>
      </c>
      <c r="F169" s="6">
        <f ca="1">IFERROR(IF(Loan_Not_Paid*Values_Entered,Principal,""), "")</f>
        <v>4277.261056585884</v>
      </c>
      <c r="G169" s="6">
        <f ca="1">IFERROR(IF(Loan_Not_Paid*Values_Entered,Interest,""), "")</f>
        <v>5033.845698398065</v>
      </c>
      <c r="H169" s="6">
        <f ca="1">IFERROR(IF(Loan_Not_Paid*Values_Entered,Ending_Balance,""), "")</f>
        <v>925048.09864768013</v>
      </c>
    </row>
    <row r="170" spans="2:8" x14ac:dyDescent="0.15">
      <c r="B170" s="5">
        <f ca="1">IFERROR(IF(Loan_Not_Paid*Values_Entered,Payment_Number,""), "")</f>
        <v>158</v>
      </c>
      <c r="C170" s="3">
        <f ca="1">IFERROR(IF(Loan_Not_Paid*Values_Entered,Payment_Date,""), "")</f>
        <v>50710</v>
      </c>
      <c r="D170" s="6">
        <f ca="1">IFERROR(IF(Loan_Not_Paid*Values_Entered,Beginning_Balance,""), "")</f>
        <v>925048.09864768013</v>
      </c>
      <c r="E170" s="6">
        <f ca="1">IFERROR(IF(Loan_Not_Paid*Values_Entered,Monthly_Payment,""), "")</f>
        <v>9311.1067549839499</v>
      </c>
      <c r="F170" s="6">
        <f ca="1">IFERROR(IF(Loan_Not_Paid*Values_Entered,Principal,""), "")</f>
        <v>4300.429553975725</v>
      </c>
      <c r="G170" s="6">
        <f ca="1">IFERROR(IF(Loan_Not_Paid*Values_Entered,Interest,""), "")</f>
        <v>5010.6772010082259</v>
      </c>
      <c r="H170" s="6">
        <f ca="1">IFERROR(IF(Loan_Not_Paid*Values_Entered,Ending_Balance,""), "")</f>
        <v>920747.66909370432</v>
      </c>
    </row>
    <row r="171" spans="2:8" x14ac:dyDescent="0.15">
      <c r="B171" s="5">
        <f ca="1">IFERROR(IF(Loan_Not_Paid*Values_Entered,Payment_Number,""), "")</f>
        <v>159</v>
      </c>
      <c r="C171" s="3">
        <f ca="1">IFERROR(IF(Loan_Not_Paid*Values_Entered,Payment_Date,""), "")</f>
        <v>50740</v>
      </c>
      <c r="D171" s="6">
        <f ca="1">IFERROR(IF(Loan_Not_Paid*Values_Entered,Beginning_Balance,""), "")</f>
        <v>920747.66909370432</v>
      </c>
      <c r="E171" s="6">
        <f ca="1">IFERROR(IF(Loan_Not_Paid*Values_Entered,Monthly_Payment,""), "")</f>
        <v>9311.1067549839499</v>
      </c>
      <c r="F171" s="6">
        <f ca="1">IFERROR(IF(Loan_Not_Paid*Values_Entered,Principal,""), "")</f>
        <v>4323.7235473930932</v>
      </c>
      <c r="G171" s="6">
        <f ca="1">IFERROR(IF(Loan_Not_Paid*Values_Entered,Interest,""), "")</f>
        <v>4987.3832075908576</v>
      </c>
      <c r="H171" s="6">
        <f ca="1">IFERROR(IF(Loan_Not_Paid*Values_Entered,Ending_Balance,""), "")</f>
        <v>916423.94554631133</v>
      </c>
    </row>
    <row r="172" spans="2:8" x14ac:dyDescent="0.15">
      <c r="B172" s="5">
        <f ca="1">IFERROR(IF(Loan_Not_Paid*Values_Entered,Payment_Number,""), "")</f>
        <v>160</v>
      </c>
      <c r="C172" s="3">
        <f ca="1">IFERROR(IF(Loan_Not_Paid*Values_Entered,Payment_Date,""), "")</f>
        <v>50771</v>
      </c>
      <c r="D172" s="6">
        <f ca="1">IFERROR(IF(Loan_Not_Paid*Values_Entered,Beginning_Balance,""), "")</f>
        <v>916423.94554631133</v>
      </c>
      <c r="E172" s="6">
        <f ca="1">IFERROR(IF(Loan_Not_Paid*Values_Entered,Monthly_Payment,""), "")</f>
        <v>9311.1067549839499</v>
      </c>
      <c r="F172" s="6">
        <f ca="1">IFERROR(IF(Loan_Not_Paid*Values_Entered,Principal,""), "")</f>
        <v>4347.1437166081396</v>
      </c>
      <c r="G172" s="6">
        <f ca="1">IFERROR(IF(Loan_Not_Paid*Values_Entered,Interest,""), "")</f>
        <v>4963.9630383758113</v>
      </c>
      <c r="H172" s="6">
        <f ca="1">IFERROR(IF(Loan_Not_Paid*Values_Entered,Ending_Balance,""), "")</f>
        <v>912076.80182970362</v>
      </c>
    </row>
    <row r="173" spans="2:8" x14ac:dyDescent="0.15">
      <c r="B173" s="5">
        <f ca="1">IFERROR(IF(Loan_Not_Paid*Values_Entered,Payment_Number,""), "")</f>
        <v>161</v>
      </c>
      <c r="C173" s="3">
        <f ca="1">IFERROR(IF(Loan_Not_Paid*Values_Entered,Payment_Date,""), "")</f>
        <v>50802</v>
      </c>
      <c r="D173" s="6">
        <f ca="1">IFERROR(IF(Loan_Not_Paid*Values_Entered,Beginning_Balance,""), "")</f>
        <v>912076.80182970362</v>
      </c>
      <c r="E173" s="6">
        <f ca="1">IFERROR(IF(Loan_Not_Paid*Values_Entered,Monthly_Payment,""), "")</f>
        <v>9311.1067549839499</v>
      </c>
      <c r="F173" s="6">
        <f ca="1">IFERROR(IF(Loan_Not_Paid*Values_Entered,Principal,""), "")</f>
        <v>4370.6907450731005</v>
      </c>
      <c r="G173" s="6">
        <f ca="1">IFERROR(IF(Loan_Not_Paid*Values_Entered,Interest,""), "")</f>
        <v>4940.4160099108512</v>
      </c>
      <c r="H173" s="6">
        <f ca="1">IFERROR(IF(Loan_Not_Paid*Values_Entered,Ending_Balance,""), "")</f>
        <v>907706.11108463071</v>
      </c>
    </row>
    <row r="174" spans="2:8" x14ac:dyDescent="0.15">
      <c r="B174" s="5">
        <f ca="1">IFERROR(IF(Loan_Not_Paid*Values_Entered,Payment_Number,""), "")</f>
        <v>162</v>
      </c>
      <c r="C174" s="3">
        <f ca="1">IFERROR(IF(Loan_Not_Paid*Values_Entered,Payment_Date,""), "")</f>
        <v>50830</v>
      </c>
      <c r="D174" s="6">
        <f ca="1">IFERROR(IF(Loan_Not_Paid*Values_Entered,Beginning_Balance,""), "")</f>
        <v>907706.11108463071</v>
      </c>
      <c r="E174" s="6">
        <f ca="1">IFERROR(IF(Loan_Not_Paid*Values_Entered,Monthly_Payment,""), "")</f>
        <v>9311.1067549839499</v>
      </c>
      <c r="F174" s="6">
        <f ca="1">IFERROR(IF(Loan_Not_Paid*Values_Entered,Principal,""), "")</f>
        <v>4394.3653199422461</v>
      </c>
      <c r="G174" s="6">
        <f ca="1">IFERROR(IF(Loan_Not_Paid*Values_Entered,Interest,""), "")</f>
        <v>4916.7414350417048</v>
      </c>
      <c r="H174" s="6">
        <f ca="1">IFERROR(IF(Loan_Not_Paid*Values_Entered,Ending_Balance,""), "")</f>
        <v>903311.74576468812</v>
      </c>
    </row>
    <row r="175" spans="2:8" x14ac:dyDescent="0.15">
      <c r="B175" s="5">
        <f ca="1">IFERROR(IF(Loan_Not_Paid*Values_Entered,Payment_Number,""), "")</f>
        <v>163</v>
      </c>
      <c r="C175" s="3">
        <f ca="1">IFERROR(IF(Loan_Not_Paid*Values_Entered,Payment_Date,""), "")</f>
        <v>50861</v>
      </c>
      <c r="D175" s="6">
        <f ca="1">IFERROR(IF(Loan_Not_Paid*Values_Entered,Beginning_Balance,""), "")</f>
        <v>903311.74576468812</v>
      </c>
      <c r="E175" s="6">
        <f ca="1">IFERROR(IF(Loan_Not_Paid*Values_Entered,Monthly_Payment,""), "")</f>
        <v>9311.1067549839499</v>
      </c>
      <c r="F175" s="6">
        <f ca="1">IFERROR(IF(Loan_Not_Paid*Values_Entered,Principal,""), "")</f>
        <v>4418.1681320919324</v>
      </c>
      <c r="G175" s="6">
        <f ca="1">IFERROR(IF(Loan_Not_Paid*Values_Entered,Interest,""), "")</f>
        <v>4892.9386228920175</v>
      </c>
      <c r="H175" s="6">
        <f ca="1">IFERROR(IF(Loan_Not_Paid*Values_Entered,Ending_Balance,""), "")</f>
        <v>898893.57763259625</v>
      </c>
    </row>
    <row r="176" spans="2:8" x14ac:dyDescent="0.15">
      <c r="B176" s="5">
        <f ca="1">IFERROR(IF(Loan_Not_Paid*Values_Entered,Payment_Number,""), "")</f>
        <v>164</v>
      </c>
      <c r="C176" s="3">
        <f ca="1">IFERROR(IF(Loan_Not_Paid*Values_Entered,Payment_Date,""), "")</f>
        <v>50891</v>
      </c>
      <c r="D176" s="6">
        <f ca="1">IFERROR(IF(Loan_Not_Paid*Values_Entered,Beginning_Balance,""), "")</f>
        <v>898893.57763259625</v>
      </c>
      <c r="E176" s="6">
        <f ca="1">IFERROR(IF(Loan_Not_Paid*Values_Entered,Monthly_Payment,""), "")</f>
        <v>9311.1067549839499</v>
      </c>
      <c r="F176" s="6">
        <f ca="1">IFERROR(IF(Loan_Not_Paid*Values_Entered,Principal,""), "")</f>
        <v>4442.0998761407654</v>
      </c>
      <c r="G176" s="6">
        <f ca="1">IFERROR(IF(Loan_Not_Paid*Values_Entered,Interest,""), "")</f>
        <v>4869.0068788431854</v>
      </c>
      <c r="H176" s="6">
        <f ca="1">IFERROR(IF(Loan_Not_Paid*Values_Entered,Ending_Balance,""), "")</f>
        <v>894451.47775645554</v>
      </c>
    </row>
    <row r="177" spans="2:10" x14ac:dyDescent="0.15">
      <c r="B177" s="5">
        <f ca="1">IFERROR(IF(Loan_Not_Paid*Values_Entered,Payment_Number,""), "")</f>
        <v>165</v>
      </c>
      <c r="C177" s="3">
        <f ca="1">IFERROR(IF(Loan_Not_Paid*Values_Entered,Payment_Date,""), "")</f>
        <v>50922</v>
      </c>
      <c r="D177" s="6">
        <f ca="1">IFERROR(IF(Loan_Not_Paid*Values_Entered,Beginning_Balance,""), "")</f>
        <v>894451.47775645554</v>
      </c>
      <c r="E177" s="6">
        <f ca="1">IFERROR(IF(Loan_Not_Paid*Values_Entered,Monthly_Payment,""), "")</f>
        <v>9311.1067549839499</v>
      </c>
      <c r="F177" s="6">
        <f ca="1">IFERROR(IF(Loan_Not_Paid*Values_Entered,Principal,""), "")</f>
        <v>4466.1612504698596</v>
      </c>
      <c r="G177" s="6">
        <f ca="1">IFERROR(IF(Loan_Not_Paid*Values_Entered,Interest,""), "")</f>
        <v>4844.9455045140912</v>
      </c>
      <c r="H177" s="6">
        <f ca="1">IFERROR(IF(Loan_Not_Paid*Values_Entered,Ending_Balance,""), "")</f>
        <v>889985.31650598627</v>
      </c>
    </row>
    <row r="178" spans="2:10" x14ac:dyDescent="0.15">
      <c r="B178" s="5">
        <f ca="1">IFERROR(IF(Loan_Not_Paid*Values_Entered,Payment_Number,""), "")</f>
        <v>166</v>
      </c>
      <c r="C178" s="3">
        <f ca="1">IFERROR(IF(Loan_Not_Paid*Values_Entered,Payment_Date,""), "")</f>
        <v>50952</v>
      </c>
      <c r="D178" s="6">
        <f ca="1">IFERROR(IF(Loan_Not_Paid*Values_Entered,Beginning_Balance,""), "")</f>
        <v>889985.31650598627</v>
      </c>
      <c r="E178" s="6">
        <f ca="1">IFERROR(IF(Loan_Not_Paid*Values_Entered,Monthly_Payment,""), "")</f>
        <v>9311.1067549839499</v>
      </c>
      <c r="F178" s="6">
        <f ca="1">IFERROR(IF(Loan_Not_Paid*Values_Entered,Principal,""), "")</f>
        <v>4490.3529572432381</v>
      </c>
      <c r="G178" s="6">
        <f ca="1">IFERROR(IF(Loan_Not_Paid*Values_Entered,Interest,""), "")</f>
        <v>4820.7537977407119</v>
      </c>
      <c r="H178" s="6">
        <f ca="1">IFERROR(IF(Loan_Not_Paid*Values_Entered,Ending_Balance,""), "")</f>
        <v>885494.9635487427</v>
      </c>
    </row>
    <row r="179" spans="2:10" x14ac:dyDescent="0.15">
      <c r="B179" s="5">
        <f ca="1">IFERROR(IF(Loan_Not_Paid*Values_Entered,Payment_Number,""), "")</f>
        <v>167</v>
      </c>
      <c r="C179" s="3">
        <f ca="1">IFERROR(IF(Loan_Not_Paid*Values_Entered,Payment_Date,""), "")</f>
        <v>50983</v>
      </c>
      <c r="D179" s="6">
        <f ca="1">IFERROR(IF(Loan_Not_Paid*Values_Entered,Beginning_Balance,""), "")</f>
        <v>885494.9635487427</v>
      </c>
      <c r="E179" s="6">
        <f ca="1">IFERROR(IF(Loan_Not_Paid*Values_Entered,Monthly_Payment,""), "")</f>
        <v>9311.1067549839499</v>
      </c>
      <c r="F179" s="6">
        <f ca="1">IFERROR(IF(Loan_Not_Paid*Values_Entered,Principal,""), "")</f>
        <v>4514.6757024283061</v>
      </c>
      <c r="G179" s="6">
        <f ca="1">IFERROR(IF(Loan_Not_Paid*Values_Entered,Interest,""), "")</f>
        <v>4796.4310525556457</v>
      </c>
      <c r="H179" s="6">
        <f ca="1">IFERROR(IF(Loan_Not_Paid*Values_Entered,Ending_Balance,""), "")</f>
        <v>880980.28784631472</v>
      </c>
    </row>
    <row r="180" spans="2:10" x14ac:dyDescent="0.15">
      <c r="B180" s="5">
        <f ca="1">IFERROR(IF(Loan_Not_Paid*Values_Entered,Payment_Number,""), "")</f>
        <v>168</v>
      </c>
      <c r="C180" s="3">
        <f ca="1">IFERROR(IF(Loan_Not_Paid*Values_Entered,Payment_Date,""), "")</f>
        <v>51014</v>
      </c>
      <c r="D180" s="6">
        <f ca="1">IFERROR(IF(Loan_Not_Paid*Values_Entered,Beginning_Balance,""), "")</f>
        <v>880980.28784631472</v>
      </c>
      <c r="E180" s="6">
        <f ca="1">IFERROR(IF(Loan_Not_Paid*Values_Entered,Monthly_Payment,""), "")</f>
        <v>9311.1067549839499</v>
      </c>
      <c r="F180" s="6">
        <f ca="1">IFERROR(IF(Loan_Not_Paid*Values_Entered,Principal,""), "")</f>
        <v>4539.1301958164595</v>
      </c>
      <c r="G180" s="6">
        <f ca="1">IFERROR(IF(Loan_Not_Paid*Values_Entered,Interest,""), "")</f>
        <v>4771.9765591674914</v>
      </c>
      <c r="H180" s="6">
        <f ca="1">IFERROR(IF(Loan_Not_Paid*Values_Entered,Ending_Balance,""), "")</f>
        <v>876441.15765049821</v>
      </c>
    </row>
    <row r="181" spans="2:10" x14ac:dyDescent="0.15">
      <c r="B181" s="5">
        <f ca="1">IFERROR(IF(Loan_Not_Paid*Values_Entered,Payment_Number,""), "")</f>
        <v>169</v>
      </c>
      <c r="C181" s="3">
        <f ca="1">IFERROR(IF(Loan_Not_Paid*Values_Entered,Payment_Date,""), "")</f>
        <v>51044</v>
      </c>
      <c r="D181" s="6">
        <f ca="1">IFERROR(IF(Loan_Not_Paid*Values_Entered,Beginning_Balance,""), "")</f>
        <v>876441.15765049821</v>
      </c>
      <c r="E181" s="6">
        <f ca="1">IFERROR(IF(Loan_Not_Paid*Values_Entered,Monthly_Payment,""), "")</f>
        <v>9311.1067549839499</v>
      </c>
      <c r="F181" s="6">
        <f ca="1">IFERROR(IF(Loan_Not_Paid*Values_Entered,Principal,""), "")</f>
        <v>4563.7171510437993</v>
      </c>
      <c r="G181" s="6">
        <f ca="1">IFERROR(IF(Loan_Not_Paid*Values_Entered,Interest,""), "")</f>
        <v>4747.3896039401516</v>
      </c>
      <c r="H181" s="6">
        <f ca="1">IFERROR(IF(Loan_Not_Paid*Values_Entered,Ending_Balance,""), "")</f>
        <v>871877.44049945474</v>
      </c>
    </row>
    <row r="182" spans="2:10" x14ac:dyDescent="0.15">
      <c r="B182" s="5">
        <f ca="1">IFERROR(IF(Loan_Not_Paid*Values_Entered,Payment_Number,""), "")</f>
        <v>170</v>
      </c>
      <c r="C182" s="3">
        <f ca="1">IFERROR(IF(Loan_Not_Paid*Values_Entered,Payment_Date,""), "")</f>
        <v>51075</v>
      </c>
      <c r="D182" s="6">
        <f ca="1">IFERROR(IF(Loan_Not_Paid*Values_Entered,Beginning_Balance,""), "")</f>
        <v>871877.44049945474</v>
      </c>
      <c r="E182" s="6">
        <f ca="1">IFERROR(IF(Loan_Not_Paid*Values_Entered,Monthly_Payment,""), "")</f>
        <v>9311.1067549839499</v>
      </c>
      <c r="F182" s="6">
        <f ca="1">IFERROR(IF(Loan_Not_Paid*Values_Entered,Principal,""), "")</f>
        <v>4588.4372856119517</v>
      </c>
      <c r="G182" s="6">
        <f ca="1">IFERROR(IF(Loan_Not_Paid*Values_Entered,Interest,""), "")</f>
        <v>4722.6694693719983</v>
      </c>
      <c r="H182" s="6">
        <f ca="1">IFERROR(IF(Loan_Not_Paid*Values_Entered,Ending_Balance,""), "")</f>
        <v>867289.0032138424</v>
      </c>
    </row>
    <row r="183" spans="2:10" x14ac:dyDescent="0.15">
      <c r="B183" s="5">
        <f ca="1">IFERROR(IF(Loan_Not_Paid*Values_Entered,Payment_Number,""), "")</f>
        <v>171</v>
      </c>
      <c r="C183" s="3">
        <f ca="1">IFERROR(IF(Loan_Not_Paid*Values_Entered,Payment_Date,""), "")</f>
        <v>51105</v>
      </c>
      <c r="D183" s="6">
        <f ca="1">IFERROR(IF(Loan_Not_Paid*Values_Entered,Beginning_Balance,""), "")</f>
        <v>867289.0032138424</v>
      </c>
      <c r="E183" s="6">
        <f ca="1">IFERROR(IF(Loan_Not_Paid*Values_Entered,Monthly_Payment,""), "")</f>
        <v>9311.1067549839499</v>
      </c>
      <c r="F183" s="6">
        <f ca="1">IFERROR(IF(Loan_Not_Paid*Values_Entered,Principal,""), "")</f>
        <v>4613.2913209090175</v>
      </c>
      <c r="G183" s="6">
        <f ca="1">IFERROR(IF(Loan_Not_Paid*Values_Entered,Interest,""), "")</f>
        <v>4697.8154340749334</v>
      </c>
      <c r="H183" s="6">
        <f ca="1">IFERROR(IF(Loan_Not_Paid*Values_Entered,Ending_Balance,""), "")</f>
        <v>862675.71189293358</v>
      </c>
    </row>
    <row r="184" spans="2:10" x14ac:dyDescent="0.15">
      <c r="B184" s="5">
        <f ca="1">IFERROR(IF(Loan_Not_Paid*Values_Entered,Payment_Number,""), "")</f>
        <v>172</v>
      </c>
      <c r="C184" s="3">
        <f ca="1">IFERROR(IF(Loan_Not_Paid*Values_Entered,Payment_Date,""), "")</f>
        <v>51136</v>
      </c>
      <c r="D184" s="6">
        <f ca="1">IFERROR(IF(Loan_Not_Paid*Values_Entered,Beginning_Balance,""), "")</f>
        <v>862675.71189293358</v>
      </c>
      <c r="E184" s="6">
        <f ca="1">IFERROR(IF(Loan_Not_Paid*Values_Entered,Monthly_Payment,""), "")</f>
        <v>9311.1067549839499</v>
      </c>
      <c r="F184" s="6">
        <f ca="1">IFERROR(IF(Loan_Not_Paid*Values_Entered,Principal,""), "")</f>
        <v>4638.2799822306079</v>
      </c>
      <c r="G184" s="6">
        <f ca="1">IFERROR(IF(Loan_Not_Paid*Values_Entered,Interest,""), "")</f>
        <v>4672.826772753343</v>
      </c>
      <c r="H184" s="6">
        <f ca="1">IFERROR(IF(Loan_Not_Paid*Values_Entered,Ending_Balance,""), "")</f>
        <v>858037.43191070296</v>
      </c>
    </row>
    <row r="185" spans="2:10" x14ac:dyDescent="0.15">
      <c r="B185" s="5">
        <f ca="1">IFERROR(IF(Loan_Not_Paid*Values_Entered,Payment_Number,""), "")</f>
        <v>173</v>
      </c>
      <c r="C185" s="3">
        <f ca="1">IFERROR(IF(Loan_Not_Paid*Values_Entered,Payment_Date,""), "")</f>
        <v>51167</v>
      </c>
      <c r="D185" s="6">
        <f ca="1">IFERROR(IF(Loan_Not_Paid*Values_Entered,Beginning_Balance,""), "")</f>
        <v>858037.43191070296</v>
      </c>
      <c r="E185" s="6">
        <f ca="1">IFERROR(IF(Loan_Not_Paid*Values_Entered,Monthly_Payment,""), "")</f>
        <v>9311.1067549839499</v>
      </c>
      <c r="F185" s="6">
        <f ca="1">IFERROR(IF(Loan_Not_Paid*Values_Entered,Principal,""), "")</f>
        <v>4663.4039988010245</v>
      </c>
      <c r="G185" s="6">
        <f ca="1">IFERROR(IF(Loan_Not_Paid*Values_Entered,Interest,""), "")</f>
        <v>4647.7027561829264</v>
      </c>
      <c r="H185" s="6">
        <f ca="1">IFERROR(IF(Loan_Not_Paid*Values_Entered,Ending_Balance,""), "")</f>
        <v>853374.02791190241</v>
      </c>
    </row>
    <row r="186" spans="2:10" x14ac:dyDescent="0.15">
      <c r="B186" s="5">
        <f ca="1">IFERROR(IF(Loan_Not_Paid*Values_Entered,Payment_Number,""), "")</f>
        <v>174</v>
      </c>
      <c r="C186" s="3">
        <f ca="1">IFERROR(IF(Loan_Not_Paid*Values_Entered,Payment_Date,""), "")</f>
        <v>51196</v>
      </c>
      <c r="D186" s="6">
        <f ca="1">IFERROR(IF(Loan_Not_Paid*Values_Entered,Beginning_Balance,""), "")</f>
        <v>853374.02791190241</v>
      </c>
      <c r="E186" s="6">
        <f ca="1">IFERROR(IF(Loan_Not_Paid*Values_Entered,Monthly_Payment,""), "")</f>
        <v>9311.1067549839499</v>
      </c>
      <c r="F186" s="6">
        <f ca="1">IFERROR(IF(Loan_Not_Paid*Values_Entered,Principal,""), "")</f>
        <v>4688.6641037945301</v>
      </c>
      <c r="G186" s="6">
        <f ca="1">IFERROR(IF(Loan_Not_Paid*Values_Entered,Interest,""), "")</f>
        <v>4622.4426511894208</v>
      </c>
      <c r="H186" s="6">
        <f ca="1">IFERROR(IF(Loan_Not_Paid*Values_Entered,Ending_Balance,""), "")</f>
        <v>848685.36380810756</v>
      </c>
    </row>
    <row r="187" spans="2:10" x14ac:dyDescent="0.15">
      <c r="B187" s="5">
        <f ca="1">IFERROR(IF(Loan_Not_Paid*Values_Entered,Payment_Number,""), "")</f>
        <v>175</v>
      </c>
      <c r="C187" s="3">
        <f ca="1">IFERROR(IF(Loan_Not_Paid*Values_Entered,Payment_Date,""), "")</f>
        <v>51227</v>
      </c>
      <c r="D187" s="6">
        <f ca="1">IFERROR(IF(Loan_Not_Paid*Values_Entered,Beginning_Balance,""), "")</f>
        <v>848685.36380810756</v>
      </c>
      <c r="E187" s="6">
        <f ca="1">IFERROR(IF(Loan_Not_Paid*Values_Entered,Monthly_Payment,""), "")</f>
        <v>9311.1067549839499</v>
      </c>
      <c r="F187" s="6">
        <f ca="1">IFERROR(IF(Loan_Not_Paid*Values_Entered,Principal,""), "")</f>
        <v>4714.0610343567496</v>
      </c>
      <c r="G187" s="6">
        <f ca="1">IFERROR(IF(Loan_Not_Paid*Values_Entered,Interest,""), "")</f>
        <v>4597.0457206272013</v>
      </c>
      <c r="H187" s="6">
        <f ca="1">IFERROR(IF(Loan_Not_Paid*Values_Entered,Ending_Balance,""), "")</f>
        <v>843971.30277375132</v>
      </c>
    </row>
    <row r="188" spans="2:10" x14ac:dyDescent="0.15">
      <c r="B188" s="5">
        <f ca="1">IFERROR(IF(Loan_Not_Paid*Values_Entered,Payment_Number,""), "")</f>
        <v>176</v>
      </c>
      <c r="C188" s="3">
        <f ca="1">IFERROR(IF(Loan_Not_Paid*Values_Entered,Payment_Date,""), "")</f>
        <v>51257</v>
      </c>
      <c r="D188" s="6">
        <f ca="1">IFERROR(IF(Loan_Not_Paid*Values_Entered,Beginning_Balance,""), "")</f>
        <v>843971.30277375132</v>
      </c>
      <c r="E188" s="6">
        <f ca="1">IFERROR(IF(Loan_Not_Paid*Values_Entered,Monthly_Payment,""), "")</f>
        <v>9311.1067549839499</v>
      </c>
      <c r="F188" s="6">
        <f ca="1">IFERROR(IF(Loan_Not_Paid*Values_Entered,Principal,""), "")</f>
        <v>4739.5955316261816</v>
      </c>
      <c r="G188" s="6">
        <f ca="1">IFERROR(IF(Loan_Not_Paid*Values_Entered,Interest,""), "")</f>
        <v>4571.5112233577684</v>
      </c>
      <c r="H188" s="6">
        <f ca="1">IFERROR(IF(Loan_Not_Paid*Values_Entered,Ending_Balance,""), "")</f>
        <v>839231.70724212565</v>
      </c>
    </row>
    <row r="189" spans="2:10" x14ac:dyDescent="0.15">
      <c r="B189" s="5">
        <f ca="1">IFERROR(IF(Loan_Not_Paid*Values_Entered,Payment_Number,""), "")</f>
        <v>177</v>
      </c>
      <c r="C189" s="3">
        <f ca="1">IFERROR(IF(Loan_Not_Paid*Values_Entered,Payment_Date,""), "")</f>
        <v>51288</v>
      </c>
      <c r="D189" s="6">
        <f ca="1">IFERROR(IF(Loan_Not_Paid*Values_Entered,Beginning_Balance,""), "")</f>
        <v>839231.70724212565</v>
      </c>
      <c r="E189" s="6">
        <f ca="1">IFERROR(IF(Loan_Not_Paid*Values_Entered,Monthly_Payment,""), "")</f>
        <v>9311.1067549839499</v>
      </c>
      <c r="F189" s="6">
        <f ca="1">IFERROR(IF(Loan_Not_Paid*Values_Entered,Principal,""), "")</f>
        <v>4765.2683407558234</v>
      </c>
      <c r="G189" s="6">
        <f ca="1">IFERROR(IF(Loan_Not_Paid*Values_Entered,Interest,""), "")</f>
        <v>4545.8384142281275</v>
      </c>
      <c r="H189" s="6">
        <f ca="1">IFERROR(IF(Loan_Not_Paid*Values_Entered,Ending_Balance,""), "")</f>
        <v>834466.43890136946</v>
      </c>
    </row>
    <row r="190" spans="2:10" x14ac:dyDescent="0.15">
      <c r="B190" s="5">
        <f ca="1">IFERROR(IF(Loan_Not_Paid*Values_Entered,Payment_Number,""), "")</f>
        <v>178</v>
      </c>
      <c r="C190" s="3">
        <f ca="1">IFERROR(IF(Loan_Not_Paid*Values_Entered,Payment_Date,""), "")</f>
        <v>51318</v>
      </c>
      <c r="D190" s="6">
        <f ca="1">IFERROR(IF(Loan_Not_Paid*Values_Entered,Beginning_Balance,""), "")</f>
        <v>834466.43890136946</v>
      </c>
      <c r="E190" s="6">
        <f ca="1">IFERROR(IF(Loan_Not_Paid*Values_Entered,Monthly_Payment,""), "")</f>
        <v>9311.1067549839499</v>
      </c>
      <c r="F190" s="6">
        <f ca="1">IFERROR(IF(Loan_Not_Paid*Values_Entered,Principal,""), "")</f>
        <v>4791.0802109349179</v>
      </c>
      <c r="G190" s="6">
        <f ca="1">IFERROR(IF(Loan_Not_Paid*Values_Entered,Interest,""), "")</f>
        <v>4520.0265440490339</v>
      </c>
      <c r="H190" s="6">
        <f ca="1">IFERROR(IF(Loan_Not_Paid*Values_Entered,Ending_Balance,""), "")</f>
        <v>829675.35869043507</v>
      </c>
    </row>
    <row r="191" spans="2:10" x14ac:dyDescent="0.15">
      <c r="B191" s="5">
        <f ca="1">IFERROR(IF(Loan_Not_Paid*Values_Entered,Payment_Number,""), "")</f>
        <v>179</v>
      </c>
      <c r="C191" s="3">
        <f ca="1">IFERROR(IF(Loan_Not_Paid*Values_Entered,Payment_Date,""), "")</f>
        <v>51349</v>
      </c>
      <c r="D191" s="6">
        <f ca="1">IFERROR(IF(Loan_Not_Paid*Values_Entered,Beginning_Balance,""), "")</f>
        <v>829675.35869043507</v>
      </c>
      <c r="E191" s="6">
        <f ca="1">IFERROR(IF(Loan_Not_Paid*Values_Entered,Monthly_Payment,""), "")</f>
        <v>9311.1067549839499</v>
      </c>
      <c r="F191" s="6">
        <f ca="1">IFERROR(IF(Loan_Not_Paid*Values_Entered,Principal,""), "")</f>
        <v>4817.0318954108152</v>
      </c>
      <c r="G191" s="6">
        <f ca="1">IFERROR(IF(Loan_Not_Paid*Values_Entered,Interest,""), "")</f>
        <v>4494.0748595731347</v>
      </c>
      <c r="H191" s="6">
        <f ca="1">IFERROR(IF(Loan_Not_Paid*Values_Entered,Ending_Balance,""), "")</f>
        <v>824858.32679502387</v>
      </c>
    </row>
    <row r="192" spans="2:10" s="30" customFormat="1" x14ac:dyDescent="0.15">
      <c r="B192" s="27">
        <f ca="1">IFERROR(IF(Loan_Not_Paid*Values_Entered,Payment_Number,""), "")</f>
        <v>180</v>
      </c>
      <c r="C192" s="28">
        <f ca="1">IFERROR(IF(Loan_Not_Paid*Values_Entered,Payment_Date,""), "")</f>
        <v>51380</v>
      </c>
      <c r="D192" s="29">
        <f ca="1">IFERROR(IF(Loan_Not_Paid*Values_Entered,Beginning_Balance,""), "")</f>
        <v>824858.32679502387</v>
      </c>
      <c r="E192" s="29">
        <f ca="1">IFERROR(IF(Loan_Not_Paid*Values_Entered,Monthly_Payment,""), "")</f>
        <v>9311.1067549839499</v>
      </c>
      <c r="F192" s="29">
        <f ca="1">IFERROR(IF(Loan_Not_Paid*Values_Entered,Principal,""), "")</f>
        <v>4843.1241515109568</v>
      </c>
      <c r="G192" s="29">
        <f ca="1">IFERROR(IF(Loan_Not_Paid*Values_Entered,Interest,""), "")</f>
        <v>4467.982603472994</v>
      </c>
      <c r="H192" s="29">
        <f ca="1">IFERROR(IF(Loan_Not_Paid*Values_Entered,Ending_Balance,""), "")</f>
        <v>820015.20264351321</v>
      </c>
      <c r="J192" s="30" t="s">
        <v>30</v>
      </c>
    </row>
    <row r="193" spans="2:8" x14ac:dyDescent="0.15">
      <c r="B193" s="5">
        <f ca="1">IFERROR(IF(Loan_Not_Paid*Values_Entered,Payment_Number,""), "")</f>
        <v>181</v>
      </c>
      <c r="C193" s="3">
        <f ca="1">IFERROR(IF(Loan_Not_Paid*Values_Entered,Payment_Date,""), "")</f>
        <v>51410</v>
      </c>
      <c r="D193" s="6">
        <f ca="1">IFERROR(IF(Loan_Not_Paid*Values_Entered,Beginning_Balance,""), "")</f>
        <v>820015.20264351321</v>
      </c>
      <c r="E193" s="6">
        <f ca="1">IFERROR(IF(Loan_Not_Paid*Values_Entered,Monthly_Payment,""), "")</f>
        <v>9311.1067549839499</v>
      </c>
      <c r="F193" s="6">
        <f ca="1">IFERROR(IF(Loan_Not_Paid*Values_Entered,Principal,""), "")</f>
        <v>4869.3577406649756</v>
      </c>
      <c r="G193" s="6">
        <f ca="1">IFERROR(IF(Loan_Not_Paid*Values_Entered,Interest,""), "")</f>
        <v>4441.7490143189752</v>
      </c>
      <c r="H193" s="6">
        <f ca="1">IFERROR(IF(Loan_Not_Paid*Values_Entered,Ending_Balance,""), "")</f>
        <v>815145.84490284836</v>
      </c>
    </row>
    <row r="194" spans="2:8" x14ac:dyDescent="0.15">
      <c r="B194" s="5">
        <f ca="1">IFERROR(IF(Loan_Not_Paid*Values_Entered,Payment_Number,""), "")</f>
        <v>182</v>
      </c>
      <c r="C194" s="3">
        <f ca="1">IFERROR(IF(Loan_Not_Paid*Values_Entered,Payment_Date,""), "")</f>
        <v>51441</v>
      </c>
      <c r="D194" s="6">
        <f ca="1">IFERROR(IF(Loan_Not_Paid*Values_Entered,Beginning_Balance,""), "")</f>
        <v>815145.84490284836</v>
      </c>
      <c r="E194" s="6">
        <f ca="1">IFERROR(IF(Loan_Not_Paid*Values_Entered,Monthly_Payment,""), "")</f>
        <v>9311.1067549839499</v>
      </c>
      <c r="F194" s="6">
        <f ca="1">IFERROR(IF(Loan_Not_Paid*Values_Entered,Principal,""), "")</f>
        <v>4895.73342842691</v>
      </c>
      <c r="G194" s="6">
        <f ca="1">IFERROR(IF(Loan_Not_Paid*Values_Entered,Interest,""), "")</f>
        <v>4415.3733265570409</v>
      </c>
      <c r="H194" s="6">
        <f ca="1">IFERROR(IF(Loan_Not_Paid*Values_Entered,Ending_Balance,""), "")</f>
        <v>810250.11147442181</v>
      </c>
    </row>
    <row r="195" spans="2:8" x14ac:dyDescent="0.15">
      <c r="B195" s="5">
        <f ca="1">IFERROR(IF(Loan_Not_Paid*Values_Entered,Payment_Number,""), "")</f>
        <v>183</v>
      </c>
      <c r="C195" s="3">
        <f ca="1">IFERROR(IF(Loan_Not_Paid*Values_Entered,Payment_Date,""), "")</f>
        <v>51471</v>
      </c>
      <c r="D195" s="6">
        <f ca="1">IFERROR(IF(Loan_Not_Paid*Values_Entered,Beginning_Balance,""), "")</f>
        <v>810250.11147442181</v>
      </c>
      <c r="E195" s="6">
        <f ca="1">IFERROR(IF(Loan_Not_Paid*Values_Entered,Monthly_Payment,""), "")</f>
        <v>9311.1067549839499</v>
      </c>
      <c r="F195" s="6">
        <f ca="1">IFERROR(IF(Loan_Not_Paid*Values_Entered,Principal,""), "")</f>
        <v>4922.2519844975559</v>
      </c>
      <c r="G195" s="6">
        <f ca="1">IFERROR(IF(Loan_Not_Paid*Values_Entered,Interest,""), "")</f>
        <v>4388.854770486394</v>
      </c>
      <c r="H195" s="6">
        <f ca="1">IFERROR(IF(Loan_Not_Paid*Values_Entered,Ending_Balance,""), "")</f>
        <v>805327.85948992381</v>
      </c>
    </row>
    <row r="196" spans="2:8" x14ac:dyDescent="0.15">
      <c r="B196" s="5">
        <f ca="1">IFERROR(IF(Loan_Not_Paid*Values_Entered,Payment_Number,""), "")</f>
        <v>184</v>
      </c>
      <c r="C196" s="3">
        <f ca="1">IFERROR(IF(Loan_Not_Paid*Values_Entered,Payment_Date,""), "")</f>
        <v>51502</v>
      </c>
      <c r="D196" s="6">
        <f ca="1">IFERROR(IF(Loan_Not_Paid*Values_Entered,Beginning_Balance,""), "")</f>
        <v>805327.85948992381</v>
      </c>
      <c r="E196" s="6">
        <f ca="1">IFERROR(IF(Loan_Not_Paid*Values_Entered,Monthly_Payment,""), "")</f>
        <v>9311.1067549839499</v>
      </c>
      <c r="F196" s="6">
        <f ca="1">IFERROR(IF(Loan_Not_Paid*Values_Entered,Principal,""), "")</f>
        <v>4948.9141827469184</v>
      </c>
      <c r="G196" s="6">
        <f ca="1">IFERROR(IF(Loan_Not_Paid*Values_Entered,Interest,""), "")</f>
        <v>4362.1925722370333</v>
      </c>
      <c r="H196" s="6">
        <f ca="1">IFERROR(IF(Loan_Not_Paid*Values_Entered,Ending_Balance,""), "")</f>
        <v>800378.94530717703</v>
      </c>
    </row>
    <row r="197" spans="2:8" x14ac:dyDescent="0.15">
      <c r="B197" s="5">
        <f ca="1">IFERROR(IF(Loan_Not_Paid*Values_Entered,Payment_Number,""), "")</f>
        <v>185</v>
      </c>
      <c r="C197" s="3">
        <f ca="1">IFERROR(IF(Loan_Not_Paid*Values_Entered,Payment_Date,""), "")</f>
        <v>51533</v>
      </c>
      <c r="D197" s="6">
        <f ca="1">IFERROR(IF(Loan_Not_Paid*Values_Entered,Beginning_Balance,""), "")</f>
        <v>800378.94530717703</v>
      </c>
      <c r="E197" s="6">
        <f ca="1">IFERROR(IF(Loan_Not_Paid*Values_Entered,Monthly_Payment,""), "")</f>
        <v>9311.1067549839499</v>
      </c>
      <c r="F197" s="6">
        <f ca="1">IFERROR(IF(Loan_Not_Paid*Values_Entered,Principal,""), "")</f>
        <v>4975.7208012367973</v>
      </c>
      <c r="G197" s="6">
        <f ca="1">IFERROR(IF(Loan_Not_Paid*Values_Entered,Interest,""), "")</f>
        <v>4335.3859537471535</v>
      </c>
      <c r="H197" s="6">
        <f ca="1">IFERROR(IF(Loan_Not_Paid*Values_Entered,Ending_Balance,""), "")</f>
        <v>795403.22450594045</v>
      </c>
    </row>
    <row r="198" spans="2:8" x14ac:dyDescent="0.15">
      <c r="B198" s="5">
        <f ca="1">IFERROR(IF(Loan_Not_Paid*Values_Entered,Payment_Number,""), "")</f>
        <v>186</v>
      </c>
      <c r="C198" s="3">
        <f ca="1">IFERROR(IF(Loan_Not_Paid*Values_Entered,Payment_Date,""), "")</f>
        <v>51561</v>
      </c>
      <c r="D198" s="6">
        <f ca="1">IFERROR(IF(Loan_Not_Paid*Values_Entered,Beginning_Balance,""), "")</f>
        <v>795403.22450594045</v>
      </c>
      <c r="E198" s="6">
        <f ca="1">IFERROR(IF(Loan_Not_Paid*Values_Entered,Monthly_Payment,""), "")</f>
        <v>9311.1067549839499</v>
      </c>
      <c r="F198" s="6">
        <f ca="1">IFERROR(IF(Loan_Not_Paid*Values_Entered,Principal,""), "")</f>
        <v>5002.6726222434963</v>
      </c>
      <c r="G198" s="6">
        <f ca="1">IFERROR(IF(Loan_Not_Paid*Values_Entered,Interest,""), "")</f>
        <v>4308.4341327404545</v>
      </c>
      <c r="H198" s="6">
        <f ca="1">IFERROR(IF(Loan_Not_Paid*Values_Entered,Ending_Balance,""), "")</f>
        <v>790400.55188369704</v>
      </c>
    </row>
    <row r="199" spans="2:8" x14ac:dyDescent="0.15">
      <c r="B199" s="5">
        <f ca="1">IFERROR(IF(Loan_Not_Paid*Values_Entered,Payment_Number,""), "")</f>
        <v>187</v>
      </c>
      <c r="C199" s="3">
        <f ca="1">IFERROR(IF(Loan_Not_Paid*Values_Entered,Payment_Date,""), "")</f>
        <v>51592</v>
      </c>
      <c r="D199" s="6">
        <f ca="1">IFERROR(IF(Loan_Not_Paid*Values_Entered,Beginning_Balance,""), "")</f>
        <v>790400.55188369704</v>
      </c>
      <c r="E199" s="6">
        <f ca="1">IFERROR(IF(Loan_Not_Paid*Values_Entered,Monthly_Payment,""), "")</f>
        <v>9311.1067549839499</v>
      </c>
      <c r="F199" s="6">
        <f ca="1">IFERROR(IF(Loan_Not_Paid*Values_Entered,Principal,""), "")</f>
        <v>5029.7704322806485</v>
      </c>
      <c r="G199" s="6">
        <f ca="1">IFERROR(IF(Loan_Not_Paid*Values_Entered,Interest,""), "")</f>
        <v>4281.3363227033033</v>
      </c>
      <c r="H199" s="6">
        <f ca="1">IFERROR(IF(Loan_Not_Paid*Values_Entered,Ending_Balance,""), "")</f>
        <v>785370.78145141667</v>
      </c>
    </row>
    <row r="200" spans="2:8" x14ac:dyDescent="0.15">
      <c r="B200" s="5">
        <f ca="1">IFERROR(IF(Loan_Not_Paid*Values_Entered,Payment_Number,""), "")</f>
        <v>188</v>
      </c>
      <c r="C200" s="3">
        <f ca="1">IFERROR(IF(Loan_Not_Paid*Values_Entered,Payment_Date,""), "")</f>
        <v>51622</v>
      </c>
      <c r="D200" s="6">
        <f ca="1">IFERROR(IF(Loan_Not_Paid*Values_Entered,Beginning_Balance,""), "")</f>
        <v>785370.78145141667</v>
      </c>
      <c r="E200" s="6">
        <f ca="1">IFERROR(IF(Loan_Not_Paid*Values_Entered,Monthly_Payment,""), "")</f>
        <v>9311.1067549839499</v>
      </c>
      <c r="F200" s="6">
        <f ca="1">IFERROR(IF(Loan_Not_Paid*Values_Entered,Principal,""), "")</f>
        <v>5057.0150221221684</v>
      </c>
      <c r="G200" s="6">
        <f ca="1">IFERROR(IF(Loan_Not_Paid*Values_Entered,Interest,""), "")</f>
        <v>4254.0917328617816</v>
      </c>
      <c r="H200" s="6">
        <f ca="1">IFERROR(IF(Loan_Not_Paid*Values_Entered,Ending_Balance,""), "")</f>
        <v>780313.76642929437</v>
      </c>
    </row>
    <row r="201" spans="2:8" x14ac:dyDescent="0.15">
      <c r="B201" s="5">
        <f ca="1">IFERROR(IF(Loan_Not_Paid*Values_Entered,Payment_Number,""), "")</f>
        <v>189</v>
      </c>
      <c r="C201" s="3">
        <f ca="1">IFERROR(IF(Loan_Not_Paid*Values_Entered,Payment_Date,""), "")</f>
        <v>51653</v>
      </c>
      <c r="D201" s="6">
        <f ca="1">IFERROR(IF(Loan_Not_Paid*Values_Entered,Beginning_Balance,""), "")</f>
        <v>780313.76642929437</v>
      </c>
      <c r="E201" s="6">
        <f ca="1">IFERROR(IF(Loan_Not_Paid*Values_Entered,Monthly_Payment,""), "")</f>
        <v>9311.1067549839499</v>
      </c>
      <c r="F201" s="6">
        <f ca="1">IFERROR(IF(Loan_Not_Paid*Values_Entered,Principal,""), "")</f>
        <v>5084.4071868253295</v>
      </c>
      <c r="G201" s="6">
        <f ca="1">IFERROR(IF(Loan_Not_Paid*Values_Entered,Interest,""), "")</f>
        <v>4226.6995681586195</v>
      </c>
      <c r="H201" s="6">
        <f ca="1">IFERROR(IF(Loan_Not_Paid*Values_Entered,Ending_Balance,""), "")</f>
        <v>775229.35924246954</v>
      </c>
    </row>
    <row r="202" spans="2:8" x14ac:dyDescent="0.15">
      <c r="B202" s="5">
        <f ca="1">IFERROR(IF(Loan_Not_Paid*Values_Entered,Payment_Number,""), "")</f>
        <v>190</v>
      </c>
      <c r="C202" s="3">
        <f ca="1">IFERROR(IF(Loan_Not_Paid*Values_Entered,Payment_Date,""), "")</f>
        <v>51683</v>
      </c>
      <c r="D202" s="6">
        <f ca="1">IFERROR(IF(Loan_Not_Paid*Values_Entered,Beginning_Balance,""), "")</f>
        <v>775229.35924246954</v>
      </c>
      <c r="E202" s="6">
        <f ca="1">IFERROR(IF(Loan_Not_Paid*Values_Entered,Monthly_Payment,""), "")</f>
        <v>9311.1067549839499</v>
      </c>
      <c r="F202" s="6">
        <f ca="1">IFERROR(IF(Loan_Not_Paid*Values_Entered,Principal,""), "")</f>
        <v>5111.9477257539684</v>
      </c>
      <c r="G202" s="6">
        <f ca="1">IFERROR(IF(Loan_Not_Paid*Values_Entered,Interest,""), "")</f>
        <v>4199.1590292299834</v>
      </c>
      <c r="H202" s="6">
        <f ca="1">IFERROR(IF(Loan_Not_Paid*Values_Entered,Ending_Balance,""), "")</f>
        <v>770117.41151671531</v>
      </c>
    </row>
    <row r="203" spans="2:8" x14ac:dyDescent="0.15">
      <c r="B203" s="5">
        <f ca="1">IFERROR(IF(Loan_Not_Paid*Values_Entered,Payment_Number,""), "")</f>
        <v>191</v>
      </c>
      <c r="C203" s="3">
        <f ca="1">IFERROR(IF(Loan_Not_Paid*Values_Entered,Payment_Date,""), "")</f>
        <v>51714</v>
      </c>
      <c r="D203" s="6">
        <f ca="1">IFERROR(IF(Loan_Not_Paid*Values_Entered,Beginning_Balance,""), "")</f>
        <v>770117.41151671531</v>
      </c>
      <c r="E203" s="6">
        <f ca="1">IFERROR(IF(Loan_Not_Paid*Values_Entered,Monthly_Payment,""), "")</f>
        <v>9311.1067549839499</v>
      </c>
      <c r="F203" s="6">
        <f ca="1">IFERROR(IF(Loan_Not_Paid*Values_Entered,Principal,""), "")</f>
        <v>5139.6374426018019</v>
      </c>
      <c r="G203" s="6">
        <f ca="1">IFERROR(IF(Loan_Not_Paid*Values_Entered,Interest,""), "")</f>
        <v>4171.4693123821489</v>
      </c>
      <c r="H203" s="6">
        <f ca="1">IFERROR(IF(Loan_Not_Paid*Values_Entered,Ending_Balance,""), "")</f>
        <v>764977.77407411346</v>
      </c>
    </row>
    <row r="204" spans="2:8" x14ac:dyDescent="0.15">
      <c r="B204" s="5">
        <f ca="1">IFERROR(IF(Loan_Not_Paid*Values_Entered,Payment_Number,""), "")</f>
        <v>192</v>
      </c>
      <c r="C204" s="3">
        <f ca="1">IFERROR(IF(Loan_Not_Paid*Values_Entered,Payment_Date,""), "")</f>
        <v>51745</v>
      </c>
      <c r="D204" s="6">
        <f ca="1">IFERROR(IF(Loan_Not_Paid*Values_Entered,Beginning_Balance,""), "")</f>
        <v>764977.77407411346</v>
      </c>
      <c r="E204" s="6">
        <f ca="1">IFERROR(IF(Loan_Not_Paid*Values_Entered,Monthly_Payment,""), "")</f>
        <v>9311.1067549839499</v>
      </c>
      <c r="F204" s="6">
        <f ca="1">IFERROR(IF(Loan_Not_Paid*Values_Entered,Principal,""), "")</f>
        <v>5167.4771454158945</v>
      </c>
      <c r="G204" s="6">
        <f ca="1">IFERROR(IF(Loan_Not_Paid*Values_Entered,Interest,""), "")</f>
        <v>4143.6296095680564</v>
      </c>
      <c r="H204" s="6">
        <f ca="1">IFERROR(IF(Loan_Not_Paid*Values_Entered,Ending_Balance,""), "")</f>
        <v>759810.2969286982</v>
      </c>
    </row>
    <row r="205" spans="2:8" x14ac:dyDescent="0.15">
      <c r="B205" s="5">
        <f ca="1">IFERROR(IF(Loan_Not_Paid*Values_Entered,Payment_Number,""), "")</f>
        <v>193</v>
      </c>
      <c r="C205" s="3">
        <f ca="1">IFERROR(IF(Loan_Not_Paid*Values_Entered,Payment_Date,""), "")</f>
        <v>51775</v>
      </c>
      <c r="D205" s="6">
        <f ca="1">IFERROR(IF(Loan_Not_Paid*Values_Entered,Beginning_Balance,""), "")</f>
        <v>759810.2969286982</v>
      </c>
      <c r="E205" s="6">
        <f ca="1">IFERROR(IF(Loan_Not_Paid*Values_Entered,Monthly_Payment,""), "")</f>
        <v>9311.1067549839499</v>
      </c>
      <c r="F205" s="6">
        <f ca="1">IFERROR(IF(Loan_Not_Paid*Values_Entered,Principal,""), "")</f>
        <v>5195.4676466202309</v>
      </c>
      <c r="G205" s="6">
        <f ca="1">IFERROR(IF(Loan_Not_Paid*Values_Entered,Interest,""), "")</f>
        <v>4115.63910836372</v>
      </c>
      <c r="H205" s="6">
        <f ca="1">IFERROR(IF(Loan_Not_Paid*Values_Entered,Ending_Balance,""), "")</f>
        <v>754614.82928207796</v>
      </c>
    </row>
    <row r="206" spans="2:8" x14ac:dyDescent="0.15">
      <c r="B206" s="5">
        <f ca="1">IFERROR(IF(Loan_Not_Paid*Values_Entered,Payment_Number,""), "")</f>
        <v>194</v>
      </c>
      <c r="C206" s="3">
        <f ca="1">IFERROR(IF(Loan_Not_Paid*Values_Entered,Payment_Date,""), "")</f>
        <v>51806</v>
      </c>
      <c r="D206" s="6">
        <f ca="1">IFERROR(IF(Loan_Not_Paid*Values_Entered,Beginning_Balance,""), "")</f>
        <v>754614.82928207796</v>
      </c>
      <c r="E206" s="6">
        <f ca="1">IFERROR(IF(Loan_Not_Paid*Values_Entered,Monthly_Payment,""), "")</f>
        <v>9311.1067549839499</v>
      </c>
      <c r="F206" s="6">
        <f ca="1">IFERROR(IF(Loan_Not_Paid*Values_Entered,Principal,""), "")</f>
        <v>5223.6097630394233</v>
      </c>
      <c r="G206" s="6">
        <f ca="1">IFERROR(IF(Loan_Not_Paid*Values_Entered,Interest,""), "")</f>
        <v>4087.4969919445275</v>
      </c>
      <c r="H206" s="6">
        <f ca="1">IFERROR(IF(Loan_Not_Paid*Values_Entered,Ending_Balance,""), "")</f>
        <v>749391.21951903868</v>
      </c>
    </row>
    <row r="207" spans="2:8" x14ac:dyDescent="0.15">
      <c r="B207" s="5">
        <f ca="1">IFERROR(IF(Loan_Not_Paid*Values_Entered,Payment_Number,""), "")</f>
        <v>195</v>
      </c>
      <c r="C207" s="3">
        <f ca="1">IFERROR(IF(Loan_Not_Paid*Values_Entered,Payment_Date,""), "")</f>
        <v>51836</v>
      </c>
      <c r="D207" s="6">
        <f ca="1">IFERROR(IF(Loan_Not_Paid*Values_Entered,Beginning_Balance,""), "")</f>
        <v>749391.21951903868</v>
      </c>
      <c r="E207" s="6">
        <f ca="1">IFERROR(IF(Loan_Not_Paid*Values_Entered,Monthly_Payment,""), "")</f>
        <v>9311.1067549839499</v>
      </c>
      <c r="F207" s="6">
        <f ca="1">IFERROR(IF(Loan_Not_Paid*Values_Entered,Principal,""), "")</f>
        <v>5251.9043159225539</v>
      </c>
      <c r="G207" s="6">
        <f ca="1">IFERROR(IF(Loan_Not_Paid*Values_Entered,Interest,""), "")</f>
        <v>4059.2024390613965</v>
      </c>
      <c r="H207" s="6">
        <f ca="1">IFERROR(IF(Loan_Not_Paid*Values_Entered,Ending_Balance,""), "")</f>
        <v>744139.31520311581</v>
      </c>
    </row>
    <row r="208" spans="2:8" x14ac:dyDescent="0.15">
      <c r="B208" s="5">
        <f ca="1">IFERROR(IF(Loan_Not_Paid*Values_Entered,Payment_Number,""), "")</f>
        <v>196</v>
      </c>
      <c r="C208" s="3">
        <f ca="1">IFERROR(IF(Loan_Not_Paid*Values_Entered,Payment_Date,""), "")</f>
        <v>51867</v>
      </c>
      <c r="D208" s="6">
        <f ca="1">IFERROR(IF(Loan_Not_Paid*Values_Entered,Beginning_Balance,""), "")</f>
        <v>744139.31520311581</v>
      </c>
      <c r="E208" s="6">
        <f ca="1">IFERROR(IF(Loan_Not_Paid*Values_Entered,Monthly_Payment,""), "")</f>
        <v>9311.1067549839499</v>
      </c>
      <c r="F208" s="6">
        <f ca="1">IFERROR(IF(Loan_Not_Paid*Values_Entered,Principal,""), "")</f>
        <v>5280.3521309671341</v>
      </c>
      <c r="G208" s="6">
        <f ca="1">IFERROR(IF(Loan_Not_Paid*Values_Entered,Interest,""), "")</f>
        <v>4030.7546240168167</v>
      </c>
      <c r="H208" s="6">
        <f ca="1">IFERROR(IF(Loan_Not_Paid*Values_Entered,Ending_Balance,""), "")</f>
        <v>738858.96307214955</v>
      </c>
    </row>
    <row r="209" spans="2:8" x14ac:dyDescent="0.15">
      <c r="B209" s="5">
        <f ca="1">IFERROR(IF(Loan_Not_Paid*Values_Entered,Payment_Number,""), "")</f>
        <v>197</v>
      </c>
      <c r="C209" s="3">
        <f ca="1">IFERROR(IF(Loan_Not_Paid*Values_Entered,Payment_Date,""), "")</f>
        <v>51898</v>
      </c>
      <c r="D209" s="6">
        <f ca="1">IFERROR(IF(Loan_Not_Paid*Values_Entered,Beginning_Balance,""), "")</f>
        <v>738858.96307214955</v>
      </c>
      <c r="E209" s="6">
        <f ca="1">IFERROR(IF(Loan_Not_Paid*Values_Entered,Monthly_Payment,""), "")</f>
        <v>9311.1067549839499</v>
      </c>
      <c r="F209" s="6">
        <f ca="1">IFERROR(IF(Loan_Not_Paid*Values_Entered,Principal,""), "")</f>
        <v>5308.9540383432068</v>
      </c>
      <c r="G209" s="6">
        <f ca="1">IFERROR(IF(Loan_Not_Paid*Values_Entered,Interest,""), "")</f>
        <v>4002.1527166407441</v>
      </c>
      <c r="H209" s="6">
        <f ca="1">IFERROR(IF(Loan_Not_Paid*Values_Entered,Ending_Balance,""), "")</f>
        <v>733550.00903380616</v>
      </c>
    </row>
    <row r="210" spans="2:8" x14ac:dyDescent="0.15">
      <c r="B210" s="5">
        <f ca="1">IFERROR(IF(Loan_Not_Paid*Values_Entered,Payment_Number,""), "")</f>
        <v>198</v>
      </c>
      <c r="C210" s="3">
        <f ca="1">IFERROR(IF(Loan_Not_Paid*Values_Entered,Payment_Date,""), "")</f>
        <v>51926</v>
      </c>
      <c r="D210" s="6">
        <f ca="1">IFERROR(IF(Loan_Not_Paid*Values_Entered,Beginning_Balance,""), "")</f>
        <v>733550.00903380616</v>
      </c>
      <c r="E210" s="6">
        <f ca="1">IFERROR(IF(Loan_Not_Paid*Values_Entered,Monthly_Payment,""), "")</f>
        <v>9311.1067549839499</v>
      </c>
      <c r="F210" s="6">
        <f ca="1">IFERROR(IF(Loan_Not_Paid*Values_Entered,Principal,""), "")</f>
        <v>5337.7108727175655</v>
      </c>
      <c r="G210" s="6">
        <f ca="1">IFERROR(IF(Loan_Not_Paid*Values_Entered,Interest,""), "")</f>
        <v>3973.3958822663853</v>
      </c>
      <c r="H210" s="6">
        <f ca="1">IFERROR(IF(Loan_Not_Paid*Values_Entered,Ending_Balance,""), "")</f>
        <v>728212.29816108849</v>
      </c>
    </row>
    <row r="211" spans="2:8" x14ac:dyDescent="0.15">
      <c r="B211" s="5">
        <f ca="1">IFERROR(IF(Loan_Not_Paid*Values_Entered,Payment_Number,""), "")</f>
        <v>199</v>
      </c>
      <c r="C211" s="3">
        <f ca="1">IFERROR(IF(Loan_Not_Paid*Values_Entered,Payment_Date,""), "")</f>
        <v>51957</v>
      </c>
      <c r="D211" s="6">
        <f ca="1">IFERROR(IF(Loan_Not_Paid*Values_Entered,Beginning_Balance,""), "")</f>
        <v>728212.29816108849</v>
      </c>
      <c r="E211" s="6">
        <f ca="1">IFERROR(IF(Loan_Not_Paid*Values_Entered,Monthly_Payment,""), "")</f>
        <v>9311.1067549839499</v>
      </c>
      <c r="F211" s="6">
        <f ca="1">IFERROR(IF(Loan_Not_Paid*Values_Entered,Principal,""), "")</f>
        <v>5366.6234732781186</v>
      </c>
      <c r="G211" s="6">
        <f ca="1">IFERROR(IF(Loan_Not_Paid*Values_Entered,Interest,""), "")</f>
        <v>3944.4832817058318</v>
      </c>
      <c r="H211" s="6">
        <f ca="1">IFERROR(IF(Loan_Not_Paid*Values_Entered,Ending_Balance,""), "")</f>
        <v>722845.67468781071</v>
      </c>
    </row>
    <row r="212" spans="2:8" x14ac:dyDescent="0.15">
      <c r="B212" s="5">
        <f ca="1">IFERROR(IF(Loan_Not_Paid*Values_Entered,Payment_Number,""), "")</f>
        <v>200</v>
      </c>
      <c r="C212" s="3">
        <f ca="1">IFERROR(IF(Loan_Not_Paid*Values_Entered,Payment_Date,""), "")</f>
        <v>51987</v>
      </c>
      <c r="D212" s="6">
        <f ca="1">IFERROR(IF(Loan_Not_Paid*Values_Entered,Beginning_Balance,""), "")</f>
        <v>722845.67468781071</v>
      </c>
      <c r="E212" s="6">
        <f ca="1">IFERROR(IF(Loan_Not_Paid*Values_Entered,Monthly_Payment,""), "")</f>
        <v>9311.1067549839499</v>
      </c>
      <c r="F212" s="6">
        <f ca="1">IFERROR(IF(Loan_Not_Paid*Values_Entered,Principal,""), "")</f>
        <v>5395.6926837583751</v>
      </c>
      <c r="G212" s="6">
        <f ca="1">IFERROR(IF(Loan_Not_Paid*Values_Entered,Interest,""), "")</f>
        <v>3915.4140712255748</v>
      </c>
      <c r="H212" s="6">
        <f ca="1">IFERROR(IF(Loan_Not_Paid*Values_Entered,Ending_Balance,""), "")</f>
        <v>717449.98200405249</v>
      </c>
    </row>
    <row r="213" spans="2:8" x14ac:dyDescent="0.15">
      <c r="B213" s="5">
        <f ca="1">IFERROR(IF(Loan_Not_Paid*Values_Entered,Payment_Number,""), "")</f>
        <v>201</v>
      </c>
      <c r="C213" s="3">
        <f ca="1">IFERROR(IF(Loan_Not_Paid*Values_Entered,Payment_Date,""), "")</f>
        <v>52018</v>
      </c>
      <c r="D213" s="6">
        <f ca="1">IFERROR(IF(Loan_Not_Paid*Values_Entered,Beginning_Balance,""), "")</f>
        <v>717449.98200405249</v>
      </c>
      <c r="E213" s="6">
        <f ca="1">IFERROR(IF(Loan_Not_Paid*Values_Entered,Monthly_Payment,""), "")</f>
        <v>9311.1067549839499</v>
      </c>
      <c r="F213" s="6">
        <f ca="1">IFERROR(IF(Loan_Not_Paid*Values_Entered,Principal,""), "")</f>
        <v>5424.9193524620669</v>
      </c>
      <c r="G213" s="6">
        <f ca="1">IFERROR(IF(Loan_Not_Paid*Values_Entered,Interest,""), "")</f>
        <v>3886.1874025218845</v>
      </c>
      <c r="H213" s="6">
        <f ca="1">IFERROR(IF(Loan_Not_Paid*Values_Entered,Ending_Balance,""), "")</f>
        <v>712025.06265159044</v>
      </c>
    </row>
    <row r="214" spans="2:8" x14ac:dyDescent="0.15">
      <c r="B214" s="5">
        <f ca="1">IFERROR(IF(Loan_Not_Paid*Values_Entered,Payment_Number,""), "")</f>
        <v>202</v>
      </c>
      <c r="C214" s="3">
        <f ca="1">IFERROR(IF(Loan_Not_Paid*Values_Entered,Payment_Date,""), "")</f>
        <v>52048</v>
      </c>
      <c r="D214" s="6">
        <f ca="1">IFERROR(IF(Loan_Not_Paid*Values_Entered,Beginning_Balance,""), "")</f>
        <v>712025.06265159044</v>
      </c>
      <c r="E214" s="6">
        <f ca="1">IFERROR(IF(Loan_Not_Paid*Values_Entered,Monthly_Payment,""), "")</f>
        <v>9311.1067549839499</v>
      </c>
      <c r="F214" s="6">
        <f ca="1">IFERROR(IF(Loan_Not_Paid*Values_Entered,Principal,""), "")</f>
        <v>5454.304332287903</v>
      </c>
      <c r="G214" s="6">
        <f ca="1">IFERROR(IF(Loan_Not_Paid*Values_Entered,Interest,""), "")</f>
        <v>3856.8024226960474</v>
      </c>
      <c r="H214" s="6">
        <f ca="1">IFERROR(IF(Loan_Not_Paid*Values_Entered,Ending_Balance,""), "")</f>
        <v>706570.75831930293</v>
      </c>
    </row>
    <row r="215" spans="2:8" x14ac:dyDescent="0.15">
      <c r="B215" s="5">
        <f ca="1">IFERROR(IF(Loan_Not_Paid*Values_Entered,Payment_Number,""), "")</f>
        <v>203</v>
      </c>
      <c r="C215" s="3">
        <f ca="1">IFERROR(IF(Loan_Not_Paid*Values_Entered,Payment_Date,""), "")</f>
        <v>52079</v>
      </c>
      <c r="D215" s="6">
        <f ca="1">IFERROR(IF(Loan_Not_Paid*Values_Entered,Beginning_Balance,""), "")</f>
        <v>706570.75831930293</v>
      </c>
      <c r="E215" s="6">
        <f ca="1">IFERROR(IF(Loan_Not_Paid*Values_Entered,Monthly_Payment,""), "")</f>
        <v>9311.1067549839499</v>
      </c>
      <c r="F215" s="6">
        <f ca="1">IFERROR(IF(Loan_Not_Paid*Values_Entered,Principal,""), "")</f>
        <v>5483.8484807544628</v>
      </c>
      <c r="G215" s="6">
        <f ca="1">IFERROR(IF(Loan_Not_Paid*Values_Entered,Interest,""), "")</f>
        <v>3827.2582742294885</v>
      </c>
      <c r="H215" s="6">
        <f ca="1">IFERROR(IF(Loan_Not_Paid*Values_Entered,Ending_Balance,""), "")</f>
        <v>701086.90983854886</v>
      </c>
    </row>
    <row r="216" spans="2:8" x14ac:dyDescent="0.15">
      <c r="B216" s="5">
        <f ca="1">IFERROR(IF(Loan_Not_Paid*Values_Entered,Payment_Number,""), "")</f>
        <v>204</v>
      </c>
      <c r="C216" s="3">
        <f ca="1">IFERROR(IF(Loan_Not_Paid*Values_Entered,Payment_Date,""), "")</f>
        <v>52110</v>
      </c>
      <c r="D216" s="6">
        <f ca="1">IFERROR(IF(Loan_Not_Paid*Values_Entered,Beginning_Balance,""), "")</f>
        <v>701086.90983854886</v>
      </c>
      <c r="E216" s="6">
        <f ca="1">IFERROR(IF(Loan_Not_Paid*Values_Entered,Monthly_Payment,""), "")</f>
        <v>9311.1067549839499</v>
      </c>
      <c r="F216" s="6">
        <f ca="1">IFERROR(IF(Loan_Not_Paid*Values_Entered,Principal,""), "")</f>
        <v>5513.5526600252151</v>
      </c>
      <c r="G216" s="6">
        <f ca="1">IFERROR(IF(Loan_Not_Paid*Values_Entered,Interest,""), "")</f>
        <v>3797.5540949587353</v>
      </c>
      <c r="H216" s="6">
        <f ca="1">IFERROR(IF(Loan_Not_Paid*Values_Entered,Ending_Balance,""), "")</f>
        <v>695573.35717852367</v>
      </c>
    </row>
    <row r="217" spans="2:8" x14ac:dyDescent="0.15">
      <c r="B217" s="5">
        <f ca="1">IFERROR(IF(Loan_Not_Paid*Values_Entered,Payment_Number,""), "")</f>
        <v>205</v>
      </c>
      <c r="C217" s="3">
        <f ca="1">IFERROR(IF(Loan_Not_Paid*Values_Entered,Payment_Date,""), "")</f>
        <v>52140</v>
      </c>
      <c r="D217" s="6">
        <f ca="1">IFERROR(IF(Loan_Not_Paid*Values_Entered,Beginning_Balance,""), "")</f>
        <v>695573.35717852367</v>
      </c>
      <c r="E217" s="6">
        <f ca="1">IFERROR(IF(Loan_Not_Paid*Values_Entered,Monthly_Payment,""), "")</f>
        <v>9311.1067549839499</v>
      </c>
      <c r="F217" s="6">
        <f ca="1">IFERROR(IF(Loan_Not_Paid*Values_Entered,Principal,""), "")</f>
        <v>5543.4177369336858</v>
      </c>
      <c r="G217" s="6">
        <f ca="1">IFERROR(IF(Loan_Not_Paid*Values_Entered,Interest,""), "")</f>
        <v>3767.6890180502646</v>
      </c>
      <c r="H217" s="6">
        <f ca="1">IFERROR(IF(Loan_Not_Paid*Values_Entered,Ending_Balance,""), "")</f>
        <v>690029.93944158964</v>
      </c>
    </row>
    <row r="218" spans="2:8" x14ac:dyDescent="0.15">
      <c r="B218" s="5">
        <f ca="1">IFERROR(IF(Loan_Not_Paid*Values_Entered,Payment_Number,""), "")</f>
        <v>206</v>
      </c>
      <c r="C218" s="3">
        <f ca="1">IFERROR(IF(Loan_Not_Paid*Values_Entered,Payment_Date,""), "")</f>
        <v>52171</v>
      </c>
      <c r="D218" s="6">
        <f ca="1">IFERROR(IF(Loan_Not_Paid*Values_Entered,Beginning_Balance,""), "")</f>
        <v>690029.93944158964</v>
      </c>
      <c r="E218" s="6">
        <f ca="1">IFERROR(IF(Loan_Not_Paid*Values_Entered,Monthly_Payment,""), "")</f>
        <v>9311.1067549839499</v>
      </c>
      <c r="F218" s="6">
        <f ca="1">IFERROR(IF(Loan_Not_Paid*Values_Entered,Principal,""), "")</f>
        <v>5573.4445830087425</v>
      </c>
      <c r="G218" s="6">
        <f ca="1">IFERROR(IF(Loan_Not_Paid*Values_Entered,Interest,""), "")</f>
        <v>3737.6621719752079</v>
      </c>
      <c r="H218" s="6">
        <f ca="1">IFERROR(IF(Loan_Not_Paid*Values_Entered,Ending_Balance,""), "")</f>
        <v>684456.49485858157</v>
      </c>
    </row>
    <row r="219" spans="2:8" x14ac:dyDescent="0.15">
      <c r="B219" s="5">
        <f ca="1">IFERROR(IF(Loan_Not_Paid*Values_Entered,Payment_Number,""), "")</f>
        <v>207</v>
      </c>
      <c r="C219" s="3">
        <f ca="1">IFERROR(IF(Loan_Not_Paid*Values_Entered,Payment_Date,""), "")</f>
        <v>52201</v>
      </c>
      <c r="D219" s="6">
        <f ca="1">IFERROR(IF(Loan_Not_Paid*Values_Entered,Beginning_Balance,""), "")</f>
        <v>684456.49485858157</v>
      </c>
      <c r="E219" s="6">
        <f ca="1">IFERROR(IF(Loan_Not_Paid*Values_Entered,Monthly_Payment,""), "")</f>
        <v>9311.1067549839499</v>
      </c>
      <c r="F219" s="6">
        <f ca="1">IFERROR(IF(Loan_Not_Paid*Values_Entered,Principal,""), "")</f>
        <v>5603.6340745000407</v>
      </c>
      <c r="G219" s="6">
        <f ca="1">IFERROR(IF(Loan_Not_Paid*Values_Entered,Interest,""), "")</f>
        <v>3707.4726804839097</v>
      </c>
      <c r="H219" s="6">
        <f ca="1">IFERROR(IF(Loan_Not_Paid*Values_Entered,Ending_Balance,""), "")</f>
        <v>678852.86078408081</v>
      </c>
    </row>
    <row r="220" spans="2:8" x14ac:dyDescent="0.15">
      <c r="B220" s="5">
        <f ca="1">IFERROR(IF(Loan_Not_Paid*Values_Entered,Payment_Number,""), "")</f>
        <v>208</v>
      </c>
      <c r="C220" s="3">
        <f ca="1">IFERROR(IF(Loan_Not_Paid*Values_Entered,Payment_Date,""), "")</f>
        <v>52232</v>
      </c>
      <c r="D220" s="6">
        <f ca="1">IFERROR(IF(Loan_Not_Paid*Values_Entered,Beginning_Balance,""), "")</f>
        <v>678852.86078408081</v>
      </c>
      <c r="E220" s="6">
        <f ca="1">IFERROR(IF(Loan_Not_Paid*Values_Entered,Monthly_Payment,""), "")</f>
        <v>9311.1067549839499</v>
      </c>
      <c r="F220" s="6">
        <f ca="1">IFERROR(IF(Loan_Not_Paid*Values_Entered,Principal,""), "")</f>
        <v>5633.9870924035822</v>
      </c>
      <c r="G220" s="6">
        <f ca="1">IFERROR(IF(Loan_Not_Paid*Values_Entered,Interest,""), "")</f>
        <v>3677.1196625803686</v>
      </c>
      <c r="H220" s="6">
        <f ca="1">IFERROR(IF(Loan_Not_Paid*Values_Entered,Ending_Balance,""), "")</f>
        <v>673218.87369167805</v>
      </c>
    </row>
    <row r="221" spans="2:8" x14ac:dyDescent="0.15">
      <c r="B221" s="5">
        <f ca="1">IFERROR(IF(Loan_Not_Paid*Values_Entered,Payment_Number,""), "")</f>
        <v>209</v>
      </c>
      <c r="C221" s="3">
        <f ca="1">IFERROR(IF(Loan_Not_Paid*Values_Entered,Payment_Date,""), "")</f>
        <v>52263</v>
      </c>
      <c r="D221" s="6">
        <f ca="1">IFERROR(IF(Loan_Not_Paid*Values_Entered,Beginning_Balance,""), "")</f>
        <v>673218.87369167805</v>
      </c>
      <c r="E221" s="6">
        <f ca="1">IFERROR(IF(Loan_Not_Paid*Values_Entered,Monthly_Payment,""), "")</f>
        <v>9311.1067549839499</v>
      </c>
      <c r="F221" s="6">
        <f ca="1">IFERROR(IF(Loan_Not_Paid*Values_Entered,Principal,""), "")</f>
        <v>5664.5045224874357</v>
      </c>
      <c r="G221" s="6">
        <f ca="1">IFERROR(IF(Loan_Not_Paid*Values_Entered,Interest,""), "")</f>
        <v>3646.6022324965156</v>
      </c>
      <c r="H221" s="6">
        <f ca="1">IFERROR(IF(Loan_Not_Paid*Values_Entered,Ending_Balance,""), "")</f>
        <v>667554.36916919053</v>
      </c>
    </row>
    <row r="222" spans="2:8" x14ac:dyDescent="0.15">
      <c r="B222" s="5">
        <f ca="1">IFERROR(IF(Loan_Not_Paid*Values_Entered,Payment_Number,""), "")</f>
        <v>210</v>
      </c>
      <c r="C222" s="3">
        <f ca="1">IFERROR(IF(Loan_Not_Paid*Values_Entered,Payment_Date,""), "")</f>
        <v>52291</v>
      </c>
      <c r="D222" s="6">
        <f ca="1">IFERROR(IF(Loan_Not_Paid*Values_Entered,Beginning_Balance,""), "")</f>
        <v>667554.36916919053</v>
      </c>
      <c r="E222" s="6">
        <f ca="1">IFERROR(IF(Loan_Not_Paid*Values_Entered,Monthly_Payment,""), "")</f>
        <v>9311.1067549839499</v>
      </c>
      <c r="F222" s="6">
        <f ca="1">IFERROR(IF(Loan_Not_Paid*Values_Entered,Principal,""), "")</f>
        <v>5695.1872553175754</v>
      </c>
      <c r="G222" s="6">
        <f ca="1">IFERROR(IF(Loan_Not_Paid*Values_Entered,Interest,""), "")</f>
        <v>3615.9194996663755</v>
      </c>
      <c r="H222" s="6">
        <f ca="1">IFERROR(IF(Loan_Not_Paid*Values_Entered,Ending_Balance,""), "")</f>
        <v>661859.18191387272</v>
      </c>
    </row>
    <row r="223" spans="2:8" x14ac:dyDescent="0.15">
      <c r="B223" s="5">
        <f ca="1">IFERROR(IF(Loan_Not_Paid*Values_Entered,Payment_Number,""), "")</f>
        <v>211</v>
      </c>
      <c r="C223" s="3">
        <f ca="1">IFERROR(IF(Loan_Not_Paid*Values_Entered,Payment_Date,""), "")</f>
        <v>52322</v>
      </c>
      <c r="D223" s="6">
        <f ca="1">IFERROR(IF(Loan_Not_Paid*Values_Entered,Beginning_Balance,""), "")</f>
        <v>661859.18191387272</v>
      </c>
      <c r="E223" s="6">
        <f ca="1">IFERROR(IF(Loan_Not_Paid*Values_Entered,Monthly_Payment,""), "")</f>
        <v>9311.1067549839499</v>
      </c>
      <c r="F223" s="6">
        <f ca="1">IFERROR(IF(Loan_Not_Paid*Values_Entered,Principal,""), "")</f>
        <v>5726.0361862838799</v>
      </c>
      <c r="G223" s="6">
        <f ca="1">IFERROR(IF(Loan_Not_Paid*Values_Entered,Interest,""), "")</f>
        <v>3585.0705687000723</v>
      </c>
      <c r="H223" s="6">
        <f ca="1">IFERROR(IF(Loan_Not_Paid*Values_Entered,Ending_Balance,""), "")</f>
        <v>656133.1457275888</v>
      </c>
    </row>
    <row r="224" spans="2:8" x14ac:dyDescent="0.15">
      <c r="B224" s="5">
        <f ca="1">IFERROR(IF(Loan_Not_Paid*Values_Entered,Payment_Number,""), "")</f>
        <v>212</v>
      </c>
      <c r="C224" s="3">
        <f ca="1">IFERROR(IF(Loan_Not_Paid*Values_Entered,Payment_Date,""), "")</f>
        <v>52352</v>
      </c>
      <c r="D224" s="6">
        <f ca="1">IFERROR(IF(Loan_Not_Paid*Values_Entered,Beginning_Balance,""), "")</f>
        <v>656133.1457275888</v>
      </c>
      <c r="E224" s="6">
        <f ca="1">IFERROR(IF(Loan_Not_Paid*Values_Entered,Monthly_Payment,""), "")</f>
        <v>9311.1067549839499</v>
      </c>
      <c r="F224" s="6">
        <f ca="1">IFERROR(IF(Loan_Not_Paid*Values_Entered,Principal,""), "")</f>
        <v>5757.0522156262496</v>
      </c>
      <c r="G224" s="6">
        <f ca="1">IFERROR(IF(Loan_Not_Paid*Values_Entered,Interest,""), "")</f>
        <v>3554.0545393577008</v>
      </c>
      <c r="H224" s="6">
        <f ca="1">IFERROR(IF(Loan_Not_Paid*Values_Entered,Ending_Balance,""), "")</f>
        <v>650376.0935119628</v>
      </c>
    </row>
    <row r="225" spans="2:8" x14ac:dyDescent="0.15">
      <c r="B225" s="5">
        <f ca="1">IFERROR(IF(Loan_Not_Paid*Values_Entered,Payment_Number,""), "")</f>
        <v>213</v>
      </c>
      <c r="C225" s="3">
        <f ca="1">IFERROR(IF(Loan_Not_Paid*Values_Entered,Payment_Date,""), "")</f>
        <v>52383</v>
      </c>
      <c r="D225" s="6">
        <f ca="1">IFERROR(IF(Loan_Not_Paid*Values_Entered,Beginning_Balance,""), "")</f>
        <v>650376.0935119628</v>
      </c>
      <c r="E225" s="6">
        <f ca="1">IFERROR(IF(Loan_Not_Paid*Values_Entered,Monthly_Payment,""), "")</f>
        <v>9311.1067549839499</v>
      </c>
      <c r="F225" s="6">
        <f ca="1">IFERROR(IF(Loan_Not_Paid*Values_Entered,Principal,""), "")</f>
        <v>5788.2362484608921</v>
      </c>
      <c r="G225" s="6">
        <f ca="1">IFERROR(IF(Loan_Not_Paid*Values_Entered,Interest,""), "")</f>
        <v>3522.8705065230588</v>
      </c>
      <c r="H225" s="6">
        <f ca="1">IFERROR(IF(Loan_Not_Paid*Values_Entered,Ending_Balance,""), "")</f>
        <v>644587.85726350266</v>
      </c>
    </row>
    <row r="226" spans="2:8" x14ac:dyDescent="0.15">
      <c r="B226" s="5">
        <f ca="1">IFERROR(IF(Loan_Not_Paid*Values_Entered,Payment_Number,""), "")</f>
        <v>214</v>
      </c>
      <c r="C226" s="3">
        <f ca="1">IFERROR(IF(Loan_Not_Paid*Values_Entered,Payment_Date,""), "")</f>
        <v>52413</v>
      </c>
      <c r="D226" s="6">
        <f ca="1">IFERROR(IF(Loan_Not_Paid*Values_Entered,Beginning_Balance,""), "")</f>
        <v>644587.85726350266</v>
      </c>
      <c r="E226" s="6">
        <f ca="1">IFERROR(IF(Loan_Not_Paid*Values_Entered,Monthly_Payment,""), "")</f>
        <v>9311.1067549839499</v>
      </c>
      <c r="F226" s="6">
        <f ca="1">IFERROR(IF(Loan_Not_Paid*Values_Entered,Principal,""), "")</f>
        <v>5819.5891948067228</v>
      </c>
      <c r="G226" s="6">
        <f ca="1">IFERROR(IF(Loan_Not_Paid*Values_Entered,Interest,""), "")</f>
        <v>3491.5175601772285</v>
      </c>
      <c r="H226" s="6">
        <f ca="1">IFERROR(IF(Loan_Not_Paid*Values_Entered,Ending_Balance,""), "")</f>
        <v>638768.26806869591</v>
      </c>
    </row>
    <row r="227" spans="2:8" x14ac:dyDescent="0.15">
      <c r="B227" s="5">
        <f ca="1">IFERROR(IF(Loan_Not_Paid*Values_Entered,Payment_Number,""), "")</f>
        <v>215</v>
      </c>
      <c r="C227" s="3">
        <f ca="1">IFERROR(IF(Loan_Not_Paid*Values_Entered,Payment_Date,""), "")</f>
        <v>52444</v>
      </c>
      <c r="D227" s="6">
        <f ca="1">IFERROR(IF(Loan_Not_Paid*Values_Entered,Beginning_Balance,""), "")</f>
        <v>638768.26806869591</v>
      </c>
      <c r="E227" s="6">
        <f ca="1">IFERROR(IF(Loan_Not_Paid*Values_Entered,Monthly_Payment,""), "")</f>
        <v>9311.1067549839499</v>
      </c>
      <c r="F227" s="6">
        <f ca="1">IFERROR(IF(Loan_Not_Paid*Values_Entered,Principal,""), "")</f>
        <v>5851.1119696119258</v>
      </c>
      <c r="G227" s="6">
        <f ca="1">IFERROR(IF(Loan_Not_Paid*Values_Entered,Interest,""), "")</f>
        <v>3459.9947853720259</v>
      </c>
      <c r="H227" s="6">
        <f ca="1">IFERROR(IF(Loan_Not_Paid*Values_Entered,Ending_Balance,""), "")</f>
        <v>632917.1560990843</v>
      </c>
    </row>
    <row r="228" spans="2:8" x14ac:dyDescent="0.15">
      <c r="B228" s="5">
        <f ca="1">IFERROR(IF(Loan_Not_Paid*Values_Entered,Payment_Number,""), "")</f>
        <v>216</v>
      </c>
      <c r="C228" s="3">
        <f ca="1">IFERROR(IF(Loan_Not_Paid*Values_Entered,Payment_Date,""), "")</f>
        <v>52475</v>
      </c>
      <c r="D228" s="6">
        <f ca="1">IFERROR(IF(Loan_Not_Paid*Values_Entered,Beginning_Balance,""), "")</f>
        <v>632917.1560990843</v>
      </c>
      <c r="E228" s="6">
        <f ca="1">IFERROR(IF(Loan_Not_Paid*Values_Entered,Monthly_Payment,""), "")</f>
        <v>9311.1067549839499</v>
      </c>
      <c r="F228" s="6">
        <f ca="1">IFERROR(IF(Loan_Not_Paid*Values_Entered,Principal,""), "")</f>
        <v>5882.805492780657</v>
      </c>
      <c r="G228" s="6">
        <f ca="1">IFERROR(IF(Loan_Not_Paid*Values_Entered,Interest,""), "")</f>
        <v>3428.3012622032948</v>
      </c>
      <c r="H228" s="6">
        <f ca="1">IFERROR(IF(Loan_Not_Paid*Values_Entered,Ending_Balance,""), "")</f>
        <v>627034.3506063032</v>
      </c>
    </row>
    <row r="229" spans="2:8" x14ac:dyDescent="0.15">
      <c r="B229" s="5">
        <f ca="1">IFERROR(IF(Loan_Not_Paid*Values_Entered,Payment_Number,""), "")</f>
        <v>217</v>
      </c>
      <c r="C229" s="3">
        <f ca="1">IFERROR(IF(Loan_Not_Paid*Values_Entered,Payment_Date,""), "")</f>
        <v>52505</v>
      </c>
      <c r="D229" s="6">
        <f ca="1">IFERROR(IF(Loan_Not_Paid*Values_Entered,Beginning_Balance,""), "")</f>
        <v>627034.3506063032</v>
      </c>
      <c r="E229" s="6">
        <f ca="1">IFERROR(IF(Loan_Not_Paid*Values_Entered,Monthly_Payment,""), "")</f>
        <v>9311.1067549839499</v>
      </c>
      <c r="F229" s="6">
        <f ca="1">IFERROR(IF(Loan_Not_Paid*Values_Entered,Principal,""), "")</f>
        <v>5914.6706891998856</v>
      </c>
      <c r="G229" s="6">
        <f ca="1">IFERROR(IF(Loan_Not_Paid*Values_Entered,Interest,""), "")</f>
        <v>3396.4360657840662</v>
      </c>
      <c r="H229" s="6">
        <f ca="1">IFERROR(IF(Loan_Not_Paid*Values_Entered,Ending_Balance,""), "")</f>
        <v>621119.67991710408</v>
      </c>
    </row>
    <row r="230" spans="2:8" x14ac:dyDescent="0.15">
      <c r="B230" s="5">
        <f ca="1">IFERROR(IF(Loan_Not_Paid*Values_Entered,Payment_Number,""), "")</f>
        <v>218</v>
      </c>
      <c r="C230" s="3">
        <f ca="1">IFERROR(IF(Loan_Not_Paid*Values_Entered,Payment_Date,""), "")</f>
        <v>52536</v>
      </c>
      <c r="D230" s="6">
        <f ca="1">IFERROR(IF(Loan_Not_Paid*Values_Entered,Beginning_Balance,""), "")</f>
        <v>621119.67991710408</v>
      </c>
      <c r="E230" s="6">
        <f ca="1">IFERROR(IF(Loan_Not_Paid*Values_Entered,Monthly_Payment,""), "")</f>
        <v>9311.1067549839499</v>
      </c>
      <c r="F230" s="6">
        <f ca="1">IFERROR(IF(Loan_Not_Paid*Values_Entered,Principal,""), "")</f>
        <v>5946.7084887663841</v>
      </c>
      <c r="G230" s="6">
        <f ca="1">IFERROR(IF(Loan_Not_Paid*Values_Entered,Interest,""), "")</f>
        <v>3364.3982662175663</v>
      </c>
      <c r="H230" s="6">
        <f ca="1">IFERROR(IF(Loan_Not_Paid*Values_Entered,Ending_Balance,""), "")</f>
        <v>615172.97142833797</v>
      </c>
    </row>
    <row r="231" spans="2:8" x14ac:dyDescent="0.15">
      <c r="B231" s="5">
        <f ca="1">IFERROR(IF(Loan_Not_Paid*Values_Entered,Payment_Number,""), "")</f>
        <v>219</v>
      </c>
      <c r="C231" s="3">
        <f ca="1">IFERROR(IF(Loan_Not_Paid*Values_Entered,Payment_Date,""), "")</f>
        <v>52566</v>
      </c>
      <c r="D231" s="6">
        <f ca="1">IFERROR(IF(Loan_Not_Paid*Values_Entered,Beginning_Balance,""), "")</f>
        <v>615172.97142833797</v>
      </c>
      <c r="E231" s="6">
        <f ca="1">IFERROR(IF(Loan_Not_Paid*Values_Entered,Monthly_Payment,""), "")</f>
        <v>9311.1067549839499</v>
      </c>
      <c r="F231" s="6">
        <f ca="1">IFERROR(IF(Loan_Not_Paid*Values_Entered,Principal,""), "")</f>
        <v>5978.9198264138686</v>
      </c>
      <c r="G231" s="6">
        <f ca="1">IFERROR(IF(Loan_Not_Paid*Values_Entered,Interest,""), "")</f>
        <v>3332.1869285700814</v>
      </c>
      <c r="H231" s="6">
        <f ca="1">IFERROR(IF(Loan_Not_Paid*Values_Entered,Ending_Balance,""), "")</f>
        <v>609194.051601924</v>
      </c>
    </row>
    <row r="232" spans="2:8" x14ac:dyDescent="0.15">
      <c r="B232" s="5">
        <f ca="1">IFERROR(IF(Loan_Not_Paid*Values_Entered,Payment_Number,""), "")</f>
        <v>220</v>
      </c>
      <c r="C232" s="3">
        <f ca="1">IFERROR(IF(Loan_Not_Paid*Values_Entered,Payment_Date,""), "")</f>
        <v>52597</v>
      </c>
      <c r="D232" s="6">
        <f ca="1">IFERROR(IF(Loan_Not_Paid*Values_Entered,Beginning_Balance,""), "")</f>
        <v>609194.051601924</v>
      </c>
      <c r="E232" s="6">
        <f ca="1">IFERROR(IF(Loan_Not_Paid*Values_Entered,Monthly_Payment,""), "")</f>
        <v>9311.1067549839499</v>
      </c>
      <c r="F232" s="6">
        <f ca="1">IFERROR(IF(Loan_Not_Paid*Values_Entered,Principal,""), "")</f>
        <v>6011.305642140278</v>
      </c>
      <c r="G232" s="6">
        <f ca="1">IFERROR(IF(Loan_Not_Paid*Values_Entered,Interest,""), "")</f>
        <v>3299.8011128436733</v>
      </c>
      <c r="H232" s="6">
        <f ca="1">IFERROR(IF(Loan_Not_Paid*Values_Entered,Ending_Balance,""), "")</f>
        <v>603182.74595978344</v>
      </c>
    </row>
    <row r="233" spans="2:8" x14ac:dyDescent="0.15">
      <c r="B233" s="5">
        <f ca="1">IFERROR(IF(Loan_Not_Paid*Values_Entered,Payment_Number,""), "")</f>
        <v>221</v>
      </c>
      <c r="C233" s="3">
        <f ca="1">IFERROR(IF(Loan_Not_Paid*Values_Entered,Payment_Date,""), "")</f>
        <v>52628</v>
      </c>
      <c r="D233" s="6">
        <f ca="1">IFERROR(IF(Loan_Not_Paid*Values_Entered,Beginning_Balance,""), "")</f>
        <v>603182.74595978344</v>
      </c>
      <c r="E233" s="6">
        <f ca="1">IFERROR(IF(Loan_Not_Paid*Values_Entered,Monthly_Payment,""), "")</f>
        <v>9311.1067549839499</v>
      </c>
      <c r="F233" s="6">
        <f ca="1">IFERROR(IF(Loan_Not_Paid*Values_Entered,Principal,""), "")</f>
        <v>6043.8668810352046</v>
      </c>
      <c r="G233" s="6">
        <f ca="1">IFERROR(IF(Loan_Not_Paid*Values_Entered,Interest,""), "")</f>
        <v>3267.2398739487471</v>
      </c>
      <c r="H233" s="6">
        <f ca="1">IFERROR(IF(Loan_Not_Paid*Values_Entered,Ending_Balance,""), "")</f>
        <v>597138.8790787491</v>
      </c>
    </row>
    <row r="234" spans="2:8" x14ac:dyDescent="0.15">
      <c r="B234" s="5">
        <f ca="1">IFERROR(IF(Loan_Not_Paid*Values_Entered,Payment_Number,""), "")</f>
        <v>222</v>
      </c>
      <c r="C234" s="3">
        <f ca="1">IFERROR(IF(Loan_Not_Paid*Values_Entered,Payment_Date,""), "")</f>
        <v>52657</v>
      </c>
      <c r="D234" s="6">
        <f ca="1">IFERROR(IF(Loan_Not_Paid*Values_Entered,Beginning_Balance,""), "")</f>
        <v>597138.8790787491</v>
      </c>
      <c r="E234" s="6">
        <f ca="1">IFERROR(IF(Loan_Not_Paid*Values_Entered,Monthly_Payment,""), "")</f>
        <v>9311.1067549839499</v>
      </c>
      <c r="F234" s="6">
        <f ca="1">IFERROR(IF(Loan_Not_Paid*Values_Entered,Principal,""), "")</f>
        <v>6076.6044933074772</v>
      </c>
      <c r="G234" s="6">
        <f ca="1">IFERROR(IF(Loan_Not_Paid*Values_Entered,Interest,""), "")</f>
        <v>3234.5022616764727</v>
      </c>
      <c r="H234" s="6">
        <f ca="1">IFERROR(IF(Loan_Not_Paid*Values_Entered,Ending_Balance,""), "")</f>
        <v>591062.27458544122</v>
      </c>
    </row>
    <row r="235" spans="2:8" x14ac:dyDescent="0.15">
      <c r="B235" s="5">
        <f ca="1">IFERROR(IF(Loan_Not_Paid*Values_Entered,Payment_Number,""), "")</f>
        <v>223</v>
      </c>
      <c r="C235" s="3">
        <f ca="1">IFERROR(IF(Loan_Not_Paid*Values_Entered,Payment_Date,""), "")</f>
        <v>52688</v>
      </c>
      <c r="D235" s="6">
        <f ca="1">IFERROR(IF(Loan_Not_Paid*Values_Entered,Beginning_Balance,""), "")</f>
        <v>591062.27458544122</v>
      </c>
      <c r="E235" s="6">
        <f ca="1">IFERROR(IF(Loan_Not_Paid*Values_Entered,Monthly_Payment,""), "")</f>
        <v>9311.1067549839499</v>
      </c>
      <c r="F235" s="6">
        <f ca="1">IFERROR(IF(Loan_Not_Paid*Values_Entered,Principal,""), "")</f>
        <v>6109.5194343128924</v>
      </c>
      <c r="G235" s="6">
        <f ca="1">IFERROR(IF(Loan_Not_Paid*Values_Entered,Interest,""), "")</f>
        <v>3201.5873206710576</v>
      </c>
      <c r="H235" s="6">
        <f ca="1">IFERROR(IF(Loan_Not_Paid*Values_Entered,Ending_Balance,""), "")</f>
        <v>584952.7551511284</v>
      </c>
    </row>
    <row r="236" spans="2:8" x14ac:dyDescent="0.15">
      <c r="B236" s="5">
        <f ca="1">IFERROR(IF(Loan_Not_Paid*Values_Entered,Payment_Number,""), "")</f>
        <v>224</v>
      </c>
      <c r="C236" s="3">
        <f ca="1">IFERROR(IF(Loan_Not_Paid*Values_Entered,Payment_Date,""), "")</f>
        <v>52718</v>
      </c>
      <c r="D236" s="6">
        <f ca="1">IFERROR(IF(Loan_Not_Paid*Values_Entered,Beginning_Balance,""), "")</f>
        <v>584952.7551511284</v>
      </c>
      <c r="E236" s="6">
        <f ca="1">IFERROR(IF(Loan_Not_Paid*Values_Entered,Monthly_Payment,""), "")</f>
        <v>9311.1067549839499</v>
      </c>
      <c r="F236" s="6">
        <f ca="1">IFERROR(IF(Loan_Not_Paid*Values_Entered,Principal,""), "")</f>
        <v>6142.6126645820887</v>
      </c>
      <c r="G236" s="6">
        <f ca="1">IFERROR(IF(Loan_Not_Paid*Values_Entered,Interest,""), "")</f>
        <v>3168.4940904018622</v>
      </c>
      <c r="H236" s="6">
        <f ca="1">IFERROR(IF(Loan_Not_Paid*Values_Entered,Ending_Balance,""), "")</f>
        <v>578810.14248654665</v>
      </c>
    </row>
    <row r="237" spans="2:8" x14ac:dyDescent="0.15">
      <c r="B237" s="5">
        <f ca="1">IFERROR(IF(Loan_Not_Paid*Values_Entered,Payment_Number,""), "")</f>
        <v>225</v>
      </c>
      <c r="C237" s="3">
        <f ca="1">IFERROR(IF(Loan_Not_Paid*Values_Entered,Payment_Date,""), "")</f>
        <v>52749</v>
      </c>
      <c r="D237" s="6">
        <f ca="1">IFERROR(IF(Loan_Not_Paid*Values_Entered,Beginning_Balance,""), "")</f>
        <v>578810.14248654665</v>
      </c>
      <c r="E237" s="6">
        <f ca="1">IFERROR(IF(Loan_Not_Paid*Values_Entered,Monthly_Payment,""), "")</f>
        <v>9311.1067549839499</v>
      </c>
      <c r="F237" s="6">
        <f ca="1">IFERROR(IF(Loan_Not_Paid*Values_Entered,Principal,""), "")</f>
        <v>6175.8851498485756</v>
      </c>
      <c r="G237" s="6">
        <f ca="1">IFERROR(IF(Loan_Not_Paid*Values_Entered,Interest,""), "")</f>
        <v>3135.2216051353762</v>
      </c>
      <c r="H237" s="6">
        <f ca="1">IFERROR(IF(Loan_Not_Paid*Values_Entered,Ending_Balance,""), "")</f>
        <v>572634.25733669894</v>
      </c>
    </row>
    <row r="238" spans="2:8" x14ac:dyDescent="0.15">
      <c r="B238" s="5">
        <f ca="1">IFERROR(IF(Loan_Not_Paid*Values_Entered,Payment_Number,""), "")</f>
        <v>226</v>
      </c>
      <c r="C238" s="3">
        <f ca="1">IFERROR(IF(Loan_Not_Paid*Values_Entered,Payment_Date,""), "")</f>
        <v>52779</v>
      </c>
      <c r="D238" s="6">
        <f ca="1">IFERROR(IF(Loan_Not_Paid*Values_Entered,Beginning_Balance,""), "")</f>
        <v>572634.25733669894</v>
      </c>
      <c r="E238" s="6">
        <f ca="1">IFERROR(IF(Loan_Not_Paid*Values_Entered,Monthly_Payment,""), "")</f>
        <v>9311.1067549839499</v>
      </c>
      <c r="F238" s="6">
        <f ca="1">IFERROR(IF(Loan_Not_Paid*Values_Entered,Principal,""), "")</f>
        <v>6209.3378610769205</v>
      </c>
      <c r="G238" s="6">
        <f ca="1">IFERROR(IF(Loan_Not_Paid*Values_Entered,Interest,""), "")</f>
        <v>3101.7688939070299</v>
      </c>
      <c r="H238" s="6">
        <f ca="1">IFERROR(IF(Loan_Not_Paid*Values_Entered,Ending_Balance,""), "")</f>
        <v>566424.91947562201</v>
      </c>
    </row>
    <row r="239" spans="2:8" x14ac:dyDescent="0.15">
      <c r="B239" s="5">
        <f ca="1">IFERROR(IF(Loan_Not_Paid*Values_Entered,Payment_Number,""), "")</f>
        <v>227</v>
      </c>
      <c r="C239" s="3">
        <f ca="1">IFERROR(IF(Loan_Not_Paid*Values_Entered,Payment_Date,""), "")</f>
        <v>52810</v>
      </c>
      <c r="D239" s="6">
        <f ca="1">IFERROR(IF(Loan_Not_Paid*Values_Entered,Beginning_Balance,""), "")</f>
        <v>566424.91947562201</v>
      </c>
      <c r="E239" s="6">
        <f ca="1">IFERROR(IF(Loan_Not_Paid*Values_Entered,Monthly_Payment,""), "")</f>
        <v>9311.1067549839499</v>
      </c>
      <c r="F239" s="6">
        <f ca="1">IFERROR(IF(Loan_Not_Paid*Values_Entered,Principal,""), "")</f>
        <v>6242.9717744910877</v>
      </c>
      <c r="G239" s="6">
        <f ca="1">IFERROR(IF(Loan_Not_Paid*Values_Entered,Interest,""), "")</f>
        <v>3068.1349804928632</v>
      </c>
      <c r="H239" s="6">
        <f ca="1">IFERROR(IF(Loan_Not_Paid*Values_Entered,Ending_Balance,""), "")</f>
        <v>560181.94770113006</v>
      </c>
    </row>
    <row r="240" spans="2:8" x14ac:dyDescent="0.15">
      <c r="B240" s="5">
        <f ca="1">IFERROR(IF(Loan_Not_Paid*Values_Entered,Payment_Number,""), "")</f>
        <v>228</v>
      </c>
      <c r="C240" s="3">
        <f ca="1">IFERROR(IF(Loan_Not_Paid*Values_Entered,Payment_Date,""), "")</f>
        <v>52841</v>
      </c>
      <c r="D240" s="6">
        <f ca="1">IFERROR(IF(Loan_Not_Paid*Values_Entered,Beginning_Balance,""), "")</f>
        <v>560181.94770113006</v>
      </c>
      <c r="E240" s="6">
        <f ca="1">IFERROR(IF(Loan_Not_Paid*Values_Entered,Monthly_Payment,""), "")</f>
        <v>9311.1067549839499</v>
      </c>
      <c r="F240" s="6">
        <f ca="1">IFERROR(IF(Loan_Not_Paid*Values_Entered,Principal,""), "")</f>
        <v>6276.7878716029136</v>
      </c>
      <c r="G240" s="6">
        <f ca="1">IFERROR(IF(Loan_Not_Paid*Values_Entered,Interest,""), "")</f>
        <v>3034.3188833810364</v>
      </c>
      <c r="H240" s="6">
        <f ca="1">IFERROR(IF(Loan_Not_Paid*Values_Entered,Ending_Balance,""), "")</f>
        <v>553905.15982952761</v>
      </c>
    </row>
    <row r="241" spans="2:8" x14ac:dyDescent="0.15">
      <c r="B241" s="5">
        <f ca="1">IFERROR(IF(Loan_Not_Paid*Values_Entered,Payment_Number,""), "")</f>
        <v>229</v>
      </c>
      <c r="C241" s="3">
        <f ca="1">IFERROR(IF(Loan_Not_Paid*Values_Entered,Payment_Date,""), "")</f>
        <v>52871</v>
      </c>
      <c r="D241" s="6">
        <f ca="1">IFERROR(IF(Loan_Not_Paid*Values_Entered,Beginning_Balance,""), "")</f>
        <v>553905.15982952761</v>
      </c>
      <c r="E241" s="6">
        <f ca="1">IFERROR(IF(Loan_Not_Paid*Values_Entered,Monthly_Payment,""), "")</f>
        <v>9311.1067549839499</v>
      </c>
      <c r="F241" s="6">
        <f ca="1">IFERROR(IF(Loan_Not_Paid*Values_Entered,Principal,""), "")</f>
        <v>6310.7871392407633</v>
      </c>
      <c r="G241" s="6">
        <f ca="1">IFERROR(IF(Loan_Not_Paid*Values_Entered,Interest,""), "")</f>
        <v>3000.3196157431871</v>
      </c>
      <c r="H241" s="6">
        <f ca="1">IFERROR(IF(Loan_Not_Paid*Values_Entered,Ending_Balance,""), "")</f>
        <v>547594.37269028742</v>
      </c>
    </row>
    <row r="242" spans="2:8" x14ac:dyDescent="0.15">
      <c r="B242" s="5">
        <f ca="1">IFERROR(IF(Loan_Not_Paid*Values_Entered,Payment_Number,""), "")</f>
        <v>230</v>
      </c>
      <c r="C242" s="3">
        <f ca="1">IFERROR(IF(Loan_Not_Paid*Values_Entered,Payment_Date,""), "")</f>
        <v>52902</v>
      </c>
      <c r="D242" s="6">
        <f ca="1">IFERROR(IF(Loan_Not_Paid*Values_Entered,Beginning_Balance,""), "")</f>
        <v>547594.37269028742</v>
      </c>
      <c r="E242" s="6">
        <f ca="1">IFERROR(IF(Loan_Not_Paid*Values_Entered,Monthly_Payment,""), "")</f>
        <v>9311.1067549839499</v>
      </c>
      <c r="F242" s="6">
        <f ca="1">IFERROR(IF(Loan_Not_Paid*Values_Entered,Principal,""), "")</f>
        <v>6344.9705695783177</v>
      </c>
      <c r="G242" s="6">
        <f ca="1">IFERROR(IF(Loan_Not_Paid*Values_Entered,Interest,""), "")</f>
        <v>2966.1361854056327</v>
      </c>
      <c r="H242" s="6">
        <f ca="1">IFERROR(IF(Loan_Not_Paid*Values_Entered,Ending_Balance,""), "")</f>
        <v>541249.40212070849</v>
      </c>
    </row>
    <row r="243" spans="2:8" x14ac:dyDescent="0.15">
      <c r="B243" s="5">
        <f ca="1">IFERROR(IF(Loan_Not_Paid*Values_Entered,Payment_Number,""), "")</f>
        <v>231</v>
      </c>
      <c r="C243" s="3">
        <f ca="1">IFERROR(IF(Loan_Not_Paid*Values_Entered,Payment_Date,""), "")</f>
        <v>52932</v>
      </c>
      <c r="D243" s="6">
        <f ca="1">IFERROR(IF(Loan_Not_Paid*Values_Entered,Beginning_Balance,""), "")</f>
        <v>541249.40212070849</v>
      </c>
      <c r="E243" s="6">
        <f ca="1">IFERROR(IF(Loan_Not_Paid*Values_Entered,Monthly_Payment,""), "")</f>
        <v>9311.1067549839499</v>
      </c>
      <c r="F243" s="6">
        <f ca="1">IFERROR(IF(Loan_Not_Paid*Values_Entered,Principal,""), "")</f>
        <v>6379.3391601635331</v>
      </c>
      <c r="G243" s="6">
        <f ca="1">IFERROR(IF(Loan_Not_Paid*Values_Entered,Interest,""), "")</f>
        <v>2931.7675948204173</v>
      </c>
      <c r="H243" s="6">
        <f ca="1">IFERROR(IF(Loan_Not_Paid*Values_Entered,Ending_Balance,""), "")</f>
        <v>534870.06296054553</v>
      </c>
    </row>
    <row r="244" spans="2:8" x14ac:dyDescent="0.15">
      <c r="B244" s="5">
        <f ca="1">IFERROR(IF(Loan_Not_Paid*Values_Entered,Payment_Number,""), "")</f>
        <v>232</v>
      </c>
      <c r="C244" s="3">
        <f ca="1">IFERROR(IF(Loan_Not_Paid*Values_Entered,Payment_Date,""), "")</f>
        <v>52963</v>
      </c>
      <c r="D244" s="6">
        <f ca="1">IFERROR(IF(Loan_Not_Paid*Values_Entered,Beginning_Balance,""), "")</f>
        <v>534870.06296054553</v>
      </c>
      <c r="E244" s="6">
        <f ca="1">IFERROR(IF(Loan_Not_Paid*Values_Entered,Monthly_Payment,""), "")</f>
        <v>9311.1067549839499</v>
      </c>
      <c r="F244" s="6">
        <f ca="1">IFERROR(IF(Loan_Not_Paid*Values_Entered,Principal,""), "")</f>
        <v>6413.8939139477516</v>
      </c>
      <c r="G244" s="6">
        <f ca="1">IFERROR(IF(Loan_Not_Paid*Values_Entered,Interest,""), "")</f>
        <v>2897.2128410361984</v>
      </c>
      <c r="H244" s="6">
        <f ca="1">IFERROR(IF(Loan_Not_Paid*Values_Entered,Ending_Balance,""), "")</f>
        <v>528456.16904659756</v>
      </c>
    </row>
    <row r="245" spans="2:8" x14ac:dyDescent="0.15">
      <c r="B245" s="5">
        <f ca="1">IFERROR(IF(Loan_Not_Paid*Values_Entered,Payment_Number,""), "")</f>
        <v>233</v>
      </c>
      <c r="C245" s="3">
        <f ca="1">IFERROR(IF(Loan_Not_Paid*Values_Entered,Payment_Date,""), "")</f>
        <v>52994</v>
      </c>
      <c r="D245" s="6">
        <f ca="1">IFERROR(IF(Loan_Not_Paid*Values_Entered,Beginning_Balance,""), "")</f>
        <v>528456.16904659756</v>
      </c>
      <c r="E245" s="6">
        <f ca="1">IFERROR(IF(Loan_Not_Paid*Values_Entered,Monthly_Payment,""), "")</f>
        <v>9311.1067549839499</v>
      </c>
      <c r="F245" s="6">
        <f ca="1">IFERROR(IF(Loan_Not_Paid*Values_Entered,Principal,""), "")</f>
        <v>6448.6358393149703</v>
      </c>
      <c r="G245" s="6">
        <f ca="1">IFERROR(IF(Loan_Not_Paid*Values_Entered,Interest,""), "")</f>
        <v>2862.4709156689814</v>
      </c>
      <c r="H245" s="6">
        <f ca="1">IFERROR(IF(Loan_Not_Paid*Values_Entered,Ending_Balance,""), "")</f>
        <v>522007.53320728336</v>
      </c>
    </row>
    <row r="246" spans="2:8" x14ac:dyDescent="0.15">
      <c r="B246" s="5">
        <f ca="1">IFERROR(IF(Loan_Not_Paid*Values_Entered,Payment_Number,""), "")</f>
        <v>234</v>
      </c>
      <c r="C246" s="3">
        <f ca="1">IFERROR(IF(Loan_Not_Paid*Values_Entered,Payment_Date,""), "")</f>
        <v>53022</v>
      </c>
      <c r="D246" s="6">
        <f ca="1">IFERROR(IF(Loan_Not_Paid*Values_Entered,Beginning_Balance,""), "")</f>
        <v>522007.53320728336</v>
      </c>
      <c r="E246" s="6">
        <f ca="1">IFERROR(IF(Loan_Not_Paid*Values_Entered,Monthly_Payment,""), "")</f>
        <v>9311.1067549839499</v>
      </c>
      <c r="F246" s="6">
        <f ca="1">IFERROR(IF(Loan_Not_Paid*Values_Entered,Principal,""), "")</f>
        <v>6483.5659501112596</v>
      </c>
      <c r="G246" s="6">
        <f ca="1">IFERROR(IF(Loan_Not_Paid*Values_Entered,Interest,""), "")</f>
        <v>2827.5408048726918</v>
      </c>
      <c r="H246" s="6">
        <f ca="1">IFERROR(IF(Loan_Not_Paid*Values_Entered,Ending_Balance,""), "")</f>
        <v>515523.9672571728</v>
      </c>
    </row>
    <row r="247" spans="2:8" x14ac:dyDescent="0.15">
      <c r="B247" s="5">
        <f ca="1">IFERROR(IF(Loan_Not_Paid*Values_Entered,Payment_Number,""), "")</f>
        <v>235</v>
      </c>
      <c r="C247" s="3">
        <f ca="1">IFERROR(IF(Loan_Not_Paid*Values_Entered,Payment_Date,""), "")</f>
        <v>53053</v>
      </c>
      <c r="D247" s="6">
        <f ca="1">IFERROR(IF(Loan_Not_Paid*Values_Entered,Beginning_Balance,""), "")</f>
        <v>515523.9672571728</v>
      </c>
      <c r="E247" s="6">
        <f ca="1">IFERROR(IF(Loan_Not_Paid*Values_Entered,Monthly_Payment,""), "")</f>
        <v>9311.1067549839499</v>
      </c>
      <c r="F247" s="6">
        <f ca="1">IFERROR(IF(Loan_Not_Paid*Values_Entered,Principal,""), "")</f>
        <v>6518.6852656743622</v>
      </c>
      <c r="G247" s="6">
        <f ca="1">IFERROR(IF(Loan_Not_Paid*Values_Entered,Interest,""), "")</f>
        <v>2792.4214893095887</v>
      </c>
      <c r="H247" s="6">
        <f ca="1">IFERROR(IF(Loan_Not_Paid*Values_Entered,Ending_Balance,""), "")</f>
        <v>509005.28199149761</v>
      </c>
    </row>
    <row r="248" spans="2:8" x14ac:dyDescent="0.15">
      <c r="B248" s="5">
        <f ca="1">IFERROR(IF(Loan_Not_Paid*Values_Entered,Payment_Number,""), "")</f>
        <v>236</v>
      </c>
      <c r="C248" s="3">
        <f ca="1">IFERROR(IF(Loan_Not_Paid*Values_Entered,Payment_Date,""), "")</f>
        <v>53083</v>
      </c>
      <c r="D248" s="6">
        <f ca="1">IFERROR(IF(Loan_Not_Paid*Values_Entered,Beginning_Balance,""), "")</f>
        <v>509005.28199149761</v>
      </c>
      <c r="E248" s="6">
        <f ca="1">IFERROR(IF(Loan_Not_Paid*Values_Entered,Monthly_Payment,""), "")</f>
        <v>9311.1067549839499</v>
      </c>
      <c r="F248" s="6">
        <f ca="1">IFERROR(IF(Loan_Not_Paid*Values_Entered,Principal,""), "")</f>
        <v>6553.9948108634317</v>
      </c>
      <c r="G248" s="6">
        <f ca="1">IFERROR(IF(Loan_Not_Paid*Values_Entered,Interest,""), "")</f>
        <v>2757.1119441205192</v>
      </c>
      <c r="H248" s="6">
        <f ca="1">IFERROR(IF(Loan_Not_Paid*Values_Entered,Ending_Balance,""), "")</f>
        <v>502451.28718063515</v>
      </c>
    </row>
    <row r="249" spans="2:8" x14ac:dyDescent="0.15">
      <c r="B249" s="5">
        <f ca="1">IFERROR(IF(Loan_Not_Paid*Values_Entered,Payment_Number,""), "")</f>
        <v>237</v>
      </c>
      <c r="C249" s="3">
        <f ca="1">IFERROR(IF(Loan_Not_Paid*Values_Entered,Payment_Date,""), "")</f>
        <v>53114</v>
      </c>
      <c r="D249" s="6">
        <f ca="1">IFERROR(IF(Loan_Not_Paid*Values_Entered,Beginning_Balance,""), "")</f>
        <v>502451.28718063515</v>
      </c>
      <c r="E249" s="6">
        <f ca="1">IFERROR(IF(Loan_Not_Paid*Values_Entered,Monthly_Payment,""), "")</f>
        <v>9311.1067549839499</v>
      </c>
      <c r="F249" s="6">
        <f ca="1">IFERROR(IF(Loan_Not_Paid*Values_Entered,Principal,""), "")</f>
        <v>6589.4956160889424</v>
      </c>
      <c r="G249" s="6">
        <f ca="1">IFERROR(IF(Loan_Not_Paid*Values_Entered,Interest,""), "")</f>
        <v>2721.6111388950094</v>
      </c>
      <c r="H249" s="6">
        <f ca="1">IFERROR(IF(Loan_Not_Paid*Values_Entered,Ending_Balance,""), "")</f>
        <v>495861.79156454653</v>
      </c>
    </row>
    <row r="250" spans="2:8" x14ac:dyDescent="0.15">
      <c r="B250" s="5">
        <f ca="1">IFERROR(IF(Loan_Not_Paid*Values_Entered,Payment_Number,""), "")</f>
        <v>238</v>
      </c>
      <c r="C250" s="3">
        <f ca="1">IFERROR(IF(Loan_Not_Paid*Values_Entered,Payment_Date,""), "")</f>
        <v>53144</v>
      </c>
      <c r="D250" s="6">
        <f ca="1">IFERROR(IF(Loan_Not_Paid*Values_Entered,Beginning_Balance,""), "")</f>
        <v>495861.79156454653</v>
      </c>
      <c r="E250" s="6">
        <f ca="1">IFERROR(IF(Loan_Not_Paid*Values_Entered,Monthly_Payment,""), "")</f>
        <v>9311.1067549839499</v>
      </c>
      <c r="F250" s="6">
        <f ca="1">IFERROR(IF(Loan_Not_Paid*Values_Entered,Principal,""), "")</f>
        <v>6625.1887173427567</v>
      </c>
      <c r="G250" s="6">
        <f ca="1">IFERROR(IF(Loan_Not_Paid*Values_Entered,Interest,""), "")</f>
        <v>2685.9180376411937</v>
      </c>
      <c r="H250" s="6">
        <f ca="1">IFERROR(IF(Loan_Not_Paid*Values_Entered,Ending_Balance,""), "")</f>
        <v>489236.60284720361</v>
      </c>
    </row>
    <row r="251" spans="2:8" x14ac:dyDescent="0.15">
      <c r="B251" s="5">
        <f ca="1">IFERROR(IF(Loan_Not_Paid*Values_Entered,Payment_Number,""), "")</f>
        <v>239</v>
      </c>
      <c r="C251" s="3">
        <f ca="1">IFERROR(IF(Loan_Not_Paid*Values_Entered,Payment_Date,""), "")</f>
        <v>53175</v>
      </c>
      <c r="D251" s="6">
        <f ca="1">IFERROR(IF(Loan_Not_Paid*Values_Entered,Beginning_Balance,""), "")</f>
        <v>489236.60284720361</v>
      </c>
      <c r="E251" s="6">
        <f ca="1">IFERROR(IF(Loan_Not_Paid*Values_Entered,Monthly_Payment,""), "")</f>
        <v>9311.1067549839499</v>
      </c>
      <c r="F251" s="6">
        <f ca="1">IFERROR(IF(Loan_Not_Paid*Values_Entered,Principal,""), "")</f>
        <v>6661.0751562283631</v>
      </c>
      <c r="G251" s="6">
        <f ca="1">IFERROR(IF(Loan_Not_Paid*Values_Entered,Interest,""), "")</f>
        <v>2650.0315987555873</v>
      </c>
      <c r="H251" s="6">
        <f ca="1">IFERROR(IF(Loan_Not_Paid*Values_Entered,Ending_Balance,""), "")</f>
        <v>482575.527690975</v>
      </c>
    </row>
    <row r="252" spans="2:8" s="30" customFormat="1" x14ac:dyDescent="0.15">
      <c r="B252" s="27">
        <f ca="1">IFERROR(IF(Loan_Not_Paid*Values_Entered,Payment_Number,""), "")</f>
        <v>240</v>
      </c>
      <c r="C252" s="28">
        <f ca="1">IFERROR(IF(Loan_Not_Paid*Values_Entered,Payment_Date,""), "")</f>
        <v>53206</v>
      </c>
      <c r="D252" s="29">
        <f ca="1">IFERROR(IF(Loan_Not_Paid*Values_Entered,Beginning_Balance,""), "")</f>
        <v>482575.527690975</v>
      </c>
      <c r="E252" s="29">
        <f ca="1">IFERROR(IF(Loan_Not_Paid*Values_Entered,Monthly_Payment,""), "")</f>
        <v>9311.1067549839499</v>
      </c>
      <c r="F252" s="29">
        <f ca="1">IFERROR(IF(Loan_Not_Paid*Values_Entered,Principal,""), "")</f>
        <v>6697.1559799912675</v>
      </c>
      <c r="G252" s="29">
        <f ca="1">IFERROR(IF(Loan_Not_Paid*Values_Entered,Interest,""), "")</f>
        <v>2613.9507749926838</v>
      </c>
      <c r="H252" s="29">
        <f ca="1">IFERROR(IF(Loan_Not_Paid*Values_Entered,Ending_Balance,""), "")</f>
        <v>475878.37171098404</v>
      </c>
    </row>
    <row r="253" spans="2:8" x14ac:dyDescent="0.15">
      <c r="B253" s="5">
        <f ca="1">IFERROR(IF(Loan_Not_Paid*Values_Entered,Payment_Number,""), "")</f>
        <v>241</v>
      </c>
      <c r="C253" s="3">
        <f ca="1">IFERROR(IF(Loan_Not_Paid*Values_Entered,Payment_Date,""), "")</f>
        <v>53236</v>
      </c>
      <c r="D253" s="6">
        <f ca="1">IFERROR(IF(Loan_Not_Paid*Values_Entered,Beginning_Balance,""), "")</f>
        <v>475878.37171098404</v>
      </c>
      <c r="E253" s="6">
        <f ca="1">IFERROR(IF(Loan_Not_Paid*Values_Entered,Monthly_Payment,""), "")</f>
        <v>9311.1067549839499</v>
      </c>
      <c r="F253" s="6">
        <f ca="1">IFERROR(IF(Loan_Not_Paid*Values_Entered,Principal,""), "")</f>
        <v>6733.4322415495535</v>
      </c>
      <c r="G253" s="6">
        <f ca="1">IFERROR(IF(Loan_Not_Paid*Values_Entered,Interest,""), "")</f>
        <v>2577.6745134343978</v>
      </c>
      <c r="H253" s="6">
        <f ca="1">IFERROR(IF(Loan_Not_Paid*Values_Entered,Ending_Balance,""), "")</f>
        <v>469144.93946943525</v>
      </c>
    </row>
    <row r="254" spans="2:8" x14ac:dyDescent="0.15">
      <c r="B254" s="5">
        <f ca="1">IFERROR(IF(Loan_Not_Paid*Values_Entered,Payment_Number,""), "")</f>
        <v>242</v>
      </c>
      <c r="C254" s="3">
        <f ca="1">IFERROR(IF(Loan_Not_Paid*Values_Entered,Payment_Date,""), "")</f>
        <v>53267</v>
      </c>
      <c r="D254" s="6">
        <f ca="1">IFERROR(IF(Loan_Not_Paid*Values_Entered,Beginning_Balance,""), "")</f>
        <v>469144.93946943525</v>
      </c>
      <c r="E254" s="6">
        <f ca="1">IFERROR(IF(Loan_Not_Paid*Values_Entered,Monthly_Payment,""), "")</f>
        <v>9311.1067549839499</v>
      </c>
      <c r="F254" s="6">
        <f ca="1">IFERROR(IF(Loan_Not_Paid*Values_Entered,Principal,""), "")</f>
        <v>6769.9049995246132</v>
      </c>
      <c r="G254" s="6">
        <f ca="1">IFERROR(IF(Loan_Not_Paid*Values_Entered,Interest,""), "")</f>
        <v>2541.2017554593381</v>
      </c>
      <c r="H254" s="6">
        <f ca="1">IFERROR(IF(Loan_Not_Paid*Values_Entered,Ending_Balance,""), "")</f>
        <v>462375.03446990997</v>
      </c>
    </row>
    <row r="255" spans="2:8" x14ac:dyDescent="0.15">
      <c r="B255" s="5">
        <f ca="1">IFERROR(IF(Loan_Not_Paid*Values_Entered,Payment_Number,""), "")</f>
        <v>243</v>
      </c>
      <c r="C255" s="3">
        <f ca="1">IFERROR(IF(Loan_Not_Paid*Values_Entered,Payment_Date,""), "")</f>
        <v>53297</v>
      </c>
      <c r="D255" s="6">
        <f ca="1">IFERROR(IF(Loan_Not_Paid*Values_Entered,Beginning_Balance,""), "")</f>
        <v>462375.03446990997</v>
      </c>
      <c r="E255" s="6">
        <f ca="1">IFERROR(IF(Loan_Not_Paid*Values_Entered,Monthly_Payment,""), "")</f>
        <v>9311.1067549839499</v>
      </c>
      <c r="F255" s="6">
        <f ca="1">IFERROR(IF(Loan_Not_Paid*Values_Entered,Principal,""), "")</f>
        <v>6806.5753182720382</v>
      </c>
      <c r="G255" s="6">
        <f ca="1">IFERROR(IF(Loan_Not_Paid*Values_Entered,Interest,""), "")</f>
        <v>2504.5314367119126</v>
      </c>
      <c r="H255" s="6">
        <f ca="1">IFERROR(IF(Loan_Not_Paid*Values_Entered,Ending_Balance,""), "")</f>
        <v>455568.45915163867</v>
      </c>
    </row>
    <row r="256" spans="2:8" x14ac:dyDescent="0.15">
      <c r="B256" s="5">
        <f ca="1">IFERROR(IF(Loan_Not_Paid*Values_Entered,Payment_Number,""), "")</f>
        <v>244</v>
      </c>
      <c r="C256" s="3">
        <f ca="1">IFERROR(IF(Loan_Not_Paid*Values_Entered,Payment_Date,""), "")</f>
        <v>53328</v>
      </c>
      <c r="D256" s="6">
        <f ca="1">IFERROR(IF(Loan_Not_Paid*Values_Entered,Beginning_Balance,""), "")</f>
        <v>455568.45915163867</v>
      </c>
      <c r="E256" s="6">
        <f ca="1">IFERROR(IF(Loan_Not_Paid*Values_Entered,Monthly_Payment,""), "")</f>
        <v>9311.1067549839499</v>
      </c>
      <c r="F256" s="6">
        <f ca="1">IFERROR(IF(Loan_Not_Paid*Values_Entered,Principal,""), "")</f>
        <v>6843.4442679126778</v>
      </c>
      <c r="G256" s="6">
        <f ca="1">IFERROR(IF(Loan_Not_Paid*Values_Entered,Interest,""), "")</f>
        <v>2467.6624870712726</v>
      </c>
      <c r="H256" s="6">
        <f ca="1">IFERROR(IF(Loan_Not_Paid*Values_Entered,Ending_Balance,""), "")</f>
        <v>448725.01488372684</v>
      </c>
    </row>
    <row r="257" spans="2:8" x14ac:dyDescent="0.15">
      <c r="B257" s="5">
        <f ca="1">IFERROR(IF(Loan_Not_Paid*Values_Entered,Payment_Number,""), "")</f>
        <v>245</v>
      </c>
      <c r="C257" s="3">
        <f ca="1">IFERROR(IF(Loan_Not_Paid*Values_Entered,Payment_Date,""), "")</f>
        <v>53359</v>
      </c>
      <c r="D257" s="6">
        <f ca="1">IFERROR(IF(Loan_Not_Paid*Values_Entered,Beginning_Balance,""), "")</f>
        <v>448725.01488372684</v>
      </c>
      <c r="E257" s="6">
        <f ca="1">IFERROR(IF(Loan_Not_Paid*Values_Entered,Monthly_Payment,""), "")</f>
        <v>9311.1067549839499</v>
      </c>
      <c r="F257" s="6">
        <f ca="1">IFERROR(IF(Loan_Not_Paid*Values_Entered,Principal,""), "")</f>
        <v>6880.5129243638721</v>
      </c>
      <c r="G257" s="6">
        <f ca="1">IFERROR(IF(Loan_Not_Paid*Values_Entered,Interest,""), "")</f>
        <v>2430.5938306200792</v>
      </c>
      <c r="H257" s="6">
        <f ca="1">IFERROR(IF(Loan_Not_Paid*Values_Entered,Ending_Balance,""), "")</f>
        <v>441844.50195936207</v>
      </c>
    </row>
    <row r="258" spans="2:8" x14ac:dyDescent="0.15">
      <c r="B258" s="5">
        <f ca="1">IFERROR(IF(Loan_Not_Paid*Values_Entered,Payment_Number,""), "")</f>
        <v>246</v>
      </c>
      <c r="C258" s="3">
        <f ca="1">IFERROR(IF(Loan_Not_Paid*Values_Entered,Payment_Date,""), "")</f>
        <v>53387</v>
      </c>
      <c r="D258" s="6">
        <f ca="1">IFERROR(IF(Loan_Not_Paid*Values_Entered,Beginning_Balance,""), "")</f>
        <v>441844.50195936207</v>
      </c>
      <c r="E258" s="6">
        <f ca="1">IFERROR(IF(Loan_Not_Paid*Values_Entered,Monthly_Payment,""), "")</f>
        <v>9311.1067549839499</v>
      </c>
      <c r="F258" s="6">
        <f ca="1">IFERROR(IF(Loan_Not_Paid*Values_Entered,Principal,""), "")</f>
        <v>6917.7823693708433</v>
      </c>
      <c r="G258" s="6">
        <f ca="1">IFERROR(IF(Loan_Not_Paid*Values_Entered,Interest,""), "")</f>
        <v>2393.324385613108</v>
      </c>
      <c r="H258" s="6">
        <f ca="1">IFERROR(IF(Loan_Not_Paid*Values_Entered,Ending_Balance,""), "")</f>
        <v>434926.7195899915</v>
      </c>
    </row>
    <row r="259" spans="2:8" x14ac:dyDescent="0.15">
      <c r="B259" s="5">
        <f ca="1">IFERROR(IF(Loan_Not_Paid*Values_Entered,Payment_Number,""), "")</f>
        <v>247</v>
      </c>
      <c r="C259" s="3">
        <f ca="1">IFERROR(IF(Loan_Not_Paid*Values_Entered,Payment_Date,""), "")</f>
        <v>53418</v>
      </c>
      <c r="D259" s="6">
        <f ca="1">IFERROR(IF(Loan_Not_Paid*Values_Entered,Beginning_Balance,""), "")</f>
        <v>434926.7195899915</v>
      </c>
      <c r="E259" s="6">
        <f ca="1">IFERROR(IF(Loan_Not_Paid*Values_Entered,Monthly_Payment,""), "")</f>
        <v>9311.1067549839499</v>
      </c>
      <c r="F259" s="6">
        <f ca="1">IFERROR(IF(Loan_Not_Paid*Values_Entered,Principal,""), "")</f>
        <v>6955.2536905382685</v>
      </c>
      <c r="G259" s="6">
        <f ca="1">IFERROR(IF(Loan_Not_Paid*Values_Entered,Interest,""), "")</f>
        <v>2355.8530644456823</v>
      </c>
      <c r="H259" s="6">
        <f ca="1">IFERROR(IF(Loan_Not_Paid*Values_Entered,Ending_Balance,""), "")</f>
        <v>427971.4658994535</v>
      </c>
    </row>
    <row r="260" spans="2:8" x14ac:dyDescent="0.15">
      <c r="B260" s="5">
        <f ca="1">IFERROR(IF(Loan_Not_Paid*Values_Entered,Payment_Number,""), "")</f>
        <v>248</v>
      </c>
      <c r="C260" s="3">
        <f ca="1">IFERROR(IF(Loan_Not_Paid*Values_Entered,Payment_Date,""), "")</f>
        <v>53448</v>
      </c>
      <c r="D260" s="6">
        <f ca="1">IFERROR(IF(Loan_Not_Paid*Values_Entered,Beginning_Balance,""), "")</f>
        <v>427971.4658994535</v>
      </c>
      <c r="E260" s="6">
        <f ca="1">IFERROR(IF(Loan_Not_Paid*Values_Entered,Monthly_Payment,""), "")</f>
        <v>9311.1067549839499</v>
      </c>
      <c r="F260" s="6">
        <f ca="1">IFERROR(IF(Loan_Not_Paid*Values_Entered,Principal,""), "")</f>
        <v>6992.9279813620169</v>
      </c>
      <c r="G260" s="6">
        <f ca="1">IFERROR(IF(Loan_Not_Paid*Values_Entered,Interest,""), "")</f>
        <v>2318.1787736219335</v>
      </c>
      <c r="H260" s="6">
        <f ca="1">IFERROR(IF(Loan_Not_Paid*Values_Entered,Ending_Balance,""), "")</f>
        <v>420978.53791809175</v>
      </c>
    </row>
    <row r="261" spans="2:8" x14ac:dyDescent="0.15">
      <c r="B261" s="5">
        <f ca="1">IFERROR(IF(Loan_Not_Paid*Values_Entered,Payment_Number,""), "")</f>
        <v>249</v>
      </c>
      <c r="C261" s="3">
        <f ca="1">IFERROR(IF(Loan_Not_Paid*Values_Entered,Payment_Date,""), "")</f>
        <v>53479</v>
      </c>
      <c r="D261" s="6">
        <f ca="1">IFERROR(IF(Loan_Not_Paid*Values_Entered,Beginning_Balance,""), "")</f>
        <v>420978.53791809175</v>
      </c>
      <c r="E261" s="6">
        <f ca="1">IFERROR(IF(Loan_Not_Paid*Values_Entered,Monthly_Payment,""), "")</f>
        <v>9311.1067549839499</v>
      </c>
      <c r="F261" s="6">
        <f ca="1">IFERROR(IF(Loan_Not_Paid*Values_Entered,Principal,""), "")</f>
        <v>7030.8063412610609</v>
      </c>
      <c r="G261" s="6">
        <f ca="1">IFERROR(IF(Loan_Not_Paid*Values_Entered,Interest,""), "")</f>
        <v>2280.3004137228891</v>
      </c>
      <c r="H261" s="6">
        <f ca="1">IFERROR(IF(Loan_Not_Paid*Values_Entered,Ending_Balance,""), "")</f>
        <v>413947.73157683108</v>
      </c>
    </row>
    <row r="262" spans="2:8" x14ac:dyDescent="0.15">
      <c r="B262" s="5">
        <f ca="1">IFERROR(IF(Loan_Not_Paid*Values_Entered,Payment_Number,""), "")</f>
        <v>250</v>
      </c>
      <c r="C262" s="3">
        <f ca="1">IFERROR(IF(Loan_Not_Paid*Values_Entered,Payment_Date,""), "")</f>
        <v>53509</v>
      </c>
      <c r="D262" s="6">
        <f ca="1">IFERROR(IF(Loan_Not_Paid*Values_Entered,Beginning_Balance,""), "")</f>
        <v>413947.73157683108</v>
      </c>
      <c r="E262" s="6">
        <f ca="1">IFERROR(IF(Loan_Not_Paid*Values_Entered,Monthly_Payment,""), "")</f>
        <v>9311.1067549839499</v>
      </c>
      <c r="F262" s="6">
        <f ca="1">IFERROR(IF(Loan_Not_Paid*Values_Entered,Principal,""), "")</f>
        <v>7068.8898756095587</v>
      </c>
      <c r="G262" s="6">
        <f ca="1">IFERROR(IF(Loan_Not_Paid*Values_Entered,Interest,""), "")</f>
        <v>2242.2168793743922</v>
      </c>
      <c r="H262" s="6">
        <f ca="1">IFERROR(IF(Loan_Not_Paid*Values_Entered,Ending_Balance,""), "")</f>
        <v>406878.84170122165</v>
      </c>
    </row>
    <row r="263" spans="2:8" x14ac:dyDescent="0.15">
      <c r="B263" s="5">
        <f ca="1">IFERROR(IF(Loan_Not_Paid*Values_Entered,Payment_Number,""), "")</f>
        <v>251</v>
      </c>
      <c r="C263" s="3">
        <f ca="1">IFERROR(IF(Loan_Not_Paid*Values_Entered,Payment_Date,""), "")</f>
        <v>53540</v>
      </c>
      <c r="D263" s="6">
        <f ca="1">IFERROR(IF(Loan_Not_Paid*Values_Entered,Beginning_Balance,""), "")</f>
        <v>406878.84170122165</v>
      </c>
      <c r="E263" s="6">
        <f ca="1">IFERROR(IF(Loan_Not_Paid*Values_Entered,Monthly_Payment,""), "")</f>
        <v>9311.1067549839499</v>
      </c>
      <c r="F263" s="6">
        <f ca="1">IFERROR(IF(Loan_Not_Paid*Values_Entered,Principal,""), "")</f>
        <v>7107.1796957691113</v>
      </c>
      <c r="G263" s="6">
        <f ca="1">IFERROR(IF(Loan_Not_Paid*Values_Entered,Interest,""), "")</f>
        <v>2203.9270592148405</v>
      </c>
      <c r="H263" s="6">
        <f ca="1">IFERROR(IF(Loan_Not_Paid*Values_Entered,Ending_Balance,""), "")</f>
        <v>399771.66200545244</v>
      </c>
    </row>
    <row r="264" spans="2:8" x14ac:dyDescent="0.15">
      <c r="B264" s="5">
        <f ca="1">IFERROR(IF(Loan_Not_Paid*Values_Entered,Payment_Number,""), "")</f>
        <v>252</v>
      </c>
      <c r="C264" s="3">
        <f ca="1">IFERROR(IF(Loan_Not_Paid*Values_Entered,Payment_Date,""), "")</f>
        <v>53571</v>
      </c>
      <c r="D264" s="6">
        <f ca="1">IFERROR(IF(Loan_Not_Paid*Values_Entered,Beginning_Balance,""), "")</f>
        <v>399771.66200545244</v>
      </c>
      <c r="E264" s="6">
        <f ca="1">IFERROR(IF(Loan_Not_Paid*Values_Entered,Monthly_Payment,""), "")</f>
        <v>9311.1067549839499</v>
      </c>
      <c r="F264" s="6">
        <f ca="1">IFERROR(IF(Loan_Not_Paid*Values_Entered,Principal,""), "")</f>
        <v>7145.6769191211934</v>
      </c>
      <c r="G264" s="6">
        <f ca="1">IFERROR(IF(Loan_Not_Paid*Values_Entered,Interest,""), "")</f>
        <v>2165.4298358627575</v>
      </c>
      <c r="H264" s="6">
        <f ca="1">IFERROR(IF(Loan_Not_Paid*Values_Entered,Ending_Balance,""), "")</f>
        <v>392625.98508633114</v>
      </c>
    </row>
    <row r="265" spans="2:8" x14ac:dyDescent="0.15">
      <c r="B265" s="5">
        <f ca="1">IFERROR(IF(Loan_Not_Paid*Values_Entered,Payment_Number,""), "")</f>
        <v>253</v>
      </c>
      <c r="C265" s="3">
        <f ca="1">IFERROR(IF(Loan_Not_Paid*Values_Entered,Payment_Date,""), "")</f>
        <v>53601</v>
      </c>
      <c r="D265" s="6">
        <f ca="1">IFERROR(IF(Loan_Not_Paid*Values_Entered,Beginning_Balance,""), "")</f>
        <v>392625.98508633114</v>
      </c>
      <c r="E265" s="6">
        <f ca="1">IFERROR(IF(Loan_Not_Paid*Values_Entered,Monthly_Payment,""), "")</f>
        <v>9311.1067549839499</v>
      </c>
      <c r="F265" s="6">
        <f ca="1">IFERROR(IF(Loan_Not_Paid*Values_Entered,Principal,""), "")</f>
        <v>7184.3826690997666</v>
      </c>
      <c r="G265" s="6">
        <f ca="1">IFERROR(IF(Loan_Not_Paid*Values_Entered,Interest,""), "")</f>
        <v>2126.7240858841838</v>
      </c>
      <c r="H265" s="6">
        <f ca="1">IFERROR(IF(Loan_Not_Paid*Values_Entered,Ending_Balance,""), "")</f>
        <v>385441.60241723247</v>
      </c>
    </row>
    <row r="266" spans="2:8" x14ac:dyDescent="0.15">
      <c r="B266" s="5">
        <f ca="1">IFERROR(IF(Loan_Not_Paid*Values_Entered,Payment_Number,""), "")</f>
        <v>254</v>
      </c>
      <c r="C266" s="3">
        <f ca="1">IFERROR(IF(Loan_Not_Paid*Values_Entered,Payment_Date,""), "")</f>
        <v>53632</v>
      </c>
      <c r="D266" s="6">
        <f ca="1">IFERROR(IF(Loan_Not_Paid*Values_Entered,Beginning_Balance,""), "")</f>
        <v>385441.60241723247</v>
      </c>
      <c r="E266" s="6">
        <f ca="1">IFERROR(IF(Loan_Not_Paid*Values_Entered,Monthly_Payment,""), "")</f>
        <v>9311.1067549839499</v>
      </c>
      <c r="F266" s="6">
        <f ca="1">IFERROR(IF(Loan_Not_Paid*Values_Entered,Principal,""), "")</f>
        <v>7223.2980752240574</v>
      </c>
      <c r="G266" s="6">
        <f ca="1">IFERROR(IF(Loan_Not_Paid*Values_Entered,Interest,""), "")</f>
        <v>2087.8086797598939</v>
      </c>
      <c r="H266" s="6">
        <f ca="1">IFERROR(IF(Loan_Not_Paid*Values_Entered,Ending_Balance,""), "")</f>
        <v>378218.3043420082</v>
      </c>
    </row>
    <row r="267" spans="2:8" x14ac:dyDescent="0.15">
      <c r="B267" s="5">
        <f ca="1">IFERROR(IF(Loan_Not_Paid*Values_Entered,Payment_Number,""), "")</f>
        <v>255</v>
      </c>
      <c r="C267" s="3">
        <f ca="1">IFERROR(IF(Loan_Not_Paid*Values_Entered,Payment_Date,""), "")</f>
        <v>53662</v>
      </c>
      <c r="D267" s="6">
        <f ca="1">IFERROR(IF(Loan_Not_Paid*Values_Entered,Beginning_Balance,""), "")</f>
        <v>378218.3043420082</v>
      </c>
      <c r="E267" s="6">
        <f ca="1">IFERROR(IF(Loan_Not_Paid*Values_Entered,Monthly_Payment,""), "")</f>
        <v>9311.1067549839499</v>
      </c>
      <c r="F267" s="6">
        <f ca="1">IFERROR(IF(Loan_Not_Paid*Values_Entered,Principal,""), "")</f>
        <v>7262.4242731315198</v>
      </c>
      <c r="G267" s="6">
        <f ca="1">IFERROR(IF(Loan_Not_Paid*Values_Entered,Interest,""), "")</f>
        <v>2048.6824818524301</v>
      </c>
      <c r="H267" s="6">
        <f ca="1">IFERROR(IF(Loan_Not_Paid*Values_Entered,Ending_Balance,""), "")</f>
        <v>370955.88006887678</v>
      </c>
    </row>
    <row r="268" spans="2:8" x14ac:dyDescent="0.15">
      <c r="B268" s="5">
        <f ca="1">IFERROR(IF(Loan_Not_Paid*Values_Entered,Payment_Number,""), "")</f>
        <v>256</v>
      </c>
      <c r="C268" s="3">
        <f ca="1">IFERROR(IF(Loan_Not_Paid*Values_Entered,Payment_Date,""), "")</f>
        <v>53693</v>
      </c>
      <c r="D268" s="6">
        <f ca="1">IFERROR(IF(Loan_Not_Paid*Values_Entered,Beginning_Balance,""), "")</f>
        <v>370955.88006887678</v>
      </c>
      <c r="E268" s="6">
        <f ca="1">IFERROR(IF(Loan_Not_Paid*Values_Entered,Monthly_Payment,""), "")</f>
        <v>9311.1067549839499</v>
      </c>
      <c r="F268" s="6">
        <f ca="1">IFERROR(IF(Loan_Not_Paid*Values_Entered,Principal,""), "")</f>
        <v>7301.762404610984</v>
      </c>
      <c r="G268" s="6">
        <f ca="1">IFERROR(IF(Loan_Not_Paid*Values_Entered,Interest,""), "")</f>
        <v>2009.3443503729675</v>
      </c>
      <c r="H268" s="6">
        <f ca="1">IFERROR(IF(Loan_Not_Paid*Values_Entered,Ending_Balance,""), "")</f>
        <v>363654.11766426545</v>
      </c>
    </row>
    <row r="269" spans="2:8" x14ac:dyDescent="0.15">
      <c r="B269" s="5">
        <f ca="1">IFERROR(IF(Loan_Not_Paid*Values_Entered,Payment_Number,""), "")</f>
        <v>257</v>
      </c>
      <c r="C269" s="3">
        <f ca="1">IFERROR(IF(Loan_Not_Paid*Values_Entered,Payment_Date,""), "")</f>
        <v>53724</v>
      </c>
      <c r="D269" s="6">
        <f ca="1">IFERROR(IF(Loan_Not_Paid*Values_Entered,Beginning_Balance,""), "")</f>
        <v>363654.11766426545</v>
      </c>
      <c r="E269" s="6">
        <f ca="1">IFERROR(IF(Loan_Not_Paid*Values_Entered,Monthly_Payment,""), "")</f>
        <v>9311.1067549839499</v>
      </c>
      <c r="F269" s="6">
        <f ca="1">IFERROR(IF(Loan_Not_Paid*Values_Entered,Principal,""), "")</f>
        <v>7341.3136176359594</v>
      </c>
      <c r="G269" s="6">
        <f ca="1">IFERROR(IF(Loan_Not_Paid*Values_Entered,Interest,""), "")</f>
        <v>1969.7931373479914</v>
      </c>
      <c r="H269" s="6">
        <f ca="1">IFERROR(IF(Loan_Not_Paid*Values_Entered,Ending_Balance,""), "")</f>
        <v>356312.80404662993</v>
      </c>
    </row>
    <row r="270" spans="2:8" x14ac:dyDescent="0.15">
      <c r="B270" s="5">
        <f ca="1">IFERROR(IF(Loan_Not_Paid*Values_Entered,Payment_Number,""), "")</f>
        <v>258</v>
      </c>
      <c r="C270" s="3">
        <f ca="1">IFERROR(IF(Loan_Not_Paid*Values_Entered,Payment_Date,""), "")</f>
        <v>53752</v>
      </c>
      <c r="D270" s="6">
        <f ca="1">IFERROR(IF(Loan_Not_Paid*Values_Entered,Beginning_Balance,""), "")</f>
        <v>356312.80404662993</v>
      </c>
      <c r="E270" s="6">
        <f ca="1">IFERROR(IF(Loan_Not_Paid*Values_Entered,Monthly_Payment,""), "")</f>
        <v>9311.1067549839499</v>
      </c>
      <c r="F270" s="6">
        <f ca="1">IFERROR(IF(Loan_Not_Paid*Values_Entered,Principal,""), "")</f>
        <v>7381.0790663981534</v>
      </c>
      <c r="G270" s="6">
        <f ca="1">IFERROR(IF(Loan_Not_Paid*Values_Entered,Interest,""), "")</f>
        <v>1930.0276885857966</v>
      </c>
      <c r="H270" s="6">
        <f ca="1">IFERROR(IF(Loan_Not_Paid*Values_Entered,Ending_Balance,""), "")</f>
        <v>348931.72498023137</v>
      </c>
    </row>
    <row r="271" spans="2:8" x14ac:dyDescent="0.15">
      <c r="B271" s="5">
        <f ca="1">IFERROR(IF(Loan_Not_Paid*Values_Entered,Payment_Number,""), "")</f>
        <v>259</v>
      </c>
      <c r="C271" s="3">
        <f ca="1">IFERROR(IF(Loan_Not_Paid*Values_Entered,Payment_Date,""), "")</f>
        <v>53783</v>
      </c>
      <c r="D271" s="6">
        <f ca="1">IFERROR(IF(Loan_Not_Paid*Values_Entered,Beginning_Balance,""), "")</f>
        <v>348931.72498023137</v>
      </c>
      <c r="E271" s="6">
        <f ca="1">IFERROR(IF(Loan_Not_Paid*Values_Entered,Monthly_Payment,""), "")</f>
        <v>9311.1067549839499</v>
      </c>
      <c r="F271" s="6">
        <f ca="1">IFERROR(IF(Loan_Not_Paid*Values_Entered,Principal,""), "")</f>
        <v>7421.0599113411445</v>
      </c>
      <c r="G271" s="6">
        <f ca="1">IFERROR(IF(Loan_Not_Paid*Values_Entered,Interest,""), "")</f>
        <v>1890.0468436428066</v>
      </c>
      <c r="H271" s="6">
        <f ca="1">IFERROR(IF(Loan_Not_Paid*Values_Entered,Ending_Balance,""), "")</f>
        <v>341510.66506889183</v>
      </c>
    </row>
    <row r="272" spans="2:8" x14ac:dyDescent="0.15">
      <c r="B272" s="5">
        <f ca="1">IFERROR(IF(Loan_Not_Paid*Values_Entered,Payment_Number,""), "")</f>
        <v>260</v>
      </c>
      <c r="C272" s="3">
        <f ca="1">IFERROR(IF(Loan_Not_Paid*Values_Entered,Payment_Date,""), "")</f>
        <v>53813</v>
      </c>
      <c r="D272" s="6">
        <f ca="1">IFERROR(IF(Loan_Not_Paid*Values_Entered,Beginning_Balance,""), "")</f>
        <v>341510.66506889183</v>
      </c>
      <c r="E272" s="6">
        <f ca="1">IFERROR(IF(Loan_Not_Paid*Values_Entered,Monthly_Payment,""), "")</f>
        <v>9311.1067549839499</v>
      </c>
      <c r="F272" s="6">
        <f ca="1">IFERROR(IF(Loan_Not_Paid*Values_Entered,Principal,""), "")</f>
        <v>7461.257319194242</v>
      </c>
      <c r="G272" s="6">
        <f ca="1">IFERROR(IF(Loan_Not_Paid*Values_Entered,Interest,""), "")</f>
        <v>1849.8494357897089</v>
      </c>
      <c r="H272" s="6">
        <f ca="1">IFERROR(IF(Loan_Not_Paid*Values_Entered,Ending_Balance,""), "")</f>
        <v>334049.40774969757</v>
      </c>
    </row>
    <row r="273" spans="2:8" x14ac:dyDescent="0.15">
      <c r="B273" s="5">
        <f ca="1">IFERROR(IF(Loan_Not_Paid*Values_Entered,Payment_Number,""), "")</f>
        <v>261</v>
      </c>
      <c r="C273" s="3">
        <f ca="1">IFERROR(IF(Loan_Not_Paid*Values_Entered,Payment_Date,""), "")</f>
        <v>53844</v>
      </c>
      <c r="D273" s="6">
        <f ca="1">IFERROR(IF(Loan_Not_Paid*Values_Entered,Beginning_Balance,""), "")</f>
        <v>334049.40774969757</v>
      </c>
      <c r="E273" s="6">
        <f ca="1">IFERROR(IF(Loan_Not_Paid*Values_Entered,Monthly_Payment,""), "")</f>
        <v>9311.1067549839499</v>
      </c>
      <c r="F273" s="6">
        <f ca="1">IFERROR(IF(Loan_Not_Paid*Values_Entered,Principal,""), "")</f>
        <v>7501.6724630065446</v>
      </c>
      <c r="G273" s="6">
        <f ca="1">IFERROR(IF(Loan_Not_Paid*Values_Entered,Interest,""), "")</f>
        <v>1809.4342919774065</v>
      </c>
      <c r="H273" s="6">
        <f ca="1">IFERROR(IF(Loan_Not_Paid*Values_Entered,Ending_Balance,""), "")</f>
        <v>326547.73528669123</v>
      </c>
    </row>
    <row r="274" spans="2:8" x14ac:dyDescent="0.15">
      <c r="B274" s="5">
        <f ca="1">IFERROR(IF(Loan_Not_Paid*Values_Entered,Payment_Number,""), "")</f>
        <v>262</v>
      </c>
      <c r="C274" s="3">
        <f ca="1">IFERROR(IF(Loan_Not_Paid*Values_Entered,Payment_Date,""), "")</f>
        <v>53874</v>
      </c>
      <c r="D274" s="6">
        <f ca="1">IFERROR(IF(Loan_Not_Paid*Values_Entered,Beginning_Balance,""), "")</f>
        <v>326547.73528669123</v>
      </c>
      <c r="E274" s="6">
        <f ca="1">IFERROR(IF(Loan_Not_Paid*Values_Entered,Monthly_Payment,""), "")</f>
        <v>9311.1067549839499</v>
      </c>
      <c r="F274" s="6">
        <f ca="1">IFERROR(IF(Loan_Not_Paid*Values_Entered,Principal,""), "")</f>
        <v>7542.3065221811621</v>
      </c>
      <c r="G274" s="6">
        <f ca="1">IFERROR(IF(Loan_Not_Paid*Values_Entered,Interest,""), "")</f>
        <v>1768.8002328027878</v>
      </c>
      <c r="H274" s="6">
        <f ca="1">IFERROR(IF(Loan_Not_Paid*Values_Entered,Ending_Balance,""), "")</f>
        <v>319005.4287645109</v>
      </c>
    </row>
    <row r="275" spans="2:8" x14ac:dyDescent="0.15">
      <c r="B275" s="5">
        <f ca="1">IFERROR(IF(Loan_Not_Paid*Values_Entered,Payment_Number,""), "")</f>
        <v>263</v>
      </c>
      <c r="C275" s="3">
        <f ca="1">IFERROR(IF(Loan_Not_Paid*Values_Entered,Payment_Date,""), "")</f>
        <v>53905</v>
      </c>
      <c r="D275" s="6">
        <f ca="1">IFERROR(IF(Loan_Not_Paid*Values_Entered,Beginning_Balance,""), "")</f>
        <v>319005.4287645109</v>
      </c>
      <c r="E275" s="6">
        <f ca="1">IFERROR(IF(Loan_Not_Paid*Values_Entered,Monthly_Payment,""), "")</f>
        <v>9311.1067549839499</v>
      </c>
      <c r="F275" s="6">
        <f ca="1">IFERROR(IF(Loan_Not_Paid*Values_Entered,Principal,""), "")</f>
        <v>7583.1606825096442</v>
      </c>
      <c r="G275" s="6">
        <f ca="1">IFERROR(IF(Loan_Not_Paid*Values_Entered,Interest,""), "")</f>
        <v>1727.9460724743064</v>
      </c>
      <c r="H275" s="6">
        <f ca="1">IFERROR(IF(Loan_Not_Paid*Values_Entered,Ending_Balance,""), "")</f>
        <v>311422.26808200032</v>
      </c>
    </row>
    <row r="276" spans="2:8" x14ac:dyDescent="0.15">
      <c r="B276" s="5">
        <f ca="1">IFERROR(IF(Loan_Not_Paid*Values_Entered,Payment_Number,""), "")</f>
        <v>264</v>
      </c>
      <c r="C276" s="3">
        <f ca="1">IFERROR(IF(Loan_Not_Paid*Values_Entered,Payment_Date,""), "")</f>
        <v>53936</v>
      </c>
      <c r="D276" s="6">
        <f ca="1">IFERROR(IF(Loan_Not_Paid*Values_Entered,Beginning_Balance,""), "")</f>
        <v>311422.26808200032</v>
      </c>
      <c r="E276" s="6">
        <f ca="1">IFERROR(IF(Loan_Not_Paid*Values_Entered,Monthly_Payment,""), "")</f>
        <v>9311.1067549839499</v>
      </c>
      <c r="F276" s="6">
        <f ca="1">IFERROR(IF(Loan_Not_Paid*Values_Entered,Principal,""), "")</f>
        <v>7624.2361362065712</v>
      </c>
      <c r="G276" s="6">
        <f ca="1">IFERROR(IF(Loan_Not_Paid*Values_Entered,Interest,""), "")</f>
        <v>1686.8706187773794</v>
      </c>
      <c r="H276" s="6">
        <f ca="1">IFERROR(IF(Loan_Not_Paid*Values_Entered,Ending_Balance,""), "")</f>
        <v>303798.03194579482</v>
      </c>
    </row>
    <row r="277" spans="2:8" x14ac:dyDescent="0.15">
      <c r="B277" s="5">
        <f ca="1">IFERROR(IF(Loan_Not_Paid*Values_Entered,Payment_Number,""), "")</f>
        <v>265</v>
      </c>
      <c r="C277" s="3">
        <f ca="1">IFERROR(IF(Loan_Not_Paid*Values_Entered,Payment_Date,""), "")</f>
        <v>53966</v>
      </c>
      <c r="D277" s="6">
        <f ca="1">IFERROR(IF(Loan_Not_Paid*Values_Entered,Beginning_Balance,""), "")</f>
        <v>303798.03194579482</v>
      </c>
      <c r="E277" s="6">
        <f ca="1">IFERROR(IF(Loan_Not_Paid*Values_Entered,Monthly_Payment,""), "")</f>
        <v>9311.1067549839499</v>
      </c>
      <c r="F277" s="6">
        <f ca="1">IFERROR(IF(Loan_Not_Paid*Values_Entered,Principal,""), "")</f>
        <v>7665.5340819443572</v>
      </c>
      <c r="G277" s="6">
        <f ca="1">IFERROR(IF(Loan_Not_Paid*Values_Entered,Interest,""), "")</f>
        <v>1645.5726730395936</v>
      </c>
      <c r="H277" s="6">
        <f ca="1">IFERROR(IF(Loan_Not_Paid*Values_Entered,Ending_Balance,""), "")</f>
        <v>296132.49786384962</v>
      </c>
    </row>
    <row r="278" spans="2:8" x14ac:dyDescent="0.15">
      <c r="B278" s="5">
        <f ca="1">IFERROR(IF(Loan_Not_Paid*Values_Entered,Payment_Number,""), "")</f>
        <v>266</v>
      </c>
      <c r="C278" s="3">
        <f ca="1">IFERROR(IF(Loan_Not_Paid*Values_Entered,Payment_Date,""), "")</f>
        <v>53997</v>
      </c>
      <c r="D278" s="6">
        <f ca="1">IFERROR(IF(Loan_Not_Paid*Values_Entered,Beginning_Balance,""), "")</f>
        <v>296132.49786384962</v>
      </c>
      <c r="E278" s="6">
        <f ca="1">IFERROR(IF(Loan_Not_Paid*Values_Entered,Monthly_Payment,""), "")</f>
        <v>9311.1067549839499</v>
      </c>
      <c r="F278" s="6">
        <f ca="1">IFERROR(IF(Loan_Not_Paid*Values_Entered,Principal,""), "")</f>
        <v>7707.0557248882224</v>
      </c>
      <c r="G278" s="6">
        <f ca="1">IFERROR(IF(Loan_Not_Paid*Values_Entered,Interest,""), "")</f>
        <v>1604.0510300957285</v>
      </c>
      <c r="H278" s="6">
        <f ca="1">IFERROR(IF(Loan_Not_Paid*Values_Entered,Ending_Balance,""), "")</f>
        <v>288425.44213896152</v>
      </c>
    </row>
    <row r="279" spans="2:8" x14ac:dyDescent="0.15">
      <c r="B279" s="5">
        <f ca="1">IFERROR(IF(Loan_Not_Paid*Values_Entered,Payment_Number,""), "")</f>
        <v>267</v>
      </c>
      <c r="C279" s="3">
        <f ca="1">IFERROR(IF(Loan_Not_Paid*Values_Entered,Payment_Date,""), "")</f>
        <v>54027</v>
      </c>
      <c r="D279" s="6">
        <f ca="1">IFERROR(IF(Loan_Not_Paid*Values_Entered,Beginning_Balance,""), "")</f>
        <v>288425.44213896152</v>
      </c>
      <c r="E279" s="6">
        <f ca="1">IFERROR(IF(Loan_Not_Paid*Values_Entered,Monthly_Payment,""), "")</f>
        <v>9311.1067549839499</v>
      </c>
      <c r="F279" s="6">
        <f ca="1">IFERROR(IF(Loan_Not_Paid*Values_Entered,Principal,""), "")</f>
        <v>7748.802276731366</v>
      </c>
      <c r="G279" s="6">
        <f ca="1">IFERROR(IF(Loan_Not_Paid*Values_Entered,Interest,""), "")</f>
        <v>1562.304478252584</v>
      </c>
      <c r="H279" s="6">
        <f ca="1">IFERROR(IF(Loan_Not_Paid*Values_Entered,Ending_Balance,""), "")</f>
        <v>280676.63986223005</v>
      </c>
    </row>
    <row r="280" spans="2:8" x14ac:dyDescent="0.15">
      <c r="B280" s="5">
        <f ca="1">IFERROR(IF(Loan_Not_Paid*Values_Entered,Payment_Number,""), "")</f>
        <v>268</v>
      </c>
      <c r="C280" s="3">
        <f ca="1">IFERROR(IF(Loan_Not_Paid*Values_Entered,Payment_Date,""), "")</f>
        <v>54058</v>
      </c>
      <c r="D280" s="6">
        <f ca="1">IFERROR(IF(Loan_Not_Paid*Values_Entered,Beginning_Balance,""), "")</f>
        <v>280676.63986223005</v>
      </c>
      <c r="E280" s="6">
        <f ca="1">IFERROR(IF(Loan_Not_Paid*Values_Entered,Monthly_Payment,""), "")</f>
        <v>9311.1067549839499</v>
      </c>
      <c r="F280" s="6">
        <f ca="1">IFERROR(IF(Loan_Not_Paid*Values_Entered,Principal,""), "")</f>
        <v>7790.7749557303277</v>
      </c>
      <c r="G280" s="6">
        <f ca="1">IFERROR(IF(Loan_Not_Paid*Values_Entered,Interest,""), "")</f>
        <v>1520.3317992536226</v>
      </c>
      <c r="H280" s="6">
        <f ca="1">IFERROR(IF(Loan_Not_Paid*Values_Entered,Ending_Balance,""), "")</f>
        <v>272885.86490650102</v>
      </c>
    </row>
    <row r="281" spans="2:8" x14ac:dyDescent="0.15">
      <c r="B281" s="5">
        <f ca="1">IFERROR(IF(Loan_Not_Paid*Values_Entered,Payment_Number,""), "")</f>
        <v>269</v>
      </c>
      <c r="C281" s="3">
        <f ca="1">IFERROR(IF(Loan_Not_Paid*Values_Entered,Payment_Date,""), "")</f>
        <v>54089</v>
      </c>
      <c r="D281" s="6">
        <f ca="1">IFERROR(IF(Loan_Not_Paid*Values_Entered,Beginning_Balance,""), "")</f>
        <v>272885.86490650102</v>
      </c>
      <c r="E281" s="6">
        <f ca="1">IFERROR(IF(Loan_Not_Paid*Values_Entered,Monthly_Payment,""), "")</f>
        <v>9311.1067549839499</v>
      </c>
      <c r="F281" s="6">
        <f ca="1">IFERROR(IF(Loan_Not_Paid*Values_Entered,Principal,""), "")</f>
        <v>7832.9749867405344</v>
      </c>
      <c r="G281" s="6">
        <f ca="1">IFERROR(IF(Loan_Not_Paid*Values_Entered,Interest,""), "")</f>
        <v>1478.1317682434164</v>
      </c>
      <c r="H281" s="6">
        <f ca="1">IFERROR(IF(Loan_Not_Paid*Values_Entered,Ending_Balance,""), "")</f>
        <v>265052.88991975971</v>
      </c>
    </row>
    <row r="282" spans="2:8" x14ac:dyDescent="0.15">
      <c r="B282" s="5">
        <f ca="1">IFERROR(IF(Loan_Not_Paid*Values_Entered,Payment_Number,""), "")</f>
        <v>270</v>
      </c>
      <c r="C282" s="3">
        <f ca="1">IFERROR(IF(Loan_Not_Paid*Values_Entered,Payment_Date,""), "")</f>
        <v>54118</v>
      </c>
      <c r="D282" s="6">
        <f ca="1">IFERROR(IF(Loan_Not_Paid*Values_Entered,Beginning_Balance,""), "")</f>
        <v>265052.88991975971</v>
      </c>
      <c r="E282" s="6">
        <f ca="1">IFERROR(IF(Loan_Not_Paid*Values_Entered,Monthly_Payment,""), "")</f>
        <v>9311.1067549839499</v>
      </c>
      <c r="F282" s="6">
        <f ca="1">IFERROR(IF(Loan_Not_Paid*Values_Entered,Principal,""), "")</f>
        <v>7875.4036012520455</v>
      </c>
      <c r="G282" s="6">
        <f ca="1">IFERROR(IF(Loan_Not_Paid*Values_Entered,Interest,""), "")</f>
        <v>1435.7031537319053</v>
      </c>
      <c r="H282" s="6">
        <f ca="1">IFERROR(IF(Loan_Not_Paid*Values_Entered,Ending_Balance,""), "")</f>
        <v>257177.48631850909</v>
      </c>
    </row>
    <row r="283" spans="2:8" x14ac:dyDescent="0.15">
      <c r="B283" s="5">
        <f ca="1">IFERROR(IF(Loan_Not_Paid*Values_Entered,Payment_Number,""), "")</f>
        <v>271</v>
      </c>
      <c r="C283" s="3">
        <f ca="1">IFERROR(IF(Loan_Not_Paid*Values_Entered,Payment_Date,""), "")</f>
        <v>54149</v>
      </c>
      <c r="D283" s="6">
        <f ca="1">IFERROR(IF(Loan_Not_Paid*Values_Entered,Beginning_Balance,""), "")</f>
        <v>257177.48631850909</v>
      </c>
      <c r="E283" s="6">
        <f ca="1">IFERROR(IF(Loan_Not_Paid*Values_Entered,Monthly_Payment,""), "")</f>
        <v>9311.1067549839499</v>
      </c>
      <c r="F283" s="6">
        <f ca="1">IFERROR(IF(Loan_Not_Paid*Values_Entered,Principal,""), "")</f>
        <v>7918.0620374254931</v>
      </c>
      <c r="G283" s="6">
        <f ca="1">IFERROR(IF(Loan_Not_Paid*Values_Entered,Interest,""), "")</f>
        <v>1393.0447175584566</v>
      </c>
      <c r="H283" s="6">
        <f ca="1">IFERROR(IF(Loan_Not_Paid*Values_Entered,Ending_Balance,""), "")</f>
        <v>249259.42428108305</v>
      </c>
    </row>
    <row r="284" spans="2:8" x14ac:dyDescent="0.15">
      <c r="B284" s="5">
        <f ca="1">IFERROR(IF(Loan_Not_Paid*Values_Entered,Payment_Number,""), "")</f>
        <v>272</v>
      </c>
      <c r="C284" s="3">
        <f ca="1">IFERROR(IF(Loan_Not_Paid*Values_Entered,Payment_Date,""), "")</f>
        <v>54179</v>
      </c>
      <c r="D284" s="6">
        <f ca="1">IFERROR(IF(Loan_Not_Paid*Values_Entered,Beginning_Balance,""), "")</f>
        <v>249259.42428108305</v>
      </c>
      <c r="E284" s="6">
        <f ca="1">IFERROR(IF(Loan_Not_Paid*Values_Entered,Monthly_Payment,""), "")</f>
        <v>9311.1067549839499</v>
      </c>
      <c r="F284" s="6">
        <f ca="1">IFERROR(IF(Loan_Not_Paid*Values_Entered,Principal,""), "")</f>
        <v>7960.9515401282151</v>
      </c>
      <c r="G284" s="6">
        <f ca="1">IFERROR(IF(Loan_Not_Paid*Values_Entered,Interest,""), "")</f>
        <v>1350.155214855735</v>
      </c>
      <c r="H284" s="6">
        <f ca="1">IFERROR(IF(Loan_Not_Paid*Values_Entered,Ending_Balance,""), "")</f>
        <v>241298.47274095472</v>
      </c>
    </row>
    <row r="285" spans="2:8" x14ac:dyDescent="0.15">
      <c r="B285" s="5">
        <f ca="1">IFERROR(IF(Loan_Not_Paid*Values_Entered,Payment_Number,""), "")</f>
        <v>273</v>
      </c>
      <c r="C285" s="3">
        <f ca="1">IFERROR(IF(Loan_Not_Paid*Values_Entered,Payment_Date,""), "")</f>
        <v>54210</v>
      </c>
      <c r="D285" s="6">
        <f ca="1">IFERROR(IF(Loan_Not_Paid*Values_Entered,Beginning_Balance,""), "")</f>
        <v>241298.47274095472</v>
      </c>
      <c r="E285" s="6">
        <f ca="1">IFERROR(IF(Loan_Not_Paid*Values_Entered,Monthly_Payment,""), "")</f>
        <v>9311.1067549839499</v>
      </c>
      <c r="F285" s="6">
        <f ca="1">IFERROR(IF(Loan_Not_Paid*Values_Entered,Principal,""), "")</f>
        <v>8004.0733609705767</v>
      </c>
      <c r="G285" s="6">
        <f ca="1">IFERROR(IF(Loan_Not_Paid*Values_Entered,Interest,""), "")</f>
        <v>1307.0333940133742</v>
      </c>
      <c r="H285" s="6">
        <f ca="1">IFERROR(IF(Loan_Not_Paid*Values_Entered,Ending_Balance,""), "")</f>
        <v>233294.39937998541</v>
      </c>
    </row>
    <row r="286" spans="2:8" x14ac:dyDescent="0.15">
      <c r="B286" s="5">
        <f ca="1">IFERROR(IF(Loan_Not_Paid*Values_Entered,Payment_Number,""), "")</f>
        <v>274</v>
      </c>
      <c r="C286" s="3">
        <f ca="1">IFERROR(IF(Loan_Not_Paid*Values_Entered,Payment_Date,""), "")</f>
        <v>54240</v>
      </c>
      <c r="D286" s="6">
        <f ca="1">IFERROR(IF(Loan_Not_Paid*Values_Entered,Beginning_Balance,""), "")</f>
        <v>233294.39937998541</v>
      </c>
      <c r="E286" s="6">
        <f ca="1">IFERROR(IF(Loan_Not_Paid*Values_Entered,Monthly_Payment,""), "")</f>
        <v>9311.1067549839499</v>
      </c>
      <c r="F286" s="6">
        <f ca="1">IFERROR(IF(Loan_Not_Paid*Values_Entered,Principal,""), "")</f>
        <v>8047.4287583425003</v>
      </c>
      <c r="G286" s="6">
        <f ca="1">IFERROR(IF(Loan_Not_Paid*Values_Entered,Interest,""), "")</f>
        <v>1263.6779966414501</v>
      </c>
      <c r="H286" s="6">
        <f ca="1">IFERROR(IF(Loan_Not_Paid*Values_Entered,Ending_Balance,""), "")</f>
        <v>225246.97062164266</v>
      </c>
    </row>
    <row r="287" spans="2:8" x14ac:dyDescent="0.15">
      <c r="B287" s="5">
        <f ca="1">IFERROR(IF(Loan_Not_Paid*Values_Entered,Payment_Number,""), "")</f>
        <v>275</v>
      </c>
      <c r="C287" s="3">
        <f ca="1">IFERROR(IF(Loan_Not_Paid*Values_Entered,Payment_Date,""), "")</f>
        <v>54271</v>
      </c>
      <c r="D287" s="6">
        <f ca="1">IFERROR(IF(Loan_Not_Paid*Values_Entered,Beginning_Balance,""), "")</f>
        <v>225246.97062164266</v>
      </c>
      <c r="E287" s="6">
        <f ca="1">IFERROR(IF(Loan_Not_Paid*Values_Entered,Monthly_Payment,""), "")</f>
        <v>9311.1067549839499</v>
      </c>
      <c r="F287" s="6">
        <f ca="1">IFERROR(IF(Loan_Not_Paid*Values_Entered,Principal,""), "")</f>
        <v>8091.0189974501891</v>
      </c>
      <c r="G287" s="6">
        <f ca="1">IFERROR(IF(Loan_Not_Paid*Values_Entered,Interest,""), "")</f>
        <v>1220.0877575337613</v>
      </c>
      <c r="H287" s="6">
        <f ca="1">IFERROR(IF(Loan_Not_Paid*Values_Entered,Ending_Balance,""), "")</f>
        <v>217155.95162419323</v>
      </c>
    </row>
    <row r="288" spans="2:8" x14ac:dyDescent="0.15">
      <c r="B288" s="5">
        <f ca="1">IFERROR(IF(Loan_Not_Paid*Values_Entered,Payment_Number,""), "")</f>
        <v>276</v>
      </c>
      <c r="C288" s="3">
        <f ca="1">IFERROR(IF(Loan_Not_Paid*Values_Entered,Payment_Date,""), "")</f>
        <v>54302</v>
      </c>
      <c r="D288" s="6">
        <f ca="1">IFERROR(IF(Loan_Not_Paid*Values_Entered,Beginning_Balance,""), "")</f>
        <v>217155.95162419323</v>
      </c>
      <c r="E288" s="6">
        <f ca="1">IFERROR(IF(Loan_Not_Paid*Values_Entered,Monthly_Payment,""), "")</f>
        <v>9311.1067549839499</v>
      </c>
      <c r="F288" s="6">
        <f ca="1">IFERROR(IF(Loan_Not_Paid*Values_Entered,Principal,""), "")</f>
        <v>8134.8453503530436</v>
      </c>
      <c r="G288" s="6">
        <f ca="1">IFERROR(IF(Loan_Not_Paid*Values_Entered,Interest,""), "")</f>
        <v>1176.2614046309063</v>
      </c>
      <c r="H288" s="6">
        <f ca="1">IFERROR(IF(Loan_Not_Paid*Values_Entered,Ending_Balance,""), "")</f>
        <v>209021.10627383925</v>
      </c>
    </row>
    <row r="289" spans="2:8" x14ac:dyDescent="0.15">
      <c r="B289" s="5">
        <f ca="1">IFERROR(IF(Loan_Not_Paid*Values_Entered,Payment_Number,""), "")</f>
        <v>277</v>
      </c>
      <c r="C289" s="3">
        <f ca="1">IFERROR(IF(Loan_Not_Paid*Values_Entered,Payment_Date,""), "")</f>
        <v>54332</v>
      </c>
      <c r="D289" s="6">
        <f ca="1">IFERROR(IF(Loan_Not_Paid*Values_Entered,Beginning_Balance,""), "")</f>
        <v>209021.10627383925</v>
      </c>
      <c r="E289" s="6">
        <f ca="1">IFERROR(IF(Loan_Not_Paid*Values_Entered,Monthly_Payment,""), "")</f>
        <v>9311.1067549839499</v>
      </c>
      <c r="F289" s="6">
        <f ca="1">IFERROR(IF(Loan_Not_Paid*Values_Entered,Principal,""), "")</f>
        <v>8178.9090960007907</v>
      </c>
      <c r="G289" s="6">
        <f ca="1">IFERROR(IF(Loan_Not_Paid*Values_Entered,Interest,""), "")</f>
        <v>1132.1976589831606</v>
      </c>
      <c r="H289" s="6">
        <f ca="1">IFERROR(IF(Loan_Not_Paid*Values_Entered,Ending_Balance,""), "")</f>
        <v>200842.19717783947</v>
      </c>
    </row>
    <row r="290" spans="2:8" x14ac:dyDescent="0.15">
      <c r="B290" s="5">
        <f ca="1">IFERROR(IF(Loan_Not_Paid*Values_Entered,Payment_Number,""), "")</f>
        <v>278</v>
      </c>
      <c r="C290" s="3">
        <f ca="1">IFERROR(IF(Loan_Not_Paid*Values_Entered,Payment_Date,""), "")</f>
        <v>54363</v>
      </c>
      <c r="D290" s="6">
        <f ca="1">IFERROR(IF(Loan_Not_Paid*Values_Entered,Beginning_Balance,""), "")</f>
        <v>200842.19717783947</v>
      </c>
      <c r="E290" s="6">
        <f ca="1">IFERROR(IF(Loan_Not_Paid*Values_Entered,Monthly_Payment,""), "")</f>
        <v>9311.1067549839499</v>
      </c>
      <c r="F290" s="6">
        <f ca="1">IFERROR(IF(Loan_Not_Paid*Values_Entered,Principal,""), "")</f>
        <v>8223.2115202707955</v>
      </c>
      <c r="G290" s="6">
        <f ca="1">IFERROR(IF(Loan_Not_Paid*Values_Entered,Interest,""), "")</f>
        <v>1087.8952347131565</v>
      </c>
      <c r="H290" s="6">
        <f ca="1">IFERROR(IF(Loan_Not_Paid*Values_Entered,Ending_Balance,""), "")</f>
        <v>192618.98565756809</v>
      </c>
    </row>
    <row r="291" spans="2:8" x14ac:dyDescent="0.15">
      <c r="B291" s="5">
        <f ca="1">IFERROR(IF(Loan_Not_Paid*Values_Entered,Payment_Number,""), "")</f>
        <v>279</v>
      </c>
      <c r="C291" s="3">
        <f ca="1">IFERROR(IF(Loan_Not_Paid*Values_Entered,Payment_Date,""), "")</f>
        <v>54393</v>
      </c>
      <c r="D291" s="6">
        <f ca="1">IFERROR(IF(Loan_Not_Paid*Values_Entered,Beginning_Balance,""), "")</f>
        <v>192618.98565756809</v>
      </c>
      <c r="E291" s="6">
        <f ca="1">IFERROR(IF(Loan_Not_Paid*Values_Entered,Monthly_Payment,""), "")</f>
        <v>9311.1067549839499</v>
      </c>
      <c r="F291" s="6">
        <f ca="1">IFERROR(IF(Loan_Not_Paid*Values_Entered,Principal,""), "")</f>
        <v>8267.7539160055949</v>
      </c>
      <c r="G291" s="6">
        <f ca="1">IFERROR(IF(Loan_Not_Paid*Values_Entered,Interest,""), "")</f>
        <v>1043.3528389783562</v>
      </c>
      <c r="H291" s="6">
        <f ca="1">IFERROR(IF(Loan_Not_Paid*Values_Entered,Ending_Balance,""), "")</f>
        <v>184351.23174156342</v>
      </c>
    </row>
    <row r="292" spans="2:8" x14ac:dyDescent="0.15">
      <c r="B292" s="5">
        <f ca="1">IFERROR(IF(Loan_Not_Paid*Values_Entered,Payment_Number,""), "")</f>
        <v>280</v>
      </c>
      <c r="C292" s="3">
        <f ca="1">IFERROR(IF(Loan_Not_Paid*Values_Entered,Payment_Date,""), "")</f>
        <v>54424</v>
      </c>
      <c r="D292" s="6">
        <f ca="1">IFERROR(IF(Loan_Not_Paid*Values_Entered,Beginning_Balance,""), "")</f>
        <v>184351.23174156342</v>
      </c>
      <c r="E292" s="6">
        <f ca="1">IFERROR(IF(Loan_Not_Paid*Values_Entered,Monthly_Payment,""), "")</f>
        <v>9311.1067549839499</v>
      </c>
      <c r="F292" s="6">
        <f ca="1">IFERROR(IF(Loan_Not_Paid*Values_Entered,Principal,""), "")</f>
        <v>8312.5375830506255</v>
      </c>
      <c r="G292" s="6">
        <f ca="1">IFERROR(IF(Loan_Not_Paid*Values_Entered,Interest,""), "")</f>
        <v>998.56917193332583</v>
      </c>
      <c r="H292" s="6">
        <f ca="1">IFERROR(IF(Loan_Not_Paid*Values_Entered,Ending_Balance,""), "")</f>
        <v>176038.6941585131</v>
      </c>
    </row>
    <row r="293" spans="2:8" x14ac:dyDescent="0.15">
      <c r="B293" s="5">
        <f ca="1">IFERROR(IF(Loan_Not_Paid*Values_Entered,Payment_Number,""), "")</f>
        <v>281</v>
      </c>
      <c r="C293" s="3">
        <f ca="1">IFERROR(IF(Loan_Not_Paid*Values_Entered,Payment_Date,""), "")</f>
        <v>54455</v>
      </c>
      <c r="D293" s="6">
        <f ca="1">IFERROR(IF(Loan_Not_Paid*Values_Entered,Beginning_Balance,""), "")</f>
        <v>176038.6941585131</v>
      </c>
      <c r="E293" s="6">
        <f ca="1">IFERROR(IF(Loan_Not_Paid*Values_Entered,Monthly_Payment,""), "")</f>
        <v>9311.1067549839499</v>
      </c>
      <c r="F293" s="6">
        <f ca="1">IFERROR(IF(Loan_Not_Paid*Values_Entered,Principal,""), "")</f>
        <v>8357.5638282921482</v>
      </c>
      <c r="G293" s="6">
        <f ca="1">IFERROR(IF(Loan_Not_Paid*Values_Entered,Interest,""), "")</f>
        <v>953.54292669180154</v>
      </c>
      <c r="H293" s="6">
        <f ca="1">IFERROR(IF(Loan_Not_Paid*Values_Entered,Ending_Balance,""), "")</f>
        <v>167681.1303302208</v>
      </c>
    </row>
    <row r="294" spans="2:8" x14ac:dyDescent="0.15">
      <c r="B294" s="5">
        <f ca="1">IFERROR(IF(Loan_Not_Paid*Values_Entered,Payment_Number,""), "")</f>
        <v>282</v>
      </c>
      <c r="C294" s="3">
        <f ca="1">IFERROR(IF(Loan_Not_Paid*Values_Entered,Payment_Date,""), "")</f>
        <v>54483</v>
      </c>
      <c r="D294" s="6">
        <f ca="1">IFERROR(IF(Loan_Not_Paid*Values_Entered,Beginning_Balance,""), "")</f>
        <v>167681.1303302208</v>
      </c>
      <c r="E294" s="6">
        <f ca="1">IFERROR(IF(Loan_Not_Paid*Values_Entered,Monthly_Payment,""), "")</f>
        <v>9311.1067549839499</v>
      </c>
      <c r="F294" s="6">
        <f ca="1">IFERROR(IF(Loan_Not_Paid*Values_Entered,Principal,""), "")</f>
        <v>8402.8339656953976</v>
      </c>
      <c r="G294" s="6">
        <f ca="1">IFERROR(IF(Loan_Not_Paid*Values_Entered,Interest,""), "")</f>
        <v>908.27278928855242</v>
      </c>
      <c r="H294" s="6">
        <f ca="1">IFERROR(IF(Loan_Not_Paid*Values_Entered,Ending_Balance,""), "")</f>
        <v>159278.29636452533</v>
      </c>
    </row>
    <row r="295" spans="2:8" x14ac:dyDescent="0.15">
      <c r="B295" s="5">
        <f ca="1">IFERROR(IF(Loan_Not_Paid*Values_Entered,Payment_Number,""), "")</f>
        <v>283</v>
      </c>
      <c r="C295" s="3">
        <f ca="1">IFERROR(IF(Loan_Not_Paid*Values_Entered,Payment_Date,""), "")</f>
        <v>54514</v>
      </c>
      <c r="D295" s="6">
        <f ca="1">IFERROR(IF(Loan_Not_Paid*Values_Entered,Beginning_Balance,""), "")</f>
        <v>159278.29636452533</v>
      </c>
      <c r="E295" s="6">
        <f ca="1">IFERROR(IF(Loan_Not_Paid*Values_Entered,Monthly_Payment,""), "")</f>
        <v>9311.1067549839499</v>
      </c>
      <c r="F295" s="6">
        <f ca="1">IFERROR(IF(Loan_Not_Paid*Values_Entered,Principal,""), "")</f>
        <v>8448.3493163429139</v>
      </c>
      <c r="G295" s="6">
        <f ca="1">IFERROR(IF(Loan_Not_Paid*Values_Entered,Interest,""), "")</f>
        <v>862.75743864103572</v>
      </c>
      <c r="H295" s="6">
        <f ca="1">IFERROR(IF(Loan_Not_Paid*Values_Entered,Ending_Balance,""), "")</f>
        <v>150829.94704818353</v>
      </c>
    </row>
    <row r="296" spans="2:8" x14ac:dyDescent="0.15">
      <c r="B296" s="5">
        <f ca="1">IFERROR(IF(Loan_Not_Paid*Values_Entered,Payment_Number,""), "")</f>
        <v>284</v>
      </c>
      <c r="C296" s="3">
        <f ca="1">IFERROR(IF(Loan_Not_Paid*Values_Entered,Payment_Date,""), "")</f>
        <v>54544</v>
      </c>
      <c r="D296" s="6">
        <f ca="1">IFERROR(IF(Loan_Not_Paid*Values_Entered,Beginning_Balance,""), "")</f>
        <v>150829.94704818353</v>
      </c>
      <c r="E296" s="6">
        <f ca="1">IFERROR(IF(Loan_Not_Paid*Values_Entered,Monthly_Payment,""), "")</f>
        <v>9311.1067549839499</v>
      </c>
      <c r="F296" s="6">
        <f ca="1">IFERROR(IF(Loan_Not_Paid*Values_Entered,Principal,""), "")</f>
        <v>8494.1112084731049</v>
      </c>
      <c r="G296" s="6">
        <f ca="1">IFERROR(IF(Loan_Not_Paid*Values_Entered,Interest,""), "")</f>
        <v>816.99554651084497</v>
      </c>
      <c r="H296" s="6">
        <f ca="1">IFERROR(IF(Loan_Not_Paid*Values_Entered,Ending_Balance,""), "")</f>
        <v>142335.83583971113</v>
      </c>
    </row>
    <row r="297" spans="2:8" x14ac:dyDescent="0.15">
      <c r="B297" s="5">
        <f ca="1">IFERROR(IF(Loan_Not_Paid*Values_Entered,Payment_Number,""), "")</f>
        <v>285</v>
      </c>
      <c r="C297" s="3">
        <f ca="1">IFERROR(IF(Loan_Not_Paid*Values_Entered,Payment_Date,""), "")</f>
        <v>54575</v>
      </c>
      <c r="D297" s="6">
        <f ca="1">IFERROR(IF(Loan_Not_Paid*Values_Entered,Beginning_Balance,""), "")</f>
        <v>142335.83583971113</v>
      </c>
      <c r="E297" s="6">
        <f ca="1">IFERROR(IF(Loan_Not_Paid*Values_Entered,Monthly_Payment,""), "")</f>
        <v>9311.1067549839499</v>
      </c>
      <c r="F297" s="6">
        <f ca="1">IFERROR(IF(Loan_Not_Paid*Values_Entered,Principal,""), "")</f>
        <v>8540.1209775190018</v>
      </c>
      <c r="G297" s="6">
        <f ca="1">IFERROR(IF(Loan_Not_Paid*Values_Entered,Interest,""), "")</f>
        <v>770.98577746494891</v>
      </c>
      <c r="H297" s="6">
        <f ca="1">IFERROR(IF(Loan_Not_Paid*Values_Entered,Ending_Balance,""), "")</f>
        <v>133795.71486219205</v>
      </c>
    </row>
    <row r="298" spans="2:8" x14ac:dyDescent="0.15">
      <c r="B298" s="5">
        <f ca="1">IFERROR(IF(Loan_Not_Paid*Values_Entered,Payment_Number,""), "")</f>
        <v>286</v>
      </c>
      <c r="C298" s="3">
        <f ca="1">IFERROR(IF(Loan_Not_Paid*Values_Entered,Payment_Date,""), "")</f>
        <v>54605</v>
      </c>
      <c r="D298" s="6">
        <f ca="1">IFERROR(IF(Loan_Not_Paid*Values_Entered,Beginning_Balance,""), "")</f>
        <v>133795.71486219205</v>
      </c>
      <c r="E298" s="6">
        <f ca="1">IFERROR(IF(Loan_Not_Paid*Values_Entered,Monthly_Payment,""), "")</f>
        <v>9311.1067549839499</v>
      </c>
      <c r="F298" s="6">
        <f ca="1">IFERROR(IF(Loan_Not_Paid*Values_Entered,Principal,""), "")</f>
        <v>8586.3799661472294</v>
      </c>
      <c r="G298" s="6">
        <f ca="1">IFERROR(IF(Loan_Not_Paid*Values_Entered,Interest,""), "")</f>
        <v>724.72678883672097</v>
      </c>
      <c r="H298" s="6">
        <f ca="1">IFERROR(IF(Loan_Not_Paid*Values_Entered,Ending_Balance,""), "")</f>
        <v>125209.33489604574</v>
      </c>
    </row>
    <row r="299" spans="2:8" x14ac:dyDescent="0.15">
      <c r="B299" s="5">
        <f ca="1">IFERROR(IF(Loan_Not_Paid*Values_Entered,Payment_Number,""), "")</f>
        <v>287</v>
      </c>
      <c r="C299" s="3">
        <f ca="1">IFERROR(IF(Loan_Not_Paid*Values_Entered,Payment_Date,""), "")</f>
        <v>54636</v>
      </c>
      <c r="D299" s="6">
        <f ca="1">IFERROR(IF(Loan_Not_Paid*Values_Entered,Beginning_Balance,""), "")</f>
        <v>125209.33489604574</v>
      </c>
      <c r="E299" s="6">
        <f ca="1">IFERROR(IF(Loan_Not_Paid*Values_Entered,Monthly_Payment,""), "")</f>
        <v>9311.1067549839499</v>
      </c>
      <c r="F299" s="6">
        <f ca="1">IFERROR(IF(Loan_Not_Paid*Values_Entered,Principal,""), "")</f>
        <v>8632.8895242971939</v>
      </c>
      <c r="G299" s="6">
        <f ca="1">IFERROR(IF(Loan_Not_Paid*Values_Entered,Interest,""), "")</f>
        <v>678.21723068675692</v>
      </c>
      <c r="H299" s="6">
        <f ca="1">IFERROR(IF(Loan_Not_Paid*Values_Entered,Ending_Balance,""), "")</f>
        <v>116576.44537174795</v>
      </c>
    </row>
    <row r="300" spans="2:8" x14ac:dyDescent="0.15">
      <c r="B300" s="5">
        <f ca="1">IFERROR(IF(Loan_Not_Paid*Values_Entered,Payment_Number,""), "")</f>
        <v>288</v>
      </c>
      <c r="C300" s="3">
        <f ca="1">IFERROR(IF(Loan_Not_Paid*Values_Entered,Payment_Date,""), "")</f>
        <v>54667</v>
      </c>
      <c r="D300" s="6">
        <f ca="1">IFERROR(IF(Loan_Not_Paid*Values_Entered,Beginning_Balance,""), "")</f>
        <v>116576.44537174795</v>
      </c>
      <c r="E300" s="6">
        <f ca="1">IFERROR(IF(Loan_Not_Paid*Values_Entered,Monthly_Payment,""), "")</f>
        <v>9311.1067549839499</v>
      </c>
      <c r="F300" s="6">
        <f ca="1">IFERROR(IF(Loan_Not_Paid*Values_Entered,Principal,""), "")</f>
        <v>8679.6510092204699</v>
      </c>
      <c r="G300" s="6">
        <f ca="1">IFERROR(IF(Loan_Not_Paid*Values_Entered,Interest,""), "")</f>
        <v>631.45574576348031</v>
      </c>
      <c r="H300" s="6">
        <f ca="1">IFERROR(IF(Loan_Not_Paid*Values_Entered,Ending_Balance,""), "")</f>
        <v>107896.79436252732</v>
      </c>
    </row>
    <row r="301" spans="2:8" x14ac:dyDescent="0.15">
      <c r="B301" s="5">
        <f ca="1">IFERROR(IF(Loan_Not_Paid*Values_Entered,Payment_Number,""), "")</f>
        <v>289</v>
      </c>
      <c r="C301" s="3">
        <f ca="1">IFERROR(IF(Loan_Not_Paid*Values_Entered,Payment_Date,""), "")</f>
        <v>54697</v>
      </c>
      <c r="D301" s="6">
        <f ca="1">IFERROR(IF(Loan_Not_Paid*Values_Entered,Beginning_Balance,""), "")</f>
        <v>107896.79436252732</v>
      </c>
      <c r="E301" s="6">
        <f ca="1">IFERROR(IF(Loan_Not_Paid*Values_Entered,Monthly_Payment,""), "")</f>
        <v>9311.1067549839499</v>
      </c>
      <c r="F301" s="6">
        <f ca="1">IFERROR(IF(Loan_Not_Paid*Values_Entered,Principal,""), "")</f>
        <v>8726.6657855204139</v>
      </c>
      <c r="G301" s="6">
        <f ca="1">IFERROR(IF(Loan_Not_Paid*Values_Entered,Interest,""), "")</f>
        <v>584.44096946353613</v>
      </c>
      <c r="H301" s="6">
        <f ca="1">IFERROR(IF(Loan_Not_Paid*Values_Entered,Ending_Balance,""), "")</f>
        <v>99170.128577006981</v>
      </c>
    </row>
    <row r="302" spans="2:8" x14ac:dyDescent="0.15">
      <c r="B302" s="5">
        <f ca="1">IFERROR(IF(Loan_Not_Paid*Values_Entered,Payment_Number,""), "")</f>
        <v>290</v>
      </c>
      <c r="C302" s="3">
        <f ca="1">IFERROR(IF(Loan_Not_Paid*Values_Entered,Payment_Date,""), "")</f>
        <v>54728</v>
      </c>
      <c r="D302" s="6">
        <f ca="1">IFERROR(IF(Loan_Not_Paid*Values_Entered,Beginning_Balance,""), "")</f>
        <v>99170.128577006981</v>
      </c>
      <c r="E302" s="6">
        <f ca="1">IFERROR(IF(Loan_Not_Paid*Values_Entered,Monthly_Payment,""), "")</f>
        <v>9311.1067549839499</v>
      </c>
      <c r="F302" s="6">
        <f ca="1">IFERROR(IF(Loan_Not_Paid*Values_Entered,Principal,""), "")</f>
        <v>8773.9352251919827</v>
      </c>
      <c r="G302" s="6">
        <f ca="1">IFERROR(IF(Loan_Not_Paid*Values_Entered,Interest,""), "")</f>
        <v>537.17152979196726</v>
      </c>
      <c r="H302" s="6">
        <f ca="1">IFERROR(IF(Loan_Not_Paid*Values_Entered,Ending_Balance,""), "")</f>
        <v>90396.193351815455</v>
      </c>
    </row>
    <row r="303" spans="2:8" x14ac:dyDescent="0.15">
      <c r="B303" s="5">
        <f ca="1">IFERROR(IF(Loan_Not_Paid*Values_Entered,Payment_Number,""), "")</f>
        <v>291</v>
      </c>
      <c r="C303" s="3">
        <f ca="1">IFERROR(IF(Loan_Not_Paid*Values_Entered,Payment_Date,""), "")</f>
        <v>54758</v>
      </c>
      <c r="D303" s="6">
        <f ca="1">IFERROR(IF(Loan_Not_Paid*Values_Entered,Beginning_Balance,""), "")</f>
        <v>90396.193351815455</v>
      </c>
      <c r="E303" s="6">
        <f ca="1">IFERROR(IF(Loan_Not_Paid*Values_Entered,Monthly_Payment,""), "")</f>
        <v>9311.1067549839499</v>
      </c>
      <c r="F303" s="6">
        <f ca="1">IFERROR(IF(Loan_Not_Paid*Values_Entered,Principal,""), "")</f>
        <v>8821.460707661774</v>
      </c>
      <c r="G303" s="6">
        <f ca="1">IFERROR(IF(Loan_Not_Paid*Values_Entered,Interest,""), "")</f>
        <v>489.64604732217725</v>
      </c>
      <c r="H303" s="6">
        <f ca="1">IFERROR(IF(Loan_Not_Paid*Values_Entered,Ending_Balance,""), "")</f>
        <v>81574.73264415469</v>
      </c>
    </row>
    <row r="304" spans="2:8" x14ac:dyDescent="0.15">
      <c r="B304" s="5">
        <f ca="1">IFERROR(IF(Loan_Not_Paid*Values_Entered,Payment_Number,""), "")</f>
        <v>292</v>
      </c>
      <c r="C304" s="3">
        <f ca="1">IFERROR(IF(Loan_Not_Paid*Values_Entered,Payment_Date,""), "")</f>
        <v>54789</v>
      </c>
      <c r="D304" s="6">
        <f ca="1">IFERROR(IF(Loan_Not_Paid*Values_Entered,Beginning_Balance,""), "")</f>
        <v>81574.73264415469</v>
      </c>
      <c r="E304" s="6">
        <f ca="1">IFERROR(IF(Loan_Not_Paid*Values_Entered,Monthly_Payment,""), "")</f>
        <v>9311.1067549839499</v>
      </c>
      <c r="F304" s="6">
        <f ca="1">IFERROR(IF(Loan_Not_Paid*Values_Entered,Principal,""), "")</f>
        <v>8869.2436198282739</v>
      </c>
      <c r="G304" s="6">
        <f ca="1">IFERROR(IF(Loan_Not_Paid*Values_Entered,Interest,""), "")</f>
        <v>441.86313515567593</v>
      </c>
      <c r="H304" s="6">
        <f ca="1">IFERROR(IF(Loan_Not_Paid*Values_Entered,Ending_Balance,""), "")</f>
        <v>72705.489024326205</v>
      </c>
    </row>
    <row r="305" spans="2:8" x14ac:dyDescent="0.15">
      <c r="B305" s="5">
        <f ca="1">IFERROR(IF(Loan_Not_Paid*Values_Entered,Payment_Number,""), "")</f>
        <v>293</v>
      </c>
      <c r="C305" s="3">
        <f ca="1">IFERROR(IF(Loan_Not_Paid*Values_Entered,Payment_Date,""), "")</f>
        <v>54820</v>
      </c>
      <c r="D305" s="6">
        <f ca="1">IFERROR(IF(Loan_Not_Paid*Values_Entered,Beginning_Balance,""), "")</f>
        <v>72705.489024326205</v>
      </c>
      <c r="E305" s="6">
        <f ca="1">IFERROR(IF(Loan_Not_Paid*Values_Entered,Monthly_Payment,""), "")</f>
        <v>9311.1067549839499</v>
      </c>
      <c r="F305" s="6">
        <f ca="1">IFERROR(IF(Loan_Not_Paid*Values_Entered,Principal,""), "")</f>
        <v>8917.2853561023458</v>
      </c>
      <c r="G305" s="6">
        <f ca="1">IFERROR(IF(Loan_Not_Paid*Values_Entered,Interest,""), "")</f>
        <v>393.82139888160617</v>
      </c>
      <c r="H305" s="6">
        <f ca="1">IFERROR(IF(Loan_Not_Paid*Values_Entered,Ending_Balance,""), "")</f>
        <v>63788.203668224625</v>
      </c>
    </row>
    <row r="306" spans="2:8" x14ac:dyDescent="0.15">
      <c r="B306" s="5">
        <f ca="1">IFERROR(IF(Loan_Not_Paid*Values_Entered,Payment_Number,""), "")</f>
        <v>294</v>
      </c>
      <c r="C306" s="3">
        <f ca="1">IFERROR(IF(Loan_Not_Paid*Values_Entered,Payment_Date,""), "")</f>
        <v>54848</v>
      </c>
      <c r="D306" s="6">
        <f ca="1">IFERROR(IF(Loan_Not_Paid*Values_Entered,Beginning_Balance,""), "")</f>
        <v>63788.203668224625</v>
      </c>
      <c r="E306" s="6">
        <f ca="1">IFERROR(IF(Loan_Not_Paid*Values_Entered,Monthly_Payment,""), "")</f>
        <v>9311.1067549839499</v>
      </c>
      <c r="F306" s="6">
        <f ca="1">IFERROR(IF(Loan_Not_Paid*Values_Entered,Principal,""), "")</f>
        <v>8965.5873184478987</v>
      </c>
      <c r="G306" s="6">
        <f ca="1">IFERROR(IF(Loan_Not_Paid*Values_Entered,Interest,""), "")</f>
        <v>345.51943653605178</v>
      </c>
      <c r="H306" s="6">
        <f ca="1">IFERROR(IF(Loan_Not_Paid*Values_Entered,Ending_Balance,""), "")</f>
        <v>54822.616349776275</v>
      </c>
    </row>
    <row r="307" spans="2:8" x14ac:dyDescent="0.15">
      <c r="B307" s="5">
        <f ca="1">IFERROR(IF(Loan_Not_Paid*Values_Entered,Payment_Number,""), "")</f>
        <v>295</v>
      </c>
      <c r="C307" s="3">
        <f ca="1">IFERROR(IF(Loan_Not_Paid*Values_Entered,Payment_Date,""), "")</f>
        <v>54879</v>
      </c>
      <c r="D307" s="6">
        <f ca="1">IFERROR(IF(Loan_Not_Paid*Values_Entered,Beginning_Balance,""), "")</f>
        <v>54822.616349776275</v>
      </c>
      <c r="E307" s="6">
        <f ca="1">IFERROR(IF(Loan_Not_Paid*Values_Entered,Monthly_Payment,""), "")</f>
        <v>9311.1067549839499</v>
      </c>
      <c r="F307" s="6">
        <f ca="1">IFERROR(IF(Loan_Not_Paid*Values_Entered,Principal,""), "")</f>
        <v>9014.1509164228246</v>
      </c>
      <c r="G307" s="6">
        <f ca="1">IFERROR(IF(Loan_Not_Paid*Values_Entered,Interest,""), "")</f>
        <v>296.95583856112569</v>
      </c>
      <c r="H307" s="6">
        <f ca="1">IFERROR(IF(Loan_Not_Paid*Values_Entered,Ending_Balance,""), "")</f>
        <v>45808.465433353558</v>
      </c>
    </row>
    <row r="308" spans="2:8" x14ac:dyDescent="0.15">
      <c r="B308" s="5">
        <f ca="1">IFERROR(IF(Loan_Not_Paid*Values_Entered,Payment_Number,""), "")</f>
        <v>296</v>
      </c>
      <c r="C308" s="3">
        <f ca="1">IFERROR(IF(Loan_Not_Paid*Values_Entered,Payment_Date,""), "")</f>
        <v>54909</v>
      </c>
      <c r="D308" s="6">
        <f ca="1">IFERROR(IF(Loan_Not_Paid*Values_Entered,Beginning_Balance,""), "")</f>
        <v>45808.465433353558</v>
      </c>
      <c r="E308" s="6">
        <f ca="1">IFERROR(IF(Loan_Not_Paid*Values_Entered,Monthly_Payment,""), "")</f>
        <v>9311.1067549839499</v>
      </c>
      <c r="F308" s="6">
        <f ca="1">IFERROR(IF(Loan_Not_Paid*Values_Entered,Principal,""), "")</f>
        <v>9062.9775672201158</v>
      </c>
      <c r="G308" s="6">
        <f ca="1">IFERROR(IF(Loan_Not_Paid*Values_Entered,Interest,""), "")</f>
        <v>248.12918776383532</v>
      </c>
      <c r="H308" s="6">
        <f ca="1">IFERROR(IF(Loan_Not_Paid*Values_Entered,Ending_Balance,""), "")</f>
        <v>36745.487866133451</v>
      </c>
    </row>
    <row r="309" spans="2:8" x14ac:dyDescent="0.15">
      <c r="B309" s="5">
        <f ca="1">IFERROR(IF(Loan_Not_Paid*Values_Entered,Payment_Number,""), "")</f>
        <v>297</v>
      </c>
      <c r="C309" s="3">
        <f ca="1">IFERROR(IF(Loan_Not_Paid*Values_Entered,Payment_Date,""), "")</f>
        <v>54940</v>
      </c>
      <c r="D309" s="6">
        <f ca="1">IFERROR(IF(Loan_Not_Paid*Values_Entered,Beginning_Balance,""), "")</f>
        <v>36745.487866133451</v>
      </c>
      <c r="E309" s="6">
        <f ca="1">IFERROR(IF(Loan_Not_Paid*Values_Entered,Monthly_Payment,""), "")</f>
        <v>9311.1067549839499</v>
      </c>
      <c r="F309" s="6">
        <f ca="1">IFERROR(IF(Loan_Not_Paid*Values_Entered,Principal,""), "")</f>
        <v>9112.0686957092257</v>
      </c>
      <c r="G309" s="6">
        <f ca="1">IFERROR(IF(Loan_Not_Paid*Values_Entered,Interest,""), "")</f>
        <v>199.03805927472638</v>
      </c>
      <c r="H309" s="6">
        <f ca="1">IFERROR(IF(Loan_Not_Paid*Values_Entered,Ending_Balance,""), "")</f>
        <v>27633.419170425273</v>
      </c>
    </row>
    <row r="310" spans="2:8" x14ac:dyDescent="0.15">
      <c r="B310" s="5">
        <f ca="1">IFERROR(IF(Loan_Not_Paid*Values_Entered,Payment_Number,""), "")</f>
        <v>298</v>
      </c>
      <c r="C310" s="3">
        <f ca="1">IFERROR(IF(Loan_Not_Paid*Values_Entered,Payment_Date,""), "")</f>
        <v>54970</v>
      </c>
      <c r="D310" s="6">
        <f ca="1">IFERROR(IF(Loan_Not_Paid*Values_Entered,Beginning_Balance,""), "")</f>
        <v>27633.419170425273</v>
      </c>
      <c r="E310" s="6">
        <f ca="1">IFERROR(IF(Loan_Not_Paid*Values_Entered,Monthly_Payment,""), "")</f>
        <v>9311.1067549839499</v>
      </c>
      <c r="F310" s="6">
        <f ca="1">IFERROR(IF(Loan_Not_Paid*Values_Entered,Principal,""), "")</f>
        <v>9161.4257344776488</v>
      </c>
      <c r="G310" s="6">
        <f ca="1">IFERROR(IF(Loan_Not_Paid*Values_Entered,Interest,""), "")</f>
        <v>149.68102050630139</v>
      </c>
      <c r="H310" s="6">
        <f ca="1">IFERROR(IF(Loan_Not_Paid*Values_Entered,Ending_Balance,""), "")</f>
        <v>18471.993435947224</v>
      </c>
    </row>
    <row r="311" spans="2:8" x14ac:dyDescent="0.15">
      <c r="B311" s="5">
        <f ca="1">IFERROR(IF(Loan_Not_Paid*Values_Entered,Payment_Number,""), "")</f>
        <v>299</v>
      </c>
      <c r="C311" s="3">
        <f ca="1">IFERROR(IF(Loan_Not_Paid*Values_Entered,Payment_Date,""), "")</f>
        <v>55001</v>
      </c>
      <c r="D311" s="6">
        <f ca="1">IFERROR(IF(Loan_Not_Paid*Values_Entered,Beginning_Balance,""), "")</f>
        <v>18471.993435947224</v>
      </c>
      <c r="E311" s="6">
        <f ca="1">IFERROR(IF(Loan_Not_Paid*Values_Entered,Monthly_Payment,""), "")</f>
        <v>9311.1067549839499</v>
      </c>
      <c r="F311" s="6">
        <f ca="1">IFERROR(IF(Loan_Not_Paid*Values_Entered,Principal,""), "")</f>
        <v>9211.0501238727356</v>
      </c>
      <c r="G311" s="6">
        <f ca="1">IFERROR(IF(Loan_Not_Paid*Values_Entered,Interest,""), "")</f>
        <v>100.05663111121413</v>
      </c>
      <c r="H311" s="6">
        <f ca="1">IFERROR(IF(Loan_Not_Paid*Values_Entered,Ending_Balance,""), "")</f>
        <v>9260.9433120749891</v>
      </c>
    </row>
    <row r="312" spans="2:8" x14ac:dyDescent="0.15">
      <c r="B312" s="5">
        <f ca="1">IFERROR(IF(Loan_Not_Paid*Values_Entered,Payment_Number,""), "")</f>
        <v>300</v>
      </c>
      <c r="C312" s="3">
        <f ca="1">IFERROR(IF(Loan_Not_Paid*Values_Entered,Payment_Date,""), "")</f>
        <v>55032</v>
      </c>
      <c r="D312" s="6">
        <f ca="1">IFERROR(IF(Loan_Not_Paid*Values_Entered,Beginning_Balance,""), "")</f>
        <v>9260.9433120749891</v>
      </c>
      <c r="E312" s="6">
        <f ca="1">IFERROR(IF(Loan_Not_Paid*Values_Entered,Monthly_Payment,""), "")</f>
        <v>9311.1067549839499</v>
      </c>
      <c r="F312" s="6">
        <f ca="1">IFERROR(IF(Loan_Not_Paid*Values_Entered,Principal,""), "")</f>
        <v>9260.9433120437134</v>
      </c>
      <c r="G312" s="6">
        <f ca="1">IFERROR(IF(Loan_Not_Paid*Values_Entered,Interest,""), "")</f>
        <v>50.163442940236791</v>
      </c>
      <c r="H312" s="6">
        <f ca="1">IFERROR(IF(Loan_Not_Paid*Values_Entered,Ending_Balance,""), "")</f>
        <v>3.2596290111541748E-8</v>
      </c>
    </row>
    <row r="313" spans="2:8" x14ac:dyDescent="0.15">
      <c r="B313" s="5" t="str">
        <f ca="1">IFERROR(IF(Loan_Not_Paid*Values_Entered,Payment_Number,""), "")</f>
        <v/>
      </c>
      <c r="C313" s="3" t="str">
        <f ca="1">IFERROR(IF(Loan_Not_Paid*Values_Entered,Payment_Date,""), "")</f>
        <v/>
      </c>
      <c r="D313" s="6" t="str">
        <f ca="1">IFERROR(IF(Loan_Not_Paid*Values_Entered,Beginning_Balance,""), "")</f>
        <v/>
      </c>
      <c r="E313" s="6" t="str">
        <f ca="1">IFERROR(IF(Loan_Not_Paid*Values_Entered,Monthly_Payment,""), "")</f>
        <v/>
      </c>
      <c r="F313" s="6" t="str">
        <f ca="1">IFERROR(IF(Loan_Not_Paid*Values_Entered,Principal,""), "")</f>
        <v/>
      </c>
      <c r="G313" s="6" t="str">
        <f ca="1">IFERROR(IF(Loan_Not_Paid*Values_Entered,Interest,""), "")</f>
        <v/>
      </c>
      <c r="H313" s="6" t="str">
        <f ca="1">IFERROR(IF(Loan_Not_Paid*Values_Entered,Ending_Balance,""), "")</f>
        <v/>
      </c>
    </row>
    <row r="314" spans="2:8" x14ac:dyDescent="0.15">
      <c r="B314" s="5" t="str">
        <f ca="1">IFERROR(IF(Loan_Not_Paid*Values_Entered,Payment_Number,""), "")</f>
        <v/>
      </c>
      <c r="C314" s="3" t="str">
        <f ca="1">IFERROR(IF(Loan_Not_Paid*Values_Entered,Payment_Date,""), "")</f>
        <v/>
      </c>
      <c r="D314" s="6" t="str">
        <f ca="1">IFERROR(IF(Loan_Not_Paid*Values_Entered,Beginning_Balance,""), "")</f>
        <v/>
      </c>
      <c r="E314" s="6" t="str">
        <f ca="1">IFERROR(IF(Loan_Not_Paid*Values_Entered,Monthly_Payment,""), "")</f>
        <v/>
      </c>
      <c r="F314" s="6" t="str">
        <f ca="1">IFERROR(IF(Loan_Not_Paid*Values_Entered,Principal,""), "")</f>
        <v/>
      </c>
      <c r="G314" s="6" t="str">
        <f ca="1">IFERROR(IF(Loan_Not_Paid*Values_Entered,Interest,""), "")</f>
        <v/>
      </c>
      <c r="H314" s="6" t="str">
        <f ca="1">IFERROR(IF(Loan_Not_Paid*Values_Entered,Ending_Balance,""), "")</f>
        <v/>
      </c>
    </row>
    <row r="315" spans="2:8" x14ac:dyDescent="0.15">
      <c r="B315" s="5" t="str">
        <f ca="1">IFERROR(IF(Loan_Not_Paid*Values_Entered,Payment_Number,""), "")</f>
        <v/>
      </c>
      <c r="C315" s="3" t="str">
        <f ca="1">IFERROR(IF(Loan_Not_Paid*Values_Entered,Payment_Date,""), "")</f>
        <v/>
      </c>
      <c r="D315" s="6" t="str">
        <f ca="1">IFERROR(IF(Loan_Not_Paid*Values_Entered,Beginning_Balance,""), "")</f>
        <v/>
      </c>
      <c r="E315" s="6" t="str">
        <f ca="1">IFERROR(IF(Loan_Not_Paid*Values_Entered,Monthly_Payment,""), "")</f>
        <v/>
      </c>
      <c r="F315" s="6" t="str">
        <f ca="1">IFERROR(IF(Loan_Not_Paid*Values_Entered,Principal,""), "")</f>
        <v/>
      </c>
      <c r="G315" s="6" t="str">
        <f ca="1">IFERROR(IF(Loan_Not_Paid*Values_Entered,Interest,""), "")</f>
        <v/>
      </c>
      <c r="H315" s="6" t="str">
        <f ca="1">IFERROR(IF(Loan_Not_Paid*Values_Entered,Ending_Balance,""), "")</f>
        <v/>
      </c>
    </row>
    <row r="316" spans="2:8" x14ac:dyDescent="0.15">
      <c r="B316" s="5" t="str">
        <f ca="1">IFERROR(IF(Loan_Not_Paid*Values_Entered,Payment_Number,""), "")</f>
        <v/>
      </c>
      <c r="C316" s="3" t="str">
        <f ca="1">IFERROR(IF(Loan_Not_Paid*Values_Entered,Payment_Date,""), "")</f>
        <v/>
      </c>
      <c r="D316" s="6" t="str">
        <f ca="1">IFERROR(IF(Loan_Not_Paid*Values_Entered,Beginning_Balance,""), "")</f>
        <v/>
      </c>
      <c r="E316" s="6" t="str">
        <f ca="1">IFERROR(IF(Loan_Not_Paid*Values_Entered,Monthly_Payment,""), "")</f>
        <v/>
      </c>
      <c r="F316" s="6" t="str">
        <f ca="1">IFERROR(IF(Loan_Not_Paid*Values_Entered,Principal,""), "")</f>
        <v/>
      </c>
      <c r="G316" s="6" t="str">
        <f ca="1">IFERROR(IF(Loan_Not_Paid*Values_Entered,Interest,""), "")</f>
        <v/>
      </c>
      <c r="H316" s="6" t="str">
        <f ca="1">IFERROR(IF(Loan_Not_Paid*Values_Entered,Ending_Balance,""), "")</f>
        <v/>
      </c>
    </row>
    <row r="317" spans="2:8" x14ac:dyDescent="0.15">
      <c r="B317" s="5" t="str">
        <f ca="1">IFERROR(IF(Loan_Not_Paid*Values_Entered,Payment_Number,""), "")</f>
        <v/>
      </c>
      <c r="C317" s="3" t="str">
        <f ca="1">IFERROR(IF(Loan_Not_Paid*Values_Entered,Payment_Date,""), "")</f>
        <v/>
      </c>
      <c r="D317" s="6" t="str">
        <f ca="1">IFERROR(IF(Loan_Not_Paid*Values_Entered,Beginning_Balance,""), "")</f>
        <v/>
      </c>
      <c r="E317" s="6" t="str">
        <f ca="1">IFERROR(IF(Loan_Not_Paid*Values_Entered,Monthly_Payment,""), "")</f>
        <v/>
      </c>
      <c r="F317" s="6" t="str">
        <f ca="1">IFERROR(IF(Loan_Not_Paid*Values_Entered,Principal,""), "")</f>
        <v/>
      </c>
      <c r="G317" s="6" t="str">
        <f ca="1">IFERROR(IF(Loan_Not_Paid*Values_Entered,Interest,""), "")</f>
        <v/>
      </c>
      <c r="H317" s="6" t="str">
        <f ca="1">IFERROR(IF(Loan_Not_Paid*Values_Entered,Ending_Balance,""), "")</f>
        <v/>
      </c>
    </row>
    <row r="318" spans="2:8" x14ac:dyDescent="0.15">
      <c r="B318" s="5" t="str">
        <f ca="1">IFERROR(IF(Loan_Not_Paid*Values_Entered,Payment_Number,""), "")</f>
        <v/>
      </c>
      <c r="C318" s="3" t="str">
        <f ca="1">IFERROR(IF(Loan_Not_Paid*Values_Entered,Payment_Date,""), "")</f>
        <v/>
      </c>
      <c r="D318" s="6" t="str">
        <f ca="1">IFERROR(IF(Loan_Not_Paid*Values_Entered,Beginning_Balance,""), "")</f>
        <v/>
      </c>
      <c r="E318" s="6" t="str">
        <f ca="1">IFERROR(IF(Loan_Not_Paid*Values_Entered,Monthly_Payment,""), "")</f>
        <v/>
      </c>
      <c r="F318" s="6" t="str">
        <f ca="1">IFERROR(IF(Loan_Not_Paid*Values_Entered,Principal,""), "")</f>
        <v/>
      </c>
      <c r="G318" s="6" t="str">
        <f ca="1">IFERROR(IF(Loan_Not_Paid*Values_Entered,Interest,""), "")</f>
        <v/>
      </c>
      <c r="H318" s="6" t="str">
        <f ca="1">IFERROR(IF(Loan_Not_Paid*Values_Entered,Ending_Balance,""), "")</f>
        <v/>
      </c>
    </row>
    <row r="319" spans="2:8" x14ac:dyDescent="0.15">
      <c r="B319" s="5" t="str">
        <f ca="1">IFERROR(IF(Loan_Not_Paid*Values_Entered,Payment_Number,""), "")</f>
        <v/>
      </c>
      <c r="C319" s="3" t="str">
        <f ca="1">IFERROR(IF(Loan_Not_Paid*Values_Entered,Payment_Date,""), "")</f>
        <v/>
      </c>
      <c r="D319" s="6" t="str">
        <f ca="1">IFERROR(IF(Loan_Not_Paid*Values_Entered,Beginning_Balance,""), "")</f>
        <v/>
      </c>
      <c r="E319" s="6" t="str">
        <f ca="1">IFERROR(IF(Loan_Not_Paid*Values_Entered,Monthly_Payment,""), "")</f>
        <v/>
      </c>
      <c r="F319" s="6" t="str">
        <f ca="1">IFERROR(IF(Loan_Not_Paid*Values_Entered,Principal,""), "")</f>
        <v/>
      </c>
      <c r="G319" s="6" t="str">
        <f ca="1">IFERROR(IF(Loan_Not_Paid*Values_Entered,Interest,""), "")</f>
        <v/>
      </c>
      <c r="H319" s="6" t="str">
        <f ca="1">IFERROR(IF(Loan_Not_Paid*Values_Entered,Ending_Balance,""), "")</f>
        <v/>
      </c>
    </row>
    <row r="320" spans="2:8" x14ac:dyDescent="0.15">
      <c r="B320" s="5" t="str">
        <f ca="1">IFERROR(IF(Loan_Not_Paid*Values_Entered,Payment_Number,""), "")</f>
        <v/>
      </c>
      <c r="C320" s="3" t="str">
        <f ca="1">IFERROR(IF(Loan_Not_Paid*Values_Entered,Payment_Date,""), "")</f>
        <v/>
      </c>
      <c r="D320" s="6" t="str">
        <f ca="1">IFERROR(IF(Loan_Not_Paid*Values_Entered,Beginning_Balance,""), "")</f>
        <v/>
      </c>
      <c r="E320" s="6" t="str">
        <f ca="1">IFERROR(IF(Loan_Not_Paid*Values_Entered,Monthly_Payment,""), "")</f>
        <v/>
      </c>
      <c r="F320" s="6" t="str">
        <f ca="1">IFERROR(IF(Loan_Not_Paid*Values_Entered,Principal,""), "")</f>
        <v/>
      </c>
      <c r="G320" s="6" t="str">
        <f ca="1">IFERROR(IF(Loan_Not_Paid*Values_Entered,Interest,""), "")</f>
        <v/>
      </c>
      <c r="H320" s="6" t="str">
        <f ca="1">IFERROR(IF(Loan_Not_Paid*Values_Entered,Ending_Balance,""), "")</f>
        <v/>
      </c>
    </row>
    <row r="321" spans="2:8" x14ac:dyDescent="0.15">
      <c r="B321" s="5" t="str">
        <f ca="1">IFERROR(IF(Loan_Not_Paid*Values_Entered,Payment_Number,""), "")</f>
        <v/>
      </c>
      <c r="C321" s="3" t="str">
        <f ca="1">IFERROR(IF(Loan_Not_Paid*Values_Entered,Payment_Date,""), "")</f>
        <v/>
      </c>
      <c r="D321" s="6" t="str">
        <f ca="1">IFERROR(IF(Loan_Not_Paid*Values_Entered,Beginning_Balance,""), "")</f>
        <v/>
      </c>
      <c r="E321" s="6" t="str">
        <f ca="1">IFERROR(IF(Loan_Not_Paid*Values_Entered,Monthly_Payment,""), "")</f>
        <v/>
      </c>
      <c r="F321" s="6" t="str">
        <f ca="1">IFERROR(IF(Loan_Not_Paid*Values_Entered,Principal,""), "")</f>
        <v/>
      </c>
      <c r="G321" s="6" t="str">
        <f ca="1">IFERROR(IF(Loan_Not_Paid*Values_Entered,Interest,""), "")</f>
        <v/>
      </c>
      <c r="H321" s="6" t="str">
        <f ca="1">IFERROR(IF(Loan_Not_Paid*Values_Entered,Ending_Balance,""), "")</f>
        <v/>
      </c>
    </row>
    <row r="322" spans="2:8" x14ac:dyDescent="0.15">
      <c r="B322" s="5" t="str">
        <f ca="1">IFERROR(IF(Loan_Not_Paid*Values_Entered,Payment_Number,""), "")</f>
        <v/>
      </c>
      <c r="C322" s="3" t="str">
        <f ca="1">IFERROR(IF(Loan_Not_Paid*Values_Entered,Payment_Date,""), "")</f>
        <v/>
      </c>
      <c r="D322" s="6" t="str">
        <f ca="1">IFERROR(IF(Loan_Not_Paid*Values_Entered,Beginning_Balance,""), "")</f>
        <v/>
      </c>
      <c r="E322" s="6" t="str">
        <f ca="1">IFERROR(IF(Loan_Not_Paid*Values_Entered,Monthly_Payment,""), "")</f>
        <v/>
      </c>
      <c r="F322" s="6" t="str">
        <f ca="1">IFERROR(IF(Loan_Not_Paid*Values_Entered,Principal,""), "")</f>
        <v/>
      </c>
      <c r="G322" s="6" t="str">
        <f ca="1">IFERROR(IF(Loan_Not_Paid*Values_Entered,Interest,""), "")</f>
        <v/>
      </c>
      <c r="H322" s="6" t="str">
        <f ca="1">IFERROR(IF(Loan_Not_Paid*Values_Entered,Ending_Balance,""), "")</f>
        <v/>
      </c>
    </row>
    <row r="323" spans="2:8" x14ac:dyDescent="0.15">
      <c r="B323" s="5" t="str">
        <f ca="1">IFERROR(IF(Loan_Not_Paid*Values_Entered,Payment_Number,""), "")</f>
        <v/>
      </c>
      <c r="C323" s="3" t="str">
        <f ca="1">IFERROR(IF(Loan_Not_Paid*Values_Entered,Payment_Date,""), "")</f>
        <v/>
      </c>
      <c r="D323" s="6" t="str">
        <f ca="1">IFERROR(IF(Loan_Not_Paid*Values_Entered,Beginning_Balance,""), "")</f>
        <v/>
      </c>
      <c r="E323" s="6" t="str">
        <f ca="1">IFERROR(IF(Loan_Not_Paid*Values_Entered,Monthly_Payment,""), "")</f>
        <v/>
      </c>
      <c r="F323" s="6" t="str">
        <f ca="1">IFERROR(IF(Loan_Not_Paid*Values_Entered,Principal,""), "")</f>
        <v/>
      </c>
      <c r="G323" s="6" t="str">
        <f ca="1">IFERROR(IF(Loan_Not_Paid*Values_Entered,Interest,""), "")</f>
        <v/>
      </c>
      <c r="H323" s="6" t="str">
        <f ca="1">IFERROR(IF(Loan_Not_Paid*Values_Entered,Ending_Balance,""), "")</f>
        <v/>
      </c>
    </row>
    <row r="324" spans="2:8" x14ac:dyDescent="0.15">
      <c r="B324" s="5" t="str">
        <f ca="1">IFERROR(IF(Loan_Not_Paid*Values_Entered,Payment_Number,""), "")</f>
        <v/>
      </c>
      <c r="C324" s="3" t="str">
        <f ca="1">IFERROR(IF(Loan_Not_Paid*Values_Entered,Payment_Date,""), "")</f>
        <v/>
      </c>
      <c r="D324" s="6" t="str">
        <f ca="1">IFERROR(IF(Loan_Not_Paid*Values_Entered,Beginning_Balance,""), "")</f>
        <v/>
      </c>
      <c r="E324" s="6" t="str">
        <f ca="1">IFERROR(IF(Loan_Not_Paid*Values_Entered,Monthly_Payment,""), "")</f>
        <v/>
      </c>
      <c r="F324" s="6" t="str">
        <f ca="1">IFERROR(IF(Loan_Not_Paid*Values_Entered,Principal,""), "")</f>
        <v/>
      </c>
      <c r="G324" s="6" t="str">
        <f ca="1">IFERROR(IF(Loan_Not_Paid*Values_Entered,Interest,""), "")</f>
        <v/>
      </c>
      <c r="H324" s="6" t="str">
        <f ca="1">IFERROR(IF(Loan_Not_Paid*Values_Entered,Ending_Balance,""), "")</f>
        <v/>
      </c>
    </row>
    <row r="325" spans="2:8" x14ac:dyDescent="0.15">
      <c r="B325" s="5" t="str">
        <f ca="1">IFERROR(IF(Loan_Not_Paid*Values_Entered,Payment_Number,""), "")</f>
        <v/>
      </c>
      <c r="C325" s="3" t="str">
        <f ca="1">IFERROR(IF(Loan_Not_Paid*Values_Entered,Payment_Date,""), "")</f>
        <v/>
      </c>
      <c r="D325" s="6" t="str">
        <f ca="1">IFERROR(IF(Loan_Not_Paid*Values_Entered,Beginning_Balance,""), "")</f>
        <v/>
      </c>
      <c r="E325" s="6" t="str">
        <f ca="1">IFERROR(IF(Loan_Not_Paid*Values_Entered,Monthly_Payment,""), "")</f>
        <v/>
      </c>
      <c r="F325" s="6" t="str">
        <f ca="1">IFERROR(IF(Loan_Not_Paid*Values_Entered,Principal,""), "")</f>
        <v/>
      </c>
      <c r="G325" s="6" t="str">
        <f ca="1">IFERROR(IF(Loan_Not_Paid*Values_Entered,Interest,""), "")</f>
        <v/>
      </c>
      <c r="H325" s="6" t="str">
        <f ca="1">IFERROR(IF(Loan_Not_Paid*Values_Entered,Ending_Balance,""), "")</f>
        <v/>
      </c>
    </row>
    <row r="326" spans="2:8" x14ac:dyDescent="0.15">
      <c r="B326" s="5" t="str">
        <f ca="1">IFERROR(IF(Loan_Not_Paid*Values_Entered,Payment_Number,""), "")</f>
        <v/>
      </c>
      <c r="C326" s="3" t="str">
        <f ca="1">IFERROR(IF(Loan_Not_Paid*Values_Entered,Payment_Date,""), "")</f>
        <v/>
      </c>
      <c r="D326" s="6" t="str">
        <f ca="1">IFERROR(IF(Loan_Not_Paid*Values_Entered,Beginning_Balance,""), "")</f>
        <v/>
      </c>
      <c r="E326" s="6" t="str">
        <f ca="1">IFERROR(IF(Loan_Not_Paid*Values_Entered,Monthly_Payment,""), "")</f>
        <v/>
      </c>
      <c r="F326" s="6" t="str">
        <f ca="1">IFERROR(IF(Loan_Not_Paid*Values_Entered,Principal,""), "")</f>
        <v/>
      </c>
      <c r="G326" s="6" t="str">
        <f ca="1">IFERROR(IF(Loan_Not_Paid*Values_Entered,Interest,""), "")</f>
        <v/>
      </c>
      <c r="H326" s="6" t="str">
        <f ca="1">IFERROR(IF(Loan_Not_Paid*Values_Entered,Ending_Balance,""), "")</f>
        <v/>
      </c>
    </row>
    <row r="327" spans="2:8" x14ac:dyDescent="0.15">
      <c r="B327" s="5" t="str">
        <f ca="1">IFERROR(IF(Loan_Not_Paid*Values_Entered,Payment_Number,""), "")</f>
        <v/>
      </c>
      <c r="C327" s="3" t="str">
        <f ca="1">IFERROR(IF(Loan_Not_Paid*Values_Entered,Payment_Date,""), "")</f>
        <v/>
      </c>
      <c r="D327" s="6" t="str">
        <f ca="1">IFERROR(IF(Loan_Not_Paid*Values_Entered,Beginning_Balance,""), "")</f>
        <v/>
      </c>
      <c r="E327" s="6" t="str">
        <f ca="1">IFERROR(IF(Loan_Not_Paid*Values_Entered,Monthly_Payment,""), "")</f>
        <v/>
      </c>
      <c r="F327" s="6" t="str">
        <f ca="1">IFERROR(IF(Loan_Not_Paid*Values_Entered,Principal,""), "")</f>
        <v/>
      </c>
      <c r="G327" s="6" t="str">
        <f ca="1">IFERROR(IF(Loan_Not_Paid*Values_Entered,Interest,""), "")</f>
        <v/>
      </c>
      <c r="H327" s="6" t="str">
        <f ca="1">IFERROR(IF(Loan_Not_Paid*Values_Entered,Ending_Balance,""), "")</f>
        <v/>
      </c>
    </row>
    <row r="328" spans="2:8" x14ac:dyDescent="0.15">
      <c r="B328" s="5" t="str">
        <f ca="1">IFERROR(IF(Loan_Not_Paid*Values_Entered,Payment_Number,""), "")</f>
        <v/>
      </c>
      <c r="C328" s="3" t="str">
        <f ca="1">IFERROR(IF(Loan_Not_Paid*Values_Entered,Payment_Date,""), "")</f>
        <v/>
      </c>
      <c r="D328" s="6" t="str">
        <f ca="1">IFERROR(IF(Loan_Not_Paid*Values_Entered,Beginning_Balance,""), "")</f>
        <v/>
      </c>
      <c r="E328" s="6" t="str">
        <f ca="1">IFERROR(IF(Loan_Not_Paid*Values_Entered,Monthly_Payment,""), "")</f>
        <v/>
      </c>
      <c r="F328" s="6" t="str">
        <f ca="1">IFERROR(IF(Loan_Not_Paid*Values_Entered,Principal,""), "")</f>
        <v/>
      </c>
      <c r="G328" s="6" t="str">
        <f ca="1">IFERROR(IF(Loan_Not_Paid*Values_Entered,Interest,""), "")</f>
        <v/>
      </c>
      <c r="H328" s="6" t="str">
        <f ca="1">IFERROR(IF(Loan_Not_Paid*Values_Entered,Ending_Balance,""), "")</f>
        <v/>
      </c>
    </row>
    <row r="329" spans="2:8" x14ac:dyDescent="0.15">
      <c r="B329" s="5" t="str">
        <f ca="1">IFERROR(IF(Loan_Not_Paid*Values_Entered,Payment_Number,""), "")</f>
        <v/>
      </c>
      <c r="C329" s="3" t="str">
        <f ca="1">IFERROR(IF(Loan_Not_Paid*Values_Entered,Payment_Date,""), "")</f>
        <v/>
      </c>
      <c r="D329" s="6" t="str">
        <f ca="1">IFERROR(IF(Loan_Not_Paid*Values_Entered,Beginning_Balance,""), "")</f>
        <v/>
      </c>
      <c r="E329" s="6" t="str">
        <f ca="1">IFERROR(IF(Loan_Not_Paid*Values_Entered,Monthly_Payment,""), "")</f>
        <v/>
      </c>
      <c r="F329" s="6" t="str">
        <f ca="1">IFERROR(IF(Loan_Not_Paid*Values_Entered,Principal,""), "")</f>
        <v/>
      </c>
      <c r="G329" s="6" t="str">
        <f ca="1">IFERROR(IF(Loan_Not_Paid*Values_Entered,Interest,""), "")</f>
        <v/>
      </c>
      <c r="H329" s="6" t="str">
        <f ca="1">IFERROR(IF(Loan_Not_Paid*Values_Entered,Ending_Balance,""), "")</f>
        <v/>
      </c>
    </row>
    <row r="330" spans="2:8" x14ac:dyDescent="0.15">
      <c r="B330" s="5" t="str">
        <f ca="1">IFERROR(IF(Loan_Not_Paid*Values_Entered,Payment_Number,""), "")</f>
        <v/>
      </c>
      <c r="C330" s="3" t="str">
        <f ca="1">IFERROR(IF(Loan_Not_Paid*Values_Entered,Payment_Date,""), "")</f>
        <v/>
      </c>
      <c r="D330" s="6" t="str">
        <f ca="1">IFERROR(IF(Loan_Not_Paid*Values_Entered,Beginning_Balance,""), "")</f>
        <v/>
      </c>
      <c r="E330" s="6" t="str">
        <f ca="1">IFERROR(IF(Loan_Not_Paid*Values_Entered,Monthly_Payment,""), "")</f>
        <v/>
      </c>
      <c r="F330" s="6" t="str">
        <f ca="1">IFERROR(IF(Loan_Not_Paid*Values_Entered,Principal,""), "")</f>
        <v/>
      </c>
      <c r="G330" s="6" t="str">
        <f ca="1">IFERROR(IF(Loan_Not_Paid*Values_Entered,Interest,""), "")</f>
        <v/>
      </c>
      <c r="H330" s="6" t="str">
        <f ca="1">IFERROR(IF(Loan_Not_Paid*Values_Entered,Ending_Balance,""), "")</f>
        <v/>
      </c>
    </row>
    <row r="331" spans="2:8" x14ac:dyDescent="0.15">
      <c r="B331" s="5" t="str">
        <f ca="1">IFERROR(IF(Loan_Not_Paid*Values_Entered,Payment_Number,""), "")</f>
        <v/>
      </c>
      <c r="C331" s="3" t="str">
        <f ca="1">IFERROR(IF(Loan_Not_Paid*Values_Entered,Payment_Date,""), "")</f>
        <v/>
      </c>
      <c r="D331" s="6" t="str">
        <f ca="1">IFERROR(IF(Loan_Not_Paid*Values_Entered,Beginning_Balance,""), "")</f>
        <v/>
      </c>
      <c r="E331" s="6" t="str">
        <f ca="1">IFERROR(IF(Loan_Not_Paid*Values_Entered,Monthly_Payment,""), "")</f>
        <v/>
      </c>
      <c r="F331" s="6" t="str">
        <f ca="1">IFERROR(IF(Loan_Not_Paid*Values_Entered,Principal,""), "")</f>
        <v/>
      </c>
      <c r="G331" s="6" t="str">
        <f ca="1">IFERROR(IF(Loan_Not_Paid*Values_Entered,Interest,""), "")</f>
        <v/>
      </c>
      <c r="H331" s="6" t="str">
        <f ca="1">IFERROR(IF(Loan_Not_Paid*Values_Entered,Ending_Balance,""), "")</f>
        <v/>
      </c>
    </row>
    <row r="332" spans="2:8" x14ac:dyDescent="0.15">
      <c r="B332" s="5" t="str">
        <f ca="1">IFERROR(IF(Loan_Not_Paid*Values_Entered,Payment_Number,""), "")</f>
        <v/>
      </c>
      <c r="C332" s="3" t="str">
        <f ca="1">IFERROR(IF(Loan_Not_Paid*Values_Entered,Payment_Date,""), "")</f>
        <v/>
      </c>
      <c r="D332" s="6" t="str">
        <f ca="1">IFERROR(IF(Loan_Not_Paid*Values_Entered,Beginning_Balance,""), "")</f>
        <v/>
      </c>
      <c r="E332" s="6" t="str">
        <f ca="1">IFERROR(IF(Loan_Not_Paid*Values_Entered,Monthly_Payment,""), "")</f>
        <v/>
      </c>
      <c r="F332" s="6" t="str">
        <f ca="1">IFERROR(IF(Loan_Not_Paid*Values_Entered,Principal,""), "")</f>
        <v/>
      </c>
      <c r="G332" s="6" t="str">
        <f ca="1">IFERROR(IF(Loan_Not_Paid*Values_Entered,Interest,""), "")</f>
        <v/>
      </c>
      <c r="H332" s="6" t="str">
        <f ca="1">IFERROR(IF(Loan_Not_Paid*Values_Entered,Ending_Balance,""), "")</f>
        <v/>
      </c>
    </row>
    <row r="333" spans="2:8" x14ac:dyDescent="0.15">
      <c r="B333" s="5" t="str">
        <f ca="1">IFERROR(IF(Loan_Not_Paid*Values_Entered,Payment_Number,""), "")</f>
        <v/>
      </c>
      <c r="C333" s="3" t="str">
        <f ca="1">IFERROR(IF(Loan_Not_Paid*Values_Entered,Payment_Date,""), "")</f>
        <v/>
      </c>
      <c r="D333" s="6" t="str">
        <f ca="1">IFERROR(IF(Loan_Not_Paid*Values_Entered,Beginning_Balance,""), "")</f>
        <v/>
      </c>
      <c r="E333" s="6" t="str">
        <f ca="1">IFERROR(IF(Loan_Not_Paid*Values_Entered,Monthly_Payment,""), "")</f>
        <v/>
      </c>
      <c r="F333" s="6" t="str">
        <f ca="1">IFERROR(IF(Loan_Not_Paid*Values_Entered,Principal,""), "")</f>
        <v/>
      </c>
      <c r="G333" s="6" t="str">
        <f ca="1">IFERROR(IF(Loan_Not_Paid*Values_Entered,Interest,""), "")</f>
        <v/>
      </c>
      <c r="H333" s="6" t="str">
        <f ca="1">IFERROR(IF(Loan_Not_Paid*Values_Entered,Ending_Balance,""), "")</f>
        <v/>
      </c>
    </row>
    <row r="334" spans="2:8" x14ac:dyDescent="0.15">
      <c r="B334" s="5" t="str">
        <f ca="1">IFERROR(IF(Loan_Not_Paid*Values_Entered,Payment_Number,""), "")</f>
        <v/>
      </c>
      <c r="C334" s="3" t="str">
        <f ca="1">IFERROR(IF(Loan_Not_Paid*Values_Entered,Payment_Date,""), "")</f>
        <v/>
      </c>
      <c r="D334" s="6" t="str">
        <f ca="1">IFERROR(IF(Loan_Not_Paid*Values_Entered,Beginning_Balance,""), "")</f>
        <v/>
      </c>
      <c r="E334" s="6" t="str">
        <f ca="1">IFERROR(IF(Loan_Not_Paid*Values_Entered,Monthly_Payment,""), "")</f>
        <v/>
      </c>
      <c r="F334" s="6" t="str">
        <f ca="1">IFERROR(IF(Loan_Not_Paid*Values_Entered,Principal,""), "")</f>
        <v/>
      </c>
      <c r="G334" s="6" t="str">
        <f ca="1">IFERROR(IF(Loan_Not_Paid*Values_Entered,Interest,""), "")</f>
        <v/>
      </c>
      <c r="H334" s="6" t="str">
        <f ca="1">IFERROR(IF(Loan_Not_Paid*Values_Entered,Ending_Balance,""), "")</f>
        <v/>
      </c>
    </row>
    <row r="335" spans="2:8" x14ac:dyDescent="0.15">
      <c r="B335" s="5" t="str">
        <f ca="1">IFERROR(IF(Loan_Not_Paid*Values_Entered,Payment_Number,""), "")</f>
        <v/>
      </c>
      <c r="C335" s="3" t="str">
        <f ca="1">IFERROR(IF(Loan_Not_Paid*Values_Entered,Payment_Date,""), "")</f>
        <v/>
      </c>
      <c r="D335" s="6" t="str">
        <f ca="1">IFERROR(IF(Loan_Not_Paid*Values_Entered,Beginning_Balance,""), "")</f>
        <v/>
      </c>
      <c r="E335" s="6" t="str">
        <f ca="1">IFERROR(IF(Loan_Not_Paid*Values_Entered,Monthly_Payment,""), "")</f>
        <v/>
      </c>
      <c r="F335" s="6" t="str">
        <f ca="1">IFERROR(IF(Loan_Not_Paid*Values_Entered,Principal,""), "")</f>
        <v/>
      </c>
      <c r="G335" s="6" t="str">
        <f ca="1">IFERROR(IF(Loan_Not_Paid*Values_Entered,Interest,""), "")</f>
        <v/>
      </c>
      <c r="H335" s="6" t="str">
        <f ca="1">IFERROR(IF(Loan_Not_Paid*Values_Entered,Ending_Balance,""), "")</f>
        <v/>
      </c>
    </row>
    <row r="336" spans="2:8" x14ac:dyDescent="0.15">
      <c r="B336" s="5" t="str">
        <f ca="1">IFERROR(IF(Loan_Not_Paid*Values_Entered,Payment_Number,""), "")</f>
        <v/>
      </c>
      <c r="C336" s="3" t="str">
        <f ca="1">IFERROR(IF(Loan_Not_Paid*Values_Entered,Payment_Date,""), "")</f>
        <v/>
      </c>
      <c r="D336" s="6" t="str">
        <f ca="1">IFERROR(IF(Loan_Not_Paid*Values_Entered,Beginning_Balance,""), "")</f>
        <v/>
      </c>
      <c r="E336" s="6" t="str">
        <f ca="1">IFERROR(IF(Loan_Not_Paid*Values_Entered,Monthly_Payment,""), "")</f>
        <v/>
      </c>
      <c r="F336" s="6" t="str">
        <f ca="1">IFERROR(IF(Loan_Not_Paid*Values_Entered,Principal,""), "")</f>
        <v/>
      </c>
      <c r="G336" s="6" t="str">
        <f ca="1">IFERROR(IF(Loan_Not_Paid*Values_Entered,Interest,""), "")</f>
        <v/>
      </c>
      <c r="H336" s="6" t="str">
        <f ca="1">IFERROR(IF(Loan_Not_Paid*Values_Entered,Ending_Balance,""), "")</f>
        <v/>
      </c>
    </row>
    <row r="337" spans="2:8" x14ac:dyDescent="0.15">
      <c r="B337" s="5" t="str">
        <f ca="1">IFERROR(IF(Loan_Not_Paid*Values_Entered,Payment_Number,""), "")</f>
        <v/>
      </c>
      <c r="C337" s="3" t="str">
        <f ca="1">IFERROR(IF(Loan_Not_Paid*Values_Entered,Payment_Date,""), "")</f>
        <v/>
      </c>
      <c r="D337" s="6" t="str">
        <f ca="1">IFERROR(IF(Loan_Not_Paid*Values_Entered,Beginning_Balance,""), "")</f>
        <v/>
      </c>
      <c r="E337" s="6" t="str">
        <f ca="1">IFERROR(IF(Loan_Not_Paid*Values_Entered,Monthly_Payment,""), "")</f>
        <v/>
      </c>
      <c r="F337" s="6" t="str">
        <f ca="1">IFERROR(IF(Loan_Not_Paid*Values_Entered,Principal,""), "")</f>
        <v/>
      </c>
      <c r="G337" s="6" t="str">
        <f ca="1">IFERROR(IF(Loan_Not_Paid*Values_Entered,Interest,""), "")</f>
        <v/>
      </c>
      <c r="H337" s="6" t="str">
        <f ca="1">IFERROR(IF(Loan_Not_Paid*Values_Entered,Ending_Balance,""), "")</f>
        <v/>
      </c>
    </row>
    <row r="338" spans="2:8" x14ac:dyDescent="0.15">
      <c r="B338" s="5" t="str">
        <f ca="1">IFERROR(IF(Loan_Not_Paid*Values_Entered,Payment_Number,""), "")</f>
        <v/>
      </c>
      <c r="C338" s="3" t="str">
        <f ca="1">IFERROR(IF(Loan_Not_Paid*Values_Entered,Payment_Date,""), "")</f>
        <v/>
      </c>
      <c r="D338" s="6" t="str">
        <f ca="1">IFERROR(IF(Loan_Not_Paid*Values_Entered,Beginning_Balance,""), "")</f>
        <v/>
      </c>
      <c r="E338" s="6" t="str">
        <f ca="1">IFERROR(IF(Loan_Not_Paid*Values_Entered,Monthly_Payment,""), "")</f>
        <v/>
      </c>
      <c r="F338" s="6" t="str">
        <f ca="1">IFERROR(IF(Loan_Not_Paid*Values_Entered,Principal,""), "")</f>
        <v/>
      </c>
      <c r="G338" s="6" t="str">
        <f ca="1">IFERROR(IF(Loan_Not_Paid*Values_Entered,Interest,""), "")</f>
        <v/>
      </c>
      <c r="H338" s="6" t="str">
        <f ca="1">IFERROR(IF(Loan_Not_Paid*Values_Entered,Ending_Balance,""), "")</f>
        <v/>
      </c>
    </row>
    <row r="339" spans="2:8" x14ac:dyDescent="0.15">
      <c r="B339" s="5" t="str">
        <f ca="1">IFERROR(IF(Loan_Not_Paid*Values_Entered,Payment_Number,""), "")</f>
        <v/>
      </c>
      <c r="C339" s="3" t="str">
        <f ca="1">IFERROR(IF(Loan_Not_Paid*Values_Entered,Payment_Date,""), "")</f>
        <v/>
      </c>
      <c r="D339" s="6" t="str">
        <f ca="1">IFERROR(IF(Loan_Not_Paid*Values_Entered,Beginning_Balance,""), "")</f>
        <v/>
      </c>
      <c r="E339" s="6" t="str">
        <f ca="1">IFERROR(IF(Loan_Not_Paid*Values_Entered,Monthly_Payment,""), "")</f>
        <v/>
      </c>
      <c r="F339" s="6" t="str">
        <f ca="1">IFERROR(IF(Loan_Not_Paid*Values_Entered,Principal,""), "")</f>
        <v/>
      </c>
      <c r="G339" s="6" t="str">
        <f ca="1">IFERROR(IF(Loan_Not_Paid*Values_Entered,Interest,""), "")</f>
        <v/>
      </c>
      <c r="H339" s="6" t="str">
        <f ca="1">IFERROR(IF(Loan_Not_Paid*Values_Entered,Ending_Balance,""), "")</f>
        <v/>
      </c>
    </row>
    <row r="340" spans="2:8" x14ac:dyDescent="0.15">
      <c r="B340" s="5" t="str">
        <f ca="1">IFERROR(IF(Loan_Not_Paid*Values_Entered,Payment_Number,""), "")</f>
        <v/>
      </c>
      <c r="C340" s="3" t="str">
        <f ca="1">IFERROR(IF(Loan_Not_Paid*Values_Entered,Payment_Date,""), "")</f>
        <v/>
      </c>
      <c r="D340" s="6" t="str">
        <f ca="1">IFERROR(IF(Loan_Not_Paid*Values_Entered,Beginning_Balance,""), "")</f>
        <v/>
      </c>
      <c r="E340" s="6" t="str">
        <f ca="1">IFERROR(IF(Loan_Not_Paid*Values_Entered,Monthly_Payment,""), "")</f>
        <v/>
      </c>
      <c r="F340" s="6" t="str">
        <f ca="1">IFERROR(IF(Loan_Not_Paid*Values_Entered,Principal,""), "")</f>
        <v/>
      </c>
      <c r="G340" s="6" t="str">
        <f ca="1">IFERROR(IF(Loan_Not_Paid*Values_Entered,Interest,""), "")</f>
        <v/>
      </c>
      <c r="H340" s="6" t="str">
        <f ca="1">IFERROR(IF(Loan_Not_Paid*Values_Entered,Ending_Balance,""), "")</f>
        <v/>
      </c>
    </row>
    <row r="341" spans="2:8" x14ac:dyDescent="0.15">
      <c r="B341" s="5" t="str">
        <f ca="1">IFERROR(IF(Loan_Not_Paid*Values_Entered,Payment_Number,""), "")</f>
        <v/>
      </c>
      <c r="C341" s="3" t="str">
        <f ca="1">IFERROR(IF(Loan_Not_Paid*Values_Entered,Payment_Date,""), "")</f>
        <v/>
      </c>
      <c r="D341" s="6" t="str">
        <f ca="1">IFERROR(IF(Loan_Not_Paid*Values_Entered,Beginning_Balance,""), "")</f>
        <v/>
      </c>
      <c r="E341" s="6" t="str">
        <f ca="1">IFERROR(IF(Loan_Not_Paid*Values_Entered,Monthly_Payment,""), "")</f>
        <v/>
      </c>
      <c r="F341" s="6" t="str">
        <f ca="1">IFERROR(IF(Loan_Not_Paid*Values_Entered,Principal,""), "")</f>
        <v/>
      </c>
      <c r="G341" s="6" t="str">
        <f ca="1">IFERROR(IF(Loan_Not_Paid*Values_Entered,Interest,""), "")</f>
        <v/>
      </c>
      <c r="H341" s="6" t="str">
        <f ca="1">IFERROR(IF(Loan_Not_Paid*Values_Entered,Ending_Balance,""), "")</f>
        <v/>
      </c>
    </row>
    <row r="342" spans="2:8" x14ac:dyDescent="0.15">
      <c r="B342" s="5" t="str">
        <f ca="1">IFERROR(IF(Loan_Not_Paid*Values_Entered,Payment_Number,""), "")</f>
        <v/>
      </c>
      <c r="C342" s="3" t="str">
        <f ca="1">IFERROR(IF(Loan_Not_Paid*Values_Entered,Payment_Date,""), "")</f>
        <v/>
      </c>
      <c r="D342" s="6" t="str">
        <f ca="1">IFERROR(IF(Loan_Not_Paid*Values_Entered,Beginning_Balance,""), "")</f>
        <v/>
      </c>
      <c r="E342" s="6" t="str">
        <f ca="1">IFERROR(IF(Loan_Not_Paid*Values_Entered,Monthly_Payment,""), "")</f>
        <v/>
      </c>
      <c r="F342" s="6" t="str">
        <f ca="1">IFERROR(IF(Loan_Not_Paid*Values_Entered,Principal,""), "")</f>
        <v/>
      </c>
      <c r="G342" s="6" t="str">
        <f ca="1">IFERROR(IF(Loan_Not_Paid*Values_Entered,Interest,""), "")</f>
        <v/>
      </c>
      <c r="H342" s="6" t="str">
        <f ca="1">IFERROR(IF(Loan_Not_Paid*Values_Entered,Ending_Balance,""), "")</f>
        <v/>
      </c>
    </row>
    <row r="343" spans="2:8" x14ac:dyDescent="0.15">
      <c r="B343" s="5" t="str">
        <f ca="1">IFERROR(IF(Loan_Not_Paid*Values_Entered,Payment_Number,""), "")</f>
        <v/>
      </c>
      <c r="C343" s="3" t="str">
        <f ca="1">IFERROR(IF(Loan_Not_Paid*Values_Entered,Payment_Date,""), "")</f>
        <v/>
      </c>
      <c r="D343" s="6" t="str">
        <f ca="1">IFERROR(IF(Loan_Not_Paid*Values_Entered,Beginning_Balance,""), "")</f>
        <v/>
      </c>
      <c r="E343" s="6" t="str">
        <f ca="1">IFERROR(IF(Loan_Not_Paid*Values_Entered,Monthly_Payment,""), "")</f>
        <v/>
      </c>
      <c r="F343" s="6" t="str">
        <f ca="1">IFERROR(IF(Loan_Not_Paid*Values_Entered,Principal,""), "")</f>
        <v/>
      </c>
      <c r="G343" s="6" t="str">
        <f ca="1">IFERROR(IF(Loan_Not_Paid*Values_Entered,Interest,""), "")</f>
        <v/>
      </c>
      <c r="H343" s="6" t="str">
        <f ca="1">IFERROR(IF(Loan_Not_Paid*Values_Entered,Ending_Balance,""), "")</f>
        <v/>
      </c>
    </row>
    <row r="344" spans="2:8" x14ac:dyDescent="0.15">
      <c r="B344" s="5" t="str">
        <f ca="1">IFERROR(IF(Loan_Not_Paid*Values_Entered,Payment_Number,""), "")</f>
        <v/>
      </c>
      <c r="C344" s="3" t="str">
        <f ca="1">IFERROR(IF(Loan_Not_Paid*Values_Entered,Payment_Date,""), "")</f>
        <v/>
      </c>
      <c r="D344" s="6" t="str">
        <f ca="1">IFERROR(IF(Loan_Not_Paid*Values_Entered,Beginning_Balance,""), "")</f>
        <v/>
      </c>
      <c r="E344" s="6" t="str">
        <f ca="1">IFERROR(IF(Loan_Not_Paid*Values_Entered,Monthly_Payment,""), "")</f>
        <v/>
      </c>
      <c r="F344" s="6" t="str">
        <f ca="1">IFERROR(IF(Loan_Not_Paid*Values_Entered,Principal,""), "")</f>
        <v/>
      </c>
      <c r="G344" s="6" t="str">
        <f ca="1">IFERROR(IF(Loan_Not_Paid*Values_Entered,Interest,""), "")</f>
        <v/>
      </c>
      <c r="H344" s="6" t="str">
        <f ca="1">IFERROR(IF(Loan_Not_Paid*Values_Entered,Ending_Balance,""), "")</f>
        <v/>
      </c>
    </row>
    <row r="345" spans="2:8" x14ac:dyDescent="0.15">
      <c r="B345" s="5" t="str">
        <f ca="1">IFERROR(IF(Loan_Not_Paid*Values_Entered,Payment_Number,""), "")</f>
        <v/>
      </c>
      <c r="C345" s="3" t="str">
        <f ca="1">IFERROR(IF(Loan_Not_Paid*Values_Entered,Payment_Date,""), "")</f>
        <v/>
      </c>
      <c r="D345" s="6" t="str">
        <f ca="1">IFERROR(IF(Loan_Not_Paid*Values_Entered,Beginning_Balance,""), "")</f>
        <v/>
      </c>
      <c r="E345" s="6" t="str">
        <f ca="1">IFERROR(IF(Loan_Not_Paid*Values_Entered,Monthly_Payment,""), "")</f>
        <v/>
      </c>
      <c r="F345" s="6" t="str">
        <f ca="1">IFERROR(IF(Loan_Not_Paid*Values_Entered,Principal,""), "")</f>
        <v/>
      </c>
      <c r="G345" s="6" t="str">
        <f ca="1">IFERROR(IF(Loan_Not_Paid*Values_Entered,Interest,""), "")</f>
        <v/>
      </c>
      <c r="H345" s="6" t="str">
        <f ca="1">IFERROR(IF(Loan_Not_Paid*Values_Entered,Ending_Balance,""), "")</f>
        <v/>
      </c>
    </row>
    <row r="346" spans="2:8" x14ac:dyDescent="0.15">
      <c r="B346" s="5" t="str">
        <f ca="1">IFERROR(IF(Loan_Not_Paid*Values_Entered,Payment_Number,""), "")</f>
        <v/>
      </c>
      <c r="C346" s="3" t="str">
        <f ca="1">IFERROR(IF(Loan_Not_Paid*Values_Entered,Payment_Date,""), "")</f>
        <v/>
      </c>
      <c r="D346" s="6" t="str">
        <f ca="1">IFERROR(IF(Loan_Not_Paid*Values_Entered,Beginning_Balance,""), "")</f>
        <v/>
      </c>
      <c r="E346" s="6" t="str">
        <f ca="1">IFERROR(IF(Loan_Not_Paid*Values_Entered,Monthly_Payment,""), "")</f>
        <v/>
      </c>
      <c r="F346" s="6" t="str">
        <f ca="1">IFERROR(IF(Loan_Not_Paid*Values_Entered,Principal,""), "")</f>
        <v/>
      </c>
      <c r="G346" s="6" t="str">
        <f ca="1">IFERROR(IF(Loan_Not_Paid*Values_Entered,Interest,""), "")</f>
        <v/>
      </c>
      <c r="H346" s="6" t="str">
        <f ca="1">IFERROR(IF(Loan_Not_Paid*Values_Entered,Ending_Balance,""), "")</f>
        <v/>
      </c>
    </row>
    <row r="347" spans="2:8" x14ac:dyDescent="0.15">
      <c r="B347" s="5" t="str">
        <f ca="1">IFERROR(IF(Loan_Not_Paid*Values_Entered,Payment_Number,""), "")</f>
        <v/>
      </c>
      <c r="C347" s="3" t="str">
        <f ca="1">IFERROR(IF(Loan_Not_Paid*Values_Entered,Payment_Date,""), "")</f>
        <v/>
      </c>
      <c r="D347" s="6" t="str">
        <f ca="1">IFERROR(IF(Loan_Not_Paid*Values_Entered,Beginning_Balance,""), "")</f>
        <v/>
      </c>
      <c r="E347" s="6" t="str">
        <f ca="1">IFERROR(IF(Loan_Not_Paid*Values_Entered,Monthly_Payment,""), "")</f>
        <v/>
      </c>
      <c r="F347" s="6" t="str">
        <f ca="1">IFERROR(IF(Loan_Not_Paid*Values_Entered,Principal,""), "")</f>
        <v/>
      </c>
      <c r="G347" s="6" t="str">
        <f ca="1">IFERROR(IF(Loan_Not_Paid*Values_Entered,Interest,""), "")</f>
        <v/>
      </c>
      <c r="H347" s="6" t="str">
        <f ca="1">IFERROR(IF(Loan_Not_Paid*Values_Entered,Ending_Balance,""), "")</f>
        <v/>
      </c>
    </row>
    <row r="348" spans="2:8" x14ac:dyDescent="0.15">
      <c r="B348" s="5" t="str">
        <f ca="1">IFERROR(IF(Loan_Not_Paid*Values_Entered,Payment_Number,""), "")</f>
        <v/>
      </c>
      <c r="C348" s="3" t="str">
        <f ca="1">IFERROR(IF(Loan_Not_Paid*Values_Entered,Payment_Date,""), "")</f>
        <v/>
      </c>
      <c r="D348" s="6" t="str">
        <f ca="1">IFERROR(IF(Loan_Not_Paid*Values_Entered,Beginning_Balance,""), "")</f>
        <v/>
      </c>
      <c r="E348" s="6" t="str">
        <f ca="1">IFERROR(IF(Loan_Not_Paid*Values_Entered,Monthly_Payment,""), "")</f>
        <v/>
      </c>
      <c r="F348" s="6" t="str">
        <f ca="1">IFERROR(IF(Loan_Not_Paid*Values_Entered,Principal,""), "")</f>
        <v/>
      </c>
      <c r="G348" s="6" t="str">
        <f ca="1">IFERROR(IF(Loan_Not_Paid*Values_Entered,Interest,""), "")</f>
        <v/>
      </c>
      <c r="H348" s="6" t="str">
        <f ca="1">IFERROR(IF(Loan_Not_Paid*Values_Entered,Ending_Balance,""), "")</f>
        <v/>
      </c>
    </row>
    <row r="349" spans="2:8" x14ac:dyDescent="0.15">
      <c r="B349" s="5" t="str">
        <f ca="1">IFERROR(IF(Loan_Not_Paid*Values_Entered,Payment_Number,""), "")</f>
        <v/>
      </c>
      <c r="C349" s="3" t="str">
        <f ca="1">IFERROR(IF(Loan_Not_Paid*Values_Entered,Payment_Date,""), "")</f>
        <v/>
      </c>
      <c r="D349" s="6" t="str">
        <f ca="1">IFERROR(IF(Loan_Not_Paid*Values_Entered,Beginning_Balance,""), "")</f>
        <v/>
      </c>
      <c r="E349" s="6" t="str">
        <f ca="1">IFERROR(IF(Loan_Not_Paid*Values_Entered,Monthly_Payment,""), "")</f>
        <v/>
      </c>
      <c r="F349" s="6" t="str">
        <f ca="1">IFERROR(IF(Loan_Not_Paid*Values_Entered,Principal,""), "")</f>
        <v/>
      </c>
      <c r="G349" s="6" t="str">
        <f ca="1">IFERROR(IF(Loan_Not_Paid*Values_Entered,Interest,""), "")</f>
        <v/>
      </c>
      <c r="H349" s="6" t="str">
        <f ca="1">IFERROR(IF(Loan_Not_Paid*Values_Entered,Ending_Balance,""), "")</f>
        <v/>
      </c>
    </row>
    <row r="350" spans="2:8" x14ac:dyDescent="0.15">
      <c r="B350" s="5" t="str">
        <f ca="1">IFERROR(IF(Loan_Not_Paid*Values_Entered,Payment_Number,""), "")</f>
        <v/>
      </c>
      <c r="C350" s="3" t="str">
        <f ca="1">IFERROR(IF(Loan_Not_Paid*Values_Entered,Payment_Date,""), "")</f>
        <v/>
      </c>
      <c r="D350" s="6" t="str">
        <f ca="1">IFERROR(IF(Loan_Not_Paid*Values_Entered,Beginning_Balance,""), "")</f>
        <v/>
      </c>
      <c r="E350" s="6" t="str">
        <f ca="1">IFERROR(IF(Loan_Not_Paid*Values_Entered,Monthly_Payment,""), "")</f>
        <v/>
      </c>
      <c r="F350" s="6" t="str">
        <f ca="1">IFERROR(IF(Loan_Not_Paid*Values_Entered,Principal,""), "")</f>
        <v/>
      </c>
      <c r="G350" s="6" t="str">
        <f ca="1">IFERROR(IF(Loan_Not_Paid*Values_Entered,Interest,""), "")</f>
        <v/>
      </c>
      <c r="H350" s="6" t="str">
        <f ca="1">IFERROR(IF(Loan_Not_Paid*Values_Entered,Ending_Balance,""), "")</f>
        <v/>
      </c>
    </row>
    <row r="351" spans="2:8" x14ac:dyDescent="0.15">
      <c r="B351" s="5" t="str">
        <f ca="1">IFERROR(IF(Loan_Not_Paid*Values_Entered,Payment_Number,""), "")</f>
        <v/>
      </c>
      <c r="C351" s="3" t="str">
        <f ca="1">IFERROR(IF(Loan_Not_Paid*Values_Entered,Payment_Date,""), "")</f>
        <v/>
      </c>
      <c r="D351" s="6" t="str">
        <f ca="1">IFERROR(IF(Loan_Not_Paid*Values_Entered,Beginning_Balance,""), "")</f>
        <v/>
      </c>
      <c r="E351" s="6" t="str">
        <f ca="1">IFERROR(IF(Loan_Not_Paid*Values_Entered,Monthly_Payment,""), "")</f>
        <v/>
      </c>
      <c r="F351" s="6" t="str">
        <f ca="1">IFERROR(IF(Loan_Not_Paid*Values_Entered,Principal,""), "")</f>
        <v/>
      </c>
      <c r="G351" s="6" t="str">
        <f ca="1">IFERROR(IF(Loan_Not_Paid*Values_Entered,Interest,""), "")</f>
        <v/>
      </c>
      <c r="H351" s="6" t="str">
        <f ca="1">IFERROR(IF(Loan_Not_Paid*Values_Entered,Ending_Balance,""), "")</f>
        <v/>
      </c>
    </row>
    <row r="352" spans="2:8" x14ac:dyDescent="0.15">
      <c r="B352" s="5" t="str">
        <f ca="1">IFERROR(IF(Loan_Not_Paid*Values_Entered,Payment_Number,""), "")</f>
        <v/>
      </c>
      <c r="C352" s="3" t="str">
        <f ca="1">IFERROR(IF(Loan_Not_Paid*Values_Entered,Payment_Date,""), "")</f>
        <v/>
      </c>
      <c r="D352" s="6" t="str">
        <f ca="1">IFERROR(IF(Loan_Not_Paid*Values_Entered,Beginning_Balance,""), "")</f>
        <v/>
      </c>
      <c r="E352" s="6" t="str">
        <f ca="1">IFERROR(IF(Loan_Not_Paid*Values_Entered,Monthly_Payment,""), "")</f>
        <v/>
      </c>
      <c r="F352" s="6" t="str">
        <f ca="1">IFERROR(IF(Loan_Not_Paid*Values_Entered,Principal,""), "")</f>
        <v/>
      </c>
      <c r="G352" s="6" t="str">
        <f ca="1">IFERROR(IF(Loan_Not_Paid*Values_Entered,Interest,""), "")</f>
        <v/>
      </c>
      <c r="H352" s="6" t="str">
        <f ca="1">IFERROR(IF(Loan_Not_Paid*Values_Entered,Ending_Balance,""), "")</f>
        <v/>
      </c>
    </row>
    <row r="353" spans="2:8" x14ac:dyDescent="0.15">
      <c r="B353" s="5" t="str">
        <f ca="1">IFERROR(IF(Loan_Not_Paid*Values_Entered,Payment_Number,""), "")</f>
        <v/>
      </c>
      <c r="C353" s="3" t="str">
        <f ca="1">IFERROR(IF(Loan_Not_Paid*Values_Entered,Payment_Date,""), "")</f>
        <v/>
      </c>
      <c r="D353" s="6" t="str">
        <f ca="1">IFERROR(IF(Loan_Not_Paid*Values_Entered,Beginning_Balance,""), "")</f>
        <v/>
      </c>
      <c r="E353" s="6" t="str">
        <f ca="1">IFERROR(IF(Loan_Not_Paid*Values_Entered,Monthly_Payment,""), "")</f>
        <v/>
      </c>
      <c r="F353" s="6" t="str">
        <f ca="1">IFERROR(IF(Loan_Not_Paid*Values_Entered,Principal,""), "")</f>
        <v/>
      </c>
      <c r="G353" s="6" t="str">
        <f ca="1">IFERROR(IF(Loan_Not_Paid*Values_Entered,Interest,""), "")</f>
        <v/>
      </c>
      <c r="H353" s="6" t="str">
        <f ca="1">IFERROR(IF(Loan_Not_Paid*Values_Entered,Ending_Balance,""), "")</f>
        <v/>
      </c>
    </row>
    <row r="354" spans="2:8" x14ac:dyDescent="0.15">
      <c r="B354" s="5" t="str">
        <f ca="1">IFERROR(IF(Loan_Not_Paid*Values_Entered,Payment_Number,""), "")</f>
        <v/>
      </c>
      <c r="C354" s="3" t="str">
        <f ca="1">IFERROR(IF(Loan_Not_Paid*Values_Entered,Payment_Date,""), "")</f>
        <v/>
      </c>
      <c r="D354" s="6" t="str">
        <f ca="1">IFERROR(IF(Loan_Not_Paid*Values_Entered,Beginning_Balance,""), "")</f>
        <v/>
      </c>
      <c r="E354" s="6" t="str">
        <f ca="1">IFERROR(IF(Loan_Not_Paid*Values_Entered,Monthly_Payment,""), "")</f>
        <v/>
      </c>
      <c r="F354" s="6" t="str">
        <f ca="1">IFERROR(IF(Loan_Not_Paid*Values_Entered,Principal,""), "")</f>
        <v/>
      </c>
      <c r="G354" s="6" t="str">
        <f ca="1">IFERROR(IF(Loan_Not_Paid*Values_Entered,Interest,""), "")</f>
        <v/>
      </c>
      <c r="H354" s="6" t="str">
        <f ca="1">IFERROR(IF(Loan_Not_Paid*Values_Entered,Ending_Balance,""), "")</f>
        <v/>
      </c>
    </row>
    <row r="355" spans="2:8" x14ac:dyDescent="0.15">
      <c r="B355" s="5" t="str">
        <f ca="1">IFERROR(IF(Loan_Not_Paid*Values_Entered,Payment_Number,""), "")</f>
        <v/>
      </c>
      <c r="C355" s="3" t="str">
        <f ca="1">IFERROR(IF(Loan_Not_Paid*Values_Entered,Payment_Date,""), "")</f>
        <v/>
      </c>
      <c r="D355" s="6" t="str">
        <f ca="1">IFERROR(IF(Loan_Not_Paid*Values_Entered,Beginning_Balance,""), "")</f>
        <v/>
      </c>
      <c r="E355" s="6" t="str">
        <f ca="1">IFERROR(IF(Loan_Not_Paid*Values_Entered,Monthly_Payment,""), "")</f>
        <v/>
      </c>
      <c r="F355" s="6" t="str">
        <f ca="1">IFERROR(IF(Loan_Not_Paid*Values_Entered,Principal,""), "")</f>
        <v/>
      </c>
      <c r="G355" s="6" t="str">
        <f ca="1">IFERROR(IF(Loan_Not_Paid*Values_Entered,Interest,""), "")</f>
        <v/>
      </c>
      <c r="H355" s="6" t="str">
        <f ca="1">IFERROR(IF(Loan_Not_Paid*Values_Entered,Ending_Balance,""), "")</f>
        <v/>
      </c>
    </row>
    <row r="356" spans="2:8" x14ac:dyDescent="0.15">
      <c r="B356" s="5" t="str">
        <f ca="1">IFERROR(IF(Loan_Not_Paid*Values_Entered,Payment_Number,""), "")</f>
        <v/>
      </c>
      <c r="C356" s="3" t="str">
        <f ca="1">IFERROR(IF(Loan_Not_Paid*Values_Entered,Payment_Date,""), "")</f>
        <v/>
      </c>
      <c r="D356" s="6" t="str">
        <f ca="1">IFERROR(IF(Loan_Not_Paid*Values_Entered,Beginning_Balance,""), "")</f>
        <v/>
      </c>
      <c r="E356" s="6" t="str">
        <f ca="1">IFERROR(IF(Loan_Not_Paid*Values_Entered,Monthly_Payment,""), "")</f>
        <v/>
      </c>
      <c r="F356" s="6" t="str">
        <f ca="1">IFERROR(IF(Loan_Not_Paid*Values_Entered,Principal,""), "")</f>
        <v/>
      </c>
      <c r="G356" s="6" t="str">
        <f ca="1">IFERROR(IF(Loan_Not_Paid*Values_Entered,Interest,""), "")</f>
        <v/>
      </c>
      <c r="H356" s="6" t="str">
        <f ca="1">IFERROR(IF(Loan_Not_Paid*Values_Entered,Ending_Balance,""), "")</f>
        <v/>
      </c>
    </row>
    <row r="357" spans="2:8" x14ac:dyDescent="0.15">
      <c r="B357" s="5" t="str">
        <f ca="1">IFERROR(IF(Loan_Not_Paid*Values_Entered,Payment_Number,""), "")</f>
        <v/>
      </c>
      <c r="C357" s="3" t="str">
        <f ca="1">IFERROR(IF(Loan_Not_Paid*Values_Entered,Payment_Date,""), "")</f>
        <v/>
      </c>
      <c r="D357" s="6" t="str">
        <f ca="1">IFERROR(IF(Loan_Not_Paid*Values_Entered,Beginning_Balance,""), "")</f>
        <v/>
      </c>
      <c r="E357" s="6" t="str">
        <f ca="1">IFERROR(IF(Loan_Not_Paid*Values_Entered,Monthly_Payment,""), "")</f>
        <v/>
      </c>
      <c r="F357" s="6" t="str">
        <f ca="1">IFERROR(IF(Loan_Not_Paid*Values_Entered,Principal,""), "")</f>
        <v/>
      </c>
      <c r="G357" s="6" t="str">
        <f ca="1">IFERROR(IF(Loan_Not_Paid*Values_Entered,Interest,""), "")</f>
        <v/>
      </c>
      <c r="H357" s="6" t="str">
        <f ca="1">IFERROR(IF(Loan_Not_Paid*Values_Entered,Ending_Balance,""), "")</f>
        <v/>
      </c>
    </row>
    <row r="358" spans="2:8" x14ac:dyDescent="0.15">
      <c r="B358" s="5" t="str">
        <f ca="1">IFERROR(IF(Loan_Not_Paid*Values_Entered,Payment_Number,""), "")</f>
        <v/>
      </c>
      <c r="C358" s="3" t="str">
        <f ca="1">IFERROR(IF(Loan_Not_Paid*Values_Entered,Payment_Date,""), "")</f>
        <v/>
      </c>
      <c r="D358" s="6" t="str">
        <f ca="1">IFERROR(IF(Loan_Not_Paid*Values_Entered,Beginning_Balance,""), "")</f>
        <v/>
      </c>
      <c r="E358" s="6" t="str">
        <f ca="1">IFERROR(IF(Loan_Not_Paid*Values_Entered,Monthly_Payment,""), "")</f>
        <v/>
      </c>
      <c r="F358" s="6" t="str">
        <f ca="1">IFERROR(IF(Loan_Not_Paid*Values_Entered,Principal,""), "")</f>
        <v/>
      </c>
      <c r="G358" s="6" t="str">
        <f ca="1">IFERROR(IF(Loan_Not_Paid*Values_Entered,Interest,""), "")</f>
        <v/>
      </c>
      <c r="H358" s="6" t="str">
        <f ca="1">IFERROR(IF(Loan_Not_Paid*Values_Entered,Ending_Balance,""), "")</f>
        <v/>
      </c>
    </row>
    <row r="359" spans="2:8" x14ac:dyDescent="0.15">
      <c r="B359" s="5" t="str">
        <f ca="1">IFERROR(IF(Loan_Not_Paid*Values_Entered,Payment_Number,""), "")</f>
        <v/>
      </c>
      <c r="C359" s="3" t="str">
        <f ca="1">IFERROR(IF(Loan_Not_Paid*Values_Entered,Payment_Date,""), "")</f>
        <v/>
      </c>
      <c r="D359" s="6" t="str">
        <f ca="1">IFERROR(IF(Loan_Not_Paid*Values_Entered,Beginning_Balance,""), "")</f>
        <v/>
      </c>
      <c r="E359" s="6" t="str">
        <f ca="1">IFERROR(IF(Loan_Not_Paid*Values_Entered,Monthly_Payment,""), "")</f>
        <v/>
      </c>
      <c r="F359" s="6" t="str">
        <f ca="1">IFERROR(IF(Loan_Not_Paid*Values_Entered,Principal,""), "")</f>
        <v/>
      </c>
      <c r="G359" s="6" t="str">
        <f ca="1">IFERROR(IF(Loan_Not_Paid*Values_Entered,Interest,""), "")</f>
        <v/>
      </c>
      <c r="H359" s="6" t="str">
        <f ca="1">IFERROR(IF(Loan_Not_Paid*Values_Entered,Ending_Balance,""), "")</f>
        <v/>
      </c>
    </row>
    <row r="360" spans="2:8" x14ac:dyDescent="0.15">
      <c r="B360" s="5" t="str">
        <f ca="1">IFERROR(IF(Loan_Not_Paid*Values_Entered,Payment_Number,""), "")</f>
        <v/>
      </c>
      <c r="C360" s="3" t="str">
        <f ca="1">IFERROR(IF(Loan_Not_Paid*Values_Entered,Payment_Date,""), "")</f>
        <v/>
      </c>
      <c r="D360" s="6" t="str">
        <f ca="1">IFERROR(IF(Loan_Not_Paid*Values_Entered,Beginning_Balance,""), "")</f>
        <v/>
      </c>
      <c r="E360" s="6" t="str">
        <f ca="1">IFERROR(IF(Loan_Not_Paid*Values_Entered,Monthly_Payment,""), "")</f>
        <v/>
      </c>
      <c r="F360" s="6" t="str">
        <f ca="1">IFERROR(IF(Loan_Not_Paid*Values_Entered,Principal,""), "")</f>
        <v/>
      </c>
      <c r="G360" s="6" t="str">
        <f ca="1">IFERROR(IF(Loan_Not_Paid*Values_Entered,Interest,""), "")</f>
        <v/>
      </c>
      <c r="H360" s="6" t="str">
        <f ca="1">IFERROR(IF(Loan_Not_Paid*Values_Entered,Ending_Balance,""), "")</f>
        <v/>
      </c>
    </row>
    <row r="361" spans="2:8" x14ac:dyDescent="0.15">
      <c r="B361" s="5" t="str">
        <f ca="1">IFERROR(IF(Loan_Not_Paid*Values_Entered,Payment_Number,""), "")</f>
        <v/>
      </c>
      <c r="C361" s="3" t="str">
        <f ca="1">IFERROR(IF(Loan_Not_Paid*Values_Entered,Payment_Date,""), "")</f>
        <v/>
      </c>
      <c r="D361" s="6" t="str">
        <f ca="1">IFERROR(IF(Loan_Not_Paid*Values_Entered,Beginning_Balance,""), "")</f>
        <v/>
      </c>
      <c r="E361" s="6" t="str">
        <f ca="1">IFERROR(IF(Loan_Not_Paid*Values_Entered,Monthly_Payment,""), "")</f>
        <v/>
      </c>
      <c r="F361" s="6" t="str">
        <f ca="1">IFERROR(IF(Loan_Not_Paid*Values_Entered,Principal,""), "")</f>
        <v/>
      </c>
      <c r="G361" s="6" t="str">
        <f ca="1">IFERROR(IF(Loan_Not_Paid*Values_Entered,Interest,""), "")</f>
        <v/>
      </c>
      <c r="H361" s="6" t="str">
        <f ca="1">IFERROR(IF(Loan_Not_Paid*Values_Entered,Ending_Balance,""), "")</f>
        <v/>
      </c>
    </row>
    <row r="362" spans="2:8" x14ac:dyDescent="0.15">
      <c r="B362" s="5" t="str">
        <f ca="1">IFERROR(IF(Loan_Not_Paid*Values_Entered,Payment_Number,""), "")</f>
        <v/>
      </c>
      <c r="C362" s="3" t="str">
        <f ca="1">IFERROR(IF(Loan_Not_Paid*Values_Entered,Payment_Date,""), "")</f>
        <v/>
      </c>
      <c r="D362" s="6" t="str">
        <f ca="1">IFERROR(IF(Loan_Not_Paid*Values_Entered,Beginning_Balance,""), "")</f>
        <v/>
      </c>
      <c r="E362" s="6" t="str">
        <f ca="1">IFERROR(IF(Loan_Not_Paid*Values_Entered,Monthly_Payment,""), "")</f>
        <v/>
      </c>
      <c r="F362" s="6" t="str">
        <f ca="1">IFERROR(IF(Loan_Not_Paid*Values_Entered,Principal,""), "")</f>
        <v/>
      </c>
      <c r="G362" s="6" t="str">
        <f ca="1">IFERROR(IF(Loan_Not_Paid*Values_Entered,Interest,""), "")</f>
        <v/>
      </c>
      <c r="H362" s="6" t="str">
        <f ca="1">IFERROR(IF(Loan_Not_Paid*Values_Entered,Ending_Balance,""), "")</f>
        <v/>
      </c>
    </row>
    <row r="363" spans="2:8" x14ac:dyDescent="0.15">
      <c r="B363" s="5" t="str">
        <f ca="1">IFERROR(IF(Loan_Not_Paid*Values_Entered,Payment_Number,""), "")</f>
        <v/>
      </c>
      <c r="C363" s="3" t="str">
        <f ca="1">IFERROR(IF(Loan_Not_Paid*Values_Entered,Payment_Date,""), "")</f>
        <v/>
      </c>
      <c r="D363" s="6" t="str">
        <f ca="1">IFERROR(IF(Loan_Not_Paid*Values_Entered,Beginning_Balance,""), "")</f>
        <v/>
      </c>
      <c r="E363" s="6" t="str">
        <f ca="1">IFERROR(IF(Loan_Not_Paid*Values_Entered,Monthly_Payment,""), "")</f>
        <v/>
      </c>
      <c r="F363" s="6" t="str">
        <f ca="1">IFERROR(IF(Loan_Not_Paid*Values_Entered,Principal,""), "")</f>
        <v/>
      </c>
      <c r="G363" s="6" t="str">
        <f ca="1">IFERROR(IF(Loan_Not_Paid*Values_Entered,Interest,""), "")</f>
        <v/>
      </c>
      <c r="H363" s="6" t="str">
        <f ca="1">IFERROR(IF(Loan_Not_Paid*Values_Entered,Ending_Balance,""), "")</f>
        <v/>
      </c>
    </row>
    <row r="364" spans="2:8" x14ac:dyDescent="0.15">
      <c r="B364" s="5" t="str">
        <f ca="1">IFERROR(IF(Loan_Not_Paid*Values_Entered,Payment_Number,""), "")</f>
        <v/>
      </c>
      <c r="C364" s="3" t="str">
        <f ca="1">IFERROR(IF(Loan_Not_Paid*Values_Entered,Payment_Date,""), "")</f>
        <v/>
      </c>
      <c r="D364" s="6" t="str">
        <f ca="1">IFERROR(IF(Loan_Not_Paid*Values_Entered,Beginning_Balance,""), "")</f>
        <v/>
      </c>
      <c r="E364" s="6" t="str">
        <f ca="1">IFERROR(IF(Loan_Not_Paid*Values_Entered,Monthly_Payment,""), "")</f>
        <v/>
      </c>
      <c r="F364" s="6" t="str">
        <f ca="1">IFERROR(IF(Loan_Not_Paid*Values_Entered,Principal,""), "")</f>
        <v/>
      </c>
      <c r="G364" s="6" t="str">
        <f ca="1">IFERROR(IF(Loan_Not_Paid*Values_Entered,Interest,""), "")</f>
        <v/>
      </c>
      <c r="H364" s="6" t="str">
        <f ca="1">IFERROR(IF(Loan_Not_Paid*Values_Entered,Ending_Balance,""), "")</f>
        <v/>
      </c>
    </row>
    <row r="365" spans="2:8" x14ac:dyDescent="0.15">
      <c r="B365" s="5" t="str">
        <f ca="1">IFERROR(IF(Loan_Not_Paid*Values_Entered,Payment_Number,""), "")</f>
        <v/>
      </c>
      <c r="C365" s="3" t="str">
        <f ca="1">IFERROR(IF(Loan_Not_Paid*Values_Entered,Payment_Date,""), "")</f>
        <v/>
      </c>
      <c r="D365" s="6" t="str">
        <f ca="1">IFERROR(IF(Loan_Not_Paid*Values_Entered,Beginning_Balance,""), "")</f>
        <v/>
      </c>
      <c r="E365" s="6" t="str">
        <f ca="1">IFERROR(IF(Loan_Not_Paid*Values_Entered,Monthly_Payment,""), "")</f>
        <v/>
      </c>
      <c r="F365" s="6" t="str">
        <f ca="1">IFERROR(IF(Loan_Not_Paid*Values_Entered,Principal,""), "")</f>
        <v/>
      </c>
      <c r="G365" s="6" t="str">
        <f ca="1">IFERROR(IF(Loan_Not_Paid*Values_Entered,Interest,""), "")</f>
        <v/>
      </c>
      <c r="H365" s="6" t="str">
        <f ca="1">IFERROR(IF(Loan_Not_Paid*Values_Entered,Ending_Balance,""), "")</f>
        <v/>
      </c>
    </row>
    <row r="366" spans="2:8" x14ac:dyDescent="0.15">
      <c r="B366" s="5" t="str">
        <f ca="1">IFERROR(IF(Loan_Not_Paid*Values_Entered,Payment_Number,""), "")</f>
        <v/>
      </c>
      <c r="C366" s="3" t="str">
        <f ca="1">IFERROR(IF(Loan_Not_Paid*Values_Entered,Payment_Date,""), "")</f>
        <v/>
      </c>
      <c r="D366" s="6" t="str">
        <f ca="1">IFERROR(IF(Loan_Not_Paid*Values_Entered,Beginning_Balance,""), "")</f>
        <v/>
      </c>
      <c r="E366" s="6" t="str">
        <f ca="1">IFERROR(IF(Loan_Not_Paid*Values_Entered,Monthly_Payment,""), "")</f>
        <v/>
      </c>
      <c r="F366" s="6" t="str">
        <f ca="1">IFERROR(IF(Loan_Not_Paid*Values_Entered,Principal,""), "")</f>
        <v/>
      </c>
      <c r="G366" s="6" t="str">
        <f ca="1">IFERROR(IF(Loan_Not_Paid*Values_Entered,Interest,""), "")</f>
        <v/>
      </c>
      <c r="H366" s="6" t="str">
        <f ca="1">IFERROR(IF(Loan_Not_Paid*Values_Entered,Ending_Balance,""), "")</f>
        <v/>
      </c>
    </row>
    <row r="367" spans="2:8" x14ac:dyDescent="0.15">
      <c r="B367" s="5" t="str">
        <f ca="1">IFERROR(IF(Loan_Not_Paid*Values_Entered,Payment_Number,""), "")</f>
        <v/>
      </c>
      <c r="C367" s="3" t="str">
        <f ca="1">IFERROR(IF(Loan_Not_Paid*Values_Entered,Payment_Date,""), "")</f>
        <v/>
      </c>
      <c r="D367" s="6" t="str">
        <f ca="1">IFERROR(IF(Loan_Not_Paid*Values_Entered,Beginning_Balance,""), "")</f>
        <v/>
      </c>
      <c r="E367" s="6" t="str">
        <f ca="1">IFERROR(IF(Loan_Not_Paid*Values_Entered,Monthly_Payment,""), "")</f>
        <v/>
      </c>
      <c r="F367" s="6" t="str">
        <f ca="1">IFERROR(IF(Loan_Not_Paid*Values_Entered,Principal,""), "")</f>
        <v/>
      </c>
      <c r="G367" s="6" t="str">
        <f ca="1">IFERROR(IF(Loan_Not_Paid*Values_Entered,Interest,""), "")</f>
        <v/>
      </c>
      <c r="H367" s="6" t="str">
        <f ca="1">IFERROR(IF(Loan_Not_Paid*Values_Entered,Ending_Balance,""), "")</f>
        <v/>
      </c>
    </row>
    <row r="368" spans="2:8" x14ac:dyDescent="0.15">
      <c r="B368" s="5" t="str">
        <f ca="1">IFERROR(IF(Loan_Not_Paid*Values_Entered,Payment_Number,""), "")</f>
        <v/>
      </c>
      <c r="C368" s="3" t="str">
        <f ca="1">IFERROR(IF(Loan_Not_Paid*Values_Entered,Payment_Date,""), "")</f>
        <v/>
      </c>
      <c r="D368" s="6" t="str">
        <f ca="1">IFERROR(IF(Loan_Not_Paid*Values_Entered,Beginning_Balance,""), "")</f>
        <v/>
      </c>
      <c r="E368" s="6" t="str">
        <f ca="1">IFERROR(IF(Loan_Not_Paid*Values_Entered,Monthly_Payment,""), "")</f>
        <v/>
      </c>
      <c r="F368" s="6" t="str">
        <f ca="1">IFERROR(IF(Loan_Not_Paid*Values_Entered,Principal,""), "")</f>
        <v/>
      </c>
      <c r="G368" s="6" t="str">
        <f ca="1">IFERROR(IF(Loan_Not_Paid*Values_Entered,Interest,""), "")</f>
        <v/>
      </c>
      <c r="H368" s="6" t="str">
        <f ca="1">IFERROR(IF(Loan_Not_Paid*Values_Entered,Ending_Balance,""), "")</f>
        <v/>
      </c>
    </row>
    <row r="369" spans="2:8" x14ac:dyDescent="0.15">
      <c r="B369" s="5" t="str">
        <f ca="1">IFERROR(IF(Loan_Not_Paid*Values_Entered,Payment_Number,""), "")</f>
        <v/>
      </c>
      <c r="C369" s="3" t="str">
        <f ca="1">IFERROR(IF(Loan_Not_Paid*Values_Entered,Payment_Date,""), "")</f>
        <v/>
      </c>
      <c r="D369" s="6" t="str">
        <f ca="1">IFERROR(IF(Loan_Not_Paid*Values_Entered,Beginning_Balance,""), "")</f>
        <v/>
      </c>
      <c r="E369" s="6" t="str">
        <f ca="1">IFERROR(IF(Loan_Not_Paid*Values_Entered,Monthly_Payment,""), "")</f>
        <v/>
      </c>
      <c r="F369" s="6" t="str">
        <f ca="1">IFERROR(IF(Loan_Not_Paid*Values_Entered,Principal,""), "")</f>
        <v/>
      </c>
      <c r="G369" s="6" t="str">
        <f ca="1">IFERROR(IF(Loan_Not_Paid*Values_Entered,Interest,""), "")</f>
        <v/>
      </c>
      <c r="H369" s="6" t="str">
        <f ca="1">IFERROR(IF(Loan_Not_Paid*Values_Entered,Ending_Balance,""), "")</f>
        <v/>
      </c>
    </row>
    <row r="370" spans="2:8" x14ac:dyDescent="0.15">
      <c r="B370" s="5" t="str">
        <f ca="1">IFERROR(IF(Loan_Not_Paid*Values_Entered,Payment_Number,""), "")</f>
        <v/>
      </c>
      <c r="C370" s="3" t="str">
        <f ca="1">IFERROR(IF(Loan_Not_Paid*Values_Entered,Payment_Date,""), "")</f>
        <v/>
      </c>
      <c r="D370" s="6" t="str">
        <f ca="1">IFERROR(IF(Loan_Not_Paid*Values_Entered,Beginning_Balance,""), "")</f>
        <v/>
      </c>
      <c r="E370" s="6" t="str">
        <f ca="1">IFERROR(IF(Loan_Not_Paid*Values_Entered,Monthly_Payment,""), "")</f>
        <v/>
      </c>
      <c r="F370" s="6" t="str">
        <f ca="1">IFERROR(IF(Loan_Not_Paid*Values_Entered,Principal,""), "")</f>
        <v/>
      </c>
      <c r="G370" s="6" t="str">
        <f ca="1">IFERROR(IF(Loan_Not_Paid*Values_Entered,Interest,""), "")</f>
        <v/>
      </c>
      <c r="H370" s="6" t="str">
        <f ca="1">IFERROR(IF(Loan_Not_Paid*Values_Entered,Ending_Balance,""), "")</f>
        <v/>
      </c>
    </row>
    <row r="371" spans="2:8" x14ac:dyDescent="0.15">
      <c r="B371" s="5" t="str">
        <f ca="1">IFERROR(IF(Loan_Not_Paid*Values_Entered,Payment_Number,""), "")</f>
        <v/>
      </c>
      <c r="C371" s="3" t="str">
        <f ca="1">IFERROR(IF(Loan_Not_Paid*Values_Entered,Payment_Date,""), "")</f>
        <v/>
      </c>
      <c r="D371" s="6" t="str">
        <f ca="1">IFERROR(IF(Loan_Not_Paid*Values_Entered,Beginning_Balance,""), "")</f>
        <v/>
      </c>
      <c r="E371" s="6" t="str">
        <f ca="1">IFERROR(IF(Loan_Not_Paid*Values_Entered,Monthly_Payment,""), "")</f>
        <v/>
      </c>
      <c r="F371" s="6" t="str">
        <f ca="1">IFERROR(IF(Loan_Not_Paid*Values_Entered,Principal,""), "")</f>
        <v/>
      </c>
      <c r="G371" s="6" t="str">
        <f ca="1">IFERROR(IF(Loan_Not_Paid*Values_Entered,Interest,""), "")</f>
        <v/>
      </c>
      <c r="H371" s="6" t="str">
        <f ca="1">IFERROR(IF(Loan_Not_Paid*Values_Entered,Ending_Balance,""), "")</f>
        <v/>
      </c>
    </row>
    <row r="372" spans="2:8" x14ac:dyDescent="0.15">
      <c r="B372" s="5" t="str">
        <f ca="1">IFERROR(IF(Loan_Not_Paid*Values_Entered,Payment_Number,""), "")</f>
        <v/>
      </c>
      <c r="C372" s="3" t="str">
        <f ca="1">IFERROR(IF(Loan_Not_Paid*Values_Entered,Payment_Date,""), "")</f>
        <v/>
      </c>
      <c r="D372" s="6" t="str">
        <f ca="1">IFERROR(IF(Loan_Not_Paid*Values_Entered,Beginning_Balance,""), "")</f>
        <v/>
      </c>
      <c r="E372" s="6" t="str">
        <f ca="1">IFERROR(IF(Loan_Not_Paid*Values_Entered,Monthly_Payment,""), "")</f>
        <v/>
      </c>
      <c r="F372" s="6" t="str">
        <f ca="1">IFERROR(IF(Loan_Not_Paid*Values_Entered,Principal,""), "")</f>
        <v/>
      </c>
      <c r="G372" s="6" t="str">
        <f ca="1">IFERROR(IF(Loan_Not_Paid*Values_Entered,Interest,""), "")</f>
        <v/>
      </c>
      <c r="H372" s="6" t="str">
        <f ca="1">IFERROR(IF(Loan_Not_Paid*Values_Entered,Ending_Balance,""), "")</f>
        <v/>
      </c>
    </row>
  </sheetData>
  <mergeCells count="10">
    <mergeCell ref="B11:D11"/>
    <mergeCell ref="B3:D3"/>
    <mergeCell ref="B4:D4"/>
    <mergeCell ref="B5:D5"/>
    <mergeCell ref="B6:D6"/>
    <mergeCell ref="O1:P1"/>
    <mergeCell ref="B2:E2"/>
    <mergeCell ref="B8:D8"/>
    <mergeCell ref="B9:D9"/>
    <mergeCell ref="B10:D10"/>
  </mergeCells>
  <phoneticPr fontId="0" type="noConversion"/>
  <conditionalFormatting sqref="B13:B372">
    <cfRule type="expression" dxfId="13" priority="13" stopIfTrue="1">
      <formula>NOT(Loan_Not_Paid)</formula>
    </cfRule>
    <cfRule type="expression" dxfId="12" priority="14" stopIfTrue="1">
      <formula>IF(ROW(B13)=Last_Row,TRUE,FALSE)</formula>
    </cfRule>
  </conditionalFormatting>
  <conditionalFormatting sqref="C13:G372">
    <cfRule type="expression" dxfId="11" priority="11" stopIfTrue="1">
      <formula>NOT(Loan_Not_Paid)</formula>
    </cfRule>
    <cfRule type="expression" dxfId="10" priority="12" stopIfTrue="1">
      <formula>IF(ROW(C13)=Last_Row,TRUE,FALSE)</formula>
    </cfRule>
  </conditionalFormatting>
  <conditionalFormatting sqref="H13:H372">
    <cfRule type="expression" dxfId="9" priority="15" stopIfTrue="1">
      <formula>NOT(Loan_Not_Paid)</formula>
    </cfRule>
    <cfRule type="expression" dxfId="8" priority="16" stopIfTrue="1">
      <formula>IF(ROW(H13)=Last_Row,TRUE,FALSE)</formula>
    </cfRule>
  </conditionalFormatting>
  <conditionalFormatting sqref="L10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H4">
    <cfRule type="cellIs" dxfId="5" priority="4" operator="greaterThan">
      <formula>750000</formula>
    </cfRule>
    <cfRule type="cellIs" dxfId="4" priority="5" operator="between">
      <formula>500001</formula>
      <formula>750000</formula>
    </cfRule>
    <cfRule type="cellIs" dxfId="3" priority="6" operator="lessThan">
      <formula>500000</formula>
    </cfRule>
  </conditionalFormatting>
  <conditionalFormatting sqref="L11">
    <cfRule type="cellIs" dxfId="2" priority="1" operator="greaterThan">
      <formula>750001</formula>
    </cfRule>
    <cfRule type="cellIs" dxfId="1" priority="2" operator="between">
      <formula>500001</formula>
      <formula>750000</formula>
    </cfRule>
    <cfRule type="cellIs" dxfId="0" priority="3" operator="lessThan">
      <formula>500000</formula>
    </cfRule>
  </conditionalFormatting>
  <dataValidations count="26">
    <dataValidation allowBlank="1" showInputMessage="1" showErrorMessage="1" prompt="Create a loan repayment schedule using this Loan calculator and amortization worksheet. Total interest and total payments are automatically calculated" sqref="A1" xr:uid="{00000000-0002-0000-0000-000000000000}"/>
    <dataValidation allowBlank="1" showInputMessage="1" showErrorMessage="1" prompt="Title of this worksheet is in this cell. Enter Loan values in cells E3 through E6. Loan summary in cells E8 through E11 and Loan table are automatically updated" sqref="B1" xr:uid="{00000000-0002-0000-0000-000001000000}"/>
    <dataValidation allowBlank="1" showInputMessage="1" showErrorMessage="1" prompt="Enter Loan amount in cell at right" sqref="B3:D3" xr:uid="{00000000-0002-0000-0000-000002000000}"/>
    <dataValidation allowBlank="1" showInputMessage="1" showErrorMessage="1" prompt="Enter Loan amount in this cell" sqref="E3" xr:uid="{00000000-0002-0000-0000-000003000000}"/>
    <dataValidation allowBlank="1" showInputMessage="1" showErrorMessage="1" prompt="Enter Annual interest rate in cell at right" sqref="B4:D4" xr:uid="{00000000-0002-0000-0000-000004000000}"/>
    <dataValidation allowBlank="1" showInputMessage="1" showErrorMessage="1" prompt="Enter Loan period in years in cell at right" sqref="B5:D5" xr:uid="{00000000-0002-0000-0000-000005000000}"/>
    <dataValidation allowBlank="1" showInputMessage="1" showErrorMessage="1" prompt="Enter Loan period in years in this cell" sqref="E5" xr:uid="{00000000-0002-0000-0000-000006000000}"/>
    <dataValidation allowBlank="1" showInputMessage="1" showErrorMessage="1" prompt="Enter Start date of loan in cell at right" sqref="B6:D6" xr:uid="{00000000-0002-0000-0000-000007000000}"/>
    <dataValidation allowBlank="1" showInputMessage="1" showErrorMessage="1" prompt="Enter Start date of loan in this cell" sqref="E6" xr:uid="{00000000-0002-0000-0000-000008000000}"/>
    <dataValidation allowBlank="1" showInputMessage="1" showErrorMessage="1" prompt="Monthly payment is automatically calculated in cell at right" sqref="B8:D8" xr:uid="{00000000-0002-0000-0000-000009000000}"/>
    <dataValidation allowBlank="1" showInputMessage="1" showErrorMessage="1" prompt="Monthly payment is automatically calculated in this cell" sqref="E8 H7 L9:M9" xr:uid="{00000000-0002-0000-0000-00000A000000}"/>
    <dataValidation allowBlank="1" showInputMessage="1" showErrorMessage="1" prompt="Number of payments is automatically calculated in cell at right" sqref="B9:D9" xr:uid="{00000000-0002-0000-0000-00000B000000}"/>
    <dataValidation allowBlank="1" showInputMessage="1" showErrorMessage="1" prompt="Number of payments is automatically calculated in this cell" sqref="E9" xr:uid="{00000000-0002-0000-0000-00000C000000}"/>
    <dataValidation allowBlank="1" showInputMessage="1" showErrorMessage="1" prompt="Total interest is automatically calculated in cell at right" sqref="B10:D10" xr:uid="{00000000-0002-0000-0000-00000D000000}"/>
    <dataValidation allowBlank="1" showInputMessage="1" showErrorMessage="1" prompt="Total interest is automatically calculated in this cell" sqref="E10" xr:uid="{00000000-0002-0000-0000-00000E000000}"/>
    <dataValidation allowBlank="1" showInputMessage="1" showErrorMessage="1" prompt="Total cost of loan is automatically calculated in cell at right" sqref="B11:D11" xr:uid="{00000000-0002-0000-0000-00000F000000}"/>
    <dataValidation allowBlank="1" showInputMessage="1" showErrorMessage="1" prompt="Total cost of loan is automatically calculated in this cell" sqref="E11" xr:uid="{00000000-0002-0000-0000-000010000000}"/>
    <dataValidation allowBlank="1" showInputMessage="1" showErrorMessage="1" prompt="Enter values in cells E3 through E6 for each description in column B. Values in cells E8 through E11 are automatically calculated" sqref="B2" xr:uid="{00000000-0002-0000-0000-000011000000}"/>
    <dataValidation allowBlank="1" showInputMessage="1" showErrorMessage="1" prompt="Payment Number is automatically updated in this column under this heading" sqref="B12" xr:uid="{00000000-0002-0000-0000-000012000000}"/>
    <dataValidation allowBlank="1" showInputMessage="1" showErrorMessage="1" prompt="Payment Date is automatically updated in this column under this heading" sqref="C12" xr:uid="{00000000-0002-0000-0000-000013000000}"/>
    <dataValidation allowBlank="1" showInputMessage="1" showErrorMessage="1" prompt="Beginning Balance is automatically calculated in this column under this heading" sqref="D12" xr:uid="{00000000-0002-0000-0000-000014000000}"/>
    <dataValidation allowBlank="1" showInputMessage="1" showErrorMessage="1" prompt="Payment amount is automatically calculated in this column under this heading" sqref="E12" xr:uid="{00000000-0002-0000-0000-000015000000}"/>
    <dataValidation allowBlank="1" showInputMessage="1" showErrorMessage="1" prompt="Principal amount is automatically updated in this column under this heading" sqref="F12" xr:uid="{00000000-0002-0000-0000-000016000000}"/>
    <dataValidation allowBlank="1" showInputMessage="1" showErrorMessage="1" prompt="Interest amount is automatically updated in this column under this heading" sqref="G12" xr:uid="{00000000-0002-0000-0000-000017000000}"/>
    <dataValidation allowBlank="1" showInputMessage="1" showErrorMessage="1" prompt="Ending Balance is automatically updated in this column under this heading" sqref="H12" xr:uid="{00000000-0002-0000-0000-000018000000}"/>
    <dataValidation allowBlank="1" showInputMessage="1" showErrorMessage="1" prompt="Enter Annual interest rate in this cell" sqref="E4" xr:uid="{00000000-0002-0000-0000-000019000000}"/>
  </dataValidations>
  <printOptions horizontalCentered="1"/>
  <pageMargins left="0.5" right="0.5" top="1" bottom="1" header="0.5" footer="0.5"/>
  <pageSetup fitToHeight="0" orientation="portrait" r:id="rId1"/>
  <headerFooter differentFirst="1">
    <oddFooter>Page &amp;P of &amp;N</oddFooter>
  </headerFooter>
  <ignoredErrors>
    <ignoredError sqref="B13:B372 H13:H372 G13:G372 F13:F372 E14:E372 D13:D372 C13:C372" emptyCellReference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TM16400462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Apartment Investment</vt:lpstr>
      <vt:lpstr>ColumnTitle1</vt:lpstr>
      <vt:lpstr>Full_Print</vt:lpstr>
      <vt:lpstr>Interest_Rate</vt:lpstr>
      <vt:lpstr>Loan_Amount</vt:lpstr>
      <vt:lpstr>Loan_Start</vt:lpstr>
      <vt:lpstr>Loan_Years</vt:lpstr>
      <vt:lpstr>Number_of_Payments</vt:lpstr>
      <vt:lpstr>'Apartment Investment'!Print_Titles</vt:lpstr>
      <vt:lpstr>RowTitleRegion1..E6</vt:lpstr>
      <vt:lpstr>RowTitleRegion2..E11</vt:lpstr>
      <vt:lpstr>Total_Cost</vt:lpstr>
      <vt:lpstr>Total_Interest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Teresa Ruffin</cp:lastModifiedBy>
  <dcterms:created xsi:type="dcterms:W3CDTF">2017-06-01T06:17:45Z</dcterms:created>
  <dcterms:modified xsi:type="dcterms:W3CDTF">2025-07-20T22:34:33Z</dcterms:modified>
</cp:coreProperties>
</file>