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tadler/Documents/GitHub/COVID_mAb_prophylaxis/raw-data/"/>
    </mc:Choice>
  </mc:AlternateContent>
  <xr:revisionPtr revIDLastSave="0" documentId="8_{06728E99-CF09-2B41-9C18-F0653890D63C}" xr6:coauthVersionLast="47" xr6:coauthVersionMax="47" xr10:uidLastSave="{00000000-0000-0000-0000-000000000000}"/>
  <bookViews>
    <workbookView xWindow="19120" yWindow="10260" windowWidth="28040" windowHeight="17440" xr2:uid="{DAE3F952-61E5-9241-BA85-141AF209A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5" i="1"/>
  <c r="H3" i="1"/>
  <c r="H4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<sst xmlns="http://schemas.openxmlformats.org/spreadsheetml/2006/main" count="23" uniqueCount="18">
  <si>
    <t>trial</t>
  </si>
  <si>
    <t>type</t>
  </si>
  <si>
    <t>n.treatment</t>
  </si>
  <si>
    <t>e.treatment</t>
  </si>
  <si>
    <t>n.control</t>
  </si>
  <si>
    <t>e.control</t>
  </si>
  <si>
    <t>Isa</t>
  </si>
  <si>
    <t>mAb</t>
  </si>
  <si>
    <t>O'Brien</t>
  </si>
  <si>
    <t>Herman</t>
  </si>
  <si>
    <t>Levin</t>
  </si>
  <si>
    <t>Schmidt (delta)</t>
  </si>
  <si>
    <t>Pfizer</t>
  </si>
  <si>
    <t>Moderna</t>
  </si>
  <si>
    <t>vaccine</t>
  </si>
  <si>
    <t>efficacy</t>
  </si>
  <si>
    <t>efficacy.lower</t>
  </si>
  <si>
    <t>efficacy.upper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</si>
</sst>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ED3E-3EA7-BB45-9241-C1DC439BAA0F}">
  <dimension ref="A1:I8"/>
  <sheetViews>
    <sheetView tabSelected="1" workbookViewId="0">
      <selection activeCell="J6" sqref="J6"/>
    </sheetView>
  </sheetViews>
  <sheetFormatPr baseColWidth="10" defaultRowHeight="16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16</v>
      </c>
      <c r="I1" s="1" t="s">
        <v>17</v>
      </c>
    </row>
    <row r="2" spans="1:9" x14ac:dyDescent="0.2">
      <c r="A2" t="s">
        <v>6</v>
      </c>
      <c r="B2" t="s">
        <v>7</v>
      </c>
      <c r="C2">
        <v>715</v>
      </c>
      <c r="D2">
        <v>2</v>
      </c>
      <c r="E2">
        <v>236</v>
      </c>
      <c r="F2">
        <v>5</v>
      </c>
      <c r="G2">
        <f>100*(1-(D2/C2)/(F2/E2))</f>
        <v>86.7972027972028</v>
      </c>
      <c r="H2">
        <f>100*MAX(IF(AND(D2&gt;0,F2&gt;0),1-(D2/C2)/(F2/E2)*EXP(_xlfn.NORM.INV(0.975,0,1)*SQRT(1/D2+1/F2-1/C2-1/E2)),IF(D2=0,1-((D2+0.5)/C2)/(F2/E2)*EXP(_xlfn.NORM.INV(0.975,0,1)*SQRT(1/(D2+0.5)+1/F2-1/C2-1/E2)),IF(F2=0,1-(D2/C2)/((F2+0.5)/E2)*EXP(_xlfn.NORM.INV(0.975,0,1)*SQRT(1/D2+1/(F2+0.5)-1/C2-1/E2)),-1))),0)</f>
        <v>32.398000356242449</v>
      </c>
      <c r="I2">
        <f>100*IF(AND(D2&gt;0,F2&gt;0),1-(D2/C2)/(F2/E2)*EXP(-_xlfn.NORM.INV(0.975,0,1)*SQRT(1/D2+1/F2-1/C2-1/E2)),IF(D2=0,1,IF(F2=0,1-(D2/C2)/((F2+0.5)/E2)*EXP(-_xlfn.NORM.INV(0.975,0,1)*SQRT(1/D2+1/(F2+0.5)-1/C2-1/E2)),-1)))</f>
        <v>97.421468966942228</v>
      </c>
    </row>
    <row r="3" spans="1:9" x14ac:dyDescent="0.2">
      <c r="A3" t="s">
        <v>8</v>
      </c>
      <c r="B3" t="s">
        <v>7</v>
      </c>
      <c r="C3">
        <v>744</v>
      </c>
      <c r="D3">
        <v>2</v>
      </c>
      <c r="E3">
        <v>720</v>
      </c>
      <c r="F3">
        <v>27</v>
      </c>
      <c r="G3">
        <f t="shared" ref="G3:G8" si="0">100*(1-(D3/C3)/(F3/E3))</f>
        <v>92.831541218637994</v>
      </c>
      <c r="H3">
        <f t="shared" ref="H3:H8" si="1">100*MAX(IF(AND(D3&gt;0,F3&gt;0),1-(D3/C3)/(F3/E3)*EXP(_xlfn.NORM.INV(0.975,0,1)*SQRT(1/D3+1/F3-1/C3-1/E3)),IF(D3=0,1-((D3+0.5)/C3)/(F3/E3)*EXP(_xlfn.NORM.INV(0.975,0,1)*SQRT(1/(D3+0.5)+1/F3-1/C3-1/E3)),IF(F3=0,1-(D3/C3)/((F3+0.5)/E3)*EXP(_xlfn.NORM.INV(0.975,0,1)*SQRT(1/D3+1/(F3+0.5)-1/C3-1/E3)),-1))),0)</f>
        <v>69.965461066548869</v>
      </c>
      <c r="I3">
        <f t="shared" ref="I3:I8" si="2">100*IF(AND(D3&gt;0,F3&gt;0),1-(D3/C3)/(F3/E3)*EXP(-_xlfn.NORM.INV(0.975,0,1)*SQRT(1/D3+1/F3-1/C3-1/E3)),IF(D3=0,1,IF(F3=0,1-(D3/C3)/((F3+0.5)/E3)*EXP(-_xlfn.NORM.INV(0.975,0,1)*SQRT(1/D3+1/(F3+0.5)-1/C3-1/E3)),-1)))</f>
        <v>98.289076405869054</v>
      </c>
    </row>
    <row r="4" spans="1:9" x14ac:dyDescent="0.2">
      <c r="A4" t="s">
        <v>9</v>
      </c>
      <c r="B4" t="s">
        <v>7</v>
      </c>
      <c r="C4">
        <v>828</v>
      </c>
      <c r="D4">
        <v>0</v>
      </c>
      <c r="E4">
        <v>772</v>
      </c>
      <c r="F4">
        <v>24</v>
      </c>
      <c r="G4">
        <f t="shared" si="0"/>
        <v>100</v>
      </c>
      <c r="H4">
        <f t="shared" si="1"/>
        <v>68.095242354993218</v>
      </c>
      <c r="I4">
        <f t="shared" si="2"/>
        <v>100</v>
      </c>
    </row>
    <row r="5" spans="1:9" x14ac:dyDescent="0.2">
      <c r="A5" t="s">
        <v>10</v>
      </c>
      <c r="B5" t="s">
        <v>7</v>
      </c>
      <c r="C5">
        <v>3323</v>
      </c>
      <c r="D5">
        <v>4</v>
      </c>
      <c r="E5">
        <v>1680</v>
      </c>
      <c r="F5">
        <v>13</v>
      </c>
      <c r="G5">
        <f t="shared" si="0"/>
        <v>84.444084353804485</v>
      </c>
      <c r="H5">
        <f>100*MAX(IF(AND(D5&gt;0,F5&gt;0),1-(D5/C5)/(F5/E5)*EXP(_xlfn.NORM.INV(0.975,0,1)*SQRT(1/D5+1/F5-1/C5-1/E5)),IF(D5=0,1-((D5+0.5)/C5)/(F5/E5)*EXP(_xlfn.NORM.INV(0.975,0,1)*SQRT(1/(D5+0.5)+1/F5-1/C5-1/E5)),IF(F5=0,1-(D5/C5)/((F5+0.5)/E5)*EXP(_xlfn.NORM.INV(0.975,0,1)*SQRT(1/D5+1/(F5+0.5)-1/C5-1/E5)),-1))),0)</f>
        <v>52.365549970348283</v>
      </c>
      <c r="I5">
        <f t="shared" si="2"/>
        <v>94.919926409543564</v>
      </c>
    </row>
    <row r="6" spans="1:9" x14ac:dyDescent="0.2">
      <c r="A6" t="s">
        <v>11</v>
      </c>
      <c r="B6" t="s">
        <v>7</v>
      </c>
      <c r="C6">
        <v>600</v>
      </c>
      <c r="D6">
        <v>12</v>
      </c>
      <c r="E6">
        <v>667</v>
      </c>
      <c r="F6">
        <v>40</v>
      </c>
      <c r="G6">
        <f t="shared" si="0"/>
        <v>66.649999999999991</v>
      </c>
      <c r="H6">
        <f t="shared" si="1"/>
        <v>37.029598141050322</v>
      </c>
      <c r="I6">
        <f t="shared" si="2"/>
        <v>82.3373764948917</v>
      </c>
    </row>
    <row r="7" spans="1:9" x14ac:dyDescent="0.2">
      <c r="A7" t="s">
        <v>12</v>
      </c>
      <c r="B7" t="s">
        <v>14</v>
      </c>
      <c r="C7">
        <v>18198</v>
      </c>
      <c r="D7">
        <v>8</v>
      </c>
      <c r="E7">
        <v>18325</v>
      </c>
      <c r="F7">
        <v>162</v>
      </c>
      <c r="G7">
        <f t="shared" si="0"/>
        <v>95.027265240109131</v>
      </c>
      <c r="H7">
        <f t="shared" si="1"/>
        <v>89.889957876393794</v>
      </c>
      <c r="I7">
        <f t="shared" si="2"/>
        <v>97.554106037353833</v>
      </c>
    </row>
    <row r="8" spans="1:9" x14ac:dyDescent="0.2">
      <c r="A8" t="s">
        <v>13</v>
      </c>
      <c r="B8" t="s">
        <v>14</v>
      </c>
      <c r="C8">
        <v>14134</v>
      </c>
      <c r="D8">
        <v>11</v>
      </c>
      <c r="E8">
        <v>14073</v>
      </c>
      <c r="F8">
        <v>185</v>
      </c>
      <c r="G8">
        <f t="shared" si="0"/>
        <v>94.079715770673744</v>
      </c>
      <c r="H8">
        <f t="shared" si="1"/>
        <v>89.127865681169524</v>
      </c>
      <c r="I8">
        <f t="shared" si="2"/>
        <v>96.776183559901099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2023-05-22T23:29:04Z</dcterms:created>
  <dcterms:modified xsi:type="dcterms:W3CDTF">2023-05-22T23:46:02Z</dcterms:modified>
</cp:coreProperties>
</file>