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.sharepoint.com/sites/VaccineAbsandEfficacy/Shared Documents/18 PROPHYLAXIS MABs/Manuscript/Nature Comms revisions/Extracted Data/"/>
    </mc:Choice>
  </mc:AlternateContent>
  <xr:revisionPtr revIDLastSave="463" documentId="8_{EEA107AC-4E56-476A-83E0-89B73DF4B40A}" xr6:coauthVersionLast="47" xr6:coauthVersionMax="47" xr10:uidLastSave="{9845BFE0-62C0-7441-A72D-6F18B43C8BBA}"/>
  <bookViews>
    <workbookView xWindow="16560" yWindow="2100" windowWidth="28360" windowHeight="24700" activeTab="4" xr2:uid="{0B8D7945-5DFC-CA4D-B15D-C3FF230D38CB}"/>
  </bookViews>
  <sheets>
    <sheet name="Isa" sheetId="1" r:id="rId1"/>
    <sheet name="O'Brien" sheetId="2" r:id="rId2"/>
    <sheet name="Levin" sheetId="4" r:id="rId3"/>
    <sheet name="Herman" sheetId="5" r:id="rId4"/>
    <sheet name="Schmid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E3" i="2"/>
  <c r="E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3" i="4"/>
  <c r="E4" i="4"/>
  <c r="E5" i="4"/>
  <c r="E6" i="4"/>
  <c r="E7" i="4"/>
  <c r="E9" i="4"/>
  <c r="E10" i="4"/>
  <c r="E11" i="4"/>
  <c r="E12" i="4"/>
  <c r="E13" i="4"/>
  <c r="E15" i="4"/>
  <c r="E16" i="4"/>
  <c r="E17" i="4"/>
  <c r="E18" i="4"/>
  <c r="E19" i="4"/>
  <c r="E3" i="5"/>
  <c r="E4" i="5"/>
  <c r="E5" i="5"/>
  <c r="E6" i="5"/>
  <c r="E7" i="5"/>
  <c r="E8" i="5"/>
  <c r="E9" i="5"/>
  <c r="E10" i="5"/>
  <c r="F2" i="7"/>
  <c r="F3" i="4"/>
  <c r="F4" i="4"/>
  <c r="F5" i="4"/>
  <c r="F6" i="4"/>
  <c r="F7" i="4"/>
  <c r="F9" i="4"/>
  <c r="F10" i="4"/>
  <c r="F11" i="4"/>
  <c r="F12" i="4"/>
  <c r="F13" i="4"/>
  <c r="F15" i="4"/>
  <c r="F16" i="4"/>
  <c r="F17" i="4"/>
  <c r="F18" i="4"/>
  <c r="F19" i="4"/>
  <c r="F3" i="5"/>
  <c r="F4" i="5"/>
  <c r="F5" i="5"/>
  <c r="F6" i="5"/>
  <c r="F7" i="5"/>
  <c r="F8" i="5"/>
  <c r="F9" i="5"/>
  <c r="F10" i="5"/>
  <c r="F2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A23" i="7"/>
  <c r="A21" i="7"/>
  <c r="A19" i="7"/>
  <c r="A17" i="7"/>
  <c r="A22" i="7"/>
  <c r="A18" i="7"/>
  <c r="A24" i="7"/>
  <c r="A20" i="7"/>
  <c r="A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tc={51A9D454-1258-CB43-A95A-9DBC8798E581}</author>
  </authors>
  <commentList>
    <comment ref="C1" authorId="0" shapeId="0" xr:uid="{51A9D454-1258-CB43-A95A-9DBC8798E58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Concentration in mg/L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tc={B5C4CE7C-4EDF-364A-BDE3-D0E661696549}</author>
  </authors>
  <commentList>
    <comment ref="C1" authorId="0" shapeId="0" xr:uid="{B5C4CE7C-4EDF-364A-BDE3-D0E66169654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Concentration in mg/L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tc={3317F979-3293-C645-B60D-1079CF1F84B6}</author>
  </authors>
  <commentList>
    <comment ref="C1" authorId="0" shapeId="0" xr:uid="{3317F979-3293-C645-B60D-1079CF1F84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Concentration in mg/L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tc={7A772CBE-DFF3-B24F-BF8B-0B9731558CFC}</author>
  </authors>
  <commentList>
    <comment ref="C1" authorId="0" shapeId="0" xr:uid="{7A772CBE-DFF3-B24F-BF8B-0B9731558C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Concentration in mg/L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tc={76F223FE-8632-BF49-A8A0-49129DE4BEA8}</author>
  </authors>
  <commentList>
    <comment ref="D1" authorId="0" shapeId="0" xr:uid="{76F223FE-8632-BF49-A8A0-49129DE4BEA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Concentration in mg/L</t>
      </text>
    </comment>
  </commentList>
</comments>
</file>

<file path=xl/sharedStrings.xml><?xml version="1.0" encoding="utf-8"?>
<sst xmlns="http://schemas.openxmlformats.org/spreadsheetml/2006/main" count="414" uniqueCount="25">
  <si>
    <t>Day</t>
  </si>
  <si>
    <t>Drug</t>
  </si>
  <si>
    <t>Administration</t>
  </si>
  <si>
    <t>SC</t>
  </si>
  <si>
    <t>imdevimab</t>
  </si>
  <si>
    <t>casirivimab</t>
  </si>
  <si>
    <t>IM</t>
  </si>
  <si>
    <t>cilgavimab</t>
  </si>
  <si>
    <t>tixagevimab</t>
  </si>
  <si>
    <t>adintrevimab</t>
  </si>
  <si>
    <t>Conc_SRK</t>
  </si>
  <si>
    <t>Day_SRK</t>
  </si>
  <si>
    <t>casirivimab + imdevimab</t>
  </si>
  <si>
    <t>Conc_ES</t>
  </si>
  <si>
    <t>Day_corrected</t>
  </si>
  <si>
    <t>Dose_mg</t>
  </si>
  <si>
    <t>cilgavimab + tixagevimab</t>
  </si>
  <si>
    <t>Conc_percent_difference</t>
  </si>
  <si>
    <t>Conc_geomean</t>
  </si>
  <si>
    <t>dominant_variant</t>
  </si>
  <si>
    <t>Wild Type</t>
  </si>
  <si>
    <t>dominant_variant_delta</t>
  </si>
  <si>
    <t>dominant_variant_omicron</t>
  </si>
  <si>
    <t>Delta</t>
  </si>
  <si>
    <t>Omicron/BA.1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</si>
</sst>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 Stadler" id="{D7F69B23-D71F-CD47-9061-80358600FF80}" userId="S::z3529186@ad.unsw.edu.au::80ecbfaf-7c2f-4410-822b-a0b0c9c8aa0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5-16T03:11:32.40" personId="{D7F69B23-D71F-CD47-9061-80358600FF80}" id="{51A9D454-1258-CB43-A95A-9DBC8798E581}">
    <text>Concentration in mg/L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05-16T03:11:32.40" personId="{D7F69B23-D71F-CD47-9061-80358600FF80}" id="{B5C4CE7C-4EDF-364A-BDE3-D0E661696549}">
    <text>Concentration in mg/L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3-05-16T03:11:32.40" personId="{D7F69B23-D71F-CD47-9061-80358600FF80}" id="{3317F979-3293-C645-B60D-1079CF1F84B6}">
    <text>Concentration in mg/L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5-16T03:11:32.40" personId="{D7F69B23-D71F-CD47-9061-80358600FF80}" id="{7A772CBE-DFF3-B24F-BF8B-0B9731558CFC}">
    <text>Concentration in mg/L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" dT="2023-05-16T03:11:32.40" personId="{D7F69B23-D71F-CD47-9061-80358600FF80}" id="{76F223FE-8632-BF49-A8A0-49129DE4BEA8}">
    <text>Concentration in mg/L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86EC-4911-FD48-B1A4-7F9F428C8862}">
  <dimension ref="A1:J40"/>
  <sheetViews>
    <sheetView topLeftCell="A12" zoomScale="130" zoomScaleNormal="130" workbookViewId="0">
      <selection activeCell="J1" sqref="J1:J2"/>
    </sheetView>
  </sheetViews>
  <sheetFormatPr baseColWidth="10" defaultColWidth="10.6640625" defaultRowHeight="16" x14ac:dyDescent="0.2"/>
  <cols>
    <col min="2" max="2" width="13.83203125" customWidth="1"/>
    <col min="3" max="3" width="13" customWidth="1"/>
    <col min="4" max="4" width="13.33203125" customWidth="1"/>
    <col min="5" max="5" width="23.83203125" customWidth="1"/>
    <col min="6" max="6" width="15" customWidth="1"/>
    <col min="7" max="7" width="23" customWidth="1"/>
    <col min="8" max="8" width="9" customWidth="1"/>
    <col min="9" max="9" width="14.6640625" customWidth="1"/>
    <col min="10" max="10" width="18.1640625" customWidth="1"/>
  </cols>
  <sheetData>
    <row r="1" spans="1:10" s="1" customFormat="1" x14ac:dyDescent="0.2">
      <c r="A1" s="1" t="s">
        <v>0</v>
      </c>
      <c r="B1" s="1" t="s">
        <v>14</v>
      </c>
      <c r="C1" s="1" t="s">
        <v>13</v>
      </c>
      <c r="D1" s="1" t="s">
        <v>10</v>
      </c>
      <c r="E1" s="1" t="s">
        <v>17</v>
      </c>
      <c r="F1" s="1" t="s">
        <v>18</v>
      </c>
      <c r="G1" s="1" t="s">
        <v>1</v>
      </c>
      <c r="H1" s="1" t="s">
        <v>15</v>
      </c>
      <c r="I1" s="1" t="s">
        <v>2</v>
      </c>
      <c r="J1" s="1" t="s">
        <v>19</v>
      </c>
    </row>
    <row r="2" spans="1:10" x14ac:dyDescent="0.2">
      <c r="A2">
        <v>0</v>
      </c>
      <c r="B2">
        <v>0</v>
      </c>
      <c r="C2">
        <v>8.2098039100603995E-2</v>
      </c>
      <c r="D2">
        <v>8.0167805999999994E-2</v>
      </c>
      <c r="E2">
        <f>100*(C2-D2)/C2</f>
        <v>2.3511317952901023</v>
      </c>
      <c r="F2">
        <f>GEOMEAN(C2:D2)</f>
        <v>8.1127182076031923E-2</v>
      </c>
      <c r="G2" t="s">
        <v>12</v>
      </c>
      <c r="H2">
        <v>1200</v>
      </c>
      <c r="I2" t="s">
        <v>3</v>
      </c>
      <c r="J2" t="s">
        <v>20</v>
      </c>
    </row>
    <row r="3" spans="1:10" x14ac:dyDescent="0.2">
      <c r="A3">
        <v>6.9916367980884102</v>
      </c>
      <c r="B3">
        <v>7</v>
      </c>
      <c r="C3">
        <v>100.126526165421</v>
      </c>
      <c r="D3">
        <v>99.999999999999901</v>
      </c>
      <c r="E3">
        <f t="shared" ref="E3:E40" si="0">100*(C3-D3)/C3</f>
        <v>0.12636627901387595</v>
      </c>
      <c r="F3">
        <f t="shared" ref="F3:F40" si="1">GEOMEAN(C3:D3)</f>
        <v>100.0632430842719</v>
      </c>
      <c r="G3" t="s">
        <v>12</v>
      </c>
      <c r="H3">
        <v>1200</v>
      </c>
      <c r="I3" t="s">
        <v>3</v>
      </c>
      <c r="J3" t="s">
        <v>20</v>
      </c>
    </row>
    <row r="4" spans="1:10" x14ac:dyDescent="0.2">
      <c r="A4">
        <v>27.966547192353602</v>
      </c>
      <c r="B4">
        <v>28</v>
      </c>
      <c r="C4">
        <v>57.401556424911398</v>
      </c>
      <c r="D4">
        <v>58.613816450000002</v>
      </c>
      <c r="E4">
        <f t="shared" si="0"/>
        <v>-2.1118939983350371</v>
      </c>
      <c r="F4">
        <f t="shared" si="1"/>
        <v>58.004519584546813</v>
      </c>
      <c r="G4" t="s">
        <v>12</v>
      </c>
      <c r="H4">
        <v>1200</v>
      </c>
      <c r="I4" t="s">
        <v>3</v>
      </c>
      <c r="J4" t="s">
        <v>20</v>
      </c>
    </row>
    <row r="5" spans="1:10" x14ac:dyDescent="0.2">
      <c r="A5">
        <v>56.025089605734699</v>
      </c>
      <c r="B5">
        <v>56</v>
      </c>
      <c r="C5">
        <v>86.030270910023901</v>
      </c>
      <c r="D5">
        <v>86.297854770000001</v>
      </c>
      <c r="E5">
        <f t="shared" si="0"/>
        <v>-0.31103454301097821</v>
      </c>
      <c r="F5">
        <f t="shared" si="1"/>
        <v>86.163958966710666</v>
      </c>
      <c r="G5" t="s">
        <v>12</v>
      </c>
      <c r="H5">
        <v>1200</v>
      </c>
      <c r="I5" t="s">
        <v>3</v>
      </c>
      <c r="J5" t="s">
        <v>20</v>
      </c>
    </row>
    <row r="6" spans="1:10" x14ac:dyDescent="0.2">
      <c r="A6">
        <v>84.083632019115896</v>
      </c>
      <c r="B6">
        <v>84</v>
      </c>
      <c r="C6">
        <v>102.690939039402</v>
      </c>
      <c r="D6">
        <v>101.8591388</v>
      </c>
      <c r="E6">
        <f t="shared" si="0"/>
        <v>0.81000353797801217</v>
      </c>
      <c r="F6">
        <f t="shared" si="1"/>
        <v>102.27419328998292</v>
      </c>
      <c r="G6" t="s">
        <v>12</v>
      </c>
      <c r="H6">
        <v>1200</v>
      </c>
      <c r="I6" t="s">
        <v>3</v>
      </c>
      <c r="J6" t="s">
        <v>20</v>
      </c>
    </row>
    <row r="7" spans="1:10" x14ac:dyDescent="0.2">
      <c r="A7">
        <v>90.983273596176801</v>
      </c>
      <c r="B7">
        <v>91</v>
      </c>
      <c r="C7">
        <v>147.24465497136001</v>
      </c>
      <c r="D7">
        <v>144.54397707000001</v>
      </c>
      <c r="E7">
        <f t="shared" si="0"/>
        <v>1.8341432508265199</v>
      </c>
      <c r="F7">
        <f t="shared" si="1"/>
        <v>145.88806679046894</v>
      </c>
      <c r="G7" t="s">
        <v>12</v>
      </c>
      <c r="H7">
        <v>1200</v>
      </c>
      <c r="I7" t="s">
        <v>3</v>
      </c>
      <c r="J7" t="s">
        <v>20</v>
      </c>
    </row>
    <row r="8" spans="1:10" x14ac:dyDescent="0.2">
      <c r="A8">
        <v>112.142174432497</v>
      </c>
      <c r="B8">
        <v>112</v>
      </c>
      <c r="C8">
        <v>105.321030946105</v>
      </c>
      <c r="D8">
        <v>107.64652135999999</v>
      </c>
      <c r="E8">
        <f t="shared" si="0"/>
        <v>-2.2080019470042971</v>
      </c>
      <c r="F8">
        <f t="shared" si="1"/>
        <v>106.47742768961463</v>
      </c>
      <c r="G8" t="s">
        <v>12</v>
      </c>
      <c r="H8">
        <v>1200</v>
      </c>
      <c r="I8" t="s">
        <v>3</v>
      </c>
      <c r="J8" t="s">
        <v>20</v>
      </c>
    </row>
    <row r="9" spans="1:10" x14ac:dyDescent="0.2">
      <c r="A9">
        <v>140.10872162485001</v>
      </c>
      <c r="B9">
        <v>140</v>
      </c>
      <c r="C9">
        <v>112.906328878788</v>
      </c>
      <c r="D9">
        <v>111.68632477</v>
      </c>
      <c r="E9">
        <f t="shared" si="0"/>
        <v>1.0805453696911484</v>
      </c>
      <c r="F9">
        <f t="shared" si="1"/>
        <v>112.29467002375824</v>
      </c>
      <c r="G9" t="s">
        <v>12</v>
      </c>
      <c r="H9">
        <v>1200</v>
      </c>
      <c r="I9" t="s">
        <v>3</v>
      </c>
      <c r="J9" t="s">
        <v>20</v>
      </c>
    </row>
    <row r="10" spans="1:10" x14ac:dyDescent="0.2">
      <c r="A10">
        <v>146.91636798088399</v>
      </c>
      <c r="B10">
        <v>147</v>
      </c>
      <c r="C10">
        <v>184.878464807434</v>
      </c>
      <c r="D10">
        <v>187.06821400000001</v>
      </c>
      <c r="E10">
        <f t="shared" si="0"/>
        <v>-1.1844263174982625</v>
      </c>
      <c r="F10">
        <f t="shared" si="1"/>
        <v>185.97011646656711</v>
      </c>
      <c r="G10" t="s">
        <v>12</v>
      </c>
      <c r="H10">
        <v>1200</v>
      </c>
      <c r="I10" t="s">
        <v>3</v>
      </c>
      <c r="J10" t="s">
        <v>20</v>
      </c>
    </row>
    <row r="11" spans="1:10" x14ac:dyDescent="0.2">
      <c r="A11">
        <v>167.891278375149</v>
      </c>
      <c r="B11">
        <v>168</v>
      </c>
      <c r="C11">
        <v>115.798054522524</v>
      </c>
      <c r="D11">
        <v>115.87773559999999</v>
      </c>
      <c r="E11">
        <f t="shared" si="0"/>
        <v>-6.8810376654900821E-2</v>
      </c>
      <c r="F11">
        <f t="shared" si="1"/>
        <v>115.83788821001279</v>
      </c>
      <c r="G11" t="s">
        <v>12</v>
      </c>
      <c r="H11">
        <v>1200</v>
      </c>
      <c r="I11" t="s">
        <v>3</v>
      </c>
      <c r="J11" t="s">
        <v>20</v>
      </c>
    </row>
    <row r="12" spans="1:10" x14ac:dyDescent="0.2">
      <c r="A12">
        <v>224.00836320191101</v>
      </c>
      <c r="B12">
        <v>224</v>
      </c>
      <c r="C12">
        <v>35.726696534767299</v>
      </c>
      <c r="D12">
        <v>36.307805399999999</v>
      </c>
      <c r="E12">
        <f t="shared" si="0"/>
        <v>-1.6265395953057016</v>
      </c>
      <c r="F12">
        <f t="shared" si="1"/>
        <v>36.016078983825899</v>
      </c>
      <c r="G12" t="s">
        <v>12</v>
      </c>
      <c r="H12">
        <v>1200</v>
      </c>
      <c r="I12" t="s">
        <v>3</v>
      </c>
      <c r="J12" t="s">
        <v>20</v>
      </c>
    </row>
    <row r="13" spans="1:10" x14ac:dyDescent="0.2">
      <c r="A13">
        <v>279.94145758661801</v>
      </c>
      <c r="B13">
        <v>280</v>
      </c>
      <c r="C13">
        <v>14.1048502243305</v>
      </c>
      <c r="D13">
        <v>14.19057521</v>
      </c>
      <c r="E13">
        <f t="shared" si="0"/>
        <v>-0.60776955661413001</v>
      </c>
      <c r="F13">
        <f t="shared" si="1"/>
        <v>14.147647788029902</v>
      </c>
      <c r="G13" t="s">
        <v>12</v>
      </c>
      <c r="H13">
        <v>1200</v>
      </c>
      <c r="I13" t="s">
        <v>3</v>
      </c>
      <c r="J13" t="s">
        <v>20</v>
      </c>
    </row>
    <row r="14" spans="1:10" x14ac:dyDescent="0.2">
      <c r="A14">
        <v>307.72401433691698</v>
      </c>
      <c r="B14">
        <v>308</v>
      </c>
      <c r="C14">
        <v>2.9968235659307898</v>
      </c>
      <c r="D14">
        <v>3.0760968100000001</v>
      </c>
      <c r="E14">
        <f t="shared" si="0"/>
        <v>-2.6452422815418122</v>
      </c>
      <c r="F14">
        <f t="shared" si="1"/>
        <v>3.0362014773879102</v>
      </c>
      <c r="G14" t="s">
        <v>12</v>
      </c>
      <c r="H14">
        <v>1200</v>
      </c>
      <c r="I14" t="s">
        <v>3</v>
      </c>
      <c r="J14" t="s">
        <v>20</v>
      </c>
    </row>
    <row r="15" spans="1:10" x14ac:dyDescent="0.2">
      <c r="A15">
        <v>0</v>
      </c>
      <c r="B15">
        <v>0</v>
      </c>
      <c r="C15">
        <v>8.2098039100603995E-2</v>
      </c>
      <c r="D15">
        <v>8.3176376999999996E-2</v>
      </c>
      <c r="E15">
        <f t="shared" si="0"/>
        <v>-1.3134758286669814</v>
      </c>
      <c r="F15">
        <f t="shared" si="1"/>
        <v>8.2635449119567189E-2</v>
      </c>
      <c r="G15" t="s">
        <v>5</v>
      </c>
      <c r="H15">
        <v>600</v>
      </c>
      <c r="I15" t="s">
        <v>3</v>
      </c>
      <c r="J15" t="s">
        <v>20</v>
      </c>
    </row>
    <row r="16" spans="1:10" x14ac:dyDescent="0.2">
      <c r="A16">
        <v>6.8996415770609296</v>
      </c>
      <c r="B16">
        <v>7</v>
      </c>
      <c r="C16">
        <v>50.904307122455002</v>
      </c>
      <c r="D16">
        <v>51.522864458000001</v>
      </c>
      <c r="E16">
        <f t="shared" si="0"/>
        <v>-1.2151375207936772</v>
      </c>
      <c r="F16">
        <f t="shared" si="1"/>
        <v>51.212651915309493</v>
      </c>
      <c r="G16" t="s">
        <v>5</v>
      </c>
      <c r="H16">
        <v>600</v>
      </c>
      <c r="I16" t="s">
        <v>3</v>
      </c>
      <c r="J16" t="s">
        <v>20</v>
      </c>
    </row>
    <row r="17" spans="1:10" x14ac:dyDescent="0.2">
      <c r="A17">
        <v>27.966547192353602</v>
      </c>
      <c r="B17">
        <v>28</v>
      </c>
      <c r="C17">
        <v>32.9077498859657</v>
      </c>
      <c r="D17">
        <v>32.508729738</v>
      </c>
      <c r="E17">
        <f t="shared" si="0"/>
        <v>1.2125415725730675</v>
      </c>
      <c r="F17">
        <f t="shared" si="1"/>
        <v>32.707631331671806</v>
      </c>
      <c r="G17" t="s">
        <v>5</v>
      </c>
      <c r="H17">
        <v>600</v>
      </c>
      <c r="I17" t="s">
        <v>3</v>
      </c>
      <c r="J17" t="s">
        <v>20</v>
      </c>
    </row>
    <row r="18" spans="1:10" x14ac:dyDescent="0.2">
      <c r="A18">
        <v>56.025089605734699</v>
      </c>
      <c r="B18">
        <v>56</v>
      </c>
      <c r="C18">
        <v>49.009476762228203</v>
      </c>
      <c r="D18">
        <v>48.752849009999998</v>
      </c>
      <c r="E18">
        <f t="shared" si="0"/>
        <v>0.5236288350378574</v>
      </c>
      <c r="F18">
        <f t="shared" si="1"/>
        <v>48.880994472780678</v>
      </c>
      <c r="G18" t="s">
        <v>5</v>
      </c>
      <c r="H18">
        <v>600</v>
      </c>
      <c r="I18" t="s">
        <v>3</v>
      </c>
      <c r="J18" t="s">
        <v>20</v>
      </c>
    </row>
    <row r="19" spans="1:10" x14ac:dyDescent="0.2">
      <c r="A19">
        <v>84.083632019115896</v>
      </c>
      <c r="B19">
        <v>84</v>
      </c>
      <c r="C19">
        <v>59.620845815938097</v>
      </c>
      <c r="D19">
        <v>58.613816450999998</v>
      </c>
      <c r="E19">
        <f t="shared" si="0"/>
        <v>1.6890558179047088</v>
      </c>
      <c r="F19">
        <f t="shared" si="1"/>
        <v>59.115186824611882</v>
      </c>
      <c r="G19" t="s">
        <v>5</v>
      </c>
      <c r="H19">
        <v>600</v>
      </c>
      <c r="I19" t="s">
        <v>3</v>
      </c>
      <c r="J19" t="s">
        <v>20</v>
      </c>
    </row>
    <row r="20" spans="1:10" x14ac:dyDescent="0.2">
      <c r="A20">
        <v>91.075268817204304</v>
      </c>
      <c r="B20">
        <v>91</v>
      </c>
      <c r="C20">
        <v>84.413918012508304</v>
      </c>
      <c r="D20">
        <v>83.176377110000004</v>
      </c>
      <c r="E20">
        <f t="shared" si="0"/>
        <v>1.4660389324956147</v>
      </c>
      <c r="F20">
        <f t="shared" si="1"/>
        <v>83.792862929613605</v>
      </c>
      <c r="G20" t="s">
        <v>5</v>
      </c>
      <c r="H20">
        <v>600</v>
      </c>
      <c r="I20" t="s">
        <v>3</v>
      </c>
      <c r="J20" t="s">
        <v>20</v>
      </c>
    </row>
    <row r="21" spans="1:10" x14ac:dyDescent="0.2">
      <c r="A21">
        <v>112.23416965352401</v>
      </c>
      <c r="B21">
        <v>112</v>
      </c>
      <c r="C21">
        <v>60.762462378181297</v>
      </c>
      <c r="D21">
        <v>60.813500126999998</v>
      </c>
      <c r="E21">
        <f t="shared" si="0"/>
        <v>-8.3995524244960679E-2</v>
      </c>
      <c r="F21">
        <f t="shared" si="1"/>
        <v>60.787975896161903</v>
      </c>
      <c r="G21" t="s">
        <v>5</v>
      </c>
      <c r="H21">
        <v>600</v>
      </c>
      <c r="I21" t="s">
        <v>3</v>
      </c>
      <c r="J21" t="s">
        <v>20</v>
      </c>
    </row>
    <row r="22" spans="1:10" x14ac:dyDescent="0.2">
      <c r="A22">
        <v>140.10872162485001</v>
      </c>
      <c r="B22">
        <v>140</v>
      </c>
      <c r="C22">
        <v>65.138619505790601</v>
      </c>
      <c r="D22">
        <v>65.463617405999997</v>
      </c>
      <c r="E22">
        <f t="shared" si="0"/>
        <v>-0.49893274170556434</v>
      </c>
      <c r="F22">
        <f t="shared" si="1"/>
        <v>65.300916269850958</v>
      </c>
      <c r="G22" t="s">
        <v>5</v>
      </c>
      <c r="H22">
        <v>600</v>
      </c>
      <c r="I22" t="s">
        <v>3</v>
      </c>
      <c r="J22" t="s">
        <v>20</v>
      </c>
    </row>
    <row r="23" spans="1:10" x14ac:dyDescent="0.2">
      <c r="A23">
        <v>147.00836320191101</v>
      </c>
      <c r="B23">
        <v>147</v>
      </c>
      <c r="C23">
        <v>103.99767097610101</v>
      </c>
      <c r="D23">
        <v>103.75284157999999</v>
      </c>
      <c r="E23">
        <f t="shared" si="0"/>
        <v>0.23541815292889917</v>
      </c>
      <c r="F23">
        <f t="shared" si="1"/>
        <v>103.87518414651485</v>
      </c>
      <c r="G23" t="s">
        <v>5</v>
      </c>
      <c r="H23">
        <v>600</v>
      </c>
      <c r="I23" t="s">
        <v>3</v>
      </c>
      <c r="J23" t="s">
        <v>20</v>
      </c>
    </row>
    <row r="24" spans="1:10" x14ac:dyDescent="0.2">
      <c r="A24">
        <v>167.61529271206601</v>
      </c>
      <c r="B24">
        <v>168</v>
      </c>
      <c r="C24">
        <v>67.657043329445102</v>
      </c>
      <c r="D24">
        <v>66.680676921</v>
      </c>
      <c r="E24">
        <f t="shared" si="0"/>
        <v>1.4431112570066695</v>
      </c>
      <c r="F24">
        <f t="shared" si="1"/>
        <v>67.167086044288283</v>
      </c>
      <c r="G24" t="s">
        <v>5</v>
      </c>
      <c r="H24">
        <v>600</v>
      </c>
      <c r="I24" t="s">
        <v>3</v>
      </c>
      <c r="J24" t="s">
        <v>20</v>
      </c>
    </row>
    <row r="25" spans="1:10" x14ac:dyDescent="0.2">
      <c r="A25">
        <v>224.00836320191101</v>
      </c>
      <c r="B25">
        <v>224</v>
      </c>
      <c r="C25">
        <v>21.956876828526301</v>
      </c>
      <c r="D25">
        <v>22.080047329999999</v>
      </c>
      <c r="E25">
        <f t="shared" si="0"/>
        <v>-0.56096548901561183</v>
      </c>
      <c r="F25">
        <f t="shared" si="1"/>
        <v>22.018375952663742</v>
      </c>
      <c r="G25" t="s">
        <v>5</v>
      </c>
      <c r="H25">
        <v>600</v>
      </c>
      <c r="I25" t="s">
        <v>3</v>
      </c>
      <c r="J25" t="s">
        <v>20</v>
      </c>
    </row>
    <row r="26" spans="1:10" x14ac:dyDescent="0.2">
      <c r="A26">
        <v>279.75746714456301</v>
      </c>
      <c r="B26">
        <v>280</v>
      </c>
      <c r="C26">
        <v>8.7788508712684692</v>
      </c>
      <c r="D26">
        <v>8.7902251679999992</v>
      </c>
      <c r="E26">
        <f t="shared" si="0"/>
        <v>-0.12956475623428057</v>
      </c>
      <c r="F26">
        <f t="shared" si="1"/>
        <v>8.7845361786916687</v>
      </c>
      <c r="G26" t="s">
        <v>5</v>
      </c>
      <c r="H26">
        <v>600</v>
      </c>
      <c r="I26" t="s">
        <v>3</v>
      </c>
      <c r="J26" t="s">
        <v>20</v>
      </c>
    </row>
    <row r="27" spans="1:10" x14ac:dyDescent="0.2">
      <c r="A27">
        <v>307.63201911588999</v>
      </c>
      <c r="B27">
        <v>308</v>
      </c>
      <c r="C27">
        <v>2.0250000635785899</v>
      </c>
      <c r="D27">
        <v>2.013724249</v>
      </c>
      <c r="E27">
        <f t="shared" si="0"/>
        <v>0.55683033207728216</v>
      </c>
      <c r="F27">
        <f t="shared" si="1"/>
        <v>2.0193542859673603</v>
      </c>
      <c r="G27" t="s">
        <v>5</v>
      </c>
      <c r="H27">
        <v>600</v>
      </c>
      <c r="I27" t="s">
        <v>3</v>
      </c>
      <c r="J27" t="s">
        <v>20</v>
      </c>
    </row>
    <row r="28" spans="1:10" x14ac:dyDescent="0.2">
      <c r="A28">
        <v>0</v>
      </c>
      <c r="B28">
        <v>0</v>
      </c>
      <c r="C28">
        <v>8.2098039100603995E-2</v>
      </c>
      <c r="D28">
        <v>8.1658229999999998E-2</v>
      </c>
      <c r="E28">
        <f t="shared" si="0"/>
        <v>0.53571206501661872</v>
      </c>
      <c r="F28">
        <f t="shared" si="1"/>
        <v>8.1877839244975881E-2</v>
      </c>
      <c r="G28" t="s">
        <v>4</v>
      </c>
      <c r="H28">
        <v>600</v>
      </c>
      <c r="I28" t="s">
        <v>3</v>
      </c>
      <c r="J28" t="s">
        <v>20</v>
      </c>
    </row>
    <row r="29" spans="1:10" x14ac:dyDescent="0.2">
      <c r="A29">
        <v>6.9916367980884102</v>
      </c>
      <c r="B29">
        <v>7</v>
      </c>
      <c r="C29">
        <v>46.592296080902599</v>
      </c>
      <c r="D29">
        <v>45.289757989999998</v>
      </c>
      <c r="E29">
        <f t="shared" si="0"/>
        <v>2.7956082882047313</v>
      </c>
      <c r="F29">
        <f t="shared" si="1"/>
        <v>45.936410544387378</v>
      </c>
      <c r="G29" t="s">
        <v>4</v>
      </c>
      <c r="H29">
        <v>600</v>
      </c>
      <c r="I29" t="s">
        <v>3</v>
      </c>
      <c r="J29" t="s">
        <v>20</v>
      </c>
    </row>
    <row r="30" spans="1:10" x14ac:dyDescent="0.2">
      <c r="A30">
        <v>27.966547192353602</v>
      </c>
      <c r="B30">
        <v>28</v>
      </c>
      <c r="C30">
        <v>24.759376473891599</v>
      </c>
      <c r="D30">
        <v>24.210290467</v>
      </c>
      <c r="E30">
        <f t="shared" si="0"/>
        <v>2.2176891549373323</v>
      </c>
      <c r="F30">
        <f t="shared" si="1"/>
        <v>24.483294227181151</v>
      </c>
      <c r="G30" t="s">
        <v>4</v>
      </c>
      <c r="H30">
        <v>600</v>
      </c>
      <c r="I30" t="s">
        <v>3</v>
      </c>
      <c r="J30" t="s">
        <v>20</v>
      </c>
    </row>
    <row r="31" spans="1:10" x14ac:dyDescent="0.2">
      <c r="A31">
        <v>56.025089605734699</v>
      </c>
      <c r="B31">
        <v>56</v>
      </c>
      <c r="C31">
        <v>36.641718797571201</v>
      </c>
      <c r="D31">
        <v>36.307805477000002</v>
      </c>
      <c r="E31">
        <f t="shared" si="0"/>
        <v>0.91129273278886769</v>
      </c>
      <c r="F31">
        <f t="shared" si="1"/>
        <v>36.474380028249278</v>
      </c>
      <c r="G31" t="s">
        <v>4</v>
      </c>
      <c r="H31">
        <v>600</v>
      </c>
      <c r="I31" t="s">
        <v>3</v>
      </c>
      <c r="J31" t="s">
        <v>20</v>
      </c>
    </row>
    <row r="32" spans="1:10" x14ac:dyDescent="0.2">
      <c r="A32">
        <v>84.083632019115896</v>
      </c>
      <c r="B32">
        <v>84</v>
      </c>
      <c r="C32">
        <v>42.9160200846202</v>
      </c>
      <c r="D32">
        <v>42.072662837999999</v>
      </c>
      <c r="E32">
        <f t="shared" si="0"/>
        <v>1.9651338706555281</v>
      </c>
      <c r="F32">
        <f t="shared" si="1"/>
        <v>42.492249215228206</v>
      </c>
      <c r="G32" t="s">
        <v>4</v>
      </c>
      <c r="H32">
        <v>600</v>
      </c>
      <c r="I32" t="s">
        <v>3</v>
      </c>
      <c r="J32" t="s">
        <v>20</v>
      </c>
    </row>
    <row r="33" spans="1:10" x14ac:dyDescent="0.2">
      <c r="A33">
        <v>91.167264038231806</v>
      </c>
      <c r="B33">
        <v>91</v>
      </c>
      <c r="C33">
        <v>61.925938549380902</v>
      </c>
      <c r="D33">
        <v>61.944107506999998</v>
      </c>
      <c r="E33">
        <f t="shared" si="0"/>
        <v>-2.9339817925582084E-2</v>
      </c>
      <c r="F33">
        <f t="shared" si="1"/>
        <v>61.935022361945805</v>
      </c>
      <c r="G33" t="s">
        <v>4</v>
      </c>
      <c r="H33">
        <v>600</v>
      </c>
      <c r="I33" t="s">
        <v>3</v>
      </c>
      <c r="J33" t="s">
        <v>20</v>
      </c>
    </row>
    <row r="34" spans="1:10" x14ac:dyDescent="0.2">
      <c r="A34">
        <v>111.86618876941399</v>
      </c>
      <c r="B34">
        <v>112</v>
      </c>
      <c r="C34">
        <v>44.015173312239803</v>
      </c>
      <c r="D34">
        <v>44.463126746</v>
      </c>
      <c r="E34">
        <f t="shared" si="0"/>
        <v>-1.0177250253735342</v>
      </c>
      <c r="F34">
        <f t="shared" si="1"/>
        <v>44.238583043868786</v>
      </c>
      <c r="G34" t="s">
        <v>4</v>
      </c>
      <c r="H34">
        <v>600</v>
      </c>
      <c r="I34" t="s">
        <v>3</v>
      </c>
      <c r="J34" t="s">
        <v>20</v>
      </c>
    </row>
    <row r="35" spans="1:10" x14ac:dyDescent="0.2">
      <c r="A35">
        <v>140.10872162485001</v>
      </c>
      <c r="B35">
        <v>140</v>
      </c>
      <c r="C35">
        <v>47.185178392258997</v>
      </c>
      <c r="D35">
        <v>46.98941086</v>
      </c>
      <c r="E35">
        <f t="shared" si="0"/>
        <v>0.41489200407709931</v>
      </c>
      <c r="F35">
        <f t="shared" si="1"/>
        <v>47.087192886986294</v>
      </c>
      <c r="G35" t="s">
        <v>4</v>
      </c>
      <c r="H35">
        <v>600</v>
      </c>
      <c r="I35" t="s">
        <v>3</v>
      </c>
      <c r="J35" t="s">
        <v>20</v>
      </c>
    </row>
    <row r="36" spans="1:10" x14ac:dyDescent="0.2">
      <c r="A36">
        <v>147.00836320191101</v>
      </c>
      <c r="B36">
        <v>147</v>
      </c>
      <c r="C36">
        <v>83.353256157934297</v>
      </c>
      <c r="D36">
        <v>81.658237130000003</v>
      </c>
      <c r="E36">
        <f t="shared" si="0"/>
        <v>2.0335366679888804</v>
      </c>
      <c r="F36">
        <f t="shared" si="1"/>
        <v>82.501393666423795</v>
      </c>
      <c r="G36" t="s">
        <v>4</v>
      </c>
      <c r="H36">
        <v>600</v>
      </c>
      <c r="I36" t="s">
        <v>3</v>
      </c>
      <c r="J36" t="s">
        <v>20</v>
      </c>
    </row>
    <row r="37" spans="1:10" x14ac:dyDescent="0.2">
      <c r="A37">
        <v>167.98327359617599</v>
      </c>
      <c r="B37">
        <v>168</v>
      </c>
      <c r="C37">
        <v>48.700601117877603</v>
      </c>
      <c r="D37">
        <v>48.752849009999998</v>
      </c>
      <c r="E37">
        <f t="shared" si="0"/>
        <v>-0.10728387519474625</v>
      </c>
      <c r="F37">
        <f t="shared" si="1"/>
        <v>48.726718060999389</v>
      </c>
      <c r="G37" t="s">
        <v>4</v>
      </c>
      <c r="H37">
        <v>600</v>
      </c>
      <c r="I37" t="s">
        <v>3</v>
      </c>
      <c r="J37" t="s">
        <v>20</v>
      </c>
    </row>
    <row r="38" spans="1:10" x14ac:dyDescent="0.2">
      <c r="A38">
        <v>224.00836320191101</v>
      </c>
      <c r="B38">
        <v>224</v>
      </c>
      <c r="C38">
        <v>12.991933998419899</v>
      </c>
      <c r="D38">
        <v>12.94195841</v>
      </c>
      <c r="E38">
        <f t="shared" si="0"/>
        <v>0.38466627390485103</v>
      </c>
      <c r="F38">
        <f t="shared" si="1"/>
        <v>12.966922127976837</v>
      </c>
      <c r="G38" t="s">
        <v>4</v>
      </c>
      <c r="H38">
        <v>600</v>
      </c>
      <c r="I38" t="s">
        <v>3</v>
      </c>
      <c r="J38" t="s">
        <v>20</v>
      </c>
    </row>
    <row r="39" spans="1:10" x14ac:dyDescent="0.2">
      <c r="A39">
        <v>279.573476702508</v>
      </c>
      <c r="B39">
        <v>280</v>
      </c>
      <c r="C39">
        <v>4.6357234305165802</v>
      </c>
      <c r="D39">
        <v>4.6131757450000004</v>
      </c>
      <c r="E39">
        <f t="shared" si="0"/>
        <v>0.4863897912491994</v>
      </c>
      <c r="F39">
        <f t="shared" si="1"/>
        <v>4.6244358456126609</v>
      </c>
      <c r="G39" t="s">
        <v>4</v>
      </c>
      <c r="H39">
        <v>600</v>
      </c>
      <c r="I39" t="s">
        <v>3</v>
      </c>
      <c r="J39" t="s">
        <v>20</v>
      </c>
    </row>
    <row r="40" spans="1:10" x14ac:dyDescent="0.2">
      <c r="A40">
        <v>307.72401433691698</v>
      </c>
      <c r="B40">
        <v>308</v>
      </c>
      <c r="C40">
        <v>0.99747427126336696</v>
      </c>
      <c r="D40">
        <v>1.0185913879999999</v>
      </c>
      <c r="E40">
        <f t="shared" si="0"/>
        <v>-2.1170587898860536</v>
      </c>
      <c r="F40">
        <f t="shared" si="1"/>
        <v>1.0079775307319312</v>
      </c>
      <c r="G40" t="s">
        <v>4</v>
      </c>
      <c r="H40">
        <v>600</v>
      </c>
      <c r="I40" t="s">
        <v>3</v>
      </c>
      <c r="J40" t="s">
        <v>20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9D42-D152-2540-8CDB-AB5FAFA04192}">
  <dimension ref="A1:J25"/>
  <sheetViews>
    <sheetView zoomScale="130" zoomScaleNormal="130" workbookViewId="0">
      <selection activeCell="J1" sqref="J1"/>
    </sheetView>
  </sheetViews>
  <sheetFormatPr baseColWidth="10" defaultColWidth="10.6640625" defaultRowHeight="16" x14ac:dyDescent="0.2"/>
  <cols>
    <col min="2" max="2" width="14.5" customWidth="1"/>
    <col min="3" max="3" width="14.1640625" customWidth="1"/>
    <col min="4" max="4" width="14" customWidth="1"/>
    <col min="5" max="5" width="24.33203125" customWidth="1"/>
    <col min="6" max="6" width="15.1640625" customWidth="1"/>
    <col min="7" max="7" width="12" customWidth="1"/>
    <col min="8" max="8" width="9" customWidth="1"/>
    <col min="9" max="9" width="14.83203125" customWidth="1"/>
    <col min="10" max="10" width="17.1640625" customWidth="1"/>
  </cols>
  <sheetData>
    <row r="1" spans="1:10" x14ac:dyDescent="0.2">
      <c r="A1" s="1" t="s">
        <v>0</v>
      </c>
      <c r="B1" s="1" t="s">
        <v>14</v>
      </c>
      <c r="C1" s="1" t="s">
        <v>13</v>
      </c>
      <c r="D1" s="1" t="s">
        <v>10</v>
      </c>
      <c r="E1" s="1" t="s">
        <v>17</v>
      </c>
      <c r="F1" s="1" t="s">
        <v>18</v>
      </c>
      <c r="G1" s="1" t="s">
        <v>1</v>
      </c>
      <c r="H1" s="1" t="s">
        <v>15</v>
      </c>
      <c r="I1" s="1" t="s">
        <v>2</v>
      </c>
      <c r="J1" s="1" t="s">
        <v>19</v>
      </c>
    </row>
    <row r="2" spans="1:10" x14ac:dyDescent="0.2">
      <c r="A2">
        <v>0</v>
      </c>
      <c r="B2">
        <v>0</v>
      </c>
      <c r="C2">
        <v>0.38356164383561903</v>
      </c>
      <c r="D2">
        <v>0.32308116999999997</v>
      </c>
      <c r="E2">
        <f>100*(C2-D2)/C2</f>
        <v>15.76812353571486</v>
      </c>
      <c r="F2">
        <f>GEOMEAN(C2:D2)</f>
        <v>0.35202492050639694</v>
      </c>
      <c r="G2" t="s">
        <v>4</v>
      </c>
      <c r="H2">
        <v>600</v>
      </c>
      <c r="I2" t="s">
        <v>3</v>
      </c>
      <c r="J2" t="s">
        <v>20</v>
      </c>
    </row>
    <row r="3" spans="1:10" x14ac:dyDescent="0.2">
      <c r="A3">
        <v>0.874585896829152</v>
      </c>
      <c r="B3">
        <v>1</v>
      </c>
      <c r="C3">
        <v>25.917808219177999</v>
      </c>
      <c r="D3">
        <v>26.050545199399998</v>
      </c>
      <c r="E3">
        <f>100*(C3-D3)/C3</f>
        <v>-0.51214585392209111</v>
      </c>
      <c r="F3">
        <f t="shared" ref="F3:F25" si="0">GEOMEAN(C3:D3)</f>
        <v>25.984091950327556</v>
      </c>
      <c r="G3" t="s">
        <v>4</v>
      </c>
      <c r="H3">
        <v>600</v>
      </c>
      <c r="I3" t="s">
        <v>3</v>
      </c>
      <c r="J3" t="s">
        <v>20</v>
      </c>
    </row>
    <row r="4" spans="1:10" x14ac:dyDescent="0.2">
      <c r="A4">
        <v>2.9417889256980501</v>
      </c>
      <c r="B4">
        <v>3</v>
      </c>
      <c r="C4">
        <v>54.246575342465697</v>
      </c>
      <c r="D4">
        <v>53.976661636000003</v>
      </c>
      <c r="E4">
        <f t="shared" ref="E4:E25" si="1">100*(C4-D4)/C4</f>
        <v>0.49756819626251686</v>
      </c>
      <c r="F4">
        <f t="shared" si="0"/>
        <v>54.111450194686633</v>
      </c>
      <c r="G4" t="s">
        <v>4</v>
      </c>
      <c r="H4">
        <v>600</v>
      </c>
      <c r="I4" t="s">
        <v>3</v>
      </c>
      <c r="J4" t="s">
        <v>20</v>
      </c>
    </row>
    <row r="5" spans="1:10" x14ac:dyDescent="0.2">
      <c r="A5">
        <v>6.9171793658305702</v>
      </c>
      <c r="B5">
        <v>7</v>
      </c>
      <c r="C5">
        <v>50.684931506849303</v>
      </c>
      <c r="D5">
        <v>50.846175101</v>
      </c>
      <c r="E5">
        <f t="shared" si="1"/>
        <v>-0.31812925332434888</v>
      </c>
      <c r="F5">
        <f t="shared" si="0"/>
        <v>50.765489285334887</v>
      </c>
      <c r="G5" t="s">
        <v>4</v>
      </c>
      <c r="H5">
        <v>600</v>
      </c>
      <c r="I5" t="s">
        <v>3</v>
      </c>
      <c r="J5" t="s">
        <v>20</v>
      </c>
    </row>
    <row r="6" spans="1:10" x14ac:dyDescent="0.2">
      <c r="A6">
        <v>13.9933743492664</v>
      </c>
      <c r="B6">
        <v>14</v>
      </c>
      <c r="C6">
        <v>32.4931506849315</v>
      </c>
      <c r="D6">
        <v>32.663506699999999</v>
      </c>
      <c r="E6">
        <f t="shared" si="1"/>
        <v>-0.5242828456998504</v>
      </c>
      <c r="F6">
        <f t="shared" si="0"/>
        <v>32.578217340753461</v>
      </c>
      <c r="G6" t="s">
        <v>4</v>
      </c>
      <c r="H6">
        <v>600</v>
      </c>
      <c r="I6" t="s">
        <v>3</v>
      </c>
      <c r="J6" t="s">
        <v>20</v>
      </c>
    </row>
    <row r="7" spans="1:10" x14ac:dyDescent="0.2">
      <c r="A7">
        <v>20.910553715096999</v>
      </c>
      <c r="B7">
        <v>21</v>
      </c>
      <c r="C7">
        <v>33.205479452054703</v>
      </c>
      <c r="D7">
        <v>33.303717558999999</v>
      </c>
      <c r="E7">
        <f t="shared" si="1"/>
        <v>-0.29584908444746683</v>
      </c>
      <c r="F7">
        <f t="shared" si="0"/>
        <v>33.254562229601035</v>
      </c>
      <c r="G7" t="s">
        <v>4</v>
      </c>
      <c r="H7">
        <v>600</v>
      </c>
      <c r="I7" t="s">
        <v>3</v>
      </c>
      <c r="J7" t="s">
        <v>20</v>
      </c>
    </row>
    <row r="8" spans="1:10" x14ac:dyDescent="0.2">
      <c r="A8">
        <v>27.9072408897302</v>
      </c>
      <c r="B8">
        <v>28</v>
      </c>
      <c r="C8">
        <v>24.219178082191799</v>
      </c>
      <c r="D8">
        <v>24.218334856599999</v>
      </c>
      <c r="E8">
        <f t="shared" si="1"/>
        <v>3.4816441290423591E-3</v>
      </c>
      <c r="F8">
        <f t="shared" si="0"/>
        <v>24.21875646572607</v>
      </c>
      <c r="G8" t="s">
        <v>4</v>
      </c>
      <c r="H8">
        <v>600</v>
      </c>
      <c r="I8" t="s">
        <v>3</v>
      </c>
      <c r="J8" t="s">
        <v>20</v>
      </c>
    </row>
    <row r="9" spans="1:10" x14ac:dyDescent="0.2">
      <c r="A9">
        <v>55.973497397065699</v>
      </c>
      <c r="B9">
        <v>56</v>
      </c>
      <c r="C9">
        <v>11.561643835616399</v>
      </c>
      <c r="D9">
        <v>11.721895126</v>
      </c>
      <c r="E9">
        <f t="shared" si="1"/>
        <v>-1.3860597390998661</v>
      </c>
      <c r="F9">
        <f t="shared" si="0"/>
        <v>11.641493741151082</v>
      </c>
      <c r="G9" t="s">
        <v>4</v>
      </c>
      <c r="H9">
        <v>600</v>
      </c>
      <c r="I9" t="s">
        <v>3</v>
      </c>
      <c r="J9" t="s">
        <v>20</v>
      </c>
    </row>
    <row r="10" spans="1:10" x14ac:dyDescent="0.2">
      <c r="A10">
        <v>84.039753904401294</v>
      </c>
      <c r="B10">
        <v>84</v>
      </c>
      <c r="C10">
        <v>11.013698630137</v>
      </c>
      <c r="D10">
        <v>11.146300500000001</v>
      </c>
      <c r="E10">
        <f t="shared" si="1"/>
        <v>-1.2039722014924159</v>
      </c>
      <c r="F10">
        <f t="shared" si="0"/>
        <v>11.079801196228448</v>
      </c>
      <c r="G10" t="s">
        <v>4</v>
      </c>
      <c r="H10">
        <v>600</v>
      </c>
      <c r="I10" t="s">
        <v>3</v>
      </c>
      <c r="J10" t="s">
        <v>20</v>
      </c>
    </row>
    <row r="11" spans="1:10" x14ac:dyDescent="0.2">
      <c r="A11">
        <v>111.867486985328</v>
      </c>
      <c r="B11">
        <v>112</v>
      </c>
      <c r="C11">
        <v>2.8493150684931199</v>
      </c>
      <c r="D11">
        <v>3.0420643100000002</v>
      </c>
      <c r="E11">
        <f t="shared" si="1"/>
        <v>-6.764757033655008</v>
      </c>
      <c r="F11">
        <f t="shared" si="0"/>
        <v>2.9441127148613258</v>
      </c>
      <c r="G11" t="s">
        <v>4</v>
      </c>
      <c r="H11">
        <v>600</v>
      </c>
      <c r="I11" t="s">
        <v>3</v>
      </c>
      <c r="J11" t="s">
        <v>20</v>
      </c>
    </row>
    <row r="12" spans="1:10" x14ac:dyDescent="0.2">
      <c r="A12">
        <v>139.93374349266401</v>
      </c>
      <c r="B12">
        <v>140</v>
      </c>
      <c r="C12">
        <v>1.3150684931507</v>
      </c>
      <c r="D12">
        <v>1.5252832199999999</v>
      </c>
      <c r="E12">
        <f t="shared" si="1"/>
        <v>-15.985078187498669</v>
      </c>
      <c r="F12">
        <f t="shared" si="0"/>
        <v>1.4162810122830312</v>
      </c>
      <c r="G12" t="s">
        <v>4</v>
      </c>
      <c r="H12">
        <v>600</v>
      </c>
      <c r="I12" t="s">
        <v>3</v>
      </c>
      <c r="J12" t="s">
        <v>20</v>
      </c>
    </row>
    <row r="13" spans="1:10" x14ac:dyDescent="0.2">
      <c r="A13">
        <v>168</v>
      </c>
      <c r="B13">
        <v>168</v>
      </c>
      <c r="C13">
        <v>1.2054794520548</v>
      </c>
      <c r="D13">
        <v>1.5779964710000001</v>
      </c>
      <c r="E13">
        <f t="shared" si="1"/>
        <v>-30.901979980681226</v>
      </c>
      <c r="F13">
        <f t="shared" si="0"/>
        <v>1.3792180107602598</v>
      </c>
      <c r="G13" t="s">
        <v>4</v>
      </c>
      <c r="H13">
        <v>600</v>
      </c>
      <c r="I13" t="s">
        <v>3</v>
      </c>
      <c r="J13" t="s">
        <v>20</v>
      </c>
    </row>
    <row r="14" spans="1:10" x14ac:dyDescent="0.2">
      <c r="A14">
        <v>0</v>
      </c>
      <c r="B14">
        <v>0</v>
      </c>
      <c r="C14">
        <v>0.38356164383561903</v>
      </c>
      <c r="D14">
        <v>0.32308116999999997</v>
      </c>
      <c r="E14">
        <f t="shared" si="1"/>
        <v>15.76812353571486</v>
      </c>
      <c r="F14">
        <f t="shared" si="0"/>
        <v>0.35202492050639694</v>
      </c>
      <c r="G14" t="s">
        <v>5</v>
      </c>
      <c r="H14">
        <v>600</v>
      </c>
      <c r="I14" t="s">
        <v>3</v>
      </c>
      <c r="J14" t="s">
        <v>20</v>
      </c>
    </row>
    <row r="15" spans="1:10" x14ac:dyDescent="0.2">
      <c r="A15">
        <v>1.0336015144344499</v>
      </c>
      <c r="B15">
        <v>1</v>
      </c>
      <c r="C15">
        <v>22.301369863013601</v>
      </c>
      <c r="D15">
        <v>22.285799307000001</v>
      </c>
      <c r="E15">
        <f t="shared" si="1"/>
        <v>6.9818832247714901E-2</v>
      </c>
      <c r="F15">
        <f t="shared" si="0"/>
        <v>22.293583225634663</v>
      </c>
      <c r="G15" t="s">
        <v>5</v>
      </c>
      <c r="H15">
        <v>600</v>
      </c>
      <c r="I15" t="s">
        <v>3</v>
      </c>
      <c r="J15" t="s">
        <v>20</v>
      </c>
    </row>
    <row r="16" spans="1:10" x14ac:dyDescent="0.2">
      <c r="A16">
        <v>2.9417889256980501</v>
      </c>
      <c r="B16">
        <v>3</v>
      </c>
      <c r="C16">
        <v>53.863013698630098</v>
      </c>
      <c r="D16">
        <v>53.662932810999997</v>
      </c>
      <c r="E16">
        <f t="shared" si="1"/>
        <v>0.37146248212099103</v>
      </c>
      <c r="F16">
        <f t="shared" si="0"/>
        <v>53.762880178684242</v>
      </c>
      <c r="G16" t="s">
        <v>5</v>
      </c>
      <c r="H16">
        <v>600</v>
      </c>
      <c r="I16" t="s">
        <v>3</v>
      </c>
      <c r="J16" t="s">
        <v>20</v>
      </c>
    </row>
    <row r="17" spans="1:10" x14ac:dyDescent="0.2">
      <c r="A17">
        <v>6.9171793658305702</v>
      </c>
      <c r="B17">
        <v>7</v>
      </c>
      <c r="C17">
        <v>51.4520547945205</v>
      </c>
      <c r="D17">
        <v>51.47363275</v>
      </c>
      <c r="E17">
        <f t="shared" si="1"/>
        <v>-4.1937985889338246E-2</v>
      </c>
      <c r="F17">
        <f t="shared" si="0"/>
        <v>51.462842641327391</v>
      </c>
      <c r="G17" t="s">
        <v>5</v>
      </c>
      <c r="H17">
        <v>600</v>
      </c>
      <c r="I17" t="s">
        <v>3</v>
      </c>
      <c r="J17" t="s">
        <v>20</v>
      </c>
    </row>
    <row r="18" spans="1:10" x14ac:dyDescent="0.2">
      <c r="A18">
        <v>13.9933743492664</v>
      </c>
      <c r="B18">
        <v>14</v>
      </c>
      <c r="C18">
        <v>34.575342465753401</v>
      </c>
      <c r="D18">
        <v>34.545029438</v>
      </c>
      <c r="E18">
        <f t="shared" si="1"/>
        <v>8.7672386133053504E-2</v>
      </c>
      <c r="F18">
        <f t="shared" si="0"/>
        <v>34.560182628400312</v>
      </c>
      <c r="G18" t="s">
        <v>5</v>
      </c>
      <c r="H18">
        <v>600</v>
      </c>
      <c r="I18" t="s">
        <v>3</v>
      </c>
      <c r="J18" t="s">
        <v>20</v>
      </c>
    </row>
    <row r="19" spans="1:10" x14ac:dyDescent="0.2">
      <c r="A19">
        <v>20.910553715096999</v>
      </c>
      <c r="B19">
        <v>21</v>
      </c>
      <c r="C19">
        <v>36.876712328767098</v>
      </c>
      <c r="D19">
        <v>37.068463451</v>
      </c>
      <c r="E19">
        <f t="shared" si="1"/>
        <v>-0.51997889758550497</v>
      </c>
      <c r="F19">
        <f t="shared" si="0"/>
        <v>36.972463579695962</v>
      </c>
      <c r="G19" t="s">
        <v>5</v>
      </c>
      <c r="H19">
        <v>600</v>
      </c>
      <c r="I19" t="s">
        <v>3</v>
      </c>
      <c r="J19" t="s">
        <v>20</v>
      </c>
    </row>
    <row r="20" spans="1:10" x14ac:dyDescent="0.2">
      <c r="A20">
        <v>27.9072408897302</v>
      </c>
      <c r="B20">
        <v>28</v>
      </c>
      <c r="C20">
        <v>27.397260273972702</v>
      </c>
      <c r="D20">
        <v>27.355623099999999</v>
      </c>
      <c r="E20">
        <f t="shared" si="1"/>
        <v>0.15197568500036399</v>
      </c>
      <c r="F20">
        <f t="shared" si="0"/>
        <v>27.376433771172607</v>
      </c>
      <c r="G20" t="s">
        <v>5</v>
      </c>
      <c r="H20">
        <v>600</v>
      </c>
      <c r="I20" t="s">
        <v>3</v>
      </c>
      <c r="J20" t="s">
        <v>20</v>
      </c>
    </row>
    <row r="21" spans="1:10" x14ac:dyDescent="0.2">
      <c r="A21">
        <v>55.973497397065699</v>
      </c>
      <c r="B21">
        <v>56</v>
      </c>
      <c r="C21">
        <v>15.013698630137</v>
      </c>
      <c r="D21">
        <v>15.17291219</v>
      </c>
      <c r="E21">
        <f t="shared" si="1"/>
        <v>-1.0604552801093954</v>
      </c>
      <c r="F21">
        <f t="shared" si="0"/>
        <v>15.093095473168916</v>
      </c>
      <c r="G21" t="s">
        <v>5</v>
      </c>
      <c r="H21">
        <v>600</v>
      </c>
      <c r="I21" t="s">
        <v>3</v>
      </c>
      <c r="J21" t="s">
        <v>20</v>
      </c>
    </row>
    <row r="22" spans="1:10" x14ac:dyDescent="0.2">
      <c r="A22">
        <v>84.039753904401294</v>
      </c>
      <c r="B22">
        <v>84</v>
      </c>
      <c r="C22">
        <v>14.4657534246575</v>
      </c>
      <c r="D22">
        <v>14.598167789</v>
      </c>
      <c r="E22">
        <f t="shared" si="1"/>
        <v>-0.91536445047372361</v>
      </c>
      <c r="F22">
        <f t="shared" si="0"/>
        <v>14.531809787065463</v>
      </c>
      <c r="G22" t="s">
        <v>5</v>
      </c>
      <c r="H22">
        <v>600</v>
      </c>
      <c r="I22" t="s">
        <v>3</v>
      </c>
      <c r="J22" t="s">
        <v>20</v>
      </c>
    </row>
    <row r="23" spans="1:10" x14ac:dyDescent="0.2">
      <c r="A23">
        <v>111.867486985328</v>
      </c>
      <c r="B23">
        <v>112</v>
      </c>
      <c r="C23">
        <v>4.4931506849315497</v>
      </c>
      <c r="D23">
        <v>4.9244372600000004</v>
      </c>
      <c r="E23">
        <f t="shared" si="1"/>
        <v>-9.5987560914623788</v>
      </c>
      <c r="F23">
        <f t="shared" si="0"/>
        <v>4.7038535954758887</v>
      </c>
      <c r="G23" t="s">
        <v>5</v>
      </c>
      <c r="H23">
        <v>600</v>
      </c>
      <c r="I23" t="s">
        <v>3</v>
      </c>
      <c r="J23" t="s">
        <v>20</v>
      </c>
    </row>
    <row r="24" spans="1:10" x14ac:dyDescent="0.2">
      <c r="A24">
        <v>139.93374349266401</v>
      </c>
      <c r="B24">
        <v>140</v>
      </c>
      <c r="C24">
        <v>2.6301369863013999</v>
      </c>
      <c r="D24">
        <v>2.7801985199999999</v>
      </c>
      <c r="E24">
        <f t="shared" si="1"/>
        <v>-5.7054645624987881</v>
      </c>
      <c r="F24">
        <f t="shared" si="0"/>
        <v>2.7041270230357917</v>
      </c>
      <c r="G24" t="s">
        <v>5</v>
      </c>
      <c r="H24">
        <v>600</v>
      </c>
      <c r="I24" t="s">
        <v>3</v>
      </c>
      <c r="J24" t="s">
        <v>20</v>
      </c>
    </row>
    <row r="25" spans="1:10" x14ac:dyDescent="0.2">
      <c r="A25">
        <v>168</v>
      </c>
      <c r="B25">
        <v>168</v>
      </c>
      <c r="C25">
        <v>2.3013698630136701</v>
      </c>
      <c r="D25">
        <v>2.5191829440000002</v>
      </c>
      <c r="E25">
        <f t="shared" si="1"/>
        <v>-9.4644969714299378</v>
      </c>
      <c r="F25">
        <f t="shared" si="0"/>
        <v>2.4078147160318744</v>
      </c>
      <c r="G25" t="s">
        <v>5</v>
      </c>
      <c r="H25">
        <v>600</v>
      </c>
      <c r="I25" t="s">
        <v>3</v>
      </c>
      <c r="J25" t="s">
        <v>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B67A-F115-6545-9D1B-89B40FE240D3}">
  <dimension ref="A1:J19"/>
  <sheetViews>
    <sheetView zoomScale="130" zoomScaleNormal="130" workbookViewId="0">
      <selection activeCell="J25" sqref="J25"/>
    </sheetView>
  </sheetViews>
  <sheetFormatPr baseColWidth="10" defaultColWidth="10.6640625" defaultRowHeight="16" x14ac:dyDescent="0.2"/>
  <cols>
    <col min="2" max="2" width="15.1640625" customWidth="1"/>
    <col min="3" max="3" width="13.1640625" customWidth="1"/>
    <col min="4" max="4" width="12.6640625" customWidth="1"/>
    <col min="5" max="5" width="23" customWidth="1"/>
    <col min="6" max="6" width="14.6640625" customWidth="1"/>
    <col min="7" max="7" width="23" customWidth="1"/>
    <col min="8" max="8" width="9.1640625" customWidth="1"/>
    <col min="9" max="9" width="15.33203125" customWidth="1"/>
    <col min="10" max="10" width="17.1640625" customWidth="1"/>
  </cols>
  <sheetData>
    <row r="1" spans="1:10" x14ac:dyDescent="0.2">
      <c r="A1" s="1" t="s">
        <v>0</v>
      </c>
      <c r="B1" s="1" t="s">
        <v>14</v>
      </c>
      <c r="C1" s="1" t="s">
        <v>13</v>
      </c>
      <c r="D1" s="1" t="s">
        <v>10</v>
      </c>
      <c r="E1" s="1" t="s">
        <v>17</v>
      </c>
      <c r="F1" s="1" t="s">
        <v>18</v>
      </c>
      <c r="G1" s="1" t="s">
        <v>1</v>
      </c>
      <c r="H1" s="1" t="s">
        <v>15</v>
      </c>
      <c r="I1" s="1" t="s">
        <v>2</v>
      </c>
      <c r="J1" s="2" t="s">
        <v>19</v>
      </c>
    </row>
    <row r="2" spans="1:10" x14ac:dyDescent="0.2">
      <c r="A2">
        <v>-0.122860020140983</v>
      </c>
      <c r="B2">
        <v>0</v>
      </c>
      <c r="C2">
        <v>0</v>
      </c>
      <c r="D2">
        <v>0</v>
      </c>
      <c r="E2">
        <v>0</v>
      </c>
      <c r="F2">
        <v>0</v>
      </c>
      <c r="G2" t="s">
        <v>16</v>
      </c>
      <c r="H2">
        <v>300</v>
      </c>
      <c r="I2" t="s">
        <v>6</v>
      </c>
      <c r="J2" t="s">
        <v>20</v>
      </c>
    </row>
    <row r="3" spans="1:10" x14ac:dyDescent="0.2">
      <c r="A3">
        <v>7.8630412890231502</v>
      </c>
      <c r="B3">
        <v>8</v>
      </c>
      <c r="C3">
        <v>18.925331472435399</v>
      </c>
      <c r="D3">
        <v>18.819444443999998</v>
      </c>
      <c r="E3">
        <f>100*(C3-D3)/C3</f>
        <v>0.55949893712363463</v>
      </c>
      <c r="F3">
        <f t="shared" ref="F3:F19" si="0">GEOMEAN(C3:D3)</f>
        <v>18.872313695723232</v>
      </c>
      <c r="G3" t="s">
        <v>16</v>
      </c>
      <c r="H3">
        <v>300</v>
      </c>
      <c r="I3" t="s">
        <v>6</v>
      </c>
      <c r="J3" t="s">
        <v>20</v>
      </c>
    </row>
    <row r="4" spans="1:10" x14ac:dyDescent="0.2">
      <c r="A4">
        <v>28.8106747230614</v>
      </c>
      <c r="B4">
        <v>29</v>
      </c>
      <c r="C4">
        <v>23.949755757152801</v>
      </c>
      <c r="D4">
        <v>23.958333333300001</v>
      </c>
      <c r="E4">
        <f t="shared" ref="E4:E19" si="1">100*(C4-D4)/C4</f>
        <v>-3.5814879425808917E-2</v>
      </c>
      <c r="F4">
        <f t="shared" si="0"/>
        <v>23.95404416128908</v>
      </c>
      <c r="G4" t="s">
        <v>16</v>
      </c>
      <c r="H4">
        <v>300</v>
      </c>
      <c r="I4" t="s">
        <v>6</v>
      </c>
      <c r="J4" t="s">
        <v>20</v>
      </c>
    </row>
    <row r="5" spans="1:10" x14ac:dyDescent="0.2">
      <c r="A5">
        <v>57.6213494461228</v>
      </c>
      <c r="B5">
        <v>58</v>
      </c>
      <c r="C5">
        <v>18.757850662944801</v>
      </c>
      <c r="D5">
        <v>18.680555555000002</v>
      </c>
      <c r="E5">
        <f t="shared" si="1"/>
        <v>0.41206804198250629</v>
      </c>
      <c r="F5">
        <f t="shared" si="0"/>
        <v>18.71916321317633</v>
      </c>
      <c r="G5" t="s">
        <v>16</v>
      </c>
      <c r="H5">
        <v>300</v>
      </c>
      <c r="I5" t="s">
        <v>6</v>
      </c>
      <c r="J5" t="s">
        <v>20</v>
      </c>
    </row>
    <row r="6" spans="1:10" x14ac:dyDescent="0.2">
      <c r="A6">
        <v>91.715005035246705</v>
      </c>
      <c r="B6">
        <v>92</v>
      </c>
      <c r="C6">
        <v>14.4661549197487</v>
      </c>
      <c r="D6">
        <v>14.375</v>
      </c>
      <c r="E6">
        <f t="shared" si="1"/>
        <v>0.63012542209304179</v>
      </c>
      <c r="F6">
        <f t="shared" si="0"/>
        <v>14.420505433977949</v>
      </c>
      <c r="G6" t="s">
        <v>16</v>
      </c>
      <c r="H6">
        <v>300</v>
      </c>
      <c r="I6" t="s">
        <v>6</v>
      </c>
      <c r="J6" t="s">
        <v>20</v>
      </c>
    </row>
    <row r="7" spans="1:10" x14ac:dyDescent="0.2">
      <c r="A7">
        <v>183</v>
      </c>
      <c r="B7">
        <v>183</v>
      </c>
      <c r="C7">
        <v>7.6831821353803198</v>
      </c>
      <c r="D7">
        <v>7.6388888888000004</v>
      </c>
      <c r="E7">
        <f t="shared" si="1"/>
        <v>0.57649611580016102</v>
      </c>
      <c r="F7">
        <f t="shared" si="0"/>
        <v>7.6610035011467907</v>
      </c>
      <c r="G7" t="s">
        <v>16</v>
      </c>
      <c r="H7">
        <v>300</v>
      </c>
      <c r="I7" t="s">
        <v>6</v>
      </c>
      <c r="J7" t="s">
        <v>20</v>
      </c>
    </row>
    <row r="8" spans="1:10" x14ac:dyDescent="0.2">
      <c r="A8">
        <v>-0.122860020140983</v>
      </c>
      <c r="B8">
        <v>0</v>
      </c>
      <c r="C8">
        <v>0</v>
      </c>
      <c r="D8">
        <v>0</v>
      </c>
      <c r="E8">
        <v>0</v>
      </c>
      <c r="F8">
        <v>0</v>
      </c>
      <c r="G8" t="s">
        <v>7</v>
      </c>
      <c r="H8">
        <v>300</v>
      </c>
      <c r="I8" t="s">
        <v>6</v>
      </c>
      <c r="J8" t="s">
        <v>20</v>
      </c>
    </row>
    <row r="9" spans="1:10" x14ac:dyDescent="0.2">
      <c r="A9">
        <v>7.8630412890231502</v>
      </c>
      <c r="B9">
        <v>8</v>
      </c>
      <c r="C9">
        <v>9.1067690160502792</v>
      </c>
      <c r="D9">
        <v>9.1666666666659999</v>
      </c>
      <c r="E9">
        <f t="shared" si="1"/>
        <v>-0.65772669220174307</v>
      </c>
      <c r="F9">
        <f t="shared" si="0"/>
        <v>9.136668757290856</v>
      </c>
      <c r="G9" t="s">
        <v>7</v>
      </c>
      <c r="H9">
        <v>300</v>
      </c>
      <c r="I9" t="s">
        <v>6</v>
      </c>
      <c r="J9" t="s">
        <v>20</v>
      </c>
    </row>
    <row r="10" spans="1:10" x14ac:dyDescent="0.2">
      <c r="A10">
        <v>28.9949647532728</v>
      </c>
      <c r="B10">
        <v>29</v>
      </c>
      <c r="C10">
        <v>11.472435450104699</v>
      </c>
      <c r="D10">
        <v>11.4583333333333</v>
      </c>
      <c r="E10">
        <f t="shared" si="1"/>
        <v>0.12292173560471291</v>
      </c>
      <c r="F10">
        <f t="shared" si="0"/>
        <v>11.465382223565392</v>
      </c>
      <c r="G10" t="s">
        <v>7</v>
      </c>
      <c r="H10">
        <v>300</v>
      </c>
      <c r="I10" t="s">
        <v>6</v>
      </c>
      <c r="J10" t="s">
        <v>20</v>
      </c>
    </row>
    <row r="11" spans="1:10" x14ac:dyDescent="0.2">
      <c r="A11">
        <v>57.6213494461228</v>
      </c>
      <c r="B11">
        <v>58</v>
      </c>
      <c r="C11">
        <v>9.0230286113049907</v>
      </c>
      <c r="D11">
        <v>9.0277777777770005</v>
      </c>
      <c r="E11">
        <f t="shared" si="1"/>
        <v>-5.2633840327842872E-2</v>
      </c>
      <c r="F11">
        <f t="shared" si="0"/>
        <v>9.0254028821646113</v>
      </c>
      <c r="G11" t="s">
        <v>7</v>
      </c>
      <c r="H11">
        <v>300</v>
      </c>
      <c r="I11" t="s">
        <v>6</v>
      </c>
      <c r="J11" t="s">
        <v>20</v>
      </c>
    </row>
    <row r="12" spans="1:10" x14ac:dyDescent="0.2">
      <c r="A12">
        <v>91.715005035246705</v>
      </c>
      <c r="B12">
        <v>92</v>
      </c>
      <c r="C12">
        <v>6.9085833914863901</v>
      </c>
      <c r="D12">
        <v>6.875</v>
      </c>
      <c r="E12">
        <f t="shared" si="1"/>
        <v>0.4861111111110813</v>
      </c>
      <c r="F12">
        <f t="shared" si="0"/>
        <v>6.8917712394179871</v>
      </c>
      <c r="G12" t="s">
        <v>7</v>
      </c>
      <c r="H12">
        <v>300</v>
      </c>
      <c r="I12" t="s">
        <v>6</v>
      </c>
      <c r="J12" t="s">
        <v>20</v>
      </c>
    </row>
    <row r="13" spans="1:10" x14ac:dyDescent="0.2">
      <c r="A13">
        <v>183</v>
      </c>
      <c r="B13">
        <v>183</v>
      </c>
      <c r="C13">
        <v>3.6217725052337402</v>
      </c>
      <c r="D13">
        <v>3.5416666666659999</v>
      </c>
      <c r="E13">
        <f t="shared" si="1"/>
        <v>2.2117854849243326</v>
      </c>
      <c r="F13">
        <f t="shared" si="0"/>
        <v>3.5814956311621748</v>
      </c>
      <c r="G13" t="s">
        <v>7</v>
      </c>
      <c r="H13">
        <v>300</v>
      </c>
      <c r="I13" t="s">
        <v>6</v>
      </c>
      <c r="J13" t="s">
        <v>20</v>
      </c>
    </row>
    <row r="14" spans="1:10" x14ac:dyDescent="0.2">
      <c r="A14">
        <v>-0.122860020140983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8</v>
      </c>
      <c r="H14">
        <v>300</v>
      </c>
      <c r="I14" t="s">
        <v>6</v>
      </c>
      <c r="J14" t="s">
        <v>20</v>
      </c>
    </row>
    <row r="15" spans="1:10" x14ac:dyDescent="0.2">
      <c r="A15">
        <v>7.8630412890231502</v>
      </c>
      <c r="B15">
        <v>8</v>
      </c>
      <c r="C15">
        <v>9.3161200279135095</v>
      </c>
      <c r="D15">
        <v>9.2361111111100005</v>
      </c>
      <c r="E15">
        <f t="shared" si="1"/>
        <v>0.85882230546387894</v>
      </c>
      <c r="F15">
        <f t="shared" si="0"/>
        <v>9.2760293068880699</v>
      </c>
      <c r="G15" t="s">
        <v>8</v>
      </c>
      <c r="H15">
        <v>300</v>
      </c>
      <c r="I15" t="s">
        <v>6</v>
      </c>
      <c r="J15" t="s">
        <v>20</v>
      </c>
    </row>
    <row r="16" spans="1:10" x14ac:dyDescent="0.2">
      <c r="A16">
        <v>28.9949647532728</v>
      </c>
      <c r="B16">
        <v>29</v>
      </c>
      <c r="C16">
        <v>12.079553384508101</v>
      </c>
      <c r="D16">
        <v>12.013888888887999</v>
      </c>
      <c r="E16">
        <f t="shared" si="1"/>
        <v>0.54360035946623131</v>
      </c>
      <c r="F16">
        <f t="shared" si="0"/>
        <v>12.046676395955496</v>
      </c>
      <c r="G16" t="s">
        <v>8</v>
      </c>
      <c r="H16">
        <v>300</v>
      </c>
      <c r="I16" t="s">
        <v>6</v>
      </c>
      <c r="J16" t="s">
        <v>20</v>
      </c>
    </row>
    <row r="17" spans="1:10" x14ac:dyDescent="0.2">
      <c r="A17">
        <v>57.805639476334299</v>
      </c>
      <c r="B17">
        <v>58</v>
      </c>
      <c r="C17">
        <v>9.5882763433357105</v>
      </c>
      <c r="D17">
        <v>9.583333333333</v>
      </c>
      <c r="E17">
        <f t="shared" si="1"/>
        <v>5.1552644351413553E-2</v>
      </c>
      <c r="F17">
        <f t="shared" si="0"/>
        <v>9.5858045197206767</v>
      </c>
      <c r="G17" t="s">
        <v>8</v>
      </c>
      <c r="H17">
        <v>300</v>
      </c>
      <c r="I17" t="s">
        <v>6</v>
      </c>
      <c r="J17" t="s">
        <v>20</v>
      </c>
    </row>
    <row r="18" spans="1:10" x14ac:dyDescent="0.2">
      <c r="A18">
        <v>91.837865055387596</v>
      </c>
      <c r="B18">
        <v>92</v>
      </c>
      <c r="C18">
        <v>7.36915561758551</v>
      </c>
      <c r="D18">
        <v>7.3611111111111098</v>
      </c>
      <c r="E18">
        <f t="shared" si="1"/>
        <v>0.10916456228991815</v>
      </c>
      <c r="F18">
        <f t="shared" si="0"/>
        <v>7.3651322660299563</v>
      </c>
      <c r="G18" t="s">
        <v>8</v>
      </c>
      <c r="H18">
        <v>300</v>
      </c>
      <c r="I18" t="s">
        <v>6</v>
      </c>
      <c r="J18" t="s">
        <v>20</v>
      </c>
    </row>
    <row r="19" spans="1:10" x14ac:dyDescent="0.2">
      <c r="A19">
        <v>183</v>
      </c>
      <c r="B19">
        <v>183</v>
      </c>
      <c r="C19">
        <v>4.04047452896015</v>
      </c>
      <c r="D19">
        <v>4.0277777777777697</v>
      </c>
      <c r="E19">
        <f t="shared" si="1"/>
        <v>0.31423910957428941</v>
      </c>
      <c r="F19">
        <f t="shared" si="0"/>
        <v>4.0341211582478271</v>
      </c>
      <c r="G19" t="s">
        <v>8</v>
      </c>
      <c r="H19">
        <v>300</v>
      </c>
      <c r="I19" t="s">
        <v>6</v>
      </c>
      <c r="J19" t="s">
        <v>20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FE3C-4CB3-4D48-BF1F-6346BAF789C3}">
  <dimension ref="A1:J10"/>
  <sheetViews>
    <sheetView zoomScale="130" zoomScaleNormal="130" workbookViewId="0">
      <selection activeCell="I17" sqref="I17"/>
    </sheetView>
  </sheetViews>
  <sheetFormatPr baseColWidth="10" defaultColWidth="10.6640625" defaultRowHeight="16" x14ac:dyDescent="0.2"/>
  <cols>
    <col min="2" max="2" width="14.5" customWidth="1"/>
    <col min="3" max="3" width="10.83203125" customWidth="1"/>
    <col min="4" max="4" width="10.5" customWidth="1"/>
    <col min="5" max="5" width="23.33203125" customWidth="1"/>
    <col min="6" max="6" width="14.5" customWidth="1"/>
    <col min="7" max="7" width="23.33203125" customWidth="1"/>
    <col min="8" max="8" width="9.1640625" customWidth="1"/>
    <col min="9" max="9" width="15.33203125" customWidth="1"/>
    <col min="10" max="10" width="17.1640625" customWidth="1"/>
  </cols>
  <sheetData>
    <row r="1" spans="1:10" s="1" customFormat="1" x14ac:dyDescent="0.2">
      <c r="A1" s="1" t="s">
        <v>0</v>
      </c>
      <c r="B1" s="1" t="s">
        <v>14</v>
      </c>
      <c r="C1" s="1" t="s">
        <v>13</v>
      </c>
      <c r="D1" s="1" t="s">
        <v>10</v>
      </c>
      <c r="E1" s="1" t="s">
        <v>17</v>
      </c>
      <c r="F1" s="1" t="s">
        <v>18</v>
      </c>
      <c r="G1" s="1" t="s">
        <v>1</v>
      </c>
      <c r="H1" s="1" t="s">
        <v>15</v>
      </c>
      <c r="I1" s="1" t="s">
        <v>2</v>
      </c>
      <c r="J1" s="2" t="s">
        <v>19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12</v>
      </c>
      <c r="H2">
        <v>1200</v>
      </c>
      <c r="I2" t="s">
        <v>3</v>
      </c>
      <c r="J2" t="s">
        <v>20</v>
      </c>
    </row>
    <row r="3" spans="1:10" x14ac:dyDescent="0.2">
      <c r="A3">
        <v>30</v>
      </c>
      <c r="B3">
        <v>30</v>
      </c>
      <c r="C3">
        <v>52.2</v>
      </c>
      <c r="D3">
        <v>52.2</v>
      </c>
      <c r="E3">
        <f t="shared" ref="E3:E10" si="0">100*(C3-D3)/C3</f>
        <v>0</v>
      </c>
      <c r="F3">
        <f>GEOMEAN(C3:D3)</f>
        <v>52.2</v>
      </c>
      <c r="G3" t="s">
        <v>12</v>
      </c>
      <c r="H3">
        <v>1200</v>
      </c>
      <c r="I3" t="s">
        <v>3</v>
      </c>
      <c r="J3" t="s">
        <v>20</v>
      </c>
    </row>
    <row r="4" spans="1:10" x14ac:dyDescent="0.2">
      <c r="A4">
        <v>60</v>
      </c>
      <c r="B4">
        <v>60</v>
      </c>
      <c r="C4">
        <v>25</v>
      </c>
      <c r="D4">
        <v>25</v>
      </c>
      <c r="E4">
        <f t="shared" si="0"/>
        <v>0</v>
      </c>
      <c r="F4">
        <f t="shared" ref="F4:F10" si="1">GEOMEAN(C4:D4)</f>
        <v>25</v>
      </c>
      <c r="G4" t="s">
        <v>12</v>
      </c>
      <c r="H4">
        <v>1200</v>
      </c>
      <c r="I4" t="s">
        <v>3</v>
      </c>
      <c r="J4" t="s">
        <v>20</v>
      </c>
    </row>
    <row r="5" spans="1:10" x14ac:dyDescent="0.2">
      <c r="A5">
        <v>90</v>
      </c>
      <c r="B5">
        <v>90</v>
      </c>
      <c r="C5">
        <v>12</v>
      </c>
      <c r="D5">
        <v>12</v>
      </c>
      <c r="E5">
        <f t="shared" si="0"/>
        <v>0</v>
      </c>
      <c r="F5">
        <f t="shared" si="1"/>
        <v>12</v>
      </c>
      <c r="G5" t="s">
        <v>12</v>
      </c>
      <c r="H5">
        <v>1200</v>
      </c>
      <c r="I5" t="s">
        <v>3</v>
      </c>
      <c r="J5" t="s">
        <v>20</v>
      </c>
    </row>
    <row r="6" spans="1:10" x14ac:dyDescent="0.2">
      <c r="A6">
        <v>120</v>
      </c>
      <c r="B6">
        <v>120</v>
      </c>
      <c r="C6">
        <v>5.77</v>
      </c>
      <c r="D6">
        <v>5.77</v>
      </c>
      <c r="E6">
        <f t="shared" si="0"/>
        <v>0</v>
      </c>
      <c r="F6">
        <f t="shared" si="1"/>
        <v>5.77</v>
      </c>
      <c r="G6" t="s">
        <v>12</v>
      </c>
      <c r="H6">
        <v>1200</v>
      </c>
      <c r="I6" t="s">
        <v>3</v>
      </c>
      <c r="J6" t="s">
        <v>20</v>
      </c>
    </row>
    <row r="7" spans="1:10" x14ac:dyDescent="0.2">
      <c r="A7">
        <v>150</v>
      </c>
      <c r="B7">
        <v>150</v>
      </c>
      <c r="C7">
        <v>2.73</v>
      </c>
      <c r="D7">
        <v>2.73</v>
      </c>
      <c r="E7">
        <f t="shared" si="0"/>
        <v>0</v>
      </c>
      <c r="F7">
        <f t="shared" si="1"/>
        <v>2.73</v>
      </c>
      <c r="G7" t="s">
        <v>12</v>
      </c>
      <c r="H7">
        <v>1200</v>
      </c>
      <c r="I7" t="s">
        <v>3</v>
      </c>
      <c r="J7" t="s">
        <v>20</v>
      </c>
    </row>
    <row r="8" spans="1:10" x14ac:dyDescent="0.2">
      <c r="A8">
        <v>180</v>
      </c>
      <c r="B8">
        <v>180</v>
      </c>
      <c r="C8">
        <v>1.29</v>
      </c>
      <c r="D8">
        <v>1.29</v>
      </c>
      <c r="E8">
        <f t="shared" si="0"/>
        <v>0</v>
      </c>
      <c r="F8">
        <f t="shared" si="1"/>
        <v>1.29</v>
      </c>
      <c r="G8" t="s">
        <v>12</v>
      </c>
      <c r="H8">
        <v>1200</v>
      </c>
      <c r="I8" t="s">
        <v>3</v>
      </c>
      <c r="J8" t="s">
        <v>20</v>
      </c>
    </row>
    <row r="9" spans="1:10" x14ac:dyDescent="0.2">
      <c r="A9">
        <v>210</v>
      </c>
      <c r="B9">
        <v>210</v>
      </c>
      <c r="C9">
        <v>0.62</v>
      </c>
      <c r="D9">
        <v>0.62</v>
      </c>
      <c r="E9">
        <f t="shared" si="0"/>
        <v>0</v>
      </c>
      <c r="F9">
        <f t="shared" si="1"/>
        <v>0.62</v>
      </c>
      <c r="G9" t="s">
        <v>12</v>
      </c>
      <c r="H9">
        <v>1200</v>
      </c>
      <c r="I9" t="s">
        <v>3</v>
      </c>
      <c r="J9" t="s">
        <v>20</v>
      </c>
    </row>
    <row r="10" spans="1:10" x14ac:dyDescent="0.2">
      <c r="A10">
        <v>240</v>
      </c>
      <c r="B10">
        <v>240</v>
      </c>
      <c r="C10">
        <v>0.3</v>
      </c>
      <c r="D10">
        <v>0.3</v>
      </c>
      <c r="E10">
        <f t="shared" si="0"/>
        <v>0</v>
      </c>
      <c r="F10">
        <f t="shared" si="1"/>
        <v>0.3</v>
      </c>
      <c r="G10" t="s">
        <v>12</v>
      </c>
      <c r="H10">
        <v>1200</v>
      </c>
      <c r="I10" t="s">
        <v>3</v>
      </c>
      <c r="J10" t="s">
        <v>20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FF9C-D51D-CC48-BFB7-B16031438B59}">
  <dimension ref="A1:L24"/>
  <sheetViews>
    <sheetView tabSelected="1" zoomScale="130" zoomScaleNormal="130" workbookViewId="0">
      <selection activeCell="M20" sqref="M20"/>
    </sheetView>
  </sheetViews>
  <sheetFormatPr baseColWidth="10" defaultColWidth="10.6640625" defaultRowHeight="16" x14ac:dyDescent="0.2"/>
  <cols>
    <col min="3" max="3" width="14.5" customWidth="1"/>
    <col min="4" max="4" width="13" customWidth="1"/>
    <col min="5" max="5" width="13.6640625" customWidth="1"/>
    <col min="6" max="6" width="23.1640625" customWidth="1"/>
    <col min="7" max="7" width="14" customWidth="1"/>
    <col min="8" max="8" width="13" customWidth="1"/>
    <col min="9" max="9" width="9.1640625" customWidth="1"/>
    <col min="10" max="10" width="14.83203125" customWidth="1"/>
    <col min="11" max="11" width="22.6640625" customWidth="1"/>
    <col min="12" max="12" width="25.33203125" customWidth="1"/>
  </cols>
  <sheetData>
    <row r="1" spans="1:12" x14ac:dyDescent="0.2">
      <c r="A1" s="1" t="s">
        <v>0</v>
      </c>
      <c r="B1" s="1" t="s">
        <v>11</v>
      </c>
      <c r="C1" s="1" t="s">
        <v>14</v>
      </c>
      <c r="D1" s="1" t="s">
        <v>13</v>
      </c>
      <c r="E1" s="1" t="s">
        <v>10</v>
      </c>
      <c r="F1" s="1" t="s">
        <v>17</v>
      </c>
      <c r="G1" s="1" t="s">
        <v>18</v>
      </c>
      <c r="H1" s="1" t="s">
        <v>1</v>
      </c>
      <c r="I1" s="1" t="s">
        <v>15</v>
      </c>
      <c r="J1" s="1" t="s">
        <v>2</v>
      </c>
      <c r="K1" s="1" t="s">
        <v>21</v>
      </c>
      <c r="L1" s="1" t="s">
        <v>22</v>
      </c>
    </row>
    <row r="2" spans="1:12" x14ac:dyDescent="0.2">
      <c r="A2">
        <v>1.01204819277108</v>
      </c>
      <c r="C2">
        <v>1</v>
      </c>
      <c r="D2">
        <v>14.9386697571382</v>
      </c>
      <c r="E2">
        <v>14.595129500000001</v>
      </c>
      <c r="F2">
        <f>100*(D2-E2)/D2</f>
        <v>2.2996710063427463</v>
      </c>
      <c r="G2">
        <f t="shared" ref="G2:G24" si="0">GEOMEAN(D2:E2)</f>
        <v>14.765900570678564</v>
      </c>
      <c r="H2" t="s">
        <v>9</v>
      </c>
      <c r="I2">
        <v>300</v>
      </c>
      <c r="J2" t="s">
        <v>6</v>
      </c>
      <c r="K2" t="s">
        <v>23</v>
      </c>
      <c r="L2" t="s">
        <v>24</v>
      </c>
    </row>
    <row r="3" spans="1:12" x14ac:dyDescent="0.2">
      <c r="A3">
        <v>2.0240963855421601</v>
      </c>
      <c r="C3">
        <v>2</v>
      </c>
      <c r="D3">
        <v>23.776437804989001</v>
      </c>
      <c r="E3">
        <v>23.7395648</v>
      </c>
      <c r="F3">
        <f t="shared" ref="F3:F23" si="1">100*(D3-E3)/D3</f>
        <v>0.15508212496517917</v>
      </c>
      <c r="G3">
        <f t="shared" si="0"/>
        <v>23.757994149016582</v>
      </c>
      <c r="H3" t="s">
        <v>9</v>
      </c>
      <c r="I3">
        <v>300</v>
      </c>
      <c r="J3" t="s">
        <v>6</v>
      </c>
      <c r="K3" t="s">
        <v>23</v>
      </c>
      <c r="L3" t="s">
        <v>24</v>
      </c>
    </row>
    <row r="4" spans="1:12" x14ac:dyDescent="0.2">
      <c r="A4">
        <v>3.0361445783132499</v>
      </c>
      <c r="C4">
        <v>3</v>
      </c>
      <c r="D4">
        <v>30.636456498878101</v>
      </c>
      <c r="E4">
        <v>29.749999155000001</v>
      </c>
      <c r="F4">
        <f t="shared" si="1"/>
        <v>2.8934721739459692</v>
      </c>
      <c r="G4">
        <f t="shared" si="0"/>
        <v>30.18997441128127</v>
      </c>
      <c r="H4" t="s">
        <v>9</v>
      </c>
      <c r="I4">
        <v>300</v>
      </c>
      <c r="J4" t="s">
        <v>6</v>
      </c>
      <c r="K4" t="s">
        <v>23</v>
      </c>
      <c r="L4" t="s">
        <v>24</v>
      </c>
    </row>
    <row r="5" spans="1:12" x14ac:dyDescent="0.2">
      <c r="A5">
        <v>4.04819277108433</v>
      </c>
      <c r="C5">
        <v>4</v>
      </c>
      <c r="D5">
        <v>33.337711183217998</v>
      </c>
      <c r="E5">
        <v>33.810914834000002</v>
      </c>
      <c r="F5">
        <f t="shared" si="1"/>
        <v>-1.4194245315203642</v>
      </c>
      <c r="G5">
        <f t="shared" si="0"/>
        <v>33.573479318895046</v>
      </c>
      <c r="H5" t="s">
        <v>9</v>
      </c>
      <c r="I5">
        <v>300</v>
      </c>
      <c r="J5" t="s">
        <v>6</v>
      </c>
      <c r="K5" t="s">
        <v>23</v>
      </c>
      <c r="L5" t="s">
        <v>24</v>
      </c>
    </row>
    <row r="6" spans="1:12" x14ac:dyDescent="0.2">
      <c r="A6">
        <v>5.0180722891566196</v>
      </c>
      <c r="C6">
        <v>5</v>
      </c>
      <c r="D6">
        <v>34.776382477858597</v>
      </c>
      <c r="E6">
        <v>34.843092014900002</v>
      </c>
      <c r="F6">
        <f t="shared" si="1"/>
        <v>-0.19182425625746774</v>
      </c>
      <c r="G6">
        <f t="shared" si="0"/>
        <v>34.809721266068522</v>
      </c>
      <c r="H6" t="s">
        <v>9</v>
      </c>
      <c r="I6">
        <v>300</v>
      </c>
      <c r="J6" t="s">
        <v>6</v>
      </c>
      <c r="K6" t="s">
        <v>23</v>
      </c>
      <c r="L6" t="s">
        <v>24</v>
      </c>
    </row>
    <row r="7" spans="1:12" x14ac:dyDescent="0.2">
      <c r="A7">
        <v>6.0301204819277103</v>
      </c>
      <c r="C7">
        <v>6</v>
      </c>
      <c r="D7">
        <v>36.2771388713427</v>
      </c>
      <c r="E7">
        <v>35.914960364000002</v>
      </c>
      <c r="F7">
        <f t="shared" si="1"/>
        <v>0.998365688725255</v>
      </c>
      <c r="G7">
        <f t="shared" si="0"/>
        <v>36.09559536402741</v>
      </c>
      <c r="H7" t="s">
        <v>9</v>
      </c>
      <c r="I7">
        <v>300</v>
      </c>
      <c r="J7" t="s">
        <v>6</v>
      </c>
      <c r="K7" t="s">
        <v>23</v>
      </c>
      <c r="L7" t="s">
        <v>24</v>
      </c>
    </row>
    <row r="8" spans="1:12" x14ac:dyDescent="0.2">
      <c r="A8">
        <v>7</v>
      </c>
      <c r="C8">
        <v>7</v>
      </c>
      <c r="D8">
        <v>36.2771388713427</v>
      </c>
      <c r="E8">
        <v>35.830513814</v>
      </c>
      <c r="F8">
        <f t="shared" si="1"/>
        <v>1.2311474147028558</v>
      </c>
      <c r="G8">
        <f t="shared" si="0"/>
        <v>36.053134752224267</v>
      </c>
      <c r="H8" t="s">
        <v>9</v>
      </c>
      <c r="I8">
        <v>300</v>
      </c>
      <c r="J8" t="s">
        <v>6</v>
      </c>
      <c r="K8" t="s">
        <v>23</v>
      </c>
      <c r="L8" t="s">
        <v>24</v>
      </c>
    </row>
    <row r="9" spans="1:12" x14ac:dyDescent="0.2">
      <c r="A9">
        <v>7.9698795180722897</v>
      </c>
      <c r="C9">
        <v>8</v>
      </c>
      <c r="D9">
        <v>36.2771388713427</v>
      </c>
      <c r="E9">
        <v>35.751695195000003</v>
      </c>
      <c r="F9">
        <f t="shared" si="1"/>
        <v>1.4484154282568666</v>
      </c>
      <c r="G9">
        <f t="shared" si="0"/>
        <v>36.013458754678517</v>
      </c>
      <c r="H9" t="s">
        <v>9</v>
      </c>
      <c r="I9">
        <v>300</v>
      </c>
      <c r="J9" t="s">
        <v>6</v>
      </c>
      <c r="K9" t="s">
        <v>23</v>
      </c>
      <c r="L9" t="s">
        <v>24</v>
      </c>
    </row>
    <row r="10" spans="1:12" x14ac:dyDescent="0.2">
      <c r="A10">
        <v>8.9397590361445793</v>
      </c>
      <c r="C10">
        <v>9</v>
      </c>
      <c r="D10">
        <v>36.2771388713427</v>
      </c>
      <c r="E10">
        <v>36.848716951</v>
      </c>
      <c r="F10">
        <f t="shared" si="1"/>
        <v>-1.5755875392610437</v>
      </c>
      <c r="G10">
        <f t="shared" si="0"/>
        <v>36.561810978974044</v>
      </c>
      <c r="H10" t="s">
        <v>9</v>
      </c>
      <c r="I10">
        <v>300</v>
      </c>
      <c r="J10" t="s">
        <v>6</v>
      </c>
      <c r="K10" t="s">
        <v>23</v>
      </c>
      <c r="L10" t="s">
        <v>24</v>
      </c>
    </row>
    <row r="11" spans="1:12" x14ac:dyDescent="0.2">
      <c r="A11">
        <v>9.9939759036144498</v>
      </c>
      <c r="C11">
        <v>10</v>
      </c>
      <c r="D11">
        <v>36.277138871342501</v>
      </c>
      <c r="E11">
        <v>36.764865990099999</v>
      </c>
      <c r="F11">
        <f t="shared" si="1"/>
        <v>-1.344447588568741</v>
      </c>
      <c r="G11">
        <f t="shared" si="0"/>
        <v>36.520188240330228</v>
      </c>
      <c r="H11" t="s">
        <v>9</v>
      </c>
      <c r="I11">
        <v>300</v>
      </c>
      <c r="J11" t="s">
        <v>6</v>
      </c>
      <c r="K11" t="s">
        <v>23</v>
      </c>
      <c r="L11" t="s">
        <v>24</v>
      </c>
    </row>
    <row r="12" spans="1:12" x14ac:dyDescent="0.2">
      <c r="A12">
        <v>11</v>
      </c>
      <c r="B12">
        <v>11.062937062936999</v>
      </c>
      <c r="C12">
        <v>11</v>
      </c>
      <c r="D12">
        <v>36.629398513760897</v>
      </c>
      <c r="E12">
        <v>35.497404009999997</v>
      </c>
      <c r="F12">
        <f t="shared" si="1"/>
        <v>3.0903988317898086</v>
      </c>
      <c r="G12">
        <f t="shared" si="0"/>
        <v>36.058959464830153</v>
      </c>
      <c r="H12" t="s">
        <v>9</v>
      </c>
      <c r="I12">
        <v>300</v>
      </c>
      <c r="J12" t="s">
        <v>6</v>
      </c>
      <c r="K12" t="s">
        <v>23</v>
      </c>
      <c r="L12" t="s">
        <v>24</v>
      </c>
    </row>
    <row r="13" spans="1:12" x14ac:dyDescent="0.2">
      <c r="A13">
        <v>12.018072289156599</v>
      </c>
      <c r="C13">
        <v>12</v>
      </c>
      <c r="D13">
        <v>34.776382477858597</v>
      </c>
      <c r="E13">
        <v>35.419318160000003</v>
      </c>
      <c r="F13">
        <f t="shared" si="1"/>
        <v>-1.8487710231239547</v>
      </c>
      <c r="G13">
        <f t="shared" si="0"/>
        <v>35.096378095711287</v>
      </c>
      <c r="H13" t="s">
        <v>9</v>
      </c>
      <c r="I13">
        <v>300</v>
      </c>
      <c r="J13" t="s">
        <v>6</v>
      </c>
      <c r="K13" t="s">
        <v>23</v>
      </c>
      <c r="L13" t="s">
        <v>24</v>
      </c>
    </row>
    <row r="14" spans="1:12" x14ac:dyDescent="0.2">
      <c r="A14">
        <v>12.999999999999901</v>
      </c>
      <c r="B14">
        <v>13.020979020979</v>
      </c>
      <c r="C14">
        <v>13</v>
      </c>
      <c r="D14">
        <v>35.7430401822105</v>
      </c>
      <c r="E14">
        <v>34.203437952000002</v>
      </c>
      <c r="F14">
        <f t="shared" si="1"/>
        <v>4.3074182340448095</v>
      </c>
      <c r="G14">
        <f t="shared" si="0"/>
        <v>34.964765937842053</v>
      </c>
      <c r="H14" t="s">
        <v>9</v>
      </c>
      <c r="I14">
        <v>300</v>
      </c>
      <c r="J14" t="s">
        <v>6</v>
      </c>
      <c r="K14" t="s">
        <v>23</v>
      </c>
      <c r="L14" t="s">
        <v>24</v>
      </c>
    </row>
    <row r="15" spans="1:12" x14ac:dyDescent="0.2">
      <c r="A15">
        <v>13.9578313253012</v>
      </c>
      <c r="B15">
        <v>14.102564102000001</v>
      </c>
      <c r="C15">
        <v>14</v>
      </c>
      <c r="D15">
        <v>34.776382477858597</v>
      </c>
      <c r="E15">
        <v>35.405066998000002</v>
      </c>
      <c r="F15">
        <f t="shared" si="1"/>
        <v>-1.807791596902512</v>
      </c>
      <c r="G15">
        <f t="shared" si="0"/>
        <v>35.08931677272524</v>
      </c>
      <c r="H15" t="s">
        <v>9</v>
      </c>
      <c r="I15">
        <v>300</v>
      </c>
      <c r="J15" t="s">
        <v>6</v>
      </c>
      <c r="K15" t="s">
        <v>23</v>
      </c>
      <c r="L15" t="s">
        <v>24</v>
      </c>
    </row>
    <row r="16" spans="1:12" x14ac:dyDescent="0.2">
      <c r="A16">
        <f>0.57391304347826*30</f>
        <v>17.2173913043478</v>
      </c>
      <c r="B16">
        <v>16.666666660000001</v>
      </c>
      <c r="C16">
        <v>17</v>
      </c>
      <c r="D16">
        <v>33.373692132172501</v>
      </c>
      <c r="E16">
        <v>34.280466939999997</v>
      </c>
      <c r="F16">
        <f t="shared" si="1"/>
        <v>-2.7170347357323346</v>
      </c>
      <c r="G16">
        <f t="shared" si="0"/>
        <v>33.824041003444243</v>
      </c>
      <c r="H16" t="s">
        <v>9</v>
      </c>
      <c r="I16">
        <v>300</v>
      </c>
      <c r="J16" t="s">
        <v>6</v>
      </c>
      <c r="K16" t="s">
        <v>23</v>
      </c>
      <c r="L16" t="s">
        <v>24</v>
      </c>
    </row>
    <row r="17" spans="1:12" x14ac:dyDescent="0.2">
      <c r="A17">
        <f>30*1.87826086956522</f>
        <v>56.347826086956601</v>
      </c>
      <c r="B17">
        <v>56.249999999999901</v>
      </c>
      <c r="C17">
        <v>56</v>
      </c>
      <c r="D17">
        <v>26.902165124261298</v>
      </c>
      <c r="E17">
        <v>27.825594022071201</v>
      </c>
      <c r="F17">
        <f t="shared" si="1"/>
        <v>-3.4325449031502759</v>
      </c>
      <c r="G17">
        <f t="shared" si="0"/>
        <v>27.359984010638925</v>
      </c>
      <c r="H17" t="s">
        <v>9</v>
      </c>
      <c r="I17">
        <v>300</v>
      </c>
      <c r="J17" t="s">
        <v>6</v>
      </c>
      <c r="K17" t="s">
        <v>23</v>
      </c>
      <c r="L17" t="s">
        <v>24</v>
      </c>
    </row>
    <row r="18" spans="1:12" x14ac:dyDescent="0.2">
      <c r="A18">
        <f>30*3.23478260869565</f>
        <v>97.043478260869492</v>
      </c>
      <c r="B18">
        <v>96.941489361702097</v>
      </c>
      <c r="C18">
        <v>97</v>
      </c>
      <c r="D18">
        <v>22.114689754685401</v>
      </c>
      <c r="E18">
        <v>22.539339047347902</v>
      </c>
      <c r="F18">
        <f t="shared" si="1"/>
        <v>-1.920213656049736</v>
      </c>
      <c r="G18">
        <f t="shared" si="0"/>
        <v>22.326004799510486</v>
      </c>
      <c r="H18" t="s">
        <v>9</v>
      </c>
      <c r="I18">
        <v>300</v>
      </c>
      <c r="J18" t="s">
        <v>6</v>
      </c>
      <c r="K18" t="s">
        <v>23</v>
      </c>
      <c r="L18" t="s">
        <v>24</v>
      </c>
    </row>
    <row r="19" spans="1:12" x14ac:dyDescent="0.2">
      <c r="A19">
        <f>30*4.64347826086956</f>
        <v>139.3043478260868</v>
      </c>
      <c r="B19">
        <v>138.82978723404199</v>
      </c>
      <c r="C19">
        <v>139</v>
      </c>
      <c r="D19">
        <v>18.179187462682702</v>
      </c>
      <c r="E19">
        <v>18.257357032102799</v>
      </c>
      <c r="F19">
        <f t="shared" si="1"/>
        <v>-0.42999484757258888</v>
      </c>
      <c r="G19">
        <f t="shared" si="0"/>
        <v>18.218230321843148</v>
      </c>
      <c r="H19" t="s">
        <v>9</v>
      </c>
      <c r="I19">
        <v>300</v>
      </c>
      <c r="J19" t="s">
        <v>6</v>
      </c>
      <c r="K19" t="s">
        <v>23</v>
      </c>
      <c r="L19" t="s">
        <v>24</v>
      </c>
    </row>
    <row r="20" spans="1:12" x14ac:dyDescent="0.2">
      <c r="A20">
        <f>30*6</f>
        <v>180</v>
      </c>
      <c r="B20">
        <v>179.52127659574401</v>
      </c>
      <c r="C20">
        <v>180</v>
      </c>
      <c r="D20">
        <v>14.6540425017744</v>
      </c>
      <c r="E20">
        <v>14.788858053798901</v>
      </c>
      <c r="F20">
        <f t="shared" si="1"/>
        <v>-0.9199888154287541</v>
      </c>
      <c r="G20">
        <f t="shared" si="0"/>
        <v>14.721295950869195</v>
      </c>
      <c r="H20" t="s">
        <v>9</v>
      </c>
      <c r="I20">
        <v>300</v>
      </c>
      <c r="J20" t="s">
        <v>6</v>
      </c>
      <c r="K20" t="s">
        <v>23</v>
      </c>
      <c r="L20" t="s">
        <v>24</v>
      </c>
    </row>
    <row r="21" spans="1:12" x14ac:dyDescent="0.2">
      <c r="A21">
        <f>30*7.565217391304</f>
        <v>226.95652173912001</v>
      </c>
      <c r="B21">
        <v>226.923076923</v>
      </c>
      <c r="C21">
        <v>227</v>
      </c>
      <c r="D21">
        <v>11.583232862547099</v>
      </c>
      <c r="E21">
        <v>11.625738785999999</v>
      </c>
      <c r="F21">
        <f t="shared" si="1"/>
        <v>-0.36696079546443056</v>
      </c>
      <c r="G21">
        <f t="shared" si="0"/>
        <v>11.604466362456467</v>
      </c>
      <c r="H21" t="s">
        <v>9</v>
      </c>
      <c r="I21">
        <v>300</v>
      </c>
      <c r="J21" t="s">
        <v>6</v>
      </c>
      <c r="K21" t="s">
        <v>23</v>
      </c>
      <c r="L21" t="s">
        <v>24</v>
      </c>
    </row>
    <row r="22" spans="1:12" x14ac:dyDescent="0.2">
      <c r="A22">
        <f>30*9.18260869565216</f>
        <v>275.47826086956479</v>
      </c>
      <c r="B22">
        <v>275.26595744680799</v>
      </c>
      <c r="C22">
        <v>275</v>
      </c>
      <c r="D22">
        <v>8.9782457654596293</v>
      </c>
      <c r="E22">
        <v>9.1365937263917694</v>
      </c>
      <c r="F22">
        <f t="shared" si="1"/>
        <v>-1.7636848563593948</v>
      </c>
      <c r="G22">
        <f t="shared" si="0"/>
        <v>9.0570736959959603</v>
      </c>
      <c r="H22" t="s">
        <v>9</v>
      </c>
      <c r="I22">
        <v>300</v>
      </c>
      <c r="J22" t="s">
        <v>6</v>
      </c>
      <c r="K22" t="s">
        <v>23</v>
      </c>
      <c r="L22" t="s">
        <v>24</v>
      </c>
    </row>
    <row r="23" spans="1:12" x14ac:dyDescent="0.2">
      <c r="A23">
        <f>30*10.591304347826</f>
        <v>317.73913043478001</v>
      </c>
      <c r="B23">
        <v>318.35106382978699</v>
      </c>
      <c r="C23">
        <v>318</v>
      </c>
      <c r="D23">
        <v>7.2372648837302203</v>
      </c>
      <c r="E23">
        <v>7.2902949285889296</v>
      </c>
      <c r="F23">
        <f t="shared" si="1"/>
        <v>-0.73273599502933573</v>
      </c>
      <c r="G23">
        <f t="shared" si="0"/>
        <v>7.2637315120200565</v>
      </c>
      <c r="H23" t="s">
        <v>9</v>
      </c>
      <c r="I23">
        <v>300</v>
      </c>
      <c r="J23" t="s">
        <v>6</v>
      </c>
      <c r="K23" t="s">
        <v>23</v>
      </c>
      <c r="L23" t="s">
        <v>24</v>
      </c>
    </row>
    <row r="24" spans="1:12" x14ac:dyDescent="0.2">
      <c r="A24">
        <f>30*11.9999999999999</f>
        <v>359.99999999999704</v>
      </c>
      <c r="B24">
        <v>360.23936170212698</v>
      </c>
      <c r="C24">
        <v>360</v>
      </c>
      <c r="D24">
        <v>5.9493303545235801</v>
      </c>
      <c r="E24">
        <v>5.9948425031893899</v>
      </c>
      <c r="F24">
        <f>100*(D24-E24)/D24</f>
        <v>-0.76499615845344116</v>
      </c>
      <c r="G24">
        <f t="shared" si="0"/>
        <v>5.9720430737573178</v>
      </c>
      <c r="H24" t="s">
        <v>9</v>
      </c>
      <c r="I24">
        <v>300</v>
      </c>
      <c r="J24" t="s">
        <v>6</v>
      </c>
      <c r="K24" t="s">
        <v>23</v>
      </c>
      <c r="L24" t="s">
        <v>24</v>
      </c>
    </row>
  </sheetData>
  <sortState xmlns:xlrd2="http://schemas.microsoft.com/office/spreadsheetml/2017/richdata2" ref="A2:H24">
    <sortCondition ref="C2:C24"/>
  </sortState>
  <phoneticPr fontId="3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82A2D3555884CB771BE97E52D3115" ma:contentTypeVersion="16" ma:contentTypeDescription="Create a new document." ma:contentTypeScope="" ma:versionID="020850bde0e0af57df64c11dbbb6fc9d">
  <xsd:schema xmlns:xsd="http://www.w3.org/2001/XMLSchema" xmlns:xs="http://www.w3.org/2001/XMLSchema" xmlns:p="http://schemas.microsoft.com/office/2006/metadata/properties" xmlns:ns2="940c4600-7d1a-49e1-aa15-219fdccaff2c" xmlns:ns3="4f2fb40f-cad9-42b1-8429-6e3e59365347" targetNamespace="http://schemas.microsoft.com/office/2006/metadata/properties" ma:root="true" ma:fieldsID="114c9a5d27f68716dd01d9b4e5714533" ns2:_="" ns3:_="">
    <xsd:import namespace="940c4600-7d1a-49e1-aa15-219fdccaff2c"/>
    <xsd:import namespace="4f2fb40f-cad9-42b1-8429-6e3e593653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c4600-7d1a-49e1-aa15-219fdccaf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fb40f-cad9-42b1-8429-6e3e5936534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463b1c2-3797-41fa-8f39-2c02c56891ab}" ma:internalName="TaxCatchAll" ma:showField="CatchAllData" ma:web="4f2fb40f-cad9-42b1-8429-6e3e593653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2fb40f-cad9-42b1-8429-6e3e59365347" xsi:nil="true"/>
    <lcf76f155ced4ddcb4097134ff3c332f xmlns="940c4600-7d1a-49e1-aa15-219fdccaff2c">
      <Terms xmlns="http://schemas.microsoft.com/office/infopath/2007/PartnerControls"/>
    </lcf76f155ced4ddcb4097134ff3c332f>
    <_Flow_SignoffStatus xmlns="940c4600-7d1a-49e1-aa15-219fdccaff2c" xsi:nil="true"/>
  </documentManagement>
</p:properties>
</file>

<file path=customXml/itemProps1.xml><?xml version="1.0" encoding="utf-8"?>
<ds:datastoreItem xmlns:ds="http://schemas.openxmlformats.org/officeDocument/2006/customXml" ds:itemID="{E94940DE-CCD6-4A33-9247-4F3F2D9682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FF0FA4-9714-4D73-86A2-5B78E7D6B1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0c4600-7d1a-49e1-aa15-219fdccaff2c"/>
    <ds:schemaRef ds:uri="4f2fb40f-cad9-42b1-8429-6e3e59365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3A1B3D-5DF7-45B7-A768-3B6DEB86E49A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940c4600-7d1a-49e1-aa15-219fdccaff2c"/>
    <ds:schemaRef ds:uri="4f2fb40f-cad9-42b1-8429-6e3e59365347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Isa</vt:lpstr>
      <vt:lpstr>O'Brien</vt:lpstr>
      <vt:lpstr>Levin</vt:lpstr>
      <vt:lpstr>Herman</vt:lpstr>
      <vt:lpstr>Schmidt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Eva Stadler</cp:lastModifiedBy>
  <dcterms:created xsi:type="dcterms:W3CDTF">2022-08-09T00:29:22Z</dcterms:created>
  <dcterms:modified xsi:type="dcterms:W3CDTF">2023-05-16T07:05:12Z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0x01010086C82A2D3555884CB771BE97E52D3115</vt:lpwstr>
  </property>
  <property fmtid="{D5CDD505-2E9C-101B-9397-08002B2CF9AE}" pid="3" name="MediaServiceImageTags">
    <vt:lpwstr/>
  </property>
</Properties>
</file>