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DevD\TowerDefense\ExcelToCSV\SrcFolder\"/>
    </mc:Choice>
  </mc:AlternateContent>
  <xr:revisionPtr revIDLastSave="0" documentId="13_ncr:1_{908661CC-4B77-4826-AF19-3CA08901195C}" xr6:coauthVersionLast="47" xr6:coauthVersionMax="47" xr10:uidLastSave="{00000000-0000-0000-0000-000000000000}"/>
  <bookViews>
    <workbookView xWindow="32655" yWindow="3090" windowWidth="21870" windowHeight="12150" activeTab="3" xr2:uid="{00000000-000D-0000-FFFF-FFFF00000000}"/>
  </bookViews>
  <sheets>
    <sheet name="ConfigTable" sheetId="18" r:id="rId1"/>
    <sheet name="EnumTable" sheetId="17" r:id="rId2"/>
    <sheet name="Unitinfo" sheetId="23" r:id="rId3"/>
    <sheet name="UnitGradeInfo" sheetId="25" r:id="rId4"/>
    <sheet name="ProjectileInfo" sheetId="24" r:id="rId5"/>
    <sheet name="Localization" sheetId="29" r:id="rId6"/>
    <sheet name="StageInfo" sheetId="26" r:id="rId7"/>
    <sheet name="StageRewardInfo" sheetId="27" r:id="rId8"/>
    <sheet name="GachaList" sheetId="28" r:id="rId9"/>
    <sheet name="reference" sheetId="31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8" i="24" l="1"/>
  <c r="N13" i="25" l="1"/>
  <c r="N14" i="25"/>
  <c r="N15" i="25"/>
  <c r="N16" i="25"/>
  <c r="N17" i="25"/>
  <c r="N18" i="25"/>
  <c r="N19" i="25"/>
  <c r="N20" i="25"/>
  <c r="N21" i="25"/>
  <c r="N22" i="25"/>
  <c r="N23" i="25"/>
  <c r="N24" i="25"/>
  <c r="N25" i="25"/>
  <c r="N26" i="25"/>
  <c r="N27" i="25"/>
  <c r="N28" i="25"/>
  <c r="N29" i="25"/>
  <c r="N30" i="25"/>
  <c r="N31" i="25"/>
  <c r="N32" i="25"/>
  <c r="N33" i="25"/>
  <c r="N34" i="25"/>
  <c r="N35" i="25"/>
  <c r="I36" i="25"/>
  <c r="I37" i="25"/>
  <c r="I38" i="25"/>
  <c r="I39" i="25"/>
  <c r="I40" i="25"/>
  <c r="I41" i="25"/>
  <c r="I42" i="25"/>
  <c r="I43" i="25"/>
  <c r="I44" i="25"/>
  <c r="I45" i="25"/>
  <c r="I46" i="25"/>
  <c r="I47" i="25"/>
  <c r="I48" i="25"/>
  <c r="I49" i="25"/>
  <c r="I50" i="25"/>
  <c r="I51" i="25"/>
  <c r="I52" i="25"/>
  <c r="I53" i="25"/>
  <c r="I54" i="25"/>
  <c r="I55" i="25"/>
  <c r="I56" i="25"/>
  <c r="I57" i="25"/>
  <c r="I58" i="25"/>
  <c r="I59" i="25"/>
  <c r="I60" i="25"/>
  <c r="I61" i="25"/>
  <c r="I62" i="25"/>
  <c r="I63" i="25"/>
  <c r="I64" i="25"/>
  <c r="I20" i="25"/>
  <c r="I21" i="25"/>
  <c r="I22" i="25"/>
  <c r="I23" i="25"/>
  <c r="I24" i="25"/>
  <c r="I25" i="25"/>
  <c r="I26" i="25"/>
  <c r="I27" i="25"/>
  <c r="I28" i="25"/>
  <c r="I29" i="25"/>
  <c r="I30" i="25"/>
  <c r="I31" i="25"/>
  <c r="I32" i="25"/>
  <c r="I33" i="25"/>
  <c r="I34" i="25"/>
  <c r="I35" i="25"/>
  <c r="I5" i="25"/>
  <c r="I6" i="25"/>
  <c r="I7" i="25"/>
  <c r="I8" i="25"/>
  <c r="I9" i="25"/>
  <c r="I10" i="25"/>
  <c r="I11" i="25"/>
  <c r="I12" i="25"/>
  <c r="I13" i="25"/>
  <c r="I14" i="25"/>
  <c r="I15" i="25"/>
  <c r="I16" i="25"/>
  <c r="I17" i="25"/>
  <c r="I18" i="25"/>
  <c r="I19" i="25"/>
  <c r="I4" i="25"/>
  <c r="C26" i="25"/>
  <c r="C27" i="25"/>
  <c r="C32" i="25"/>
  <c r="C33" i="25"/>
  <c r="J20" i="23"/>
  <c r="K20" i="23"/>
  <c r="L20" i="23"/>
  <c r="J21" i="23"/>
  <c r="K21" i="23"/>
  <c r="L21" i="23"/>
  <c r="J22" i="23"/>
  <c r="K22" i="23"/>
  <c r="L22" i="23"/>
  <c r="J23" i="23"/>
  <c r="K23" i="23"/>
  <c r="L23" i="23"/>
  <c r="J24" i="23"/>
  <c r="K24" i="23"/>
  <c r="L24" i="23"/>
  <c r="J25" i="23"/>
  <c r="K25" i="23"/>
  <c r="L25" i="23"/>
  <c r="J26" i="23"/>
  <c r="K26" i="23"/>
  <c r="L26" i="23"/>
  <c r="J27" i="23"/>
  <c r="K27" i="23"/>
  <c r="L27" i="23"/>
  <c r="J28" i="23"/>
  <c r="K28" i="23"/>
  <c r="L28" i="23"/>
  <c r="J29" i="23"/>
  <c r="K29" i="23"/>
  <c r="L29" i="23"/>
  <c r="J30" i="23"/>
  <c r="K30" i="23"/>
  <c r="L30" i="23"/>
  <c r="J31" i="23"/>
  <c r="K31" i="23"/>
  <c r="L31" i="23"/>
  <c r="J32" i="23"/>
  <c r="K32" i="23"/>
  <c r="L32" i="23"/>
  <c r="J33" i="23"/>
  <c r="K33" i="23"/>
  <c r="L33" i="23"/>
  <c r="J34" i="23"/>
  <c r="K34" i="23"/>
  <c r="L34" i="23"/>
  <c r="J35" i="23"/>
  <c r="K35" i="23"/>
  <c r="L35" i="23"/>
  <c r="C20" i="23"/>
  <c r="C20" i="25" s="1"/>
  <c r="C21" i="23"/>
  <c r="C21" i="25" s="1"/>
  <c r="C22" i="23"/>
  <c r="C22" i="25" s="1"/>
  <c r="C23" i="23"/>
  <c r="C23" i="25" s="1"/>
  <c r="C24" i="23"/>
  <c r="C24" i="25" s="1"/>
  <c r="C25" i="23"/>
  <c r="C25" i="25" s="1"/>
  <c r="C26" i="23"/>
  <c r="C27" i="23"/>
  <c r="C28" i="23"/>
  <c r="C28" i="25" s="1"/>
  <c r="C29" i="23"/>
  <c r="C29" i="25" s="1"/>
  <c r="C30" i="23"/>
  <c r="C30" i="25" s="1"/>
  <c r="C31" i="23"/>
  <c r="C31" i="25" s="1"/>
  <c r="C32" i="23"/>
  <c r="C33" i="23"/>
  <c r="C34" i="23"/>
  <c r="C34" i="25" s="1"/>
  <c r="C35" i="23"/>
  <c r="C35" i="25" s="1"/>
  <c r="L64" i="23" l="1"/>
  <c r="N62" i="25" l="1"/>
  <c r="N63" i="25"/>
  <c r="N64" i="25"/>
  <c r="C63" i="23"/>
  <c r="C63" i="25" s="1"/>
  <c r="J63" i="23"/>
  <c r="K63" i="23"/>
  <c r="L63" i="23"/>
  <c r="C64" i="23"/>
  <c r="C64" i="25" s="1"/>
  <c r="J64" i="23"/>
  <c r="K64" i="23"/>
  <c r="C62" i="23" l="1"/>
  <c r="C62" i="25" s="1"/>
  <c r="J62" i="23"/>
  <c r="K62" i="23"/>
  <c r="L62" i="23"/>
  <c r="C19" i="24" l="1"/>
  <c r="N61" i="25"/>
  <c r="N60" i="25"/>
  <c r="N59" i="25"/>
  <c r="N58" i="25"/>
  <c r="N57" i="25"/>
  <c r="N56" i="25"/>
  <c r="N55" i="25"/>
  <c r="N54" i="25"/>
  <c r="L61" i="23"/>
  <c r="L60" i="23"/>
  <c r="L59" i="23"/>
  <c r="L58" i="23"/>
  <c r="L57" i="23"/>
  <c r="L56" i="23"/>
  <c r="L55" i="23"/>
  <c r="L54" i="23"/>
  <c r="L53" i="23"/>
  <c r="L52" i="23"/>
  <c r="L51" i="23"/>
  <c r="L50" i="23"/>
  <c r="L49" i="23"/>
  <c r="L48" i="23"/>
  <c r="L47" i="23"/>
  <c r="L46" i="23"/>
  <c r="L45" i="23"/>
  <c r="L44" i="23"/>
  <c r="L43" i="23"/>
  <c r="L42" i="23"/>
  <c r="L41" i="23"/>
  <c r="L40" i="23"/>
  <c r="L39" i="23"/>
  <c r="L38" i="23"/>
  <c r="L37" i="23"/>
  <c r="L36" i="23"/>
  <c r="L19" i="23"/>
  <c r="L18" i="23"/>
  <c r="L17" i="23"/>
  <c r="L16" i="23"/>
  <c r="L15" i="23"/>
  <c r="L14" i="23"/>
  <c r="L13" i="23"/>
  <c r="L12" i="23"/>
  <c r="L11" i="23"/>
  <c r="L10" i="23"/>
  <c r="L9" i="23"/>
  <c r="L8" i="23"/>
  <c r="L7" i="23"/>
  <c r="L6" i="23"/>
  <c r="L5" i="23"/>
  <c r="L4" i="23"/>
  <c r="K61" i="23"/>
  <c r="J61" i="23"/>
  <c r="C61" i="23"/>
  <c r="C61" i="25" s="1"/>
  <c r="K60" i="23"/>
  <c r="J60" i="23"/>
  <c r="C60" i="23"/>
  <c r="C60" i="25" s="1"/>
  <c r="K59" i="23"/>
  <c r="J59" i="23"/>
  <c r="C59" i="23"/>
  <c r="C59" i="25" s="1"/>
  <c r="K58" i="23"/>
  <c r="J58" i="23"/>
  <c r="C58" i="23"/>
  <c r="C58" i="25" s="1"/>
  <c r="K57" i="23"/>
  <c r="J57" i="23"/>
  <c r="C57" i="23"/>
  <c r="C57" i="25" s="1"/>
  <c r="K56" i="23"/>
  <c r="J56" i="23"/>
  <c r="C56" i="23"/>
  <c r="C56" i="25" s="1"/>
  <c r="K55" i="23"/>
  <c r="J55" i="23"/>
  <c r="C55" i="23"/>
  <c r="C55" i="25" s="1"/>
  <c r="K54" i="23"/>
  <c r="J54" i="23"/>
  <c r="C54" i="23"/>
  <c r="C54" i="25" s="1"/>
  <c r="N53" i="25"/>
  <c r="C13" i="24"/>
  <c r="C14" i="24"/>
  <c r="C15" i="24"/>
  <c r="C16" i="24"/>
  <c r="C17" i="24"/>
  <c r="N45" i="25"/>
  <c r="N46" i="25"/>
  <c r="N47" i="25"/>
  <c r="N48" i="25"/>
  <c r="N49" i="25"/>
  <c r="N50" i="25"/>
  <c r="N51" i="25"/>
  <c r="N52" i="25"/>
  <c r="J47" i="23"/>
  <c r="K47" i="23"/>
  <c r="J48" i="23"/>
  <c r="K48" i="23"/>
  <c r="J49" i="23"/>
  <c r="K49" i="23"/>
  <c r="J50" i="23"/>
  <c r="K50" i="23"/>
  <c r="J51" i="23"/>
  <c r="K51" i="23"/>
  <c r="J52" i="23"/>
  <c r="K52" i="23"/>
  <c r="J53" i="23"/>
  <c r="K53" i="23"/>
  <c r="C46" i="23"/>
  <c r="C46" i="25" s="1"/>
  <c r="C47" i="23"/>
  <c r="C47" i="25" s="1"/>
  <c r="C48" i="23"/>
  <c r="C48" i="25" s="1"/>
  <c r="C49" i="23"/>
  <c r="C49" i="25" s="1"/>
  <c r="C50" i="23"/>
  <c r="C50" i="25" s="1"/>
  <c r="C51" i="23"/>
  <c r="C51" i="25" s="1"/>
  <c r="C52" i="23"/>
  <c r="C52" i="25" s="1"/>
  <c r="C53" i="23"/>
  <c r="C53" i="25" s="1"/>
  <c r="C5" i="24" l="1"/>
  <c r="C6" i="24"/>
  <c r="C7" i="24"/>
  <c r="C8" i="24"/>
  <c r="C9" i="24"/>
  <c r="C10" i="24"/>
  <c r="C11" i="24"/>
  <c r="C12" i="24"/>
  <c r="C4" i="24"/>
  <c r="N5" i="25" l="1"/>
  <c r="N6" i="25"/>
  <c r="N7" i="25"/>
  <c r="N8" i="25"/>
  <c r="N9" i="25"/>
  <c r="N10" i="25"/>
  <c r="N11" i="25"/>
  <c r="N12" i="25"/>
  <c r="N36" i="25"/>
  <c r="N37" i="25"/>
  <c r="N38" i="25"/>
  <c r="N39" i="25"/>
  <c r="N40" i="25"/>
  <c r="N41" i="25"/>
  <c r="N42" i="25"/>
  <c r="N43" i="25"/>
  <c r="N44" i="25"/>
  <c r="N4" i="25"/>
  <c r="A5" i="25"/>
  <c r="A6" i="25" s="1"/>
  <c r="A7" i="25" s="1"/>
  <c r="A8" i="25" s="1"/>
  <c r="A9" i="25" s="1"/>
  <c r="A10" i="25" s="1"/>
  <c r="A11" i="25" s="1"/>
  <c r="A12" i="25" s="1"/>
  <c r="A13" i="25" s="1"/>
  <c r="A14" i="25" s="1"/>
  <c r="A15" i="25" s="1"/>
  <c r="A16" i="25" s="1"/>
  <c r="A17" i="25" s="1"/>
  <c r="A18" i="25" s="1"/>
  <c r="A19" i="25" s="1"/>
  <c r="A20" i="25" s="1"/>
  <c r="A21" i="25" s="1"/>
  <c r="A22" i="25" s="1"/>
  <c r="A23" i="25" s="1"/>
  <c r="A24" i="25" s="1"/>
  <c r="A25" i="25" s="1"/>
  <c r="A26" i="25" s="1"/>
  <c r="A27" i="25" s="1"/>
  <c r="A28" i="25" s="1"/>
  <c r="A29" i="25" s="1"/>
  <c r="A30" i="25" s="1"/>
  <c r="A31" i="25" s="1"/>
  <c r="A32" i="25" s="1"/>
  <c r="A33" i="25" s="1"/>
  <c r="A34" i="25" s="1"/>
  <c r="A35" i="25" s="1"/>
  <c r="A36" i="25" s="1"/>
  <c r="A37" i="25" s="1"/>
  <c r="A38" i="25" s="1"/>
  <c r="A39" i="25" s="1"/>
  <c r="A40" i="25" s="1"/>
  <c r="A41" i="25" s="1"/>
  <c r="A42" i="25" s="1"/>
  <c r="A43" i="25" s="1"/>
  <c r="A44" i="25" s="1"/>
  <c r="A45" i="25" s="1"/>
  <c r="A46" i="25" s="1"/>
  <c r="A47" i="25" s="1"/>
  <c r="A48" i="25" s="1"/>
  <c r="A49" i="25" s="1"/>
  <c r="A50" i="25" s="1"/>
  <c r="A51" i="25" s="1"/>
  <c r="A52" i="25" s="1"/>
  <c r="A53" i="25" s="1"/>
  <c r="A54" i="25" s="1"/>
  <c r="A55" i="25" s="1"/>
  <c r="A56" i="25" s="1"/>
  <c r="A57" i="25" s="1"/>
  <c r="A58" i="25" s="1"/>
  <c r="A59" i="25" s="1"/>
  <c r="A60" i="25" s="1"/>
  <c r="A61" i="25" s="1"/>
  <c r="A62" i="25" s="1"/>
  <c r="A63" i="25" s="1"/>
  <c r="A64" i="25" s="1"/>
  <c r="J13" i="23"/>
  <c r="K13" i="23"/>
  <c r="J14" i="23"/>
  <c r="K14" i="23"/>
  <c r="J15" i="23"/>
  <c r="K15" i="23"/>
  <c r="J16" i="23"/>
  <c r="K16" i="23"/>
  <c r="J17" i="23"/>
  <c r="K17" i="23"/>
  <c r="J18" i="23"/>
  <c r="K18" i="23"/>
  <c r="J19" i="23"/>
  <c r="K19" i="23"/>
  <c r="C13" i="23"/>
  <c r="C13" i="25" s="1"/>
  <c r="C14" i="23"/>
  <c r="C14" i="25" s="1"/>
  <c r="C15" i="23"/>
  <c r="C15" i="25" s="1"/>
  <c r="C16" i="23"/>
  <c r="C16" i="25" s="1"/>
  <c r="C17" i="23"/>
  <c r="C17" i="25" s="1"/>
  <c r="C18" i="23"/>
  <c r="C18" i="25" s="1"/>
  <c r="C19" i="23"/>
  <c r="C19" i="25" s="1"/>
  <c r="C36" i="23"/>
  <c r="J36" i="23"/>
  <c r="K36" i="23"/>
  <c r="C37" i="23"/>
  <c r="J37" i="23"/>
  <c r="K37" i="23"/>
  <c r="C38" i="23"/>
  <c r="J38" i="23"/>
  <c r="K38" i="23"/>
  <c r="C39" i="23"/>
  <c r="J39" i="23"/>
  <c r="K39" i="23"/>
  <c r="C40" i="23"/>
  <c r="J40" i="23"/>
  <c r="K40" i="23"/>
  <c r="C41" i="23"/>
  <c r="J41" i="23"/>
  <c r="K41" i="23"/>
  <c r="C42" i="23"/>
  <c r="J42" i="23"/>
  <c r="K42" i="23"/>
  <c r="B21" i="31" l="1"/>
  <c r="B22" i="31"/>
  <c r="B23" i="31"/>
  <c r="B24" i="31"/>
  <c r="B25" i="31"/>
  <c r="B26" i="31"/>
  <c r="B27" i="31"/>
  <c r="B28" i="31"/>
  <c r="B29" i="31"/>
  <c r="B30" i="31"/>
  <c r="B31" i="31"/>
  <c r="B32" i="31"/>
  <c r="B33" i="31"/>
  <c r="B34" i="31"/>
  <c r="B35" i="31"/>
  <c r="B20" i="31"/>
  <c r="C36" i="25" l="1"/>
  <c r="C37" i="25"/>
  <c r="C38" i="25"/>
  <c r="C39" i="25"/>
  <c r="C40" i="25"/>
  <c r="C41" i="25"/>
  <c r="C42" i="25"/>
  <c r="C5" i="23"/>
  <c r="C5" i="25" s="1"/>
  <c r="C6" i="23"/>
  <c r="C6" i="25" s="1"/>
  <c r="C7" i="23"/>
  <c r="C7" i="25" s="1"/>
  <c r="C8" i="23"/>
  <c r="C8" i="25" s="1"/>
  <c r="C9" i="23"/>
  <c r="C9" i="25" s="1"/>
  <c r="C10" i="23"/>
  <c r="C10" i="25" s="1"/>
  <c r="C11" i="23"/>
  <c r="C11" i="25" s="1"/>
  <c r="C12" i="23"/>
  <c r="C12" i="25" s="1"/>
  <c r="C43" i="23"/>
  <c r="C43" i="25" s="1"/>
  <c r="C44" i="23"/>
  <c r="C44" i="25" s="1"/>
  <c r="C45" i="23"/>
  <c r="C45" i="25" s="1"/>
  <c r="C4" i="23"/>
  <c r="C4" i="25" s="1"/>
  <c r="K45" i="23"/>
  <c r="K46" i="23"/>
  <c r="J45" i="23"/>
  <c r="J46" i="23"/>
  <c r="K8" i="23"/>
  <c r="K9" i="23"/>
  <c r="K10" i="23"/>
  <c r="K11" i="23"/>
  <c r="K12" i="23"/>
  <c r="J8" i="23"/>
  <c r="J9" i="23"/>
  <c r="J10" i="23"/>
  <c r="J11" i="23"/>
  <c r="J12" i="23"/>
  <c r="K44" i="23" l="1"/>
  <c r="J44" i="23"/>
  <c r="K5" i="23" l="1"/>
  <c r="K6" i="23"/>
  <c r="K7" i="23"/>
  <c r="K43" i="23"/>
  <c r="K4" i="23"/>
  <c r="J43" i="23" l="1"/>
  <c r="J5" i="23" l="1"/>
  <c r="J6" i="23"/>
  <c r="J7" i="23"/>
  <c r="J4" i="2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G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ejup: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기본값</t>
        </r>
        <r>
          <rPr>
            <sz val="9"/>
            <color indexed="81"/>
            <rFont val="Tahoma"/>
            <family val="2"/>
          </rPr>
          <t xml:space="preserve"> : 3
3 * 20 * 0.1 = 6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C1" authorId="0" shapeId="0" xr:uid="{00000000-0006-0000-0500-000001000000}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C1" authorId="0" shapeId="0" xr:uid="{00000000-0006-0000-0600-000001000000}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sharedStrings.xml><?xml version="1.0" encoding="utf-8"?>
<sst xmlns="http://schemas.openxmlformats.org/spreadsheetml/2006/main" count="621" uniqueCount="264">
  <si>
    <t>type</t>
  </si>
  <si>
    <t>int</t>
  </si>
  <si>
    <t>all</t>
    <phoneticPr fontId="2" type="noConversion"/>
  </si>
  <si>
    <t>string</t>
    <phoneticPr fontId="2" type="noConversion"/>
  </si>
  <si>
    <t>value</t>
  </si>
  <si>
    <t>number</t>
  </si>
  <si>
    <t>desc1</t>
  </si>
  <si>
    <t>desc2</t>
  </si>
  <si>
    <t>desc3</t>
  </si>
  <si>
    <t>is_string</t>
  </si>
  <si>
    <t>int</t>
    <phoneticPr fontId="2" type="noConversion"/>
  </si>
  <si>
    <t>value</t>
    <phoneticPr fontId="2" type="noConversion"/>
  </si>
  <si>
    <t>Desc</t>
    <phoneticPr fontId="2" type="noConversion"/>
  </si>
  <si>
    <t>maxItemCount</t>
    <phoneticPr fontId="2" type="noConversion"/>
  </si>
  <si>
    <t>test01</t>
    <phoneticPr fontId="2" type="noConversion"/>
  </si>
  <si>
    <t>maxGold</t>
    <phoneticPr fontId="2" type="noConversion"/>
  </si>
  <si>
    <t>aaa</t>
    <phoneticPr fontId="2" type="noConversion"/>
  </si>
  <si>
    <t>bbb</t>
    <phoneticPr fontId="2" type="noConversion"/>
  </si>
  <si>
    <t>ccc</t>
    <phoneticPr fontId="2" type="noConversion"/>
  </si>
  <si>
    <t>testName</t>
    <phoneticPr fontId="2" type="noConversion"/>
  </si>
  <si>
    <t>item_status</t>
    <phoneticPr fontId="2" type="noConversion"/>
  </si>
  <si>
    <t>Boxed</t>
    <phoneticPr fontId="2" type="noConversion"/>
  </si>
  <si>
    <t>SpiderWeb</t>
    <phoneticPr fontId="2" type="noConversion"/>
  </si>
  <si>
    <t>none</t>
    <phoneticPr fontId="2" type="noConversion"/>
  </si>
  <si>
    <t>없음</t>
    <phoneticPr fontId="2" type="noConversion"/>
  </si>
  <si>
    <r>
      <rPr>
        <sz val="11"/>
        <rFont val="돋움"/>
        <family val="3"/>
        <charset val="129"/>
      </rPr>
      <t>박스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밑에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거미줄</t>
    </r>
    <phoneticPr fontId="2" type="noConversion"/>
  </si>
  <si>
    <r>
      <rPr>
        <sz val="11"/>
        <rFont val="돋움"/>
        <family val="3"/>
        <charset val="129"/>
      </rPr>
      <t>거미줄만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있음</t>
    </r>
    <phoneticPr fontId="2" type="noConversion"/>
  </si>
  <si>
    <t>Id</t>
    <phoneticPr fontId="2" type="noConversion"/>
  </si>
  <si>
    <r>
      <t>s</t>
    </r>
    <r>
      <rPr>
        <sz val="11"/>
        <rFont val="Calibri"/>
        <family val="2"/>
      </rPr>
      <t>lot_anim_type</t>
    </r>
    <phoneticPr fontId="2" type="noConversion"/>
  </si>
  <si>
    <t>Active</t>
    <phoneticPr fontId="2" type="noConversion"/>
  </si>
  <si>
    <t>UnActive</t>
    <phoneticPr fontId="2" type="noConversion"/>
  </si>
  <si>
    <r>
      <rPr>
        <sz val="11"/>
        <rFont val="돋움"/>
        <family val="3"/>
        <charset val="129"/>
      </rPr>
      <t>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2" type="noConversion"/>
  </si>
  <si>
    <r>
      <rPr>
        <sz val="11"/>
        <rFont val="돋움"/>
        <family val="3"/>
        <charset val="129"/>
      </rPr>
      <t>비활성화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2" type="noConversion"/>
  </si>
  <si>
    <t>Building</t>
    <phoneticPr fontId="2" type="noConversion"/>
  </si>
  <si>
    <t>Character</t>
    <phoneticPr fontId="2" type="noConversion"/>
  </si>
  <si>
    <t>빌딩</t>
    <phoneticPr fontId="2" type="noConversion"/>
  </si>
  <si>
    <t>캐릭터</t>
    <phoneticPr fontId="2" type="noConversion"/>
  </si>
  <si>
    <t>obj_Type</t>
    <phoneticPr fontId="2" type="noConversion"/>
  </si>
  <si>
    <t>tanker</t>
    <phoneticPr fontId="2" type="noConversion"/>
  </si>
  <si>
    <t>archer</t>
    <phoneticPr fontId="2" type="noConversion"/>
  </si>
  <si>
    <t>탱커</t>
    <phoneticPr fontId="2" type="noConversion"/>
  </si>
  <si>
    <t>궁수</t>
    <phoneticPr fontId="2" type="noConversion"/>
  </si>
  <si>
    <t>Id</t>
  </si>
  <si>
    <t>checkRange</t>
  </si>
  <si>
    <t>aggroOrder</t>
  </si>
  <si>
    <t>defaultGrade</t>
  </si>
  <si>
    <t>thumbnailPath</t>
  </si>
  <si>
    <t>prefabName</t>
  </si>
  <si>
    <t>string</t>
    <phoneticPr fontId="2" type="noConversion"/>
  </si>
  <si>
    <t>maxGrade</t>
    <phoneticPr fontId="2" type="noConversion"/>
  </si>
  <si>
    <t>unitId</t>
    <phoneticPr fontId="2" type="noConversion"/>
  </si>
  <si>
    <t>Grade</t>
  </si>
  <si>
    <t>hp</t>
  </si>
  <si>
    <t>attackDmg</t>
  </si>
  <si>
    <t>attackCount</t>
  </si>
  <si>
    <t>unit_type</t>
    <phoneticPr fontId="2" type="noConversion"/>
  </si>
  <si>
    <t>attackLongDelay</t>
    <phoneticPr fontId="2" type="noConversion"/>
  </si>
  <si>
    <t>splashDmg</t>
    <phoneticPr fontId="2" type="noConversion"/>
  </si>
  <si>
    <t>multiAttackCount</t>
    <phoneticPr fontId="2" type="noConversion"/>
  </si>
  <si>
    <t>splashRange</t>
    <phoneticPr fontId="2" type="noConversion"/>
  </si>
  <si>
    <t>projectileId</t>
    <phoneticPr fontId="2" type="noConversion"/>
  </si>
  <si>
    <t>boomEffectPrefab</t>
    <phoneticPr fontId="2" type="noConversion"/>
  </si>
  <si>
    <t>item_type</t>
    <phoneticPr fontId="2" type="noConversion"/>
  </si>
  <si>
    <t>soul</t>
    <phoneticPr fontId="2" type="noConversion"/>
  </si>
  <si>
    <r>
      <rPr>
        <sz val="11"/>
        <rFont val="돋움"/>
        <family val="3"/>
        <charset val="129"/>
      </rPr>
      <t>영혼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아이템</t>
    </r>
    <r>
      <rPr>
        <sz val="11"/>
        <rFont val="Calibri"/>
        <family val="2"/>
      </rPr>
      <t xml:space="preserve"> (</t>
    </r>
    <r>
      <rPr>
        <sz val="11"/>
        <rFont val="돋움"/>
        <family val="3"/>
        <charset val="129"/>
      </rPr>
      <t>재화</t>
    </r>
    <r>
      <rPr>
        <sz val="11"/>
        <rFont val="Calibri"/>
        <family val="2"/>
      </rPr>
      <t>)</t>
    </r>
    <phoneticPr fontId="2" type="noConversion"/>
  </si>
  <si>
    <t>rewardType</t>
    <phoneticPr fontId="2" type="noConversion"/>
  </si>
  <si>
    <t>rewardCount</t>
    <phoneticPr fontId="2" type="noConversion"/>
  </si>
  <si>
    <t>order</t>
    <phoneticPr fontId="2" type="noConversion"/>
  </si>
  <si>
    <t>stageName</t>
    <phoneticPr fontId="2" type="noConversion"/>
  </si>
  <si>
    <t>needCombatPower</t>
    <phoneticPr fontId="2" type="noConversion"/>
  </si>
  <si>
    <t>int</t>
    <phoneticPr fontId="2" type="noConversion"/>
  </si>
  <si>
    <t>string</t>
    <phoneticPr fontId="2" type="noConversion"/>
  </si>
  <si>
    <r>
      <t>s</t>
    </r>
    <r>
      <rPr>
        <sz val="11"/>
        <rFont val="Calibri"/>
        <family val="2"/>
      </rPr>
      <t>tage_01_name</t>
    </r>
    <phoneticPr fontId="2" type="noConversion"/>
  </si>
  <si>
    <r>
      <t>s</t>
    </r>
    <r>
      <rPr>
        <sz val="11"/>
        <rFont val="Calibri"/>
        <family val="2"/>
      </rPr>
      <t>tage_02_name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</si>
  <si>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tage_03_name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</si>
  <si>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tage_04_name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</si>
  <si>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tage_05_name</t>
    </r>
    <r>
      <rPr>
        <sz val="11"/>
        <color theme="1"/>
        <rFont val="맑은 고딕"/>
        <family val="2"/>
        <charset val="129"/>
        <scheme val="minor"/>
      </rPr>
      <t/>
    </r>
  </si>
  <si>
    <t>priorStageId</t>
    <phoneticPr fontId="2" type="noConversion"/>
  </si>
  <si>
    <t>all</t>
    <phoneticPr fontId="2" type="noConversion"/>
  </si>
  <si>
    <t>unitRarity</t>
    <phoneticPr fontId="2" type="noConversion"/>
  </si>
  <si>
    <t>unitName</t>
    <phoneticPr fontId="2" type="noConversion"/>
  </si>
  <si>
    <t>string</t>
    <phoneticPr fontId="2" type="noConversion"/>
  </si>
  <si>
    <t>all</t>
    <phoneticPr fontId="2" type="noConversion"/>
  </si>
  <si>
    <t>count</t>
    <phoneticPr fontId="2" type="noConversion"/>
  </si>
  <si>
    <t>weight</t>
    <phoneticPr fontId="2" type="noConversion"/>
  </si>
  <si>
    <t>knockback</t>
    <phoneticPr fontId="2" type="noConversion"/>
  </si>
  <si>
    <t>speed</t>
    <phoneticPr fontId="2" type="noConversion"/>
  </si>
  <si>
    <t>jp</t>
    <phoneticPr fontId="2" type="noConversion"/>
  </si>
  <si>
    <t>가</t>
    <phoneticPr fontId="2" type="noConversion"/>
  </si>
  <si>
    <t>나</t>
    <phoneticPr fontId="2" type="noConversion"/>
  </si>
  <si>
    <t>다</t>
    <phoneticPr fontId="2" type="noConversion"/>
  </si>
  <si>
    <t>라</t>
    <phoneticPr fontId="2" type="noConversion"/>
  </si>
  <si>
    <t xml:space="preserve"> 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</si>
  <si>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</si>
  <si>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</si>
  <si>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</si>
  <si>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q</t>
    <phoneticPr fontId="2" type="noConversion"/>
  </si>
  <si>
    <t>w</t>
    <phoneticPr fontId="2" type="noConversion"/>
  </si>
  <si>
    <t>e</t>
    <phoneticPr fontId="2" type="noConversion"/>
  </si>
  <si>
    <t>r</t>
    <phoneticPr fontId="2" type="noConversion"/>
  </si>
  <si>
    <t>ddd</t>
    <phoneticPr fontId="2" type="noConversion"/>
  </si>
  <si>
    <t>en</t>
    <phoneticPr fontId="2" type="noConversion"/>
  </si>
  <si>
    <t>ko</t>
    <phoneticPr fontId="2" type="noConversion"/>
  </si>
  <si>
    <t>language_type</t>
    <phoneticPr fontId="2" type="noConversion"/>
  </si>
  <si>
    <t>tw</t>
    <phoneticPr fontId="2" type="noConversion"/>
  </si>
  <si>
    <t>pt</t>
    <phoneticPr fontId="2" type="noConversion"/>
  </si>
  <si>
    <t>fr</t>
    <phoneticPr fontId="2" type="noConversion"/>
  </si>
  <si>
    <t>cn</t>
    <phoneticPr fontId="2" type="noConversion"/>
  </si>
  <si>
    <t>de</t>
    <phoneticPr fontId="2" type="noConversion"/>
  </si>
  <si>
    <t>ru</t>
    <phoneticPr fontId="2" type="noConversion"/>
  </si>
  <si>
    <r>
      <t xml:space="preserve">ios_3166-1 </t>
    </r>
    <r>
      <rPr>
        <sz val="11"/>
        <rFont val="Arial Unicode MS"/>
        <family val="2"/>
      </rPr>
      <t>언어코드</t>
    </r>
    <phoneticPr fontId="2" type="noConversion"/>
  </si>
  <si>
    <t>combatPower</t>
    <phoneticPr fontId="2" type="noConversion"/>
  </si>
  <si>
    <r>
      <t>i</t>
    </r>
    <r>
      <rPr>
        <sz val="11"/>
        <rFont val="Calibri"/>
        <family val="2"/>
      </rPr>
      <t>nt</t>
    </r>
    <phoneticPr fontId="2" type="noConversion"/>
  </si>
  <si>
    <t>all</t>
    <phoneticPr fontId="2" type="noConversion"/>
  </si>
  <si>
    <t>summonCnt</t>
    <phoneticPr fontId="2" type="noConversion"/>
  </si>
  <si>
    <t>upgradePieceCnt</t>
    <phoneticPr fontId="2" type="noConversion"/>
  </si>
  <si>
    <t>upgradeCostCnt</t>
    <phoneticPr fontId="2" type="noConversion"/>
  </si>
  <si>
    <t>stageClearTime</t>
    <phoneticPr fontId="2" type="noConversion"/>
  </si>
  <si>
    <t>rewardId</t>
    <phoneticPr fontId="2" type="noConversion"/>
  </si>
  <si>
    <t>exp</t>
    <phoneticPr fontId="2" type="noConversion"/>
  </si>
  <si>
    <t>경험치</t>
    <phoneticPr fontId="2" type="noConversion"/>
  </si>
  <si>
    <t>BoomEffect/Witch_Fire_Boom_Effect.prefab</t>
    <phoneticPr fontId="2" type="noConversion"/>
  </si>
  <si>
    <t>BoomEffect/Boom01.prefab</t>
    <phoneticPr fontId="2" type="noConversion"/>
  </si>
  <si>
    <t>splashEffectPrefab</t>
    <phoneticPr fontId="2" type="noConversion"/>
  </si>
  <si>
    <t>Stage/Stage001.prefab</t>
    <phoneticPr fontId="2" type="noConversion"/>
  </si>
  <si>
    <t>Stage/Stage002.prefab</t>
  </si>
  <si>
    <t>Stage/Stage003.prefab</t>
  </si>
  <si>
    <t>Stage/Stage004.prefab</t>
  </si>
  <si>
    <t>Stage/Stage005.prefab</t>
  </si>
  <si>
    <t>Stage/Stage006.prefab</t>
  </si>
  <si>
    <t>Stage/Stage007.prefab</t>
  </si>
  <si>
    <t>Stage/Stage008.prefab</t>
  </si>
  <si>
    <t>Stage/Stage009.prefab</t>
  </si>
  <si>
    <t>Stage/Stage010.prefab</t>
  </si>
  <si>
    <t>Stage/Stage011.prefab</t>
  </si>
  <si>
    <t>Stage/Stage012.prefab</t>
  </si>
  <si>
    <t>Stage/Stage013.prefab</t>
  </si>
  <si>
    <t>Stage/Stage014.prefab</t>
  </si>
  <si>
    <t>Stage/Stage015.prefab</t>
  </si>
  <si>
    <t>Stage/Stage016.prefab</t>
  </si>
  <si>
    <t>Stage/Stage017.prefab</t>
  </si>
  <si>
    <t>Stage/Stage018.prefab</t>
  </si>
  <si>
    <t>Stage/Stage019.prefab</t>
  </si>
  <si>
    <t>Stage/Stage020.prefab</t>
  </si>
  <si>
    <t>attackShortDelay</t>
    <phoneticPr fontId="2" type="noConversion"/>
  </si>
  <si>
    <t>walkSpeed</t>
    <phoneticPr fontId="2" type="noConversion"/>
  </si>
  <si>
    <t>attackRange</t>
    <phoneticPr fontId="2" type="noConversion"/>
  </si>
  <si>
    <t>Indian_Archer</t>
  </si>
  <si>
    <t>Indian_Shield</t>
  </si>
  <si>
    <t>Indian_Spear</t>
  </si>
  <si>
    <t>Indian_Sword</t>
  </si>
  <si>
    <t>Indian_Mask</t>
  </si>
  <si>
    <t>Indian_Bear</t>
  </si>
  <si>
    <t>Bear</t>
  </si>
  <si>
    <t>Indian_Master</t>
  </si>
  <si>
    <t>Corgi</t>
  </si>
  <si>
    <t>memo</t>
    <phoneticPr fontId="2" type="noConversion"/>
  </si>
  <si>
    <t>all</t>
    <phoneticPr fontId="2" type="noConversion"/>
  </si>
  <si>
    <t>Slime</t>
    <phoneticPr fontId="2" type="noConversion"/>
  </si>
  <si>
    <t>Slime_Archer</t>
    <phoneticPr fontId="2" type="noConversion"/>
  </si>
  <si>
    <t>Witch_Thunder</t>
    <phoneticPr fontId="2" type="noConversion"/>
  </si>
  <si>
    <t>memo2</t>
    <phoneticPr fontId="2" type="noConversion"/>
  </si>
  <si>
    <t>Skeleton_Archer</t>
    <phoneticPr fontId="2" type="noConversion"/>
  </si>
  <si>
    <t>Zombie_Hand</t>
    <phoneticPr fontId="2" type="noConversion"/>
  </si>
  <si>
    <t>Zombie_Shield</t>
    <phoneticPr fontId="2" type="noConversion"/>
  </si>
  <si>
    <t>Skeleton_Sword</t>
    <phoneticPr fontId="2" type="noConversion"/>
  </si>
  <si>
    <t>Zombie_Sword</t>
    <phoneticPr fontId="2" type="noConversion"/>
  </si>
  <si>
    <t>Witch_Fire</t>
    <phoneticPr fontId="2" type="noConversion"/>
  </si>
  <si>
    <t>Skeleton_Witch</t>
    <phoneticPr fontId="2" type="noConversion"/>
  </si>
  <si>
    <t>string</t>
    <phoneticPr fontId="2" type="noConversion"/>
  </si>
  <si>
    <t>string</t>
    <phoneticPr fontId="2" type="noConversion"/>
  </si>
  <si>
    <t>memo</t>
    <phoneticPr fontId="2" type="noConversion"/>
  </si>
  <si>
    <r>
      <t>s</t>
    </r>
    <r>
      <rPr>
        <sz val="11"/>
        <rFont val="Calibri"/>
        <family val="2"/>
      </rPr>
      <t>tring</t>
    </r>
    <phoneticPr fontId="2" type="noConversion"/>
  </si>
  <si>
    <t>all</t>
    <phoneticPr fontId="2" type="noConversion"/>
  </si>
  <si>
    <t>Witch_Poison</t>
    <phoneticPr fontId="2" type="noConversion"/>
  </si>
  <si>
    <t>레어리티</t>
  </si>
  <si>
    <t>레어리티 스탯</t>
  </si>
  <si>
    <t>등급 스탯</t>
  </si>
  <si>
    <t>공격력</t>
  </si>
  <si>
    <t>체력</t>
  </si>
  <si>
    <t>공격력 비중</t>
    <phoneticPr fontId="2" type="noConversion"/>
  </si>
  <si>
    <t>체력 비중</t>
    <phoneticPr fontId="2" type="noConversion"/>
  </si>
  <si>
    <t>레어리티</t>
    <phoneticPr fontId="2" type="noConversion"/>
  </si>
  <si>
    <t>포인트 1 당</t>
  </si>
  <si>
    <t>근거리</t>
  </si>
  <si>
    <t>원거리</t>
  </si>
  <si>
    <t>공속</t>
  </si>
  <si>
    <t>동시타격</t>
  </si>
  <si>
    <t>이동속도</t>
  </si>
  <si>
    <t>인식범위</t>
  </si>
  <si>
    <t>사거리</t>
  </si>
  <si>
    <t>스플뎀</t>
  </si>
  <si>
    <t>스플범위</t>
  </si>
  <si>
    <t>외형</t>
  </si>
  <si>
    <t>공격력 값</t>
    <phoneticPr fontId="2" type="noConversion"/>
  </si>
  <si>
    <t>체력 값</t>
    <phoneticPr fontId="2" type="noConversion"/>
  </si>
  <si>
    <t>Indian_Horse_Sword</t>
  </si>
  <si>
    <t>Indian_Horse_Spear</t>
  </si>
  <si>
    <t>Indian_Horse_Archer</t>
  </si>
  <si>
    <t>Chicken_Black</t>
  </si>
  <si>
    <t>Chicken_White</t>
  </si>
  <si>
    <t>Indian_Elephant</t>
  </si>
  <si>
    <t>Indian_Egg</t>
  </si>
  <si>
    <t>Goblin_Stone</t>
  </si>
  <si>
    <t>Goblin_Club</t>
  </si>
  <si>
    <t>Goblin_Baby</t>
  </si>
  <si>
    <t>Orc_Stone</t>
  </si>
  <si>
    <t>Orc_Club</t>
  </si>
  <si>
    <t>Dragon</t>
  </si>
  <si>
    <t>Dragon_Fire</t>
  </si>
  <si>
    <t>item_type</t>
    <phoneticPr fontId="2" type="noConversion"/>
  </si>
  <si>
    <t>unit</t>
    <phoneticPr fontId="2" type="noConversion"/>
  </si>
  <si>
    <t>조각</t>
    <phoneticPr fontId="2" type="noConversion"/>
  </si>
  <si>
    <t>stageid</t>
  </si>
  <si>
    <t>스테이지 비용</t>
    <phoneticPr fontId="2" type="noConversion"/>
  </si>
  <si>
    <t>StageStartCost</t>
    <phoneticPr fontId="2" type="noConversion"/>
  </si>
  <si>
    <t>Indian_Wall</t>
    <phoneticPr fontId="2" type="noConversion"/>
  </si>
  <si>
    <t>rarity_type</t>
    <phoneticPr fontId="2" type="noConversion"/>
  </si>
  <si>
    <t>common</t>
    <phoneticPr fontId="2" type="noConversion"/>
  </si>
  <si>
    <t>rare</t>
    <phoneticPr fontId="2" type="noConversion"/>
  </si>
  <si>
    <t>epic</t>
    <phoneticPr fontId="2" type="noConversion"/>
  </si>
  <si>
    <t>legendary</t>
    <phoneticPr fontId="2" type="noConversion"/>
  </si>
  <si>
    <t>rarity_type_common</t>
    <phoneticPr fontId="2" type="noConversion"/>
  </si>
  <si>
    <t>rarity_type_rare</t>
    <phoneticPr fontId="2" type="noConversion"/>
  </si>
  <si>
    <t>rarity_type_epic</t>
    <phoneticPr fontId="2" type="noConversion"/>
  </si>
  <si>
    <t>rarity_type_legendary</t>
    <phoneticPr fontId="2" type="noConversion"/>
  </si>
  <si>
    <t>일반</t>
    <phoneticPr fontId="2" type="noConversion"/>
  </si>
  <si>
    <t>레어</t>
    <phoneticPr fontId="2" type="noConversion"/>
  </si>
  <si>
    <t>에픽</t>
    <phoneticPr fontId="2" type="noConversion"/>
  </si>
  <si>
    <t>레전드</t>
    <phoneticPr fontId="2" type="noConversion"/>
  </si>
  <si>
    <t>Indian_Wagon</t>
    <phoneticPr fontId="2" type="noConversion"/>
  </si>
  <si>
    <t>Indian_Catapult</t>
    <phoneticPr fontId="2" type="noConversion"/>
  </si>
  <si>
    <t>Indian_Watchtower</t>
    <phoneticPr fontId="2" type="noConversion"/>
  </si>
  <si>
    <t>Indian_Chicken_House</t>
    <phoneticPr fontId="2" type="noConversion"/>
  </si>
  <si>
    <t>Indian_Jar_1</t>
    <phoneticPr fontId="2" type="noConversion"/>
  </si>
  <si>
    <t>Indian_Jar_2</t>
    <phoneticPr fontId="2" type="noConversion"/>
  </si>
  <si>
    <t>Indian_Straw</t>
    <phoneticPr fontId="2" type="noConversion"/>
  </si>
  <si>
    <t>deathEffect</t>
    <phoneticPr fontId="2" type="noConversion"/>
  </si>
  <si>
    <t>Prefabs/Particle/Enemy_Die_Effect</t>
    <phoneticPr fontId="2" type="noConversion"/>
  </si>
  <si>
    <t>Indian_Flag_Alter</t>
  </si>
  <si>
    <t>Prefabs/Particle/Flag_Change_Effect_01</t>
    <phoneticPr fontId="2" type="noConversion"/>
  </si>
  <si>
    <t>Prefabs/Particle/Building_Destory_Effect_01</t>
    <phoneticPr fontId="2" type="noConversion"/>
  </si>
  <si>
    <t>Prefabs/Particle/Building_Destory_Effect_02</t>
    <phoneticPr fontId="2" type="noConversion"/>
  </si>
  <si>
    <t>Prefabs/Particle/Building_Destory_Effect_02</t>
    <phoneticPr fontId="2" type="noConversion"/>
  </si>
  <si>
    <t>Prefabs/Particle/Building_Destory_Effect_02</t>
    <phoneticPr fontId="2" type="noConversion"/>
  </si>
  <si>
    <t>Indian_House</t>
    <phoneticPr fontId="2" type="noConversion"/>
  </si>
  <si>
    <t>Indian_Fire</t>
    <phoneticPr fontId="2" type="noConversion"/>
  </si>
  <si>
    <t>Indian_Archer_2</t>
  </si>
  <si>
    <t>Indian_Shield_2</t>
  </si>
  <si>
    <t>Indian_Spear_2</t>
  </si>
  <si>
    <t>Indian_Sword_2</t>
  </si>
  <si>
    <t>Indian_Mask_2</t>
  </si>
  <si>
    <t>Indian_Bear_2</t>
  </si>
  <si>
    <t>Bear_2</t>
  </si>
  <si>
    <t>Indian_Master_2</t>
  </si>
  <si>
    <t>Corgi_2</t>
  </si>
  <si>
    <t>Indian_Horse_Sword_2</t>
  </si>
  <si>
    <t>Indian_Horse_Spear_2</t>
  </si>
  <si>
    <t>Indian_Horse_Archer_2</t>
  </si>
  <si>
    <t>Chicken_Black_2</t>
  </si>
  <si>
    <t>Chicken_White_2</t>
  </si>
  <si>
    <t>Indian_Elephant_2</t>
  </si>
  <si>
    <t>Indian_Egg_2</t>
  </si>
  <si>
    <t>dropSoulCnt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</si>
</sst>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name val="Calibri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Calibri"/>
      <family val="2"/>
    </font>
    <font>
      <sz val="11"/>
      <name val="맑은 고딕"/>
      <family val="3"/>
      <charset val="129"/>
    </font>
    <font>
      <sz val="11"/>
      <name val="돋움"/>
      <family val="3"/>
      <charset val="129"/>
    </font>
    <font>
      <sz val="11"/>
      <name val="Arial Unicode MS"/>
      <family val="2"/>
    </font>
    <font>
      <sz val="11"/>
      <name val="돋움"/>
      <family val="2"/>
      <charset val="129"/>
    </font>
    <font>
      <sz val="10"/>
      <name val="Arial"/>
      <family val="2"/>
    </font>
    <font>
      <b/>
      <sz val="11"/>
      <name val="Calibri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name val="맑은 고딕"/>
      <family val="2"/>
      <charset val="129"/>
    </font>
    <font>
      <sz val="11"/>
      <name val="Arial Unicode MS"/>
      <family val="3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color rgb="FFFF0000"/>
      <name val="Calibri"/>
      <family val="2"/>
    </font>
    <font>
      <sz val="9"/>
      <name val="맑은 고딕"/>
      <family val="3"/>
      <charset val="129"/>
    </font>
    <font>
      <sz val="11"/>
      <name val="Arial Unicode MS"/>
      <family val="2"/>
      <charset val="129"/>
    </font>
    <font>
      <sz val="11"/>
      <color rgb="FF1D1C1D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9D9D9"/>
      </left>
      <right style="medium">
        <color rgb="FFD9D9D9"/>
      </right>
      <top/>
      <bottom style="medium">
        <color rgb="FFD9D9D9"/>
      </bottom>
      <diagonal/>
    </border>
    <border>
      <left/>
      <right style="medium">
        <color rgb="FFD9D9D9"/>
      </right>
      <top/>
      <bottom style="medium">
        <color rgb="FFD9D9D9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/>
    <xf numFmtId="0" fontId="9" fillId="0" borderId="0" xfId="0" applyFont="1"/>
    <xf numFmtId="0" fontId="9" fillId="2" borderId="0" xfId="0" applyFont="1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8" fillId="0" borderId="2" xfId="0" applyFont="1" applyBorder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4" fillId="0" borderId="0" xfId="0" applyFont="1"/>
    <xf numFmtId="0" fontId="12" fillId="0" borderId="0" xfId="0" applyFont="1"/>
    <xf numFmtId="0" fontId="9" fillId="3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center"/>
    </xf>
    <xf numFmtId="0" fontId="16" fillId="0" borderId="0" xfId="0" applyFont="1"/>
    <xf numFmtId="0" fontId="17" fillId="2" borderId="0" xfId="0" applyFont="1" applyFill="1" applyAlignment="1">
      <alignment horizontal="center" vertical="center"/>
    </xf>
    <xf numFmtId="0" fontId="17" fillId="2" borderId="0" xfId="0" applyFont="1" applyFill="1" applyAlignment="1">
      <alignment horizontal="center"/>
    </xf>
    <xf numFmtId="0" fontId="17" fillId="0" borderId="0" xfId="0" applyFont="1"/>
    <xf numFmtId="0" fontId="17" fillId="2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18" fillId="0" borderId="0" xfId="0" applyFont="1" applyAlignment="1">
      <alignment horizontal="center"/>
    </xf>
    <xf numFmtId="0" fontId="19" fillId="0" borderId="3" xfId="0" applyFont="1" applyBorder="1" applyAlignment="1">
      <alignment horizontal="center" wrapText="1"/>
    </xf>
    <xf numFmtId="0" fontId="19" fillId="0" borderId="2" xfId="0" applyFont="1" applyBorder="1" applyAlignment="1">
      <alignment horizontal="center" wrapText="1"/>
    </xf>
    <xf numFmtId="0" fontId="19" fillId="0" borderId="0" xfId="0" applyFont="1"/>
    <xf numFmtId="0" fontId="19" fillId="0" borderId="4" xfId="0" applyFont="1" applyBorder="1" applyAlignment="1">
      <alignment horizontal="center" wrapText="1"/>
    </xf>
    <xf numFmtId="0" fontId="19" fillId="0" borderId="5" xfId="0" applyFont="1" applyBorder="1" applyAlignment="1">
      <alignment horizontal="center" wrapText="1"/>
    </xf>
    <xf numFmtId="0" fontId="19" fillId="0" borderId="0" xfId="0" applyFont="1" applyAlignment="1">
      <alignment horizontal="center"/>
    </xf>
    <xf numFmtId="0" fontId="20" fillId="0" borderId="0" xfId="0" applyFont="1"/>
    <xf numFmtId="0" fontId="21" fillId="0" borderId="0" xfId="0" applyFont="1"/>
    <xf numFmtId="0" fontId="20" fillId="0" borderId="0" xfId="0" applyFont="1" applyAlignment="1">
      <alignment vertical="center"/>
    </xf>
    <xf numFmtId="0" fontId="17" fillId="0" borderId="0" xfId="0" quotePrefix="1" applyFont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I46" sqref="I46"/>
    </sheetView>
  </sheetViews>
  <sheetFormatPr defaultRowHeight="15"/>
  <cols>
    <col min="1" max="1" width="17.42578125" bestFit="1" customWidth="1"/>
    <col min="3" max="3" width="25.5703125" customWidth="1"/>
    <col min="4" max="4" width="20.5703125" bestFit="1" customWidth="1"/>
  </cols>
  <sheetData>
    <row r="1" spans="1:4">
      <c r="A1" s="6" t="s">
        <v>27</v>
      </c>
      <c r="B1" s="1" t="s">
        <v>0</v>
      </c>
      <c r="C1" s="2" t="s">
        <v>11</v>
      </c>
      <c r="D1" s="2" t="s">
        <v>12</v>
      </c>
    </row>
    <row r="2" spans="1:4">
      <c r="A2" s="2" t="s">
        <v>3</v>
      </c>
      <c r="B2" s="2" t="s">
        <v>3</v>
      </c>
      <c r="C2" s="2" t="s">
        <v>3</v>
      </c>
      <c r="D2" s="2" t="s">
        <v>3</v>
      </c>
    </row>
    <row r="3" spans="1:4">
      <c r="A3" s="2" t="s">
        <v>2</v>
      </c>
      <c r="B3" s="2" t="s">
        <v>2</v>
      </c>
      <c r="C3" s="2" t="s">
        <v>2</v>
      </c>
      <c r="D3" s="2" t="s">
        <v>2</v>
      </c>
    </row>
    <row r="4" spans="1:4" ht="16.5">
      <c r="A4" s="2" t="s">
        <v>13</v>
      </c>
      <c r="B4" s="3" t="s">
        <v>10</v>
      </c>
      <c r="C4" s="3">
        <v>5000</v>
      </c>
      <c r="D4" s="2" t="s">
        <v>16</v>
      </c>
    </row>
    <row r="5" spans="1:4" ht="16.5">
      <c r="A5" s="2" t="s">
        <v>14</v>
      </c>
      <c r="B5" s="3" t="s">
        <v>3</v>
      </c>
      <c r="C5" s="3" t="s">
        <v>19</v>
      </c>
      <c r="D5" s="2" t="s">
        <v>17</v>
      </c>
    </row>
    <row r="6" spans="1:4" ht="16.5">
      <c r="A6" s="2" t="s">
        <v>15</v>
      </c>
      <c r="B6" s="3" t="s">
        <v>10</v>
      </c>
      <c r="C6" s="3">
        <v>3</v>
      </c>
      <c r="D6" s="2" t="s">
        <v>18</v>
      </c>
    </row>
    <row r="7" spans="1:4" ht="16.5">
      <c r="A7" s="50" t="s">
        <v>215</v>
      </c>
      <c r="B7" s="3" t="s">
        <v>10</v>
      </c>
      <c r="C7">
        <v>5</v>
      </c>
      <c r="D7" s="12" t="s">
        <v>214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8"/>
  <sheetViews>
    <sheetView topLeftCell="A7" zoomScale="130" zoomScaleNormal="130" workbookViewId="0">
      <selection activeCell="A16" sqref="A16"/>
    </sheetView>
  </sheetViews>
  <sheetFormatPr defaultRowHeight="15"/>
  <cols>
    <col min="1" max="1" width="22.5703125" bestFit="1" customWidth="1"/>
    <col min="2" max="2" width="26.5703125" bestFit="1" customWidth="1"/>
    <col min="4" max="4" width="23.140625" customWidth="1"/>
    <col min="5" max="5" width="25.140625" customWidth="1"/>
    <col min="6" max="6" width="11" customWidth="1"/>
  </cols>
  <sheetData>
    <row r="1" spans="1:7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2" t="s">
        <v>3</v>
      </c>
      <c r="B2" s="2" t="s">
        <v>3</v>
      </c>
      <c r="C2" s="2" t="s">
        <v>10</v>
      </c>
      <c r="D2" s="2" t="s">
        <v>3</v>
      </c>
      <c r="E2" s="2" t="s">
        <v>3</v>
      </c>
      <c r="F2" s="2" t="s">
        <v>3</v>
      </c>
      <c r="G2" s="1"/>
    </row>
    <row r="3" spans="1:7">
      <c r="A3" s="2" t="s">
        <v>2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1"/>
    </row>
    <row r="4" spans="1:7">
      <c r="A4" s="2" t="s">
        <v>37</v>
      </c>
      <c r="B4" s="2" t="s">
        <v>33</v>
      </c>
      <c r="C4" s="4">
        <v>0</v>
      </c>
      <c r="D4" s="10" t="s">
        <v>35</v>
      </c>
      <c r="E4" s="1"/>
      <c r="F4" s="1"/>
      <c r="G4" s="4">
        <v>0</v>
      </c>
    </row>
    <row r="5" spans="1:7">
      <c r="A5" s="2" t="s">
        <v>37</v>
      </c>
      <c r="B5" s="2" t="s">
        <v>34</v>
      </c>
      <c r="C5" s="4">
        <v>1</v>
      </c>
      <c r="D5" s="11" t="s">
        <v>36</v>
      </c>
      <c r="E5" s="1"/>
      <c r="F5" s="1"/>
      <c r="G5" s="4">
        <v>0</v>
      </c>
    </row>
    <row r="6" spans="1:7">
      <c r="A6" s="1" t="s">
        <v>20</v>
      </c>
      <c r="B6" s="2" t="s">
        <v>23</v>
      </c>
      <c r="C6" s="4">
        <v>0</v>
      </c>
      <c r="D6" s="7" t="s">
        <v>24</v>
      </c>
    </row>
    <row r="7" spans="1:7">
      <c r="A7" s="1" t="s">
        <v>20</v>
      </c>
      <c r="B7" s="2" t="s">
        <v>21</v>
      </c>
      <c r="C7" s="4">
        <v>1</v>
      </c>
      <c r="D7" s="8" t="s">
        <v>25</v>
      </c>
    </row>
    <row r="8" spans="1:7">
      <c r="A8" s="2" t="s">
        <v>20</v>
      </c>
      <c r="B8" s="2" t="s">
        <v>22</v>
      </c>
      <c r="C8" s="4">
        <v>2</v>
      </c>
      <c r="D8" s="8" t="s">
        <v>26</v>
      </c>
    </row>
    <row r="9" spans="1:7">
      <c r="A9" s="8" t="s">
        <v>28</v>
      </c>
      <c r="B9" s="2" t="s">
        <v>29</v>
      </c>
      <c r="C9" s="4">
        <v>1</v>
      </c>
      <c r="D9" s="8" t="s">
        <v>31</v>
      </c>
    </row>
    <row r="10" spans="1:7">
      <c r="A10" s="8" t="s">
        <v>28</v>
      </c>
      <c r="B10" s="2" t="s">
        <v>30</v>
      </c>
      <c r="C10" s="4">
        <v>2</v>
      </c>
      <c r="D10" s="8" t="s">
        <v>32</v>
      </c>
    </row>
    <row r="11" spans="1:7">
      <c r="A11" s="2" t="s">
        <v>55</v>
      </c>
      <c r="B11" s="2" t="s">
        <v>38</v>
      </c>
      <c r="C11" s="4">
        <v>0</v>
      </c>
      <c r="D11" s="12" t="s">
        <v>40</v>
      </c>
    </row>
    <row r="12" spans="1:7">
      <c r="A12" s="2" t="s">
        <v>55</v>
      </c>
      <c r="B12" s="2" t="s">
        <v>39</v>
      </c>
      <c r="C12" s="4">
        <v>1</v>
      </c>
      <c r="D12" s="7" t="s">
        <v>41</v>
      </c>
    </row>
    <row r="13" spans="1:7">
      <c r="A13" s="2" t="s">
        <v>62</v>
      </c>
      <c r="B13" s="2" t="s">
        <v>211</v>
      </c>
      <c r="C13" s="4">
        <v>0</v>
      </c>
      <c r="D13" s="49" t="s">
        <v>212</v>
      </c>
    </row>
    <row r="14" spans="1:7">
      <c r="A14" s="2" t="s">
        <v>62</v>
      </c>
      <c r="B14" s="2" t="s">
        <v>63</v>
      </c>
      <c r="C14" s="4">
        <v>1</v>
      </c>
      <c r="D14" s="8" t="s">
        <v>64</v>
      </c>
    </row>
    <row r="15" spans="1:7" ht="16.5">
      <c r="A15" s="2" t="s">
        <v>62</v>
      </c>
      <c r="B15" s="2" t="s">
        <v>119</v>
      </c>
      <c r="C15" s="4">
        <v>2</v>
      </c>
      <c r="D15" s="26" t="s">
        <v>120</v>
      </c>
    </row>
    <row r="16" spans="1:7" ht="16.5">
      <c r="A16" s="2" t="s">
        <v>217</v>
      </c>
      <c r="B16" s="2" t="s">
        <v>218</v>
      </c>
      <c r="C16" s="4">
        <v>0</v>
      </c>
      <c r="D16" s="26"/>
    </row>
    <row r="17" spans="1:4" ht="16.5">
      <c r="A17" s="2" t="s">
        <v>217</v>
      </c>
      <c r="B17" s="2" t="s">
        <v>219</v>
      </c>
      <c r="C17" s="4">
        <v>1</v>
      </c>
      <c r="D17" s="26"/>
    </row>
    <row r="18" spans="1:4" ht="16.5">
      <c r="A18" s="2" t="s">
        <v>217</v>
      </c>
      <c r="B18" s="2" t="s">
        <v>220</v>
      </c>
      <c r="C18" s="4">
        <v>2</v>
      </c>
      <c r="D18" s="26"/>
    </row>
    <row r="19" spans="1:4" ht="16.5">
      <c r="A19" s="2" t="s">
        <v>217</v>
      </c>
      <c r="B19" s="2" t="s">
        <v>221</v>
      </c>
      <c r="C19" s="4">
        <v>3</v>
      </c>
      <c r="D19" s="26"/>
    </row>
    <row r="20" spans="1:4">
      <c r="A20" s="2" t="s">
        <v>103</v>
      </c>
      <c r="B20" s="2" t="s">
        <v>102</v>
      </c>
      <c r="C20" s="4">
        <v>0</v>
      </c>
      <c r="D20" s="8" t="s">
        <v>110</v>
      </c>
    </row>
    <row r="21" spans="1:4">
      <c r="A21" s="2" t="s">
        <v>103</v>
      </c>
      <c r="B21" s="2" t="s">
        <v>101</v>
      </c>
      <c r="C21" s="4">
        <v>1</v>
      </c>
      <c r="D21" s="8"/>
    </row>
    <row r="22" spans="1:4">
      <c r="A22" s="2" t="s">
        <v>103</v>
      </c>
      <c r="B22" s="2" t="s">
        <v>87</v>
      </c>
      <c r="C22" s="4">
        <v>2</v>
      </c>
      <c r="D22" s="8"/>
    </row>
    <row r="23" spans="1:4" ht="16.5">
      <c r="A23" s="2" t="s">
        <v>103</v>
      </c>
      <c r="B23" s="25" t="s">
        <v>107</v>
      </c>
      <c r="C23" s="4">
        <v>3</v>
      </c>
      <c r="D23" s="8"/>
    </row>
    <row r="24" spans="1:4" ht="16.5">
      <c r="A24" s="2" t="s">
        <v>103</v>
      </c>
      <c r="B24" s="25" t="s">
        <v>104</v>
      </c>
      <c r="C24" s="4">
        <v>4</v>
      </c>
      <c r="D24" s="8"/>
    </row>
    <row r="25" spans="1:4">
      <c r="A25" s="2" t="s">
        <v>103</v>
      </c>
      <c r="B25" s="2" t="s">
        <v>105</v>
      </c>
      <c r="C25" s="4">
        <v>5</v>
      </c>
      <c r="D25" s="8"/>
    </row>
    <row r="26" spans="1:4">
      <c r="A26" s="2" t="s">
        <v>103</v>
      </c>
      <c r="B26" s="2" t="s">
        <v>106</v>
      </c>
      <c r="C26" s="4">
        <v>6</v>
      </c>
      <c r="D26" s="8"/>
    </row>
    <row r="27" spans="1:4" ht="16.5">
      <c r="A27" s="2" t="s">
        <v>103</v>
      </c>
      <c r="B27" s="25" t="s">
        <v>108</v>
      </c>
      <c r="C27" s="4">
        <v>7</v>
      </c>
      <c r="D27" s="8"/>
    </row>
    <row r="28" spans="1:4" ht="16.5">
      <c r="A28" s="2" t="s">
        <v>103</v>
      </c>
      <c r="B28" s="25" t="s">
        <v>109</v>
      </c>
      <c r="C28" s="4">
        <v>8</v>
      </c>
      <c r="D28" s="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/>
  </sheetPr>
  <dimension ref="A1:M64"/>
  <sheetViews>
    <sheetView zoomScale="85" zoomScaleNormal="85" workbookViewId="0">
      <selection activeCell="F57" sqref="A57:F58"/>
    </sheetView>
  </sheetViews>
  <sheetFormatPr defaultColWidth="8.85546875" defaultRowHeight="13.5"/>
  <cols>
    <col min="1" max="1" width="12" style="38" customWidth="1"/>
    <col min="2" max="2" width="24.5703125" style="38" customWidth="1"/>
    <col min="3" max="3" width="24.7109375" style="38" customWidth="1"/>
    <col min="4" max="4" width="9.85546875" style="38" customWidth="1"/>
    <col min="5" max="5" width="13.28515625" style="38" customWidth="1"/>
    <col min="6" max="6" width="11.5703125" style="38" customWidth="1"/>
    <col min="7" max="7" width="12.7109375" style="38" customWidth="1"/>
    <col min="8" max="8" width="12.42578125" style="38" customWidth="1"/>
    <col min="9" max="9" width="12.28515625" style="38" customWidth="1"/>
    <col min="10" max="10" width="15.5703125" style="38" customWidth="1"/>
    <col min="11" max="11" width="25.5703125" style="38" customWidth="1"/>
    <col min="12" max="12" width="59.5703125" style="38" customWidth="1"/>
    <col min="13" max="13" width="50.42578125" style="38" customWidth="1"/>
    <col min="14" max="16384" width="8.85546875" style="38"/>
  </cols>
  <sheetData>
    <row r="1" spans="1:13" s="35" customFormat="1">
      <c r="A1" s="34" t="s">
        <v>42</v>
      </c>
      <c r="B1" s="34" t="s">
        <v>156</v>
      </c>
      <c r="C1" s="34" t="s">
        <v>161</v>
      </c>
      <c r="D1" s="34" t="s">
        <v>55</v>
      </c>
      <c r="E1" s="34" t="s">
        <v>43</v>
      </c>
      <c r="F1" s="34" t="s">
        <v>44</v>
      </c>
      <c r="G1" s="34" t="s">
        <v>45</v>
      </c>
      <c r="H1" s="34" t="s">
        <v>49</v>
      </c>
      <c r="I1" s="34" t="s">
        <v>79</v>
      </c>
      <c r="J1" s="34" t="s">
        <v>80</v>
      </c>
      <c r="K1" s="34" t="s">
        <v>46</v>
      </c>
      <c r="L1" s="34" t="s">
        <v>47</v>
      </c>
      <c r="M1" s="34" t="s">
        <v>237</v>
      </c>
    </row>
    <row r="2" spans="1:13">
      <c r="A2" s="36" t="s">
        <v>1</v>
      </c>
      <c r="B2" s="36" t="s">
        <v>170</v>
      </c>
      <c r="C2" s="36" t="s">
        <v>169</v>
      </c>
      <c r="D2" s="36" t="s">
        <v>55</v>
      </c>
      <c r="E2" s="37" t="s">
        <v>70</v>
      </c>
      <c r="F2" s="37" t="s">
        <v>70</v>
      </c>
      <c r="G2" s="37" t="s">
        <v>70</v>
      </c>
      <c r="H2" s="37" t="s">
        <v>70</v>
      </c>
      <c r="I2" s="37" t="s">
        <v>217</v>
      </c>
      <c r="J2" s="37" t="s">
        <v>81</v>
      </c>
      <c r="K2" s="37" t="s">
        <v>48</v>
      </c>
      <c r="L2" s="37" t="s">
        <v>48</v>
      </c>
      <c r="M2" s="37" t="s">
        <v>3</v>
      </c>
    </row>
    <row r="3" spans="1:13">
      <c r="A3" s="39" t="s">
        <v>2</v>
      </c>
      <c r="B3" s="39" t="s">
        <v>157</v>
      </c>
      <c r="C3" s="39" t="s">
        <v>157</v>
      </c>
      <c r="D3" s="39" t="s">
        <v>2</v>
      </c>
      <c r="E3" s="39" t="s">
        <v>2</v>
      </c>
      <c r="F3" s="39" t="s">
        <v>2</v>
      </c>
      <c r="G3" s="39" t="s">
        <v>2</v>
      </c>
      <c r="H3" s="39" t="s">
        <v>2</v>
      </c>
      <c r="I3" s="39" t="s">
        <v>78</v>
      </c>
      <c r="J3" s="39" t="s">
        <v>82</v>
      </c>
      <c r="K3" s="39" t="s">
        <v>2</v>
      </c>
      <c r="L3" s="39" t="s">
        <v>2</v>
      </c>
      <c r="M3" s="39" t="s">
        <v>2</v>
      </c>
    </row>
    <row r="4" spans="1:13">
      <c r="A4" s="40">
        <v>1001</v>
      </c>
      <c r="B4" s="40" t="s">
        <v>147</v>
      </c>
      <c r="C4" s="41" t="str">
        <f>IF(D4=1,"(원거리)","(근거리)")&amp;B4</f>
        <v>(원거리)Indian_Archer</v>
      </c>
      <c r="D4" s="40">
        <v>1</v>
      </c>
      <c r="E4" s="40">
        <v>70</v>
      </c>
      <c r="F4" s="40">
        <v>1</v>
      </c>
      <c r="G4" s="40">
        <v>1</v>
      </c>
      <c r="H4" s="40">
        <v>1</v>
      </c>
      <c r="I4" s="40">
        <v>1</v>
      </c>
      <c r="J4" s="40" t="str">
        <f>"name_"&amp;A4</f>
        <v>name_1001</v>
      </c>
      <c r="K4" s="40" t="str">
        <f>"unit_icon_"&amp;A4</f>
        <v>unit_icon_1001</v>
      </c>
      <c r="L4" s="52" t="str">
        <f>IF(A4&lt;1999,"Unit/Enemy/Chapter_1/"&amp;A4&amp;"_"&amp;B4&amp;".prefab",IF(A4&lt;2999,"Unit/Hero/"&amp;A4&amp;"_"&amp;B4&amp;".prefab","Unit/Enemy/Chapter_1_Object/"&amp;A4&amp;"_"&amp;B4&amp;".prefab"))</f>
        <v>Unit/Enemy/Chapter_1/1001_Indian_Archer.prefab</v>
      </c>
      <c r="M4" s="38" t="s">
        <v>238</v>
      </c>
    </row>
    <row r="5" spans="1:13">
      <c r="A5" s="40">
        <v>1002</v>
      </c>
      <c r="B5" s="40" t="s">
        <v>148</v>
      </c>
      <c r="C5" s="41" t="str">
        <f t="shared" ref="C5:C61" si="0">IF(D5=1,"(원거리)","(근거리)")&amp;B5</f>
        <v>(근거리)Indian_Shield</v>
      </c>
      <c r="D5" s="40">
        <v>0</v>
      </c>
      <c r="E5" s="40">
        <v>70</v>
      </c>
      <c r="F5" s="40">
        <v>1</v>
      </c>
      <c r="G5" s="40">
        <v>1</v>
      </c>
      <c r="H5" s="40">
        <v>1</v>
      </c>
      <c r="I5" s="40">
        <v>1</v>
      </c>
      <c r="J5" s="40" t="str">
        <f t="shared" ref="J5:J38" si="1">"name_"&amp;A5</f>
        <v>name_1002</v>
      </c>
      <c r="K5" s="40" t="str">
        <f t="shared" ref="K5:K46" si="2">"unit_icon_"&amp;A5</f>
        <v>unit_icon_1002</v>
      </c>
      <c r="L5" s="52" t="str">
        <f t="shared" ref="L5:L61" si="3">IF(A5&lt;1999,"Unit/Enemy/Chapter_1/"&amp;A5&amp;"_"&amp;B5&amp;".prefab",IF(A5&lt;2999,"Unit/Hero/"&amp;A5&amp;"_"&amp;B5&amp;".prefab","Unit/Enemy/Chapter_1_Object/"&amp;A5&amp;"_"&amp;B5&amp;".prefab"))</f>
        <v>Unit/Enemy/Chapter_1/1002_Indian_Shield.prefab</v>
      </c>
      <c r="M5" s="38" t="s">
        <v>238</v>
      </c>
    </row>
    <row r="6" spans="1:13">
      <c r="A6" s="40">
        <v>1003</v>
      </c>
      <c r="B6" s="40" t="s">
        <v>149</v>
      </c>
      <c r="C6" s="41" t="str">
        <f t="shared" si="0"/>
        <v>(근거리)Indian_Spear</v>
      </c>
      <c r="D6" s="40">
        <v>0</v>
      </c>
      <c r="E6" s="40">
        <v>70</v>
      </c>
      <c r="F6" s="40">
        <v>1</v>
      </c>
      <c r="G6" s="40">
        <v>1</v>
      </c>
      <c r="H6" s="40">
        <v>1</v>
      </c>
      <c r="I6" s="40">
        <v>1</v>
      </c>
      <c r="J6" s="40" t="str">
        <f t="shared" si="1"/>
        <v>name_1003</v>
      </c>
      <c r="K6" s="40" t="str">
        <f t="shared" si="2"/>
        <v>unit_icon_1003</v>
      </c>
      <c r="L6" s="52" t="str">
        <f t="shared" si="3"/>
        <v>Unit/Enemy/Chapter_1/1003_Indian_Spear.prefab</v>
      </c>
      <c r="M6" s="38" t="s">
        <v>238</v>
      </c>
    </row>
    <row r="7" spans="1:13">
      <c r="A7" s="40">
        <v>1004</v>
      </c>
      <c r="B7" s="40" t="s">
        <v>150</v>
      </c>
      <c r="C7" s="41" t="str">
        <f t="shared" si="0"/>
        <v>(근거리)Indian_Sword</v>
      </c>
      <c r="D7" s="40">
        <v>0</v>
      </c>
      <c r="E7" s="40">
        <v>70</v>
      </c>
      <c r="F7" s="40">
        <v>1</v>
      </c>
      <c r="G7" s="40">
        <v>1</v>
      </c>
      <c r="H7" s="40">
        <v>1</v>
      </c>
      <c r="I7" s="40">
        <v>1</v>
      </c>
      <c r="J7" s="40" t="str">
        <f t="shared" si="1"/>
        <v>name_1004</v>
      </c>
      <c r="K7" s="40" t="str">
        <f t="shared" si="2"/>
        <v>unit_icon_1004</v>
      </c>
      <c r="L7" s="52" t="str">
        <f t="shared" si="3"/>
        <v>Unit/Enemy/Chapter_1/1004_Indian_Sword.prefab</v>
      </c>
      <c r="M7" s="38" t="s">
        <v>238</v>
      </c>
    </row>
    <row r="8" spans="1:13">
      <c r="A8" s="40">
        <v>1005</v>
      </c>
      <c r="B8" s="40" t="s">
        <v>151</v>
      </c>
      <c r="C8" s="41" t="str">
        <f t="shared" si="0"/>
        <v>(근거리)Indian_Mask</v>
      </c>
      <c r="D8" s="40">
        <v>0</v>
      </c>
      <c r="E8" s="40">
        <v>70</v>
      </c>
      <c r="F8" s="40">
        <v>1</v>
      </c>
      <c r="G8" s="40">
        <v>1</v>
      </c>
      <c r="H8" s="40">
        <v>1</v>
      </c>
      <c r="I8" s="40">
        <v>1</v>
      </c>
      <c r="J8" s="40" t="str">
        <f t="shared" si="1"/>
        <v>name_1005</v>
      </c>
      <c r="K8" s="40" t="str">
        <f t="shared" si="2"/>
        <v>unit_icon_1005</v>
      </c>
      <c r="L8" s="52" t="str">
        <f t="shared" si="3"/>
        <v>Unit/Enemy/Chapter_1/1005_Indian_Mask.prefab</v>
      </c>
      <c r="M8" s="38" t="s">
        <v>238</v>
      </c>
    </row>
    <row r="9" spans="1:13">
      <c r="A9" s="40">
        <v>1006</v>
      </c>
      <c r="B9" s="40" t="s">
        <v>152</v>
      </c>
      <c r="C9" s="41" t="str">
        <f t="shared" si="0"/>
        <v>(근거리)Indian_Bear</v>
      </c>
      <c r="D9" s="40">
        <v>0</v>
      </c>
      <c r="E9" s="40">
        <v>70</v>
      </c>
      <c r="F9" s="40">
        <v>1</v>
      </c>
      <c r="G9" s="40">
        <v>1</v>
      </c>
      <c r="H9" s="40">
        <v>1</v>
      </c>
      <c r="I9" s="40">
        <v>1</v>
      </c>
      <c r="J9" s="40" t="str">
        <f t="shared" si="1"/>
        <v>name_1006</v>
      </c>
      <c r="K9" s="40" t="str">
        <f t="shared" si="2"/>
        <v>unit_icon_1006</v>
      </c>
      <c r="L9" s="52" t="str">
        <f t="shared" si="3"/>
        <v>Unit/Enemy/Chapter_1/1006_Indian_Bear.prefab</v>
      </c>
      <c r="M9" s="38" t="s">
        <v>238</v>
      </c>
    </row>
    <row r="10" spans="1:13">
      <c r="A10" s="40">
        <v>1007</v>
      </c>
      <c r="B10" s="40" t="s">
        <v>153</v>
      </c>
      <c r="C10" s="41" t="str">
        <f t="shared" si="0"/>
        <v>(근거리)Bear</v>
      </c>
      <c r="D10" s="40">
        <v>0</v>
      </c>
      <c r="E10" s="40">
        <v>70</v>
      </c>
      <c r="F10" s="40">
        <v>1</v>
      </c>
      <c r="G10" s="40">
        <v>1</v>
      </c>
      <c r="H10" s="40">
        <v>1</v>
      </c>
      <c r="I10" s="40">
        <v>1</v>
      </c>
      <c r="J10" s="40" t="str">
        <f t="shared" si="1"/>
        <v>name_1007</v>
      </c>
      <c r="K10" s="40" t="str">
        <f t="shared" si="2"/>
        <v>unit_icon_1007</v>
      </c>
      <c r="L10" s="52" t="str">
        <f t="shared" si="3"/>
        <v>Unit/Enemy/Chapter_1/1007_Bear.prefab</v>
      </c>
      <c r="M10" s="38" t="s">
        <v>238</v>
      </c>
    </row>
    <row r="11" spans="1:13">
      <c r="A11" s="40">
        <v>1008</v>
      </c>
      <c r="B11" s="40" t="s">
        <v>154</v>
      </c>
      <c r="C11" s="41" t="str">
        <f t="shared" si="0"/>
        <v>(근거리)Indian_Master</v>
      </c>
      <c r="D11" s="40">
        <v>0</v>
      </c>
      <c r="E11" s="40">
        <v>70</v>
      </c>
      <c r="F11" s="40">
        <v>1</v>
      </c>
      <c r="G11" s="40">
        <v>1</v>
      </c>
      <c r="H11" s="40">
        <v>1</v>
      </c>
      <c r="I11" s="40">
        <v>1</v>
      </c>
      <c r="J11" s="40" t="str">
        <f t="shared" si="1"/>
        <v>name_1008</v>
      </c>
      <c r="K11" s="40" t="str">
        <f t="shared" si="2"/>
        <v>unit_icon_1008</v>
      </c>
      <c r="L11" s="52" t="str">
        <f t="shared" si="3"/>
        <v>Unit/Enemy/Chapter_1/1008_Indian_Master.prefab</v>
      </c>
      <c r="M11" s="38" t="s">
        <v>238</v>
      </c>
    </row>
    <row r="12" spans="1:13">
      <c r="A12" s="40">
        <v>1009</v>
      </c>
      <c r="B12" s="40" t="s">
        <v>155</v>
      </c>
      <c r="C12" s="41" t="str">
        <f t="shared" si="0"/>
        <v>(근거리)Corgi</v>
      </c>
      <c r="D12" s="40">
        <v>0</v>
      </c>
      <c r="E12" s="40">
        <v>70</v>
      </c>
      <c r="F12" s="40">
        <v>1</v>
      </c>
      <c r="G12" s="40">
        <v>1</v>
      </c>
      <c r="H12" s="40">
        <v>1</v>
      </c>
      <c r="I12" s="40">
        <v>1</v>
      </c>
      <c r="J12" s="40" t="str">
        <f t="shared" si="1"/>
        <v>name_1009</v>
      </c>
      <c r="K12" s="40" t="str">
        <f t="shared" si="2"/>
        <v>unit_icon_1009</v>
      </c>
      <c r="L12" s="52" t="str">
        <f t="shared" si="3"/>
        <v>Unit/Enemy/Chapter_1/1009_Corgi.prefab</v>
      </c>
      <c r="M12" s="38" t="s">
        <v>238</v>
      </c>
    </row>
    <row r="13" spans="1:13">
      <c r="A13" s="40">
        <v>1010</v>
      </c>
      <c r="B13" s="40" t="s">
        <v>196</v>
      </c>
      <c r="C13" s="41" t="str">
        <f t="shared" si="0"/>
        <v>(근거리)Indian_Horse_Sword</v>
      </c>
      <c r="D13" s="40">
        <v>0</v>
      </c>
      <c r="E13" s="40">
        <v>70</v>
      </c>
      <c r="F13" s="40">
        <v>1</v>
      </c>
      <c r="G13" s="40">
        <v>1</v>
      </c>
      <c r="H13" s="40">
        <v>1</v>
      </c>
      <c r="I13" s="40">
        <v>1</v>
      </c>
      <c r="J13" s="40" t="str">
        <f t="shared" ref="J13:J19" si="4">"name_"&amp;A13</f>
        <v>name_1010</v>
      </c>
      <c r="K13" s="40" t="str">
        <f t="shared" ref="K13:K19" si="5">"unit_icon_"&amp;A13</f>
        <v>unit_icon_1010</v>
      </c>
      <c r="L13" s="52" t="str">
        <f t="shared" si="3"/>
        <v>Unit/Enemy/Chapter_1/1010_Indian_Horse_Sword.prefab</v>
      </c>
      <c r="M13" s="38" t="s">
        <v>238</v>
      </c>
    </row>
    <row r="14" spans="1:13">
      <c r="A14" s="40">
        <v>1011</v>
      </c>
      <c r="B14" s="40" t="s">
        <v>197</v>
      </c>
      <c r="C14" s="41" t="str">
        <f t="shared" si="0"/>
        <v>(근거리)Indian_Horse_Spear</v>
      </c>
      <c r="D14" s="40">
        <v>0</v>
      </c>
      <c r="E14" s="40">
        <v>70</v>
      </c>
      <c r="F14" s="40">
        <v>1</v>
      </c>
      <c r="G14" s="40">
        <v>1</v>
      </c>
      <c r="H14" s="40">
        <v>1</v>
      </c>
      <c r="I14" s="40">
        <v>1</v>
      </c>
      <c r="J14" s="40" t="str">
        <f t="shared" si="4"/>
        <v>name_1011</v>
      </c>
      <c r="K14" s="40" t="str">
        <f t="shared" si="5"/>
        <v>unit_icon_1011</v>
      </c>
      <c r="L14" s="52" t="str">
        <f t="shared" si="3"/>
        <v>Unit/Enemy/Chapter_1/1011_Indian_Horse_Spear.prefab</v>
      </c>
      <c r="M14" s="38" t="s">
        <v>238</v>
      </c>
    </row>
    <row r="15" spans="1:13">
      <c r="A15" s="40">
        <v>1012</v>
      </c>
      <c r="B15" s="40" t="s">
        <v>198</v>
      </c>
      <c r="C15" s="41" t="str">
        <f t="shared" si="0"/>
        <v>(원거리)Indian_Horse_Archer</v>
      </c>
      <c r="D15" s="40">
        <v>1</v>
      </c>
      <c r="E15" s="40">
        <v>70</v>
      </c>
      <c r="F15" s="40">
        <v>1</v>
      </c>
      <c r="G15" s="40">
        <v>1</v>
      </c>
      <c r="H15" s="40">
        <v>1</v>
      </c>
      <c r="I15" s="40">
        <v>1</v>
      </c>
      <c r="J15" s="40" t="str">
        <f t="shared" si="4"/>
        <v>name_1012</v>
      </c>
      <c r="K15" s="40" t="str">
        <f t="shared" si="5"/>
        <v>unit_icon_1012</v>
      </c>
      <c r="L15" s="52" t="str">
        <f t="shared" si="3"/>
        <v>Unit/Enemy/Chapter_1/1012_Indian_Horse_Archer.prefab</v>
      </c>
      <c r="M15" s="38" t="s">
        <v>238</v>
      </c>
    </row>
    <row r="16" spans="1:13">
      <c r="A16" s="40">
        <v>1013</v>
      </c>
      <c r="B16" s="40" t="s">
        <v>199</v>
      </c>
      <c r="C16" s="41" t="str">
        <f t="shared" si="0"/>
        <v>(원거리)Chicken_Black</v>
      </c>
      <c r="D16" s="40">
        <v>1</v>
      </c>
      <c r="E16" s="40">
        <v>70</v>
      </c>
      <c r="F16" s="40">
        <v>1</v>
      </c>
      <c r="G16" s="40">
        <v>1</v>
      </c>
      <c r="H16" s="40">
        <v>1</v>
      </c>
      <c r="I16" s="40">
        <v>1</v>
      </c>
      <c r="J16" s="40" t="str">
        <f t="shared" si="4"/>
        <v>name_1013</v>
      </c>
      <c r="K16" s="40" t="str">
        <f t="shared" si="5"/>
        <v>unit_icon_1013</v>
      </c>
      <c r="L16" s="52" t="str">
        <f t="shared" si="3"/>
        <v>Unit/Enemy/Chapter_1/1013_Chicken_Black.prefab</v>
      </c>
      <c r="M16" s="38" t="s">
        <v>238</v>
      </c>
    </row>
    <row r="17" spans="1:13">
      <c r="A17" s="40">
        <v>1014</v>
      </c>
      <c r="B17" s="40" t="s">
        <v>200</v>
      </c>
      <c r="C17" s="41" t="str">
        <f t="shared" si="0"/>
        <v>(원거리)Chicken_White</v>
      </c>
      <c r="D17" s="40">
        <v>1</v>
      </c>
      <c r="E17" s="40">
        <v>70</v>
      </c>
      <c r="F17" s="40">
        <v>1</v>
      </c>
      <c r="G17" s="40">
        <v>1</v>
      </c>
      <c r="H17" s="40">
        <v>1</v>
      </c>
      <c r="I17" s="40">
        <v>1</v>
      </c>
      <c r="J17" s="40" t="str">
        <f t="shared" si="4"/>
        <v>name_1014</v>
      </c>
      <c r="K17" s="40" t="str">
        <f t="shared" si="5"/>
        <v>unit_icon_1014</v>
      </c>
      <c r="L17" s="52" t="str">
        <f t="shared" si="3"/>
        <v>Unit/Enemy/Chapter_1/1014_Chicken_White.prefab</v>
      </c>
      <c r="M17" s="38" t="s">
        <v>238</v>
      </c>
    </row>
    <row r="18" spans="1:13">
      <c r="A18" s="40">
        <v>1015</v>
      </c>
      <c r="B18" s="40" t="s">
        <v>201</v>
      </c>
      <c r="C18" s="41" t="str">
        <f t="shared" si="0"/>
        <v>(근거리)Indian_Elephant</v>
      </c>
      <c r="D18" s="40">
        <v>0</v>
      </c>
      <c r="E18" s="40">
        <v>70</v>
      </c>
      <c r="F18" s="40">
        <v>1</v>
      </c>
      <c r="G18" s="40">
        <v>1</v>
      </c>
      <c r="H18" s="40">
        <v>1</v>
      </c>
      <c r="I18" s="40">
        <v>1</v>
      </c>
      <c r="J18" s="40" t="str">
        <f t="shared" si="4"/>
        <v>name_1015</v>
      </c>
      <c r="K18" s="40" t="str">
        <f t="shared" si="5"/>
        <v>unit_icon_1015</v>
      </c>
      <c r="L18" s="52" t="str">
        <f t="shared" si="3"/>
        <v>Unit/Enemy/Chapter_1/1015_Indian_Elephant.prefab</v>
      </c>
      <c r="M18" s="38" t="s">
        <v>238</v>
      </c>
    </row>
    <row r="19" spans="1:13">
      <c r="A19" s="40">
        <v>1016</v>
      </c>
      <c r="B19" s="40" t="s">
        <v>202</v>
      </c>
      <c r="C19" s="41" t="str">
        <f t="shared" si="0"/>
        <v>(원거리)Indian_Egg</v>
      </c>
      <c r="D19" s="40">
        <v>1</v>
      </c>
      <c r="E19" s="40">
        <v>70</v>
      </c>
      <c r="F19" s="40">
        <v>1</v>
      </c>
      <c r="G19" s="40">
        <v>1</v>
      </c>
      <c r="H19" s="40">
        <v>1</v>
      </c>
      <c r="I19" s="40">
        <v>1</v>
      </c>
      <c r="J19" s="40" t="str">
        <f t="shared" si="4"/>
        <v>name_1016</v>
      </c>
      <c r="K19" s="40" t="str">
        <f t="shared" si="5"/>
        <v>unit_icon_1016</v>
      </c>
      <c r="L19" s="52" t="str">
        <f t="shared" si="3"/>
        <v>Unit/Enemy/Chapter_1/1016_Indian_Egg.prefab</v>
      </c>
      <c r="M19" s="38" t="s">
        <v>238</v>
      </c>
    </row>
    <row r="20" spans="1:13">
      <c r="A20" s="40">
        <v>1051</v>
      </c>
      <c r="B20" s="40" t="s">
        <v>247</v>
      </c>
      <c r="C20" s="41" t="str">
        <f t="shared" si="0"/>
        <v>(원거리)Indian_Archer_2</v>
      </c>
      <c r="D20" s="40">
        <v>1</v>
      </c>
      <c r="E20" s="40">
        <v>70</v>
      </c>
      <c r="F20" s="40">
        <v>1</v>
      </c>
      <c r="G20" s="40">
        <v>1</v>
      </c>
      <c r="H20" s="40">
        <v>1</v>
      </c>
      <c r="I20" s="40">
        <v>1</v>
      </c>
      <c r="J20" s="40" t="str">
        <f t="shared" ref="J20:J35" si="6">"name_"&amp;A20</f>
        <v>name_1051</v>
      </c>
      <c r="K20" s="40" t="str">
        <f t="shared" ref="K20:K35" si="7">"unit_icon_"&amp;A20</f>
        <v>unit_icon_1051</v>
      </c>
      <c r="L20" s="52" t="str">
        <f t="shared" ref="L20:L35" si="8">IF(A20&lt;1999,"Unit/Enemy/Chapter_1/"&amp;A20&amp;"_"&amp;B20&amp;".prefab",IF(A20&lt;2999,"Unit/Hero/"&amp;A20&amp;"_"&amp;B20&amp;".prefab","Unit/Enemy/Chapter_1_Object/"&amp;A20&amp;"_"&amp;B20&amp;".prefab"))</f>
        <v>Unit/Enemy/Chapter_1/1051_Indian_Archer_2.prefab</v>
      </c>
      <c r="M20" s="38" t="s">
        <v>238</v>
      </c>
    </row>
    <row r="21" spans="1:13">
      <c r="A21" s="40">
        <v>1052</v>
      </c>
      <c r="B21" s="40" t="s">
        <v>248</v>
      </c>
      <c r="C21" s="41" t="str">
        <f t="shared" si="0"/>
        <v>(근거리)Indian_Shield_2</v>
      </c>
      <c r="D21" s="40">
        <v>0</v>
      </c>
      <c r="E21" s="40">
        <v>70</v>
      </c>
      <c r="F21" s="40">
        <v>1</v>
      </c>
      <c r="G21" s="40">
        <v>1</v>
      </c>
      <c r="H21" s="40">
        <v>1</v>
      </c>
      <c r="I21" s="40">
        <v>1</v>
      </c>
      <c r="J21" s="40" t="str">
        <f t="shared" si="6"/>
        <v>name_1052</v>
      </c>
      <c r="K21" s="40" t="str">
        <f t="shared" si="7"/>
        <v>unit_icon_1052</v>
      </c>
      <c r="L21" s="52" t="str">
        <f t="shared" si="8"/>
        <v>Unit/Enemy/Chapter_1/1052_Indian_Shield_2.prefab</v>
      </c>
      <c r="M21" s="38" t="s">
        <v>238</v>
      </c>
    </row>
    <row r="22" spans="1:13">
      <c r="A22" s="40">
        <v>1053</v>
      </c>
      <c r="B22" s="40" t="s">
        <v>249</v>
      </c>
      <c r="C22" s="41" t="str">
        <f t="shared" si="0"/>
        <v>(근거리)Indian_Spear_2</v>
      </c>
      <c r="D22" s="40">
        <v>0</v>
      </c>
      <c r="E22" s="40">
        <v>70</v>
      </c>
      <c r="F22" s="40">
        <v>1</v>
      </c>
      <c r="G22" s="40">
        <v>1</v>
      </c>
      <c r="H22" s="40">
        <v>1</v>
      </c>
      <c r="I22" s="40">
        <v>1</v>
      </c>
      <c r="J22" s="40" t="str">
        <f t="shared" si="6"/>
        <v>name_1053</v>
      </c>
      <c r="K22" s="40" t="str">
        <f t="shared" si="7"/>
        <v>unit_icon_1053</v>
      </c>
      <c r="L22" s="52" t="str">
        <f t="shared" si="8"/>
        <v>Unit/Enemy/Chapter_1/1053_Indian_Spear_2.prefab</v>
      </c>
      <c r="M22" s="38" t="s">
        <v>238</v>
      </c>
    </row>
    <row r="23" spans="1:13">
      <c r="A23" s="40">
        <v>1054</v>
      </c>
      <c r="B23" s="40" t="s">
        <v>250</v>
      </c>
      <c r="C23" s="41" t="str">
        <f t="shared" si="0"/>
        <v>(근거리)Indian_Sword_2</v>
      </c>
      <c r="D23" s="40">
        <v>0</v>
      </c>
      <c r="E23" s="40">
        <v>70</v>
      </c>
      <c r="F23" s="40">
        <v>1</v>
      </c>
      <c r="G23" s="40">
        <v>1</v>
      </c>
      <c r="H23" s="40">
        <v>1</v>
      </c>
      <c r="I23" s="40">
        <v>1</v>
      </c>
      <c r="J23" s="40" t="str">
        <f t="shared" si="6"/>
        <v>name_1054</v>
      </c>
      <c r="K23" s="40" t="str">
        <f t="shared" si="7"/>
        <v>unit_icon_1054</v>
      </c>
      <c r="L23" s="52" t="str">
        <f t="shared" si="8"/>
        <v>Unit/Enemy/Chapter_1/1054_Indian_Sword_2.prefab</v>
      </c>
      <c r="M23" s="38" t="s">
        <v>238</v>
      </c>
    </row>
    <row r="24" spans="1:13">
      <c r="A24" s="40">
        <v>1055</v>
      </c>
      <c r="B24" s="40" t="s">
        <v>251</v>
      </c>
      <c r="C24" s="41" t="str">
        <f t="shared" si="0"/>
        <v>(근거리)Indian_Mask_2</v>
      </c>
      <c r="D24" s="40">
        <v>0</v>
      </c>
      <c r="E24" s="40">
        <v>70</v>
      </c>
      <c r="F24" s="40">
        <v>1</v>
      </c>
      <c r="G24" s="40">
        <v>1</v>
      </c>
      <c r="H24" s="40">
        <v>1</v>
      </c>
      <c r="I24" s="40">
        <v>1</v>
      </c>
      <c r="J24" s="40" t="str">
        <f t="shared" si="6"/>
        <v>name_1055</v>
      </c>
      <c r="K24" s="40" t="str">
        <f t="shared" si="7"/>
        <v>unit_icon_1055</v>
      </c>
      <c r="L24" s="52" t="str">
        <f t="shared" si="8"/>
        <v>Unit/Enemy/Chapter_1/1055_Indian_Mask_2.prefab</v>
      </c>
      <c r="M24" s="38" t="s">
        <v>238</v>
      </c>
    </row>
    <row r="25" spans="1:13">
      <c r="A25" s="40">
        <v>1056</v>
      </c>
      <c r="B25" s="40" t="s">
        <v>252</v>
      </c>
      <c r="C25" s="41" t="str">
        <f t="shared" si="0"/>
        <v>(근거리)Indian_Bear_2</v>
      </c>
      <c r="D25" s="40">
        <v>0</v>
      </c>
      <c r="E25" s="40">
        <v>70</v>
      </c>
      <c r="F25" s="40">
        <v>1</v>
      </c>
      <c r="G25" s="40">
        <v>1</v>
      </c>
      <c r="H25" s="40">
        <v>1</v>
      </c>
      <c r="I25" s="40">
        <v>1</v>
      </c>
      <c r="J25" s="40" t="str">
        <f t="shared" si="6"/>
        <v>name_1056</v>
      </c>
      <c r="K25" s="40" t="str">
        <f t="shared" si="7"/>
        <v>unit_icon_1056</v>
      </c>
      <c r="L25" s="52" t="str">
        <f t="shared" si="8"/>
        <v>Unit/Enemy/Chapter_1/1056_Indian_Bear_2.prefab</v>
      </c>
      <c r="M25" s="38" t="s">
        <v>238</v>
      </c>
    </row>
    <row r="26" spans="1:13">
      <c r="A26" s="40">
        <v>1057</v>
      </c>
      <c r="B26" s="40" t="s">
        <v>253</v>
      </c>
      <c r="C26" s="41" t="str">
        <f t="shared" si="0"/>
        <v>(근거리)Bear_2</v>
      </c>
      <c r="D26" s="40">
        <v>0</v>
      </c>
      <c r="E26" s="40">
        <v>70</v>
      </c>
      <c r="F26" s="40">
        <v>1</v>
      </c>
      <c r="G26" s="40">
        <v>1</v>
      </c>
      <c r="H26" s="40">
        <v>1</v>
      </c>
      <c r="I26" s="40">
        <v>1</v>
      </c>
      <c r="J26" s="40" t="str">
        <f t="shared" si="6"/>
        <v>name_1057</v>
      </c>
      <c r="K26" s="40" t="str">
        <f t="shared" si="7"/>
        <v>unit_icon_1057</v>
      </c>
      <c r="L26" s="52" t="str">
        <f t="shared" si="8"/>
        <v>Unit/Enemy/Chapter_1/1057_Bear_2.prefab</v>
      </c>
      <c r="M26" s="38" t="s">
        <v>238</v>
      </c>
    </row>
    <row r="27" spans="1:13">
      <c r="A27" s="40">
        <v>1058</v>
      </c>
      <c r="B27" s="40" t="s">
        <v>254</v>
      </c>
      <c r="C27" s="41" t="str">
        <f t="shared" si="0"/>
        <v>(근거리)Indian_Master_2</v>
      </c>
      <c r="D27" s="40">
        <v>0</v>
      </c>
      <c r="E27" s="40">
        <v>70</v>
      </c>
      <c r="F27" s="40">
        <v>1</v>
      </c>
      <c r="G27" s="40">
        <v>1</v>
      </c>
      <c r="H27" s="40">
        <v>1</v>
      </c>
      <c r="I27" s="40">
        <v>1</v>
      </c>
      <c r="J27" s="40" t="str">
        <f t="shared" si="6"/>
        <v>name_1058</v>
      </c>
      <c r="K27" s="40" t="str">
        <f t="shared" si="7"/>
        <v>unit_icon_1058</v>
      </c>
      <c r="L27" s="52" t="str">
        <f t="shared" si="8"/>
        <v>Unit/Enemy/Chapter_1/1058_Indian_Master_2.prefab</v>
      </c>
      <c r="M27" s="38" t="s">
        <v>238</v>
      </c>
    </row>
    <row r="28" spans="1:13">
      <c r="A28" s="40">
        <v>1059</v>
      </c>
      <c r="B28" s="40" t="s">
        <v>255</v>
      </c>
      <c r="C28" s="41" t="str">
        <f t="shared" si="0"/>
        <v>(근거리)Corgi_2</v>
      </c>
      <c r="D28" s="40">
        <v>0</v>
      </c>
      <c r="E28" s="40">
        <v>70</v>
      </c>
      <c r="F28" s="40">
        <v>1</v>
      </c>
      <c r="G28" s="40">
        <v>1</v>
      </c>
      <c r="H28" s="40">
        <v>1</v>
      </c>
      <c r="I28" s="40">
        <v>1</v>
      </c>
      <c r="J28" s="40" t="str">
        <f t="shared" si="6"/>
        <v>name_1059</v>
      </c>
      <c r="K28" s="40" t="str">
        <f t="shared" si="7"/>
        <v>unit_icon_1059</v>
      </c>
      <c r="L28" s="52" t="str">
        <f t="shared" si="8"/>
        <v>Unit/Enemy/Chapter_1/1059_Corgi_2.prefab</v>
      </c>
      <c r="M28" s="38" t="s">
        <v>238</v>
      </c>
    </row>
    <row r="29" spans="1:13">
      <c r="A29" s="40">
        <v>1060</v>
      </c>
      <c r="B29" s="40" t="s">
        <v>256</v>
      </c>
      <c r="C29" s="41" t="str">
        <f t="shared" si="0"/>
        <v>(근거리)Indian_Horse_Sword_2</v>
      </c>
      <c r="D29" s="40">
        <v>0</v>
      </c>
      <c r="E29" s="40">
        <v>70</v>
      </c>
      <c r="F29" s="40">
        <v>1</v>
      </c>
      <c r="G29" s="40">
        <v>1</v>
      </c>
      <c r="H29" s="40">
        <v>1</v>
      </c>
      <c r="I29" s="40">
        <v>1</v>
      </c>
      <c r="J29" s="40" t="str">
        <f t="shared" si="6"/>
        <v>name_1060</v>
      </c>
      <c r="K29" s="40" t="str">
        <f t="shared" si="7"/>
        <v>unit_icon_1060</v>
      </c>
      <c r="L29" s="52" t="str">
        <f t="shared" si="8"/>
        <v>Unit/Enemy/Chapter_1/1060_Indian_Horse_Sword_2.prefab</v>
      </c>
      <c r="M29" s="38" t="s">
        <v>238</v>
      </c>
    </row>
    <row r="30" spans="1:13">
      <c r="A30" s="40">
        <v>1061</v>
      </c>
      <c r="B30" s="40" t="s">
        <v>257</v>
      </c>
      <c r="C30" s="41" t="str">
        <f t="shared" si="0"/>
        <v>(근거리)Indian_Horse_Spear_2</v>
      </c>
      <c r="D30" s="40">
        <v>0</v>
      </c>
      <c r="E30" s="40">
        <v>70</v>
      </c>
      <c r="F30" s="40">
        <v>1</v>
      </c>
      <c r="G30" s="40">
        <v>1</v>
      </c>
      <c r="H30" s="40">
        <v>1</v>
      </c>
      <c r="I30" s="40">
        <v>1</v>
      </c>
      <c r="J30" s="40" t="str">
        <f t="shared" si="6"/>
        <v>name_1061</v>
      </c>
      <c r="K30" s="40" t="str">
        <f t="shared" si="7"/>
        <v>unit_icon_1061</v>
      </c>
      <c r="L30" s="52" t="str">
        <f t="shared" si="8"/>
        <v>Unit/Enemy/Chapter_1/1061_Indian_Horse_Spear_2.prefab</v>
      </c>
      <c r="M30" s="38" t="s">
        <v>238</v>
      </c>
    </row>
    <row r="31" spans="1:13">
      <c r="A31" s="40">
        <v>1062</v>
      </c>
      <c r="B31" s="40" t="s">
        <v>258</v>
      </c>
      <c r="C31" s="41" t="str">
        <f t="shared" si="0"/>
        <v>(원거리)Indian_Horse_Archer_2</v>
      </c>
      <c r="D31" s="40">
        <v>1</v>
      </c>
      <c r="E31" s="40">
        <v>70</v>
      </c>
      <c r="F31" s="40">
        <v>1</v>
      </c>
      <c r="G31" s="40">
        <v>1</v>
      </c>
      <c r="H31" s="40">
        <v>1</v>
      </c>
      <c r="I31" s="40">
        <v>1</v>
      </c>
      <c r="J31" s="40" t="str">
        <f t="shared" si="6"/>
        <v>name_1062</v>
      </c>
      <c r="K31" s="40" t="str">
        <f t="shared" si="7"/>
        <v>unit_icon_1062</v>
      </c>
      <c r="L31" s="52" t="str">
        <f t="shared" si="8"/>
        <v>Unit/Enemy/Chapter_1/1062_Indian_Horse_Archer_2.prefab</v>
      </c>
      <c r="M31" s="38" t="s">
        <v>238</v>
      </c>
    </row>
    <row r="32" spans="1:13">
      <c r="A32" s="40">
        <v>1063</v>
      </c>
      <c r="B32" s="40" t="s">
        <v>259</v>
      </c>
      <c r="C32" s="41" t="str">
        <f t="shared" si="0"/>
        <v>(원거리)Chicken_Black_2</v>
      </c>
      <c r="D32" s="40">
        <v>1</v>
      </c>
      <c r="E32" s="40">
        <v>70</v>
      </c>
      <c r="F32" s="40">
        <v>1</v>
      </c>
      <c r="G32" s="40">
        <v>1</v>
      </c>
      <c r="H32" s="40">
        <v>1</v>
      </c>
      <c r="I32" s="40">
        <v>1</v>
      </c>
      <c r="J32" s="40" t="str">
        <f t="shared" si="6"/>
        <v>name_1063</v>
      </c>
      <c r="K32" s="40" t="str">
        <f t="shared" si="7"/>
        <v>unit_icon_1063</v>
      </c>
      <c r="L32" s="52" t="str">
        <f t="shared" si="8"/>
        <v>Unit/Enemy/Chapter_1/1063_Chicken_Black_2.prefab</v>
      </c>
      <c r="M32" s="38" t="s">
        <v>238</v>
      </c>
    </row>
    <row r="33" spans="1:13">
      <c r="A33" s="40">
        <v>1064</v>
      </c>
      <c r="B33" s="40" t="s">
        <v>260</v>
      </c>
      <c r="C33" s="41" t="str">
        <f t="shared" si="0"/>
        <v>(원거리)Chicken_White_2</v>
      </c>
      <c r="D33" s="40">
        <v>1</v>
      </c>
      <c r="E33" s="40">
        <v>70</v>
      </c>
      <c r="F33" s="40">
        <v>1</v>
      </c>
      <c r="G33" s="40">
        <v>1</v>
      </c>
      <c r="H33" s="40">
        <v>1</v>
      </c>
      <c r="I33" s="40">
        <v>1</v>
      </c>
      <c r="J33" s="40" t="str">
        <f t="shared" si="6"/>
        <v>name_1064</v>
      </c>
      <c r="K33" s="40" t="str">
        <f t="shared" si="7"/>
        <v>unit_icon_1064</v>
      </c>
      <c r="L33" s="52" t="str">
        <f t="shared" si="8"/>
        <v>Unit/Enemy/Chapter_1/1064_Chicken_White_2.prefab</v>
      </c>
      <c r="M33" s="38" t="s">
        <v>238</v>
      </c>
    </row>
    <row r="34" spans="1:13">
      <c r="A34" s="40">
        <v>1065</v>
      </c>
      <c r="B34" s="40" t="s">
        <v>261</v>
      </c>
      <c r="C34" s="41" t="str">
        <f t="shared" si="0"/>
        <v>(근거리)Indian_Elephant_2</v>
      </c>
      <c r="D34" s="40">
        <v>0</v>
      </c>
      <c r="E34" s="40">
        <v>70</v>
      </c>
      <c r="F34" s="40">
        <v>1</v>
      </c>
      <c r="G34" s="40">
        <v>1</v>
      </c>
      <c r="H34" s="40">
        <v>1</v>
      </c>
      <c r="I34" s="40">
        <v>1</v>
      </c>
      <c r="J34" s="40" t="str">
        <f t="shared" si="6"/>
        <v>name_1065</v>
      </c>
      <c r="K34" s="40" t="str">
        <f t="shared" si="7"/>
        <v>unit_icon_1065</v>
      </c>
      <c r="L34" s="52" t="str">
        <f t="shared" si="8"/>
        <v>Unit/Enemy/Chapter_1/1065_Indian_Elephant_2.prefab</v>
      </c>
      <c r="M34" s="38" t="s">
        <v>238</v>
      </c>
    </row>
    <row r="35" spans="1:13">
      <c r="A35" s="40">
        <v>1066</v>
      </c>
      <c r="B35" s="40" t="s">
        <v>262</v>
      </c>
      <c r="C35" s="41" t="str">
        <f t="shared" si="0"/>
        <v>(원거리)Indian_Egg_2</v>
      </c>
      <c r="D35" s="40">
        <v>1</v>
      </c>
      <c r="E35" s="40">
        <v>70</v>
      </c>
      <c r="F35" s="40">
        <v>1</v>
      </c>
      <c r="G35" s="40">
        <v>1</v>
      </c>
      <c r="H35" s="40">
        <v>1</v>
      </c>
      <c r="I35" s="40">
        <v>1</v>
      </c>
      <c r="J35" s="40" t="str">
        <f t="shared" si="6"/>
        <v>name_1066</v>
      </c>
      <c r="K35" s="40" t="str">
        <f t="shared" si="7"/>
        <v>unit_icon_1066</v>
      </c>
      <c r="L35" s="52" t="str">
        <f t="shared" si="8"/>
        <v>Unit/Enemy/Chapter_1/1066_Indian_Egg_2.prefab</v>
      </c>
      <c r="M35" s="38" t="s">
        <v>238</v>
      </c>
    </row>
    <row r="36" spans="1:13">
      <c r="A36" s="40">
        <v>2001</v>
      </c>
      <c r="B36" s="40" t="s">
        <v>158</v>
      </c>
      <c r="C36" s="41" t="str">
        <f t="shared" si="0"/>
        <v>(근거리)Slime</v>
      </c>
      <c r="D36" s="40">
        <v>0</v>
      </c>
      <c r="E36" s="40">
        <v>70</v>
      </c>
      <c r="F36" s="40">
        <v>1</v>
      </c>
      <c r="G36" s="40">
        <v>1</v>
      </c>
      <c r="H36" s="40">
        <v>1</v>
      </c>
      <c r="I36" s="40">
        <v>1</v>
      </c>
      <c r="J36" s="40" t="str">
        <f t="shared" si="1"/>
        <v>name_2001</v>
      </c>
      <c r="K36" s="40" t="str">
        <f t="shared" si="2"/>
        <v>unit_icon_2001</v>
      </c>
      <c r="L36" s="52" t="str">
        <f t="shared" si="3"/>
        <v>Unit/Hero/2001_Slime.prefab</v>
      </c>
      <c r="M36" s="38" t="s">
        <v>238</v>
      </c>
    </row>
    <row r="37" spans="1:13">
      <c r="A37" s="40">
        <v>2002</v>
      </c>
      <c r="B37" s="40" t="s">
        <v>159</v>
      </c>
      <c r="C37" s="41" t="str">
        <f t="shared" si="0"/>
        <v>(원거리)Slime_Archer</v>
      </c>
      <c r="D37" s="40">
        <v>1</v>
      </c>
      <c r="E37" s="40">
        <v>70</v>
      </c>
      <c r="F37" s="40">
        <v>1</v>
      </c>
      <c r="G37" s="40">
        <v>1</v>
      </c>
      <c r="H37" s="40">
        <v>1</v>
      </c>
      <c r="I37" s="40">
        <v>1</v>
      </c>
      <c r="J37" s="40" t="str">
        <f t="shared" si="1"/>
        <v>name_2002</v>
      </c>
      <c r="K37" s="40" t="str">
        <f t="shared" si="2"/>
        <v>unit_icon_2002</v>
      </c>
      <c r="L37" s="52" t="str">
        <f t="shared" si="3"/>
        <v>Unit/Hero/2002_Slime_Archer.prefab</v>
      </c>
      <c r="M37" s="38" t="s">
        <v>238</v>
      </c>
    </row>
    <row r="38" spans="1:13">
      <c r="A38" s="40">
        <v>2003</v>
      </c>
      <c r="B38" s="40" t="s">
        <v>165</v>
      </c>
      <c r="C38" s="41" t="str">
        <f t="shared" si="0"/>
        <v>(근거리)Skeleton_Sword</v>
      </c>
      <c r="D38" s="40">
        <v>0</v>
      </c>
      <c r="E38" s="40">
        <v>70</v>
      </c>
      <c r="F38" s="40">
        <v>1</v>
      </c>
      <c r="G38" s="40">
        <v>1</v>
      </c>
      <c r="H38" s="40">
        <v>1</v>
      </c>
      <c r="I38" s="40">
        <v>1</v>
      </c>
      <c r="J38" s="40" t="str">
        <f t="shared" si="1"/>
        <v>name_2003</v>
      </c>
      <c r="K38" s="40" t="str">
        <f t="shared" si="2"/>
        <v>unit_icon_2003</v>
      </c>
      <c r="L38" s="52" t="str">
        <f t="shared" si="3"/>
        <v>Unit/Hero/2003_Skeleton_Sword.prefab</v>
      </c>
      <c r="M38" s="38" t="s">
        <v>238</v>
      </c>
    </row>
    <row r="39" spans="1:13">
      <c r="A39" s="40">
        <v>2004</v>
      </c>
      <c r="B39" s="40" t="s">
        <v>162</v>
      </c>
      <c r="C39" s="41" t="str">
        <f t="shared" si="0"/>
        <v>(원거리)Skeleton_Archer</v>
      </c>
      <c r="D39" s="40">
        <v>1</v>
      </c>
      <c r="E39" s="40">
        <v>70</v>
      </c>
      <c r="F39" s="40">
        <v>1</v>
      </c>
      <c r="G39" s="40">
        <v>1</v>
      </c>
      <c r="H39" s="40">
        <v>1</v>
      </c>
      <c r="I39" s="40">
        <v>1</v>
      </c>
      <c r="J39" s="40" t="str">
        <f t="shared" ref="J39:J46" si="9">"name_"&amp;A39</f>
        <v>name_2004</v>
      </c>
      <c r="K39" s="40" t="str">
        <f t="shared" si="2"/>
        <v>unit_icon_2004</v>
      </c>
      <c r="L39" s="52" t="str">
        <f t="shared" si="3"/>
        <v>Unit/Hero/2004_Skeleton_Archer.prefab</v>
      </c>
      <c r="M39" s="38" t="s">
        <v>238</v>
      </c>
    </row>
    <row r="40" spans="1:13">
      <c r="A40" s="40">
        <v>2005</v>
      </c>
      <c r="B40" s="40" t="s">
        <v>168</v>
      </c>
      <c r="C40" s="41" t="str">
        <f t="shared" si="0"/>
        <v>(원거리)Skeleton_Witch</v>
      </c>
      <c r="D40" s="40">
        <v>1</v>
      </c>
      <c r="E40" s="40">
        <v>70</v>
      </c>
      <c r="F40" s="40">
        <v>1</v>
      </c>
      <c r="G40" s="40">
        <v>1</v>
      </c>
      <c r="H40" s="40">
        <v>1</v>
      </c>
      <c r="I40" s="40">
        <v>1</v>
      </c>
      <c r="J40" s="40" t="str">
        <f t="shared" si="9"/>
        <v>name_2005</v>
      </c>
      <c r="K40" s="40" t="str">
        <f t="shared" si="2"/>
        <v>unit_icon_2005</v>
      </c>
      <c r="L40" s="52" t="str">
        <f t="shared" si="3"/>
        <v>Unit/Hero/2005_Skeleton_Witch.prefab</v>
      </c>
      <c r="M40" s="38" t="s">
        <v>238</v>
      </c>
    </row>
    <row r="41" spans="1:13">
      <c r="A41" s="40">
        <v>2006</v>
      </c>
      <c r="B41" s="40" t="s">
        <v>163</v>
      </c>
      <c r="C41" s="41" t="str">
        <f t="shared" si="0"/>
        <v>(근거리)Zombie_Hand</v>
      </c>
      <c r="D41" s="40">
        <v>0</v>
      </c>
      <c r="E41" s="40">
        <v>70</v>
      </c>
      <c r="F41" s="40">
        <v>1</v>
      </c>
      <c r="G41" s="40">
        <v>1</v>
      </c>
      <c r="H41" s="40">
        <v>1</v>
      </c>
      <c r="I41" s="40">
        <v>2</v>
      </c>
      <c r="J41" s="40" t="str">
        <f t="shared" si="9"/>
        <v>name_2006</v>
      </c>
      <c r="K41" s="40" t="str">
        <f t="shared" si="2"/>
        <v>unit_icon_2006</v>
      </c>
      <c r="L41" s="52" t="str">
        <f t="shared" si="3"/>
        <v>Unit/Hero/2006_Zombie_Hand.prefab</v>
      </c>
      <c r="M41" s="38" t="s">
        <v>238</v>
      </c>
    </row>
    <row r="42" spans="1:13">
      <c r="A42" s="40">
        <v>2007</v>
      </c>
      <c r="B42" s="40" t="s">
        <v>164</v>
      </c>
      <c r="C42" s="41" t="str">
        <f t="shared" si="0"/>
        <v>(근거리)Zombie_Shield</v>
      </c>
      <c r="D42" s="40">
        <v>0</v>
      </c>
      <c r="E42" s="40">
        <v>70</v>
      </c>
      <c r="F42" s="40">
        <v>1</v>
      </c>
      <c r="G42" s="40">
        <v>1</v>
      </c>
      <c r="H42" s="40">
        <v>1</v>
      </c>
      <c r="I42" s="40">
        <v>2</v>
      </c>
      <c r="J42" s="40" t="str">
        <f t="shared" si="9"/>
        <v>name_2007</v>
      </c>
      <c r="K42" s="40" t="str">
        <f t="shared" si="2"/>
        <v>unit_icon_2007</v>
      </c>
      <c r="L42" s="52" t="str">
        <f t="shared" si="3"/>
        <v>Unit/Hero/2007_Zombie_Shield.prefab</v>
      </c>
      <c r="M42" s="38" t="s">
        <v>238</v>
      </c>
    </row>
    <row r="43" spans="1:13">
      <c r="A43" s="40">
        <v>2008</v>
      </c>
      <c r="B43" s="40" t="s">
        <v>166</v>
      </c>
      <c r="C43" s="41" t="str">
        <f t="shared" si="0"/>
        <v>(근거리)Zombie_Sword</v>
      </c>
      <c r="D43" s="40">
        <v>0</v>
      </c>
      <c r="E43" s="40">
        <v>70</v>
      </c>
      <c r="F43" s="40">
        <v>1</v>
      </c>
      <c r="G43" s="40">
        <v>1</v>
      </c>
      <c r="H43" s="40">
        <v>1</v>
      </c>
      <c r="I43" s="40">
        <v>2</v>
      </c>
      <c r="J43" s="40" t="str">
        <f t="shared" si="9"/>
        <v>name_2008</v>
      </c>
      <c r="K43" s="40" t="str">
        <f t="shared" si="2"/>
        <v>unit_icon_2008</v>
      </c>
      <c r="L43" s="52" t="str">
        <f t="shared" si="3"/>
        <v>Unit/Hero/2008_Zombie_Sword.prefab</v>
      </c>
      <c r="M43" s="38" t="s">
        <v>238</v>
      </c>
    </row>
    <row r="44" spans="1:13">
      <c r="A44" s="40">
        <v>2009</v>
      </c>
      <c r="B44" s="40" t="s">
        <v>167</v>
      </c>
      <c r="C44" s="41" t="str">
        <f t="shared" si="0"/>
        <v>(원거리)Witch_Fire</v>
      </c>
      <c r="D44" s="40">
        <v>1</v>
      </c>
      <c r="E44" s="40">
        <v>70</v>
      </c>
      <c r="F44" s="40">
        <v>1</v>
      </c>
      <c r="G44" s="40">
        <v>1</v>
      </c>
      <c r="H44" s="40">
        <v>1</v>
      </c>
      <c r="I44" s="40">
        <v>3</v>
      </c>
      <c r="J44" s="40" t="str">
        <f t="shared" si="9"/>
        <v>name_2009</v>
      </c>
      <c r="K44" s="40" t="str">
        <f t="shared" si="2"/>
        <v>unit_icon_2009</v>
      </c>
      <c r="L44" s="52" t="str">
        <f t="shared" si="3"/>
        <v>Unit/Hero/2009_Witch_Fire.prefab</v>
      </c>
      <c r="M44" s="38" t="s">
        <v>238</v>
      </c>
    </row>
    <row r="45" spans="1:13">
      <c r="A45" s="40">
        <v>2010</v>
      </c>
      <c r="B45" s="40" t="s">
        <v>160</v>
      </c>
      <c r="C45" s="41" t="str">
        <f t="shared" si="0"/>
        <v>(원거리)Witch_Thunder</v>
      </c>
      <c r="D45" s="40">
        <v>1</v>
      </c>
      <c r="E45" s="40">
        <v>70</v>
      </c>
      <c r="F45" s="40">
        <v>1</v>
      </c>
      <c r="G45" s="40">
        <v>1</v>
      </c>
      <c r="H45" s="40">
        <v>1</v>
      </c>
      <c r="I45" s="40">
        <v>3</v>
      </c>
      <c r="J45" s="40" t="str">
        <f t="shared" si="9"/>
        <v>name_2010</v>
      </c>
      <c r="K45" s="40" t="str">
        <f t="shared" si="2"/>
        <v>unit_icon_2010</v>
      </c>
      <c r="L45" s="52" t="str">
        <f t="shared" si="3"/>
        <v>Unit/Hero/2010_Witch_Thunder.prefab</v>
      </c>
      <c r="M45" s="38" t="s">
        <v>238</v>
      </c>
    </row>
    <row r="46" spans="1:13">
      <c r="A46" s="40">
        <v>2011</v>
      </c>
      <c r="B46" s="40" t="s">
        <v>174</v>
      </c>
      <c r="C46" s="41" t="str">
        <f t="shared" si="0"/>
        <v>(원거리)Witch_Poison</v>
      </c>
      <c r="D46" s="40">
        <v>1</v>
      </c>
      <c r="E46" s="40">
        <v>70</v>
      </c>
      <c r="F46" s="40">
        <v>1</v>
      </c>
      <c r="G46" s="40">
        <v>1</v>
      </c>
      <c r="H46" s="40">
        <v>1</v>
      </c>
      <c r="I46" s="40">
        <v>3</v>
      </c>
      <c r="J46" s="40" t="str">
        <f t="shared" si="9"/>
        <v>name_2011</v>
      </c>
      <c r="K46" s="40" t="str">
        <f t="shared" si="2"/>
        <v>unit_icon_2011</v>
      </c>
      <c r="L46" s="52" t="str">
        <f t="shared" si="3"/>
        <v>Unit/Hero/2011_Witch_Poison.prefab</v>
      </c>
      <c r="M46" s="38" t="s">
        <v>238</v>
      </c>
    </row>
    <row r="47" spans="1:13">
      <c r="A47" s="40">
        <v>2012</v>
      </c>
      <c r="B47" s="40" t="s">
        <v>203</v>
      </c>
      <c r="C47" s="41" t="str">
        <f t="shared" si="0"/>
        <v>(원거리)Goblin_Stone</v>
      </c>
      <c r="D47" s="40">
        <v>1</v>
      </c>
      <c r="E47" s="40">
        <v>70</v>
      </c>
      <c r="F47" s="40">
        <v>1</v>
      </c>
      <c r="G47" s="40">
        <v>1</v>
      </c>
      <c r="H47" s="40">
        <v>1</v>
      </c>
      <c r="I47" s="40">
        <v>2</v>
      </c>
      <c r="J47" s="40" t="str">
        <f t="shared" ref="J47:J61" si="10">"name_"&amp;A47</f>
        <v>name_2012</v>
      </c>
      <c r="K47" s="40" t="str">
        <f t="shared" ref="K47:K61" si="11">"unit_icon_"&amp;A47</f>
        <v>unit_icon_2012</v>
      </c>
      <c r="L47" s="52" t="str">
        <f t="shared" si="3"/>
        <v>Unit/Hero/2012_Goblin_Stone.prefab</v>
      </c>
      <c r="M47" s="38" t="s">
        <v>238</v>
      </c>
    </row>
    <row r="48" spans="1:13">
      <c r="A48" s="40">
        <v>2013</v>
      </c>
      <c r="B48" s="40" t="s">
        <v>204</v>
      </c>
      <c r="C48" s="41" t="str">
        <f t="shared" si="0"/>
        <v>(근거리)Goblin_Club</v>
      </c>
      <c r="D48" s="40">
        <v>0</v>
      </c>
      <c r="E48" s="40">
        <v>70</v>
      </c>
      <c r="F48" s="40">
        <v>1</v>
      </c>
      <c r="G48" s="40">
        <v>1</v>
      </c>
      <c r="H48" s="40">
        <v>1</v>
      </c>
      <c r="I48" s="40">
        <v>2</v>
      </c>
      <c r="J48" s="40" t="str">
        <f t="shared" si="10"/>
        <v>name_2013</v>
      </c>
      <c r="K48" s="40" t="str">
        <f t="shared" si="11"/>
        <v>unit_icon_2013</v>
      </c>
      <c r="L48" s="52" t="str">
        <f t="shared" si="3"/>
        <v>Unit/Hero/2013_Goblin_Club.prefab</v>
      </c>
      <c r="M48" s="38" t="s">
        <v>238</v>
      </c>
    </row>
    <row r="49" spans="1:13">
      <c r="A49" s="40">
        <v>2014</v>
      </c>
      <c r="B49" s="40" t="s">
        <v>205</v>
      </c>
      <c r="C49" s="41" t="str">
        <f t="shared" si="0"/>
        <v>(근거리)Goblin_Baby</v>
      </c>
      <c r="D49" s="40">
        <v>0</v>
      </c>
      <c r="E49" s="40">
        <v>70</v>
      </c>
      <c r="F49" s="40">
        <v>1</v>
      </c>
      <c r="G49" s="40">
        <v>1</v>
      </c>
      <c r="H49" s="40">
        <v>1</v>
      </c>
      <c r="I49" s="40">
        <v>3</v>
      </c>
      <c r="J49" s="40" t="str">
        <f t="shared" si="10"/>
        <v>name_2014</v>
      </c>
      <c r="K49" s="40" t="str">
        <f t="shared" si="11"/>
        <v>unit_icon_2014</v>
      </c>
      <c r="L49" s="52" t="str">
        <f t="shared" si="3"/>
        <v>Unit/Hero/2014_Goblin_Baby.prefab</v>
      </c>
      <c r="M49" s="38" t="s">
        <v>238</v>
      </c>
    </row>
    <row r="50" spans="1:13">
      <c r="A50" s="40">
        <v>2015</v>
      </c>
      <c r="B50" s="40" t="s">
        <v>206</v>
      </c>
      <c r="C50" s="41" t="str">
        <f t="shared" si="0"/>
        <v>(원거리)Orc_Stone</v>
      </c>
      <c r="D50" s="40">
        <v>1</v>
      </c>
      <c r="E50" s="40">
        <v>70</v>
      </c>
      <c r="F50" s="40">
        <v>1</v>
      </c>
      <c r="G50" s="40">
        <v>1</v>
      </c>
      <c r="H50" s="40">
        <v>1</v>
      </c>
      <c r="I50" s="40">
        <v>3</v>
      </c>
      <c r="J50" s="40" t="str">
        <f t="shared" si="10"/>
        <v>name_2015</v>
      </c>
      <c r="K50" s="40" t="str">
        <f t="shared" si="11"/>
        <v>unit_icon_2015</v>
      </c>
      <c r="L50" s="52" t="str">
        <f t="shared" si="3"/>
        <v>Unit/Hero/2015_Orc_Stone.prefab</v>
      </c>
      <c r="M50" s="38" t="s">
        <v>238</v>
      </c>
    </row>
    <row r="51" spans="1:13">
      <c r="A51" s="40">
        <v>2016</v>
      </c>
      <c r="B51" s="40" t="s">
        <v>207</v>
      </c>
      <c r="C51" s="41" t="str">
        <f t="shared" si="0"/>
        <v>(근거리)Orc_Club</v>
      </c>
      <c r="D51" s="40">
        <v>0</v>
      </c>
      <c r="E51" s="40">
        <v>70</v>
      </c>
      <c r="F51" s="40">
        <v>1</v>
      </c>
      <c r="G51" s="40">
        <v>1</v>
      </c>
      <c r="H51" s="40">
        <v>1</v>
      </c>
      <c r="I51" s="40">
        <v>3</v>
      </c>
      <c r="J51" s="40" t="str">
        <f t="shared" si="10"/>
        <v>name_2016</v>
      </c>
      <c r="K51" s="40" t="str">
        <f t="shared" si="11"/>
        <v>unit_icon_2016</v>
      </c>
      <c r="L51" s="52" t="str">
        <f t="shared" si="3"/>
        <v>Unit/Hero/2016_Orc_Club.prefab</v>
      </c>
      <c r="M51" s="38" t="s">
        <v>238</v>
      </c>
    </row>
    <row r="52" spans="1:13">
      <c r="A52" s="40">
        <v>2017</v>
      </c>
      <c r="B52" s="40" t="s">
        <v>208</v>
      </c>
      <c r="C52" s="41" t="str">
        <f t="shared" si="0"/>
        <v>(근거리)Dragon</v>
      </c>
      <c r="D52" s="40">
        <v>0</v>
      </c>
      <c r="E52" s="40">
        <v>70</v>
      </c>
      <c r="F52" s="40">
        <v>1</v>
      </c>
      <c r="G52" s="40">
        <v>1</v>
      </c>
      <c r="H52" s="40">
        <v>1</v>
      </c>
      <c r="I52" s="40">
        <v>4</v>
      </c>
      <c r="J52" s="40" t="str">
        <f t="shared" si="10"/>
        <v>name_2017</v>
      </c>
      <c r="K52" s="40" t="str">
        <f t="shared" si="11"/>
        <v>unit_icon_2017</v>
      </c>
      <c r="L52" s="52" t="str">
        <f t="shared" si="3"/>
        <v>Unit/Hero/2017_Dragon.prefab</v>
      </c>
      <c r="M52" s="38" t="s">
        <v>238</v>
      </c>
    </row>
    <row r="53" spans="1:13">
      <c r="A53" s="40">
        <v>2018</v>
      </c>
      <c r="B53" s="40" t="s">
        <v>209</v>
      </c>
      <c r="C53" s="38" t="str">
        <f t="shared" si="0"/>
        <v>(원거리)Dragon_Fire</v>
      </c>
      <c r="D53" s="40">
        <v>1</v>
      </c>
      <c r="E53" s="40">
        <v>70</v>
      </c>
      <c r="F53" s="40">
        <v>1</v>
      </c>
      <c r="G53" s="40">
        <v>1</v>
      </c>
      <c r="H53" s="40">
        <v>1</v>
      </c>
      <c r="I53" s="40">
        <v>4</v>
      </c>
      <c r="J53" s="40" t="str">
        <f t="shared" si="10"/>
        <v>name_2018</v>
      </c>
      <c r="K53" s="40" t="str">
        <f t="shared" si="11"/>
        <v>unit_icon_2018</v>
      </c>
      <c r="L53" s="52" t="str">
        <f t="shared" si="3"/>
        <v>Unit/Hero/2018_Dragon_Fire.prefab</v>
      </c>
      <c r="M53" s="38" t="s">
        <v>238</v>
      </c>
    </row>
    <row r="54" spans="1:13">
      <c r="A54" s="40">
        <v>11001</v>
      </c>
      <c r="B54" s="41" t="s">
        <v>230</v>
      </c>
      <c r="C54" s="41" t="str">
        <f t="shared" si="0"/>
        <v>(원거리)Indian_Wagon</v>
      </c>
      <c r="D54" s="40">
        <v>1</v>
      </c>
      <c r="E54" s="40">
        <v>70</v>
      </c>
      <c r="F54" s="40">
        <v>1</v>
      </c>
      <c r="G54" s="40">
        <v>1</v>
      </c>
      <c r="H54" s="40">
        <v>1</v>
      </c>
      <c r="I54" s="40">
        <v>1</v>
      </c>
      <c r="J54" s="40" t="str">
        <f t="shared" si="10"/>
        <v>name_11001</v>
      </c>
      <c r="K54" s="40" t="str">
        <f t="shared" si="11"/>
        <v>unit_icon_11001</v>
      </c>
      <c r="L54" s="52" t="str">
        <f t="shared" si="3"/>
        <v>Unit/Enemy/Chapter_1_Object/11001_Indian_Wagon.prefab</v>
      </c>
      <c r="M54" s="38" t="s">
        <v>244</v>
      </c>
    </row>
    <row r="55" spans="1:13">
      <c r="A55" s="40">
        <v>11002</v>
      </c>
      <c r="B55" s="41" t="s">
        <v>231</v>
      </c>
      <c r="C55" s="41" t="str">
        <f t="shared" si="0"/>
        <v>(원거리)Indian_Catapult</v>
      </c>
      <c r="D55" s="40">
        <v>1</v>
      </c>
      <c r="E55" s="40">
        <v>70</v>
      </c>
      <c r="F55" s="40">
        <v>1</v>
      </c>
      <c r="G55" s="40">
        <v>1</v>
      </c>
      <c r="H55" s="40">
        <v>1</v>
      </c>
      <c r="I55" s="40">
        <v>1</v>
      </c>
      <c r="J55" s="40" t="str">
        <f t="shared" si="10"/>
        <v>name_11002</v>
      </c>
      <c r="K55" s="40" t="str">
        <f t="shared" si="11"/>
        <v>unit_icon_11002</v>
      </c>
      <c r="L55" s="52" t="str">
        <f t="shared" si="3"/>
        <v>Unit/Enemy/Chapter_1_Object/11002_Indian_Catapult.prefab</v>
      </c>
      <c r="M55" s="38" t="s">
        <v>241</v>
      </c>
    </row>
    <row r="56" spans="1:13">
      <c r="A56" s="40">
        <v>11003</v>
      </c>
      <c r="B56" s="41" t="s">
        <v>216</v>
      </c>
      <c r="C56" s="41" t="str">
        <f t="shared" si="0"/>
        <v>(원거리)Indian_Wall</v>
      </c>
      <c r="D56" s="40">
        <v>1</v>
      </c>
      <c r="E56" s="40">
        <v>70</v>
      </c>
      <c r="F56" s="40">
        <v>1</v>
      </c>
      <c r="G56" s="40">
        <v>1</v>
      </c>
      <c r="H56" s="40">
        <v>1</v>
      </c>
      <c r="I56" s="40">
        <v>1</v>
      </c>
      <c r="J56" s="40" t="str">
        <f t="shared" si="10"/>
        <v>name_11003</v>
      </c>
      <c r="K56" s="40" t="str">
        <f t="shared" si="11"/>
        <v>unit_icon_11003</v>
      </c>
      <c r="L56" s="52" t="str">
        <f t="shared" si="3"/>
        <v>Unit/Enemy/Chapter_1_Object/11003_Indian_Wall.prefab</v>
      </c>
      <c r="M56" s="38" t="s">
        <v>241</v>
      </c>
    </row>
    <row r="57" spans="1:13">
      <c r="A57" s="40">
        <v>11004</v>
      </c>
      <c r="B57" s="41" t="s">
        <v>232</v>
      </c>
      <c r="C57" s="41" t="str">
        <f t="shared" si="0"/>
        <v>(원거리)Indian_Watchtower</v>
      </c>
      <c r="D57" s="40">
        <v>1</v>
      </c>
      <c r="E57" s="40">
        <v>70</v>
      </c>
      <c r="F57" s="40">
        <v>1</v>
      </c>
      <c r="G57" s="40">
        <v>1</v>
      </c>
      <c r="H57" s="40">
        <v>1</v>
      </c>
      <c r="I57" s="40">
        <v>1</v>
      </c>
      <c r="J57" s="40" t="str">
        <f t="shared" si="10"/>
        <v>name_11004</v>
      </c>
      <c r="K57" s="40" t="str">
        <f t="shared" si="11"/>
        <v>unit_icon_11004</v>
      </c>
      <c r="L57" s="52" t="str">
        <f t="shared" si="3"/>
        <v>Unit/Enemy/Chapter_1_Object/11004_Indian_Watchtower.prefab</v>
      </c>
      <c r="M57" s="38" t="s">
        <v>243</v>
      </c>
    </row>
    <row r="58" spans="1:13">
      <c r="A58" s="40">
        <v>11005</v>
      </c>
      <c r="B58" s="41" t="s">
        <v>233</v>
      </c>
      <c r="C58" s="41" t="str">
        <f t="shared" si="0"/>
        <v>(원거리)Indian_Chicken_House</v>
      </c>
      <c r="D58" s="40">
        <v>1</v>
      </c>
      <c r="E58" s="40">
        <v>70</v>
      </c>
      <c r="F58" s="40">
        <v>1</v>
      </c>
      <c r="G58" s="40">
        <v>1</v>
      </c>
      <c r="H58" s="40">
        <v>1</v>
      </c>
      <c r="I58" s="40">
        <v>1</v>
      </c>
      <c r="J58" s="40" t="str">
        <f t="shared" si="10"/>
        <v>name_11005</v>
      </c>
      <c r="K58" s="40" t="str">
        <f t="shared" si="11"/>
        <v>unit_icon_11005</v>
      </c>
      <c r="L58" s="52" t="str">
        <f t="shared" si="3"/>
        <v>Unit/Enemy/Chapter_1_Object/11005_Indian_Chicken_House.prefab</v>
      </c>
      <c r="M58" s="38" t="s">
        <v>242</v>
      </c>
    </row>
    <row r="59" spans="1:13">
      <c r="A59" s="40">
        <v>11006</v>
      </c>
      <c r="B59" s="41" t="s">
        <v>234</v>
      </c>
      <c r="C59" s="41" t="str">
        <f t="shared" si="0"/>
        <v>(원거리)Indian_Jar_1</v>
      </c>
      <c r="D59" s="40">
        <v>1</v>
      </c>
      <c r="E59" s="40">
        <v>70</v>
      </c>
      <c r="F59" s="40">
        <v>1</v>
      </c>
      <c r="G59" s="40">
        <v>1</v>
      </c>
      <c r="H59" s="40">
        <v>1</v>
      </c>
      <c r="I59" s="40">
        <v>1</v>
      </c>
      <c r="J59" s="40" t="str">
        <f t="shared" si="10"/>
        <v>name_11006</v>
      </c>
      <c r="K59" s="40" t="str">
        <f t="shared" si="11"/>
        <v>unit_icon_11006</v>
      </c>
      <c r="L59" s="52" t="str">
        <f t="shared" si="3"/>
        <v>Unit/Enemy/Chapter_1_Object/11006_Indian_Jar_1.prefab</v>
      </c>
      <c r="M59" s="38" t="s">
        <v>241</v>
      </c>
    </row>
    <row r="60" spans="1:13">
      <c r="A60" s="40">
        <v>11007</v>
      </c>
      <c r="B60" s="41" t="s">
        <v>235</v>
      </c>
      <c r="C60" s="41" t="str">
        <f t="shared" si="0"/>
        <v>(원거리)Indian_Jar_2</v>
      </c>
      <c r="D60" s="40">
        <v>1</v>
      </c>
      <c r="E60" s="40">
        <v>70</v>
      </c>
      <c r="F60" s="40">
        <v>1</v>
      </c>
      <c r="G60" s="40">
        <v>1</v>
      </c>
      <c r="H60" s="40">
        <v>1</v>
      </c>
      <c r="I60" s="40">
        <v>1</v>
      </c>
      <c r="J60" s="40" t="str">
        <f t="shared" si="10"/>
        <v>name_11007</v>
      </c>
      <c r="K60" s="40" t="str">
        <f t="shared" si="11"/>
        <v>unit_icon_11007</v>
      </c>
      <c r="L60" s="52" t="str">
        <f t="shared" si="3"/>
        <v>Unit/Enemy/Chapter_1_Object/11007_Indian_Jar_2.prefab</v>
      </c>
      <c r="M60" s="38" t="s">
        <v>241</v>
      </c>
    </row>
    <row r="61" spans="1:13">
      <c r="A61" s="40">
        <v>11008</v>
      </c>
      <c r="B61" s="41" t="s">
        <v>236</v>
      </c>
      <c r="C61" s="41" t="str">
        <f t="shared" si="0"/>
        <v>(원거리)Indian_Straw</v>
      </c>
      <c r="D61" s="40">
        <v>1</v>
      </c>
      <c r="E61" s="40">
        <v>70</v>
      </c>
      <c r="F61" s="40">
        <v>1</v>
      </c>
      <c r="G61" s="40">
        <v>1</v>
      </c>
      <c r="H61" s="40">
        <v>1</v>
      </c>
      <c r="I61" s="40">
        <v>1</v>
      </c>
      <c r="J61" s="40" t="str">
        <f t="shared" si="10"/>
        <v>name_11008</v>
      </c>
      <c r="K61" s="40" t="str">
        <f t="shared" si="11"/>
        <v>unit_icon_11008</v>
      </c>
      <c r="L61" s="52" t="str">
        <f t="shared" si="3"/>
        <v>Unit/Enemy/Chapter_1_Object/11008_Indian_Straw.prefab</v>
      </c>
      <c r="M61" s="38" t="s">
        <v>241</v>
      </c>
    </row>
    <row r="62" spans="1:13">
      <c r="A62" s="40">
        <v>11009</v>
      </c>
      <c r="B62" s="38" t="s">
        <v>239</v>
      </c>
      <c r="C62" s="41" t="str">
        <f t="shared" ref="C62" si="12">IF(D62=1,"(원거리)","(근거리)")&amp;B62</f>
        <v>(원거리)Indian_Flag_Alter</v>
      </c>
      <c r="D62" s="40">
        <v>1</v>
      </c>
      <c r="E62" s="40">
        <v>70</v>
      </c>
      <c r="F62" s="40">
        <v>1</v>
      </c>
      <c r="G62" s="40">
        <v>1</v>
      </c>
      <c r="H62" s="40">
        <v>1</v>
      </c>
      <c r="I62" s="40">
        <v>1</v>
      </c>
      <c r="J62" s="40" t="str">
        <f t="shared" ref="J62" si="13">"name_"&amp;A62</f>
        <v>name_11009</v>
      </c>
      <c r="K62" s="40" t="str">
        <f t="shared" ref="K62" si="14">"unit_icon_"&amp;A62</f>
        <v>unit_icon_11009</v>
      </c>
      <c r="L62" s="52" t="str">
        <f t="shared" ref="L62" si="15">IF(A62&lt;1999,"Unit/Enemy/Chapter_1/"&amp;A62&amp;"_"&amp;B62&amp;".prefab",IF(A62&lt;2999,"Unit/Hero/"&amp;A62&amp;"_"&amp;B62&amp;".prefab","Unit/Enemy/Chapter_1_Object/"&amp;A62&amp;"_"&amp;B62&amp;".prefab"))</f>
        <v>Unit/Enemy/Chapter_1_Object/11009_Indian_Flag_Alter.prefab</v>
      </c>
      <c r="M62" s="38" t="s">
        <v>240</v>
      </c>
    </row>
    <row r="63" spans="1:13">
      <c r="A63" s="40">
        <v>11010</v>
      </c>
      <c r="B63" s="38" t="s">
        <v>245</v>
      </c>
      <c r="C63" s="41" t="str">
        <f t="shared" ref="C63:C64" si="16">IF(D63=1,"(원거리)","(근거리)")&amp;B63</f>
        <v>(원거리)Indian_House</v>
      </c>
      <c r="D63" s="40">
        <v>1</v>
      </c>
      <c r="E63" s="40">
        <v>70</v>
      </c>
      <c r="F63" s="40">
        <v>1</v>
      </c>
      <c r="G63" s="40">
        <v>1</v>
      </c>
      <c r="H63" s="40">
        <v>1</v>
      </c>
      <c r="I63" s="40">
        <v>1</v>
      </c>
      <c r="J63" s="40" t="str">
        <f t="shared" ref="J63:J64" si="17">"name_"&amp;A63</f>
        <v>name_11010</v>
      </c>
      <c r="K63" s="40" t="str">
        <f t="shared" ref="K63:K64" si="18">"unit_icon_"&amp;A63</f>
        <v>unit_icon_11010</v>
      </c>
      <c r="L63" s="52" t="str">
        <f t="shared" ref="L63" si="19">IF(A63&lt;1999,"Unit/Enemy/Chapter_1/"&amp;A63&amp;"_"&amp;B63&amp;".prefab",IF(A63&lt;2999,"Unit/Hero/"&amp;A63&amp;"_"&amp;B63&amp;".prefab","Unit/Enemy/Chapter_1_Object/"&amp;A63&amp;"_"&amp;B63&amp;".prefab"))</f>
        <v>Unit/Enemy/Chapter_1_Object/11010_Indian_House.prefab</v>
      </c>
      <c r="M63" s="38" t="s">
        <v>241</v>
      </c>
    </row>
    <row r="64" spans="1:13">
      <c r="A64" s="40">
        <v>11011</v>
      </c>
      <c r="B64" s="38" t="s">
        <v>246</v>
      </c>
      <c r="C64" s="41" t="str">
        <f t="shared" si="16"/>
        <v>(원거리)Indian_Fire</v>
      </c>
      <c r="D64" s="40">
        <v>1</v>
      </c>
      <c r="E64" s="40">
        <v>70</v>
      </c>
      <c r="F64" s="40">
        <v>1</v>
      </c>
      <c r="G64" s="40">
        <v>1</v>
      </c>
      <c r="H64" s="40">
        <v>1</v>
      </c>
      <c r="I64" s="40">
        <v>1</v>
      </c>
      <c r="J64" s="40" t="str">
        <f t="shared" si="17"/>
        <v>name_11011</v>
      </c>
      <c r="K64" s="40" t="str">
        <f t="shared" si="18"/>
        <v>unit_icon_11011</v>
      </c>
      <c r="L64" s="52" t="str">
        <f>IF(A64&lt;1999,"Unit/Enemy/Chapter_1/"&amp;A64&amp;"_"&amp;B64&amp;".prefab",IF(A64&lt;2999,"Unit/Hero/"&amp;A64&amp;"_"&amp;B64&amp;".prefab","Unit/Enemy/Chapter_1_Object/"&amp;A64&amp;"_"&amp;B64&amp;".prefab"))</f>
        <v>Unit/Enemy/Chapter_1_Object/11011_Indian_Fire.prefab</v>
      </c>
      <c r="M64" s="38" t="s">
        <v>241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/>
  </sheetPr>
  <dimension ref="A1:W64"/>
  <sheetViews>
    <sheetView tabSelected="1" topLeftCell="N1" zoomScaleNormal="100" workbookViewId="0">
      <pane ySplit="3" topLeftCell="A16" activePane="bottomLeft" state="frozen"/>
      <selection pane="bottomLeft" activeCell="W2" sqref="W2"/>
    </sheetView>
  </sheetViews>
  <sheetFormatPr defaultRowHeight="15"/>
  <cols>
    <col min="2" max="2" width="15.5703125" customWidth="1"/>
    <col min="3" max="3" width="23.5703125" customWidth="1"/>
    <col min="4" max="4" width="9.85546875" customWidth="1"/>
    <col min="5" max="5" width="15.5703125" customWidth="1"/>
    <col min="6" max="6" width="10.140625" customWidth="1"/>
    <col min="7" max="7" width="12.140625" customWidth="1"/>
    <col min="8" max="8" width="12.85546875" customWidth="1"/>
    <col min="9" max="10" width="15.5703125" customWidth="1"/>
    <col min="11" max="11" width="17.28515625" customWidth="1"/>
    <col min="12" max="12" width="18.140625" customWidth="1"/>
    <col min="13" max="14" width="18.7109375" customWidth="1"/>
    <col min="15" max="15" width="11.42578125" bestFit="1" customWidth="1"/>
    <col min="16" max="16" width="12.28515625" bestFit="1" customWidth="1"/>
    <col min="17" max="17" width="25.5703125" customWidth="1"/>
    <col min="18" max="19" width="12.28515625" customWidth="1"/>
    <col min="20" max="20" width="27.5703125" style="20" customWidth="1"/>
    <col min="21" max="22" width="16.28515625" customWidth="1"/>
    <col min="23" max="23" width="19.28515625" customWidth="1"/>
  </cols>
  <sheetData>
    <row r="1" spans="1:23" s="13" customFormat="1">
      <c r="A1" s="14" t="s">
        <v>42</v>
      </c>
      <c r="B1" s="14" t="s">
        <v>50</v>
      </c>
      <c r="C1" s="14" t="s">
        <v>171</v>
      </c>
      <c r="D1" s="14" t="s">
        <v>51</v>
      </c>
      <c r="E1" s="14" t="s">
        <v>111</v>
      </c>
      <c r="F1" s="14" t="s">
        <v>52</v>
      </c>
      <c r="G1" s="14" t="s">
        <v>145</v>
      </c>
      <c r="H1" s="31" t="s">
        <v>53</v>
      </c>
      <c r="I1" s="31" t="s">
        <v>146</v>
      </c>
      <c r="J1" s="31" t="s">
        <v>54</v>
      </c>
      <c r="K1" s="31" t="s">
        <v>58</v>
      </c>
      <c r="L1" s="31" t="s">
        <v>144</v>
      </c>
      <c r="M1" s="31" t="s">
        <v>56</v>
      </c>
      <c r="N1" s="14" t="s">
        <v>60</v>
      </c>
      <c r="O1" s="27" t="s">
        <v>57</v>
      </c>
      <c r="P1" s="27" t="s">
        <v>59</v>
      </c>
      <c r="Q1" s="27" t="s">
        <v>123</v>
      </c>
      <c r="R1" s="14" t="s">
        <v>85</v>
      </c>
      <c r="S1" s="14" t="s">
        <v>114</v>
      </c>
      <c r="T1" s="14" t="s">
        <v>61</v>
      </c>
      <c r="U1" s="14" t="s">
        <v>115</v>
      </c>
      <c r="V1" s="14" t="s">
        <v>116</v>
      </c>
      <c r="W1" s="14" t="s">
        <v>263</v>
      </c>
    </row>
    <row r="2" spans="1:23">
      <c r="A2" s="15" t="s">
        <v>1</v>
      </c>
      <c r="B2" s="15" t="s">
        <v>1</v>
      </c>
      <c r="C2" s="16" t="s">
        <v>172</v>
      </c>
      <c r="D2" s="15" t="s">
        <v>1</v>
      </c>
      <c r="E2" s="16" t="s">
        <v>112</v>
      </c>
      <c r="F2" s="15" t="s">
        <v>1</v>
      </c>
      <c r="G2" s="15" t="s">
        <v>1</v>
      </c>
      <c r="H2" s="32" t="s">
        <v>1</v>
      </c>
      <c r="I2" s="32" t="s">
        <v>1</v>
      </c>
      <c r="J2" s="32" t="s">
        <v>1</v>
      </c>
      <c r="K2" s="32" t="s">
        <v>1</v>
      </c>
      <c r="L2" s="32" t="s">
        <v>1</v>
      </c>
      <c r="M2" s="32" t="s">
        <v>1</v>
      </c>
      <c r="N2" s="15" t="s">
        <v>1</v>
      </c>
      <c r="O2" s="28" t="s">
        <v>1</v>
      </c>
      <c r="P2" s="28" t="s">
        <v>1</v>
      </c>
      <c r="Q2" s="30" t="s">
        <v>3</v>
      </c>
      <c r="R2" s="16" t="s">
        <v>10</v>
      </c>
      <c r="S2" s="15" t="s">
        <v>1</v>
      </c>
      <c r="T2" s="16" t="s">
        <v>3</v>
      </c>
      <c r="U2" s="15" t="s">
        <v>1</v>
      </c>
      <c r="V2" s="15" t="s">
        <v>1</v>
      </c>
      <c r="W2" s="15" t="s">
        <v>1</v>
      </c>
    </row>
    <row r="3" spans="1:23">
      <c r="A3" s="18" t="s">
        <v>2</v>
      </c>
      <c r="B3" s="18" t="s">
        <v>2</v>
      </c>
      <c r="C3" s="18" t="s">
        <v>173</v>
      </c>
      <c r="D3" s="18" t="s">
        <v>2</v>
      </c>
      <c r="E3" s="18" t="s">
        <v>113</v>
      </c>
      <c r="F3" s="18" t="s">
        <v>2</v>
      </c>
      <c r="G3" s="18" t="s">
        <v>2</v>
      </c>
      <c r="H3" s="33" t="s">
        <v>2</v>
      </c>
      <c r="I3" s="33" t="s">
        <v>2</v>
      </c>
      <c r="J3" s="33" t="s">
        <v>2</v>
      </c>
      <c r="K3" s="33" t="s">
        <v>2</v>
      </c>
      <c r="L3" s="33" t="s">
        <v>2</v>
      </c>
      <c r="M3" s="33" t="s">
        <v>2</v>
      </c>
      <c r="N3" s="18" t="s">
        <v>2</v>
      </c>
      <c r="O3" s="29" t="s">
        <v>2</v>
      </c>
      <c r="P3" s="29" t="s">
        <v>2</v>
      </c>
      <c r="Q3" s="29" t="s">
        <v>2</v>
      </c>
      <c r="R3" s="18" t="s">
        <v>2</v>
      </c>
      <c r="S3" s="18" t="s">
        <v>2</v>
      </c>
      <c r="T3" s="18" t="s">
        <v>2</v>
      </c>
      <c r="U3" s="18" t="s">
        <v>2</v>
      </c>
      <c r="V3" s="18" t="s">
        <v>2</v>
      </c>
      <c r="W3" s="18" t="s">
        <v>2</v>
      </c>
    </row>
    <row r="4" spans="1:23">
      <c r="A4" s="5">
        <v>1</v>
      </c>
      <c r="B4" s="5">
        <v>1001</v>
      </c>
      <c r="C4" s="20" t="str">
        <f>INDEX(Unitinfo!C:C,MATCH(UnitGradeInfo!B4,Unitinfo!A:A,0))</f>
        <v>(원거리)Indian_Archer</v>
      </c>
      <c r="D4" s="5">
        <v>1</v>
      </c>
      <c r="E4" s="5">
        <v>13</v>
      </c>
      <c r="F4" s="5">
        <v>300</v>
      </c>
      <c r="G4" s="5">
        <v>10</v>
      </c>
      <c r="H4" s="5">
        <v>30</v>
      </c>
      <c r="I4" s="42">
        <f>IF(INDEX(Unitinfo!D:D,MATCH(UnitGradeInfo!B4,Unitinfo!A:A,0))=1,50,5)</f>
        <v>50</v>
      </c>
      <c r="J4" s="5">
        <v>1</v>
      </c>
      <c r="K4" s="5">
        <v>1</v>
      </c>
      <c r="L4" s="5">
        <v>0</v>
      </c>
      <c r="M4" s="5">
        <v>1000</v>
      </c>
      <c r="N4" s="5">
        <f>B4</f>
        <v>1001</v>
      </c>
      <c r="O4" s="5">
        <v>0</v>
      </c>
      <c r="P4" s="5">
        <v>0</v>
      </c>
      <c r="Q4" s="19" t="s">
        <v>122</v>
      </c>
      <c r="R4" s="5">
        <v>0</v>
      </c>
      <c r="S4" s="5">
        <v>1</v>
      </c>
      <c r="T4" s="19" t="s">
        <v>122</v>
      </c>
      <c r="U4" s="5">
        <v>2</v>
      </c>
      <c r="V4" s="5">
        <v>10</v>
      </c>
      <c r="W4" s="5">
        <v>2</v>
      </c>
    </row>
    <row r="5" spans="1:23">
      <c r="A5" s="5">
        <f>A4+1</f>
        <v>2</v>
      </c>
      <c r="B5" s="5">
        <v>1002</v>
      </c>
      <c r="C5" s="20" t="str">
        <f>INDEX(Unitinfo!C:C,MATCH(UnitGradeInfo!B5,Unitinfo!A:A,0))</f>
        <v>(근거리)Indian_Shield</v>
      </c>
      <c r="D5" s="5">
        <v>1</v>
      </c>
      <c r="E5" s="5">
        <v>15</v>
      </c>
      <c r="F5" s="5">
        <v>750</v>
      </c>
      <c r="G5" s="5">
        <v>10</v>
      </c>
      <c r="H5" s="5">
        <v>45</v>
      </c>
      <c r="I5" s="42">
        <f>IF(INDEX(Unitinfo!D:D,MATCH(UnitGradeInfo!B5,Unitinfo!A:A,0))=1,50,5)</f>
        <v>5</v>
      </c>
      <c r="J5" s="5">
        <v>1</v>
      </c>
      <c r="K5" s="5">
        <v>1</v>
      </c>
      <c r="L5" s="5">
        <v>0</v>
      </c>
      <c r="M5" s="5">
        <v>2000</v>
      </c>
      <c r="N5" s="5">
        <f t="shared" ref="N5:N44" si="0">B5</f>
        <v>1002</v>
      </c>
      <c r="O5" s="5">
        <v>0</v>
      </c>
      <c r="P5" s="5">
        <v>0</v>
      </c>
      <c r="Q5" s="19" t="s">
        <v>122</v>
      </c>
      <c r="R5" s="5">
        <v>0</v>
      </c>
      <c r="S5" s="5">
        <v>1</v>
      </c>
      <c r="T5" s="19" t="s">
        <v>122</v>
      </c>
      <c r="U5" s="5">
        <v>2</v>
      </c>
      <c r="V5" s="5">
        <v>10</v>
      </c>
      <c r="W5" s="5">
        <v>2</v>
      </c>
    </row>
    <row r="6" spans="1:23">
      <c r="A6" s="5">
        <f t="shared" ref="A6:A64" si="1">A5+1</f>
        <v>3</v>
      </c>
      <c r="B6" s="5">
        <v>1003</v>
      </c>
      <c r="C6" s="20" t="str">
        <f>INDEX(Unitinfo!C:C,MATCH(UnitGradeInfo!B6,Unitinfo!A:A,0))</f>
        <v>(근거리)Indian_Spear</v>
      </c>
      <c r="D6" s="9">
        <v>1</v>
      </c>
      <c r="E6" s="9">
        <v>18</v>
      </c>
      <c r="F6" s="5">
        <v>575</v>
      </c>
      <c r="G6" s="5">
        <v>10</v>
      </c>
      <c r="H6" s="5">
        <v>60</v>
      </c>
      <c r="I6" s="42">
        <f>IF(INDEX(Unitinfo!D:D,MATCH(UnitGradeInfo!B6,Unitinfo!A:A,0))=1,50,5)</f>
        <v>5</v>
      </c>
      <c r="J6" s="5">
        <v>1</v>
      </c>
      <c r="K6" s="5">
        <v>3</v>
      </c>
      <c r="L6" s="5">
        <v>0</v>
      </c>
      <c r="M6" s="5">
        <v>1429</v>
      </c>
      <c r="N6" s="5">
        <f t="shared" si="0"/>
        <v>1003</v>
      </c>
      <c r="O6" s="5">
        <v>0</v>
      </c>
      <c r="P6" s="5">
        <v>0</v>
      </c>
      <c r="Q6" s="19" t="s">
        <v>122</v>
      </c>
      <c r="R6" s="5">
        <v>0</v>
      </c>
      <c r="S6" s="5">
        <v>1</v>
      </c>
      <c r="T6" s="19" t="s">
        <v>122</v>
      </c>
      <c r="U6" s="5">
        <v>2</v>
      </c>
      <c r="V6" s="5">
        <v>10</v>
      </c>
      <c r="W6" s="5">
        <v>2</v>
      </c>
    </row>
    <row r="7" spans="1:23">
      <c r="A7" s="5">
        <f t="shared" si="1"/>
        <v>4</v>
      </c>
      <c r="B7" s="5">
        <v>1004</v>
      </c>
      <c r="C7" s="20" t="str">
        <f>INDEX(Unitinfo!C:C,MATCH(UnitGradeInfo!B7,Unitinfo!A:A,0))</f>
        <v>(근거리)Indian_Sword</v>
      </c>
      <c r="D7" s="9">
        <v>1</v>
      </c>
      <c r="E7" s="9">
        <v>15</v>
      </c>
      <c r="F7" s="5">
        <v>500</v>
      </c>
      <c r="G7" s="5">
        <v>10</v>
      </c>
      <c r="H7" s="5">
        <v>45</v>
      </c>
      <c r="I7" s="42">
        <f>IF(INDEX(Unitinfo!D:D,MATCH(UnitGradeInfo!B7,Unitinfo!A:A,0))=1,50,5)</f>
        <v>5</v>
      </c>
      <c r="J7" s="5">
        <v>1</v>
      </c>
      <c r="K7" s="5">
        <v>1</v>
      </c>
      <c r="L7" s="5">
        <v>0</v>
      </c>
      <c r="M7" s="5">
        <v>667</v>
      </c>
      <c r="N7" s="5">
        <f t="shared" si="0"/>
        <v>1004</v>
      </c>
      <c r="O7" s="5">
        <v>0</v>
      </c>
      <c r="P7" s="5">
        <v>0</v>
      </c>
      <c r="Q7" s="19" t="s">
        <v>122</v>
      </c>
      <c r="R7" s="5">
        <v>0</v>
      </c>
      <c r="S7" s="5">
        <v>1</v>
      </c>
      <c r="T7" s="19" t="s">
        <v>122</v>
      </c>
      <c r="U7" s="5">
        <v>2</v>
      </c>
      <c r="V7" s="5">
        <v>10</v>
      </c>
      <c r="W7" s="5">
        <v>2</v>
      </c>
    </row>
    <row r="8" spans="1:23">
      <c r="A8" s="5">
        <f t="shared" si="1"/>
        <v>5</v>
      </c>
      <c r="B8" s="5">
        <v>1005</v>
      </c>
      <c r="C8" s="20" t="str">
        <f>INDEX(Unitinfo!C:C,MATCH(UnitGradeInfo!B8,Unitinfo!A:A,0))</f>
        <v>(근거리)Indian_Mask</v>
      </c>
      <c r="D8" s="9">
        <v>1</v>
      </c>
      <c r="E8" s="9">
        <v>20</v>
      </c>
      <c r="F8" s="5">
        <v>500</v>
      </c>
      <c r="G8" s="5">
        <v>15</v>
      </c>
      <c r="H8" s="5">
        <v>45</v>
      </c>
      <c r="I8" s="42">
        <f>IF(INDEX(Unitinfo!D:D,MATCH(UnitGradeInfo!B8,Unitinfo!A:A,0))=1,50,5)</f>
        <v>5</v>
      </c>
      <c r="J8" s="5">
        <v>1</v>
      </c>
      <c r="K8" s="5">
        <v>1</v>
      </c>
      <c r="L8" s="5">
        <v>0</v>
      </c>
      <c r="M8" s="5">
        <v>334</v>
      </c>
      <c r="N8" s="5">
        <f t="shared" si="0"/>
        <v>1005</v>
      </c>
      <c r="O8" s="5">
        <v>0</v>
      </c>
      <c r="P8" s="5">
        <v>0</v>
      </c>
      <c r="Q8" s="19" t="s">
        <v>122</v>
      </c>
      <c r="R8" s="5">
        <v>0</v>
      </c>
      <c r="S8" s="5">
        <v>1</v>
      </c>
      <c r="T8" s="19" t="s">
        <v>122</v>
      </c>
      <c r="U8" s="5">
        <v>2</v>
      </c>
      <c r="V8" s="5">
        <v>10</v>
      </c>
      <c r="W8" s="5">
        <v>2</v>
      </c>
    </row>
    <row r="9" spans="1:23">
      <c r="A9" s="5">
        <f t="shared" si="1"/>
        <v>6</v>
      </c>
      <c r="B9" s="5">
        <v>1006</v>
      </c>
      <c r="C9" s="20" t="str">
        <f>INDEX(Unitinfo!C:C,MATCH(UnitGradeInfo!B9,Unitinfo!A:A,0))</f>
        <v>(근거리)Indian_Bear</v>
      </c>
      <c r="D9" s="9">
        <v>1</v>
      </c>
      <c r="E9" s="9">
        <v>20</v>
      </c>
      <c r="F9" s="5">
        <v>500</v>
      </c>
      <c r="G9" s="5">
        <v>15</v>
      </c>
      <c r="H9" s="5">
        <v>60</v>
      </c>
      <c r="I9" s="42">
        <f>IF(INDEX(Unitinfo!D:D,MATCH(UnitGradeInfo!B9,Unitinfo!A:A,0))=1,50,5)</f>
        <v>5</v>
      </c>
      <c r="J9" s="5">
        <v>1</v>
      </c>
      <c r="K9" s="5">
        <v>1</v>
      </c>
      <c r="L9" s="5">
        <v>0</v>
      </c>
      <c r="M9" s="5">
        <v>400</v>
      </c>
      <c r="N9" s="5">
        <f t="shared" si="0"/>
        <v>1006</v>
      </c>
      <c r="O9" s="5">
        <v>0</v>
      </c>
      <c r="P9" s="5">
        <v>0</v>
      </c>
      <c r="Q9" s="19" t="s">
        <v>122</v>
      </c>
      <c r="R9" s="5">
        <v>0</v>
      </c>
      <c r="S9" s="5">
        <v>1</v>
      </c>
      <c r="T9" s="19" t="s">
        <v>122</v>
      </c>
      <c r="U9" s="5">
        <v>2</v>
      </c>
      <c r="V9" s="5">
        <v>10</v>
      </c>
      <c r="W9" s="5">
        <v>2</v>
      </c>
    </row>
    <row r="10" spans="1:23">
      <c r="A10" s="5">
        <f t="shared" si="1"/>
        <v>7</v>
      </c>
      <c r="B10" s="5">
        <v>1007</v>
      </c>
      <c r="C10" s="20" t="str">
        <f>INDEX(Unitinfo!C:C,MATCH(UnitGradeInfo!B10,Unitinfo!A:A,0))</f>
        <v>(근거리)Bear</v>
      </c>
      <c r="D10" s="9">
        <v>1</v>
      </c>
      <c r="E10" s="9">
        <v>23</v>
      </c>
      <c r="F10" s="5">
        <v>925</v>
      </c>
      <c r="G10" s="5">
        <v>8</v>
      </c>
      <c r="H10" s="5">
        <v>90</v>
      </c>
      <c r="I10" s="42">
        <f>IF(INDEX(Unitinfo!D:D,MATCH(UnitGradeInfo!B10,Unitinfo!A:A,0))=1,50,5)</f>
        <v>5</v>
      </c>
      <c r="J10" s="5">
        <v>1</v>
      </c>
      <c r="K10" s="5">
        <v>3</v>
      </c>
      <c r="L10" s="5">
        <v>0</v>
      </c>
      <c r="M10" s="5">
        <v>2000</v>
      </c>
      <c r="N10" s="5">
        <f t="shared" si="0"/>
        <v>1007</v>
      </c>
      <c r="O10" s="5">
        <v>0</v>
      </c>
      <c r="P10" s="5">
        <v>0</v>
      </c>
      <c r="Q10" s="19" t="s">
        <v>122</v>
      </c>
      <c r="R10" s="5">
        <v>0</v>
      </c>
      <c r="S10" s="5">
        <v>1</v>
      </c>
      <c r="T10" s="19" t="s">
        <v>122</v>
      </c>
      <c r="U10" s="5">
        <v>2</v>
      </c>
      <c r="V10" s="5">
        <v>10</v>
      </c>
      <c r="W10" s="5">
        <v>2</v>
      </c>
    </row>
    <row r="11" spans="1:23">
      <c r="A11" s="5">
        <f t="shared" si="1"/>
        <v>8</v>
      </c>
      <c r="B11" s="5">
        <v>1008</v>
      </c>
      <c r="C11" s="20" t="str">
        <f>INDEX(Unitinfo!C:C,MATCH(UnitGradeInfo!B11,Unitinfo!A:A,0))</f>
        <v>(근거리)Indian_Master</v>
      </c>
      <c r="D11" s="9">
        <v>1</v>
      </c>
      <c r="E11" s="9">
        <v>23</v>
      </c>
      <c r="F11" s="5">
        <v>500</v>
      </c>
      <c r="G11" s="5">
        <v>10</v>
      </c>
      <c r="H11" s="5">
        <v>90</v>
      </c>
      <c r="I11" s="42">
        <f>IF(INDEX(Unitinfo!D:D,MATCH(UnitGradeInfo!B11,Unitinfo!A:A,0))=1,50,5)</f>
        <v>5</v>
      </c>
      <c r="J11" s="5">
        <v>1</v>
      </c>
      <c r="K11" s="5">
        <v>5</v>
      </c>
      <c r="L11" s="5">
        <v>0</v>
      </c>
      <c r="M11" s="5">
        <v>1000</v>
      </c>
      <c r="N11" s="5">
        <f t="shared" si="0"/>
        <v>1008</v>
      </c>
      <c r="O11" s="5">
        <v>0</v>
      </c>
      <c r="P11" s="5">
        <v>0</v>
      </c>
      <c r="Q11" s="19" t="s">
        <v>122</v>
      </c>
      <c r="R11" s="5">
        <v>0</v>
      </c>
      <c r="S11" s="5">
        <v>1</v>
      </c>
      <c r="T11" s="19" t="s">
        <v>122</v>
      </c>
      <c r="U11" s="5">
        <v>2</v>
      </c>
      <c r="V11" s="5">
        <v>10</v>
      </c>
      <c r="W11" s="5">
        <v>2</v>
      </c>
    </row>
    <row r="12" spans="1:23">
      <c r="A12" s="5">
        <f t="shared" si="1"/>
        <v>9</v>
      </c>
      <c r="B12" s="5">
        <v>1009</v>
      </c>
      <c r="C12" s="20" t="str">
        <f>INDEX(Unitinfo!C:C,MATCH(UnitGradeInfo!B12,Unitinfo!A:A,0))</f>
        <v>(근거리)Corgi</v>
      </c>
      <c r="D12" s="9">
        <v>1</v>
      </c>
      <c r="E12" s="9">
        <v>25</v>
      </c>
      <c r="F12" s="5">
        <v>500</v>
      </c>
      <c r="G12" s="5">
        <v>20</v>
      </c>
      <c r="H12" s="5">
        <v>45</v>
      </c>
      <c r="I12" s="42">
        <f>IF(INDEX(Unitinfo!D:D,MATCH(UnitGradeInfo!B12,Unitinfo!A:A,0))=1,50,5)</f>
        <v>5</v>
      </c>
      <c r="J12" s="5">
        <v>1</v>
      </c>
      <c r="K12" s="5">
        <v>1</v>
      </c>
      <c r="L12" s="5">
        <v>0</v>
      </c>
      <c r="M12" s="5">
        <v>223</v>
      </c>
      <c r="N12" s="5">
        <f t="shared" si="0"/>
        <v>1009</v>
      </c>
      <c r="O12" s="5">
        <v>0</v>
      </c>
      <c r="P12" s="5">
        <v>0</v>
      </c>
      <c r="Q12" s="19" t="s">
        <v>122</v>
      </c>
      <c r="R12" s="5">
        <v>0</v>
      </c>
      <c r="S12" s="5">
        <v>1</v>
      </c>
      <c r="T12" s="19" t="s">
        <v>122</v>
      </c>
      <c r="U12" s="5">
        <v>2</v>
      </c>
      <c r="V12" s="5">
        <v>10</v>
      </c>
      <c r="W12" s="5">
        <v>2</v>
      </c>
    </row>
    <row r="13" spans="1:23">
      <c r="A13" s="5">
        <f t="shared" si="1"/>
        <v>10</v>
      </c>
      <c r="B13" s="5">
        <v>1010</v>
      </c>
      <c r="C13" s="20" t="str">
        <f>INDEX(Unitinfo!C:C,MATCH(UnitGradeInfo!B13,Unitinfo!A:A,0))</f>
        <v>(근거리)Indian_Horse_Sword</v>
      </c>
      <c r="D13" s="9">
        <v>1</v>
      </c>
      <c r="E13" s="9">
        <v>30</v>
      </c>
      <c r="F13" s="5">
        <v>1000</v>
      </c>
      <c r="G13" s="5">
        <v>20</v>
      </c>
      <c r="H13" s="5">
        <v>120</v>
      </c>
      <c r="I13" s="42">
        <f>IF(INDEX(Unitinfo!D:D,MATCH(UnitGradeInfo!B13,Unitinfo!A:A,0))=1,50,5)</f>
        <v>5</v>
      </c>
      <c r="J13" s="5">
        <v>1</v>
      </c>
      <c r="K13" s="5">
        <v>1</v>
      </c>
      <c r="L13" s="5">
        <v>0</v>
      </c>
      <c r="M13" s="5">
        <v>500</v>
      </c>
      <c r="N13" s="5">
        <f t="shared" si="0"/>
        <v>1010</v>
      </c>
      <c r="O13" s="5">
        <v>0</v>
      </c>
      <c r="P13" s="5">
        <v>0</v>
      </c>
      <c r="Q13" s="19" t="s">
        <v>122</v>
      </c>
      <c r="R13" s="5">
        <v>0</v>
      </c>
      <c r="S13" s="5">
        <v>1</v>
      </c>
      <c r="T13" s="19" t="s">
        <v>122</v>
      </c>
      <c r="U13" s="5">
        <v>2</v>
      </c>
      <c r="V13" s="5">
        <v>10</v>
      </c>
      <c r="W13" s="5">
        <v>2</v>
      </c>
    </row>
    <row r="14" spans="1:23">
      <c r="A14" s="5">
        <f t="shared" si="1"/>
        <v>11</v>
      </c>
      <c r="B14" s="5">
        <v>1011</v>
      </c>
      <c r="C14" s="20" t="str">
        <f>INDEX(Unitinfo!C:C,MATCH(UnitGradeInfo!B14,Unitinfo!A:A,0))</f>
        <v>(근거리)Indian_Horse_Spear</v>
      </c>
      <c r="D14" s="9">
        <v>1</v>
      </c>
      <c r="E14" s="9">
        <v>35</v>
      </c>
      <c r="F14" s="5">
        <v>1000</v>
      </c>
      <c r="G14" s="5">
        <v>25</v>
      </c>
      <c r="H14" s="5">
        <v>195</v>
      </c>
      <c r="I14" s="42">
        <f>IF(INDEX(Unitinfo!D:D,MATCH(UnitGradeInfo!B14,Unitinfo!A:A,0))=1,50,5)</f>
        <v>5</v>
      </c>
      <c r="J14" s="5">
        <v>1</v>
      </c>
      <c r="K14" s="5">
        <v>1</v>
      </c>
      <c r="L14" s="5">
        <v>0</v>
      </c>
      <c r="M14" s="5">
        <v>1000</v>
      </c>
      <c r="N14" s="5">
        <f t="shared" si="0"/>
        <v>1011</v>
      </c>
      <c r="O14" s="5">
        <v>0</v>
      </c>
      <c r="P14" s="5">
        <v>0</v>
      </c>
      <c r="Q14" s="19" t="s">
        <v>122</v>
      </c>
      <c r="R14" s="5">
        <v>0</v>
      </c>
      <c r="S14" s="5">
        <v>1</v>
      </c>
      <c r="T14" s="19" t="s">
        <v>122</v>
      </c>
      <c r="U14" s="5">
        <v>2</v>
      </c>
      <c r="V14" s="5">
        <v>10</v>
      </c>
      <c r="W14" s="5">
        <v>2</v>
      </c>
    </row>
    <row r="15" spans="1:23">
      <c r="A15" s="5">
        <f t="shared" si="1"/>
        <v>12</v>
      </c>
      <c r="B15" s="5">
        <v>1012</v>
      </c>
      <c r="C15" s="20" t="str">
        <f>INDEX(Unitinfo!C:C,MATCH(UnitGradeInfo!B15,Unitinfo!A:A,0))</f>
        <v>(원거리)Indian_Horse_Archer</v>
      </c>
      <c r="D15" s="9">
        <v>1</v>
      </c>
      <c r="E15" s="9">
        <v>35</v>
      </c>
      <c r="F15" s="5">
        <v>800</v>
      </c>
      <c r="G15" s="5">
        <v>25</v>
      </c>
      <c r="H15" s="5">
        <v>90</v>
      </c>
      <c r="I15" s="42">
        <f>IF(INDEX(Unitinfo!D:D,MATCH(UnitGradeInfo!B15,Unitinfo!A:A,0))=1,50,5)</f>
        <v>50</v>
      </c>
      <c r="J15" s="5">
        <v>1</v>
      </c>
      <c r="K15" s="5">
        <v>1</v>
      </c>
      <c r="L15" s="5">
        <v>0</v>
      </c>
      <c r="M15" s="5">
        <v>334</v>
      </c>
      <c r="N15" s="5">
        <f t="shared" si="0"/>
        <v>1012</v>
      </c>
      <c r="O15" s="5">
        <v>0</v>
      </c>
      <c r="P15" s="5">
        <v>0</v>
      </c>
      <c r="Q15" s="19" t="s">
        <v>122</v>
      </c>
      <c r="R15" s="5">
        <v>0</v>
      </c>
      <c r="S15" s="5">
        <v>1</v>
      </c>
      <c r="T15" s="19" t="s">
        <v>122</v>
      </c>
      <c r="U15" s="5">
        <v>2</v>
      </c>
      <c r="V15" s="5">
        <v>10</v>
      </c>
      <c r="W15" s="5">
        <v>2</v>
      </c>
    </row>
    <row r="16" spans="1:23">
      <c r="A16" s="5">
        <f t="shared" si="1"/>
        <v>13</v>
      </c>
      <c r="B16" s="5">
        <v>1013</v>
      </c>
      <c r="C16" s="20" t="str">
        <f>INDEX(Unitinfo!C:C,MATCH(UnitGradeInfo!B16,Unitinfo!A:A,0))</f>
        <v>(원거리)Chicken_Black</v>
      </c>
      <c r="D16" s="9">
        <v>1</v>
      </c>
      <c r="E16" s="9">
        <v>40</v>
      </c>
      <c r="F16" s="5">
        <v>900</v>
      </c>
      <c r="G16" s="5">
        <v>30</v>
      </c>
      <c r="H16" s="5">
        <v>80</v>
      </c>
      <c r="I16" s="42">
        <f>IF(INDEX(Unitinfo!D:D,MATCH(UnitGradeInfo!B16,Unitinfo!A:A,0))=1,50,5)</f>
        <v>50</v>
      </c>
      <c r="J16" s="5">
        <v>1</v>
      </c>
      <c r="K16" s="5">
        <v>1</v>
      </c>
      <c r="L16" s="5">
        <v>0</v>
      </c>
      <c r="M16" s="5">
        <v>223</v>
      </c>
      <c r="N16" s="5">
        <f t="shared" si="0"/>
        <v>1013</v>
      </c>
      <c r="O16" s="5">
        <v>0</v>
      </c>
      <c r="P16" s="5">
        <v>0</v>
      </c>
      <c r="Q16" s="19" t="s">
        <v>122</v>
      </c>
      <c r="R16" s="5">
        <v>0</v>
      </c>
      <c r="S16" s="5">
        <v>1</v>
      </c>
      <c r="T16" s="19" t="s">
        <v>122</v>
      </c>
      <c r="U16" s="5">
        <v>2</v>
      </c>
      <c r="V16" s="5">
        <v>10</v>
      </c>
      <c r="W16" s="5">
        <v>2</v>
      </c>
    </row>
    <row r="17" spans="1:23">
      <c r="A17" s="5">
        <f t="shared" si="1"/>
        <v>14</v>
      </c>
      <c r="B17" s="5">
        <v>1014</v>
      </c>
      <c r="C17" s="20" t="str">
        <f>INDEX(Unitinfo!C:C,MATCH(UnitGradeInfo!B17,Unitinfo!A:A,0))</f>
        <v>(원거리)Chicken_White</v>
      </c>
      <c r="D17" s="9">
        <v>1</v>
      </c>
      <c r="E17" s="9">
        <v>40</v>
      </c>
      <c r="F17" s="5">
        <v>900</v>
      </c>
      <c r="G17" s="5">
        <v>30</v>
      </c>
      <c r="H17" s="5">
        <v>80</v>
      </c>
      <c r="I17" s="42">
        <f>IF(INDEX(Unitinfo!D:D,MATCH(UnitGradeInfo!B17,Unitinfo!A:A,0))=1,50,5)</f>
        <v>50</v>
      </c>
      <c r="J17" s="5">
        <v>1</v>
      </c>
      <c r="K17" s="5">
        <v>1</v>
      </c>
      <c r="L17" s="5">
        <v>0</v>
      </c>
      <c r="M17" s="5">
        <v>223</v>
      </c>
      <c r="N17" s="5">
        <f t="shared" si="0"/>
        <v>1014</v>
      </c>
      <c r="O17" s="5">
        <v>0</v>
      </c>
      <c r="P17" s="5">
        <v>0</v>
      </c>
      <c r="Q17" s="19" t="s">
        <v>122</v>
      </c>
      <c r="R17" s="5">
        <v>0</v>
      </c>
      <c r="S17" s="5">
        <v>1</v>
      </c>
      <c r="T17" s="19" t="s">
        <v>122</v>
      </c>
      <c r="U17" s="5">
        <v>2</v>
      </c>
      <c r="V17" s="5">
        <v>10</v>
      </c>
      <c r="W17" s="5">
        <v>2</v>
      </c>
    </row>
    <row r="18" spans="1:23">
      <c r="A18" s="5">
        <f t="shared" si="1"/>
        <v>15</v>
      </c>
      <c r="B18" s="5">
        <v>1015</v>
      </c>
      <c r="C18" s="20" t="str">
        <f>INDEX(Unitinfo!C:C,MATCH(UnitGradeInfo!B18,Unitinfo!A:A,0))</f>
        <v>(근거리)Indian_Elephant</v>
      </c>
      <c r="D18" s="9">
        <v>1</v>
      </c>
      <c r="E18" s="9">
        <v>45</v>
      </c>
      <c r="F18" s="5">
        <v>2000</v>
      </c>
      <c r="G18" s="5">
        <v>10</v>
      </c>
      <c r="H18" s="5">
        <v>210</v>
      </c>
      <c r="I18" s="42">
        <f>IF(INDEX(Unitinfo!D:D,MATCH(UnitGradeInfo!B18,Unitinfo!A:A,0))=1,50,5)</f>
        <v>5</v>
      </c>
      <c r="J18" s="5">
        <v>1</v>
      </c>
      <c r="K18" s="5">
        <v>1</v>
      </c>
      <c r="L18" s="5">
        <v>0</v>
      </c>
      <c r="M18" s="5">
        <v>500</v>
      </c>
      <c r="N18" s="5">
        <f t="shared" si="0"/>
        <v>1015</v>
      </c>
      <c r="O18" s="5">
        <v>0</v>
      </c>
      <c r="P18" s="5">
        <v>0</v>
      </c>
      <c r="Q18" s="19" t="s">
        <v>122</v>
      </c>
      <c r="R18" s="5">
        <v>0</v>
      </c>
      <c r="S18" s="5">
        <v>1</v>
      </c>
      <c r="T18" s="19" t="s">
        <v>122</v>
      </c>
      <c r="U18" s="5">
        <v>2</v>
      </c>
      <c r="V18" s="5">
        <v>10</v>
      </c>
      <c r="W18" s="5">
        <v>2</v>
      </c>
    </row>
    <row r="19" spans="1:23">
      <c r="A19" s="5">
        <f t="shared" si="1"/>
        <v>16</v>
      </c>
      <c r="B19" s="5">
        <v>1016</v>
      </c>
      <c r="C19" s="20" t="str">
        <f>INDEX(Unitinfo!C:C,MATCH(UnitGradeInfo!B19,Unitinfo!A:A,0))</f>
        <v>(원거리)Indian_Egg</v>
      </c>
      <c r="D19" s="9">
        <v>1</v>
      </c>
      <c r="E19" s="9">
        <v>40</v>
      </c>
      <c r="F19" s="5">
        <v>1200</v>
      </c>
      <c r="G19" s="5">
        <v>10</v>
      </c>
      <c r="H19" s="5">
        <v>100</v>
      </c>
      <c r="I19" s="42">
        <f>IF(INDEX(Unitinfo!D:D,MATCH(UnitGradeInfo!B19,Unitinfo!A:A,0))=1,50,5)</f>
        <v>50</v>
      </c>
      <c r="J19" s="5">
        <v>1</v>
      </c>
      <c r="K19" s="5">
        <v>1</v>
      </c>
      <c r="L19" s="5">
        <v>0</v>
      </c>
      <c r="M19" s="5">
        <v>250</v>
      </c>
      <c r="N19" s="5">
        <f t="shared" si="0"/>
        <v>1016</v>
      </c>
      <c r="O19" s="5">
        <v>0</v>
      </c>
      <c r="P19" s="5">
        <v>0</v>
      </c>
      <c r="Q19" s="19" t="s">
        <v>122</v>
      </c>
      <c r="R19" s="5">
        <v>0</v>
      </c>
      <c r="S19" s="5">
        <v>1</v>
      </c>
      <c r="T19" s="19" t="s">
        <v>122</v>
      </c>
      <c r="U19" s="5">
        <v>2</v>
      </c>
      <c r="V19" s="5">
        <v>10</v>
      </c>
      <c r="W19" s="5">
        <v>2</v>
      </c>
    </row>
    <row r="20" spans="1:23">
      <c r="A20" s="5">
        <f t="shared" si="1"/>
        <v>17</v>
      </c>
      <c r="B20" s="5">
        <v>1051</v>
      </c>
      <c r="C20" s="20" t="str">
        <f>INDEX(Unitinfo!C:C,MATCH(UnitGradeInfo!B20,Unitinfo!A:A,0))</f>
        <v>(원거리)Indian_Archer_2</v>
      </c>
      <c r="D20" s="9">
        <v>1</v>
      </c>
      <c r="E20" s="9">
        <v>38</v>
      </c>
      <c r="F20" s="5">
        <v>1300</v>
      </c>
      <c r="G20" s="5">
        <v>15</v>
      </c>
      <c r="H20" s="5">
        <v>60</v>
      </c>
      <c r="I20" s="42">
        <f>IF(INDEX(Unitinfo!D:D,MATCH(UnitGradeInfo!B20,Unitinfo!A:A,0))=1,50,5)</f>
        <v>50</v>
      </c>
      <c r="J20" s="5">
        <v>1</v>
      </c>
      <c r="K20" s="5">
        <v>1</v>
      </c>
      <c r="L20" s="5">
        <v>0</v>
      </c>
      <c r="M20" s="5">
        <v>250</v>
      </c>
      <c r="N20" s="5">
        <f t="shared" si="0"/>
        <v>1051</v>
      </c>
      <c r="O20" s="5">
        <v>0</v>
      </c>
      <c r="P20" s="5">
        <v>0</v>
      </c>
      <c r="Q20" s="19" t="s">
        <v>122</v>
      </c>
      <c r="R20" s="5">
        <v>0</v>
      </c>
      <c r="S20" s="5">
        <v>1</v>
      </c>
      <c r="T20" s="19" t="s">
        <v>122</v>
      </c>
      <c r="U20" s="5">
        <v>2</v>
      </c>
      <c r="V20" s="5">
        <v>10</v>
      </c>
      <c r="W20" s="5">
        <v>2</v>
      </c>
    </row>
    <row r="21" spans="1:23">
      <c r="A21" s="5">
        <f t="shared" si="1"/>
        <v>18</v>
      </c>
      <c r="B21" s="5">
        <v>1052</v>
      </c>
      <c r="C21" s="20" t="str">
        <f>INDEX(Unitinfo!C:C,MATCH(UnitGradeInfo!B21,Unitinfo!A:A,0))</f>
        <v>(근거리)Indian_Shield_2</v>
      </c>
      <c r="D21" s="9">
        <v>1</v>
      </c>
      <c r="E21" s="9">
        <v>47</v>
      </c>
      <c r="F21" s="5">
        <v>2500</v>
      </c>
      <c r="G21" s="5">
        <v>15</v>
      </c>
      <c r="H21" s="5">
        <v>90</v>
      </c>
      <c r="I21" s="42">
        <f>IF(INDEX(Unitinfo!D:D,MATCH(UnitGradeInfo!B21,Unitinfo!A:A,0))=1,50,5)</f>
        <v>5</v>
      </c>
      <c r="J21" s="5">
        <v>1</v>
      </c>
      <c r="K21" s="5">
        <v>1</v>
      </c>
      <c r="L21" s="5">
        <v>0</v>
      </c>
      <c r="M21" s="5">
        <v>250</v>
      </c>
      <c r="N21" s="5">
        <f t="shared" si="0"/>
        <v>1052</v>
      </c>
      <c r="O21" s="5">
        <v>0</v>
      </c>
      <c r="P21" s="5">
        <v>0</v>
      </c>
      <c r="Q21" s="19" t="s">
        <v>122</v>
      </c>
      <c r="R21" s="5">
        <v>0</v>
      </c>
      <c r="S21" s="5">
        <v>1</v>
      </c>
      <c r="T21" s="19" t="s">
        <v>122</v>
      </c>
      <c r="U21" s="5">
        <v>2</v>
      </c>
      <c r="V21" s="5">
        <v>10</v>
      </c>
      <c r="W21" s="5">
        <v>2</v>
      </c>
    </row>
    <row r="22" spans="1:23">
      <c r="A22" s="5">
        <f t="shared" si="1"/>
        <v>19</v>
      </c>
      <c r="B22" s="5">
        <v>1053</v>
      </c>
      <c r="C22" s="20" t="str">
        <f>INDEX(Unitinfo!C:C,MATCH(UnitGradeInfo!B22,Unitinfo!A:A,0))</f>
        <v>(근거리)Indian_Spear_2</v>
      </c>
      <c r="D22" s="9">
        <v>1</v>
      </c>
      <c r="E22" s="9">
        <v>55</v>
      </c>
      <c r="F22" s="5">
        <v>2500</v>
      </c>
      <c r="G22" s="5">
        <v>15</v>
      </c>
      <c r="H22" s="5">
        <v>195</v>
      </c>
      <c r="I22" s="42">
        <f>IF(INDEX(Unitinfo!D:D,MATCH(UnitGradeInfo!B22,Unitinfo!A:A,0))=1,50,5)</f>
        <v>5</v>
      </c>
      <c r="J22" s="5">
        <v>1</v>
      </c>
      <c r="K22" s="5">
        <v>1</v>
      </c>
      <c r="L22" s="5">
        <v>0</v>
      </c>
      <c r="M22" s="5">
        <v>250</v>
      </c>
      <c r="N22" s="5">
        <f t="shared" si="0"/>
        <v>1053</v>
      </c>
      <c r="O22" s="5">
        <v>0</v>
      </c>
      <c r="P22" s="5">
        <v>0</v>
      </c>
      <c r="Q22" s="19" t="s">
        <v>122</v>
      </c>
      <c r="R22" s="5">
        <v>0</v>
      </c>
      <c r="S22" s="5">
        <v>1</v>
      </c>
      <c r="T22" s="19" t="s">
        <v>122</v>
      </c>
      <c r="U22" s="5">
        <v>2</v>
      </c>
      <c r="V22" s="5">
        <v>10</v>
      </c>
      <c r="W22" s="5">
        <v>2</v>
      </c>
    </row>
    <row r="23" spans="1:23">
      <c r="A23" s="5">
        <f t="shared" si="1"/>
        <v>20</v>
      </c>
      <c r="B23" s="5">
        <v>1054</v>
      </c>
      <c r="C23" s="20" t="str">
        <f>INDEX(Unitinfo!C:C,MATCH(UnitGradeInfo!B23,Unitinfo!A:A,0))</f>
        <v>(근거리)Indian_Sword_2</v>
      </c>
      <c r="D23" s="9">
        <v>1</v>
      </c>
      <c r="E23" s="9">
        <v>47</v>
      </c>
      <c r="F23" s="5">
        <v>2250</v>
      </c>
      <c r="G23" s="5">
        <v>15</v>
      </c>
      <c r="H23" s="5">
        <v>120</v>
      </c>
      <c r="I23" s="42">
        <f>IF(INDEX(Unitinfo!D:D,MATCH(UnitGradeInfo!B23,Unitinfo!A:A,0))=1,50,5)</f>
        <v>5</v>
      </c>
      <c r="J23" s="5">
        <v>1</v>
      </c>
      <c r="K23" s="5">
        <v>1</v>
      </c>
      <c r="L23" s="5">
        <v>0</v>
      </c>
      <c r="M23" s="5">
        <v>250</v>
      </c>
      <c r="N23" s="5">
        <f t="shared" si="0"/>
        <v>1054</v>
      </c>
      <c r="O23" s="5">
        <v>0</v>
      </c>
      <c r="P23" s="5">
        <v>0</v>
      </c>
      <c r="Q23" s="19" t="s">
        <v>122</v>
      </c>
      <c r="R23" s="5">
        <v>0</v>
      </c>
      <c r="S23" s="5">
        <v>1</v>
      </c>
      <c r="T23" s="19" t="s">
        <v>122</v>
      </c>
      <c r="U23" s="5">
        <v>2</v>
      </c>
      <c r="V23" s="5">
        <v>10</v>
      </c>
      <c r="W23" s="5">
        <v>2</v>
      </c>
    </row>
    <row r="24" spans="1:23">
      <c r="A24" s="5">
        <f t="shared" si="1"/>
        <v>21</v>
      </c>
      <c r="B24" s="5">
        <v>1055</v>
      </c>
      <c r="C24" s="20" t="str">
        <f>INDEX(Unitinfo!C:C,MATCH(UnitGradeInfo!B24,Unitinfo!A:A,0))</f>
        <v>(근거리)Indian_Mask_2</v>
      </c>
      <c r="D24" s="9">
        <v>1</v>
      </c>
      <c r="E24" s="9">
        <v>64</v>
      </c>
      <c r="F24" s="5">
        <v>2750</v>
      </c>
      <c r="G24" s="5">
        <v>15</v>
      </c>
      <c r="H24" s="5">
        <v>270</v>
      </c>
      <c r="I24" s="42">
        <f>IF(INDEX(Unitinfo!D:D,MATCH(UnitGradeInfo!B24,Unitinfo!A:A,0))=1,50,5)</f>
        <v>5</v>
      </c>
      <c r="J24" s="5">
        <v>1</v>
      </c>
      <c r="K24" s="5">
        <v>1</v>
      </c>
      <c r="L24" s="5">
        <v>0</v>
      </c>
      <c r="M24" s="5">
        <v>250</v>
      </c>
      <c r="N24" s="5">
        <f t="shared" si="0"/>
        <v>1055</v>
      </c>
      <c r="O24" s="5">
        <v>0</v>
      </c>
      <c r="P24" s="5">
        <v>0</v>
      </c>
      <c r="Q24" s="19" t="s">
        <v>122</v>
      </c>
      <c r="R24" s="5">
        <v>0</v>
      </c>
      <c r="S24" s="5">
        <v>1</v>
      </c>
      <c r="T24" s="19" t="s">
        <v>122</v>
      </c>
      <c r="U24" s="5">
        <v>2</v>
      </c>
      <c r="V24" s="5">
        <v>10</v>
      </c>
      <c r="W24" s="5">
        <v>2</v>
      </c>
    </row>
    <row r="25" spans="1:23">
      <c r="A25" s="5">
        <f t="shared" si="1"/>
        <v>22</v>
      </c>
      <c r="B25" s="5">
        <v>1056</v>
      </c>
      <c r="C25" s="20" t="str">
        <f>INDEX(Unitinfo!C:C,MATCH(UnitGradeInfo!B25,Unitinfo!A:A,0))</f>
        <v>(근거리)Indian_Bear_2</v>
      </c>
      <c r="D25" s="9">
        <v>1</v>
      </c>
      <c r="E25" s="9">
        <v>64</v>
      </c>
      <c r="F25" s="5">
        <v>2750</v>
      </c>
      <c r="G25" s="5">
        <v>15</v>
      </c>
      <c r="H25" s="5">
        <v>240</v>
      </c>
      <c r="I25" s="42">
        <f>IF(INDEX(Unitinfo!D:D,MATCH(UnitGradeInfo!B25,Unitinfo!A:A,0))=1,50,5)</f>
        <v>5</v>
      </c>
      <c r="J25" s="5">
        <v>1</v>
      </c>
      <c r="K25" s="5">
        <v>1</v>
      </c>
      <c r="L25" s="5">
        <v>0</v>
      </c>
      <c r="M25" s="5">
        <v>200</v>
      </c>
      <c r="N25" s="5">
        <f t="shared" si="0"/>
        <v>1056</v>
      </c>
      <c r="O25" s="5">
        <v>0</v>
      </c>
      <c r="P25" s="5">
        <v>0</v>
      </c>
      <c r="Q25" s="19" t="s">
        <v>122</v>
      </c>
      <c r="R25" s="5">
        <v>0</v>
      </c>
      <c r="S25" s="5">
        <v>1</v>
      </c>
      <c r="T25" s="19" t="s">
        <v>122</v>
      </c>
      <c r="U25" s="5">
        <v>2</v>
      </c>
      <c r="V25" s="5">
        <v>10</v>
      </c>
      <c r="W25" s="5">
        <v>2</v>
      </c>
    </row>
    <row r="26" spans="1:23">
      <c r="A26" s="5">
        <f t="shared" si="1"/>
        <v>23</v>
      </c>
      <c r="B26" s="5">
        <v>1057</v>
      </c>
      <c r="C26" s="20" t="str">
        <f>INDEX(Unitinfo!C:C,MATCH(UnitGradeInfo!B26,Unitinfo!A:A,0))</f>
        <v>(근거리)Bear_2</v>
      </c>
      <c r="D26" s="9">
        <v>1</v>
      </c>
      <c r="E26" s="9">
        <v>73</v>
      </c>
      <c r="F26" s="5">
        <v>2750</v>
      </c>
      <c r="G26" s="5">
        <v>15</v>
      </c>
      <c r="H26" s="5">
        <v>285</v>
      </c>
      <c r="I26" s="42">
        <f>IF(INDEX(Unitinfo!D:D,MATCH(UnitGradeInfo!B26,Unitinfo!A:A,0))=1,50,5)</f>
        <v>5</v>
      </c>
      <c r="J26" s="5">
        <v>1</v>
      </c>
      <c r="K26" s="5">
        <v>7</v>
      </c>
      <c r="L26" s="5">
        <v>0</v>
      </c>
      <c r="M26" s="5">
        <v>250</v>
      </c>
      <c r="N26" s="5">
        <f t="shared" si="0"/>
        <v>1057</v>
      </c>
      <c r="O26" s="5">
        <v>0</v>
      </c>
      <c r="P26" s="5">
        <v>0</v>
      </c>
      <c r="Q26" s="19" t="s">
        <v>122</v>
      </c>
      <c r="R26" s="5">
        <v>0</v>
      </c>
      <c r="S26" s="5">
        <v>1</v>
      </c>
      <c r="T26" s="19" t="s">
        <v>122</v>
      </c>
      <c r="U26" s="5">
        <v>2</v>
      </c>
      <c r="V26" s="5">
        <v>10</v>
      </c>
      <c r="W26" s="5">
        <v>2</v>
      </c>
    </row>
    <row r="27" spans="1:23">
      <c r="A27" s="5">
        <f t="shared" si="1"/>
        <v>24</v>
      </c>
      <c r="B27" s="5">
        <v>1058</v>
      </c>
      <c r="C27" s="20" t="str">
        <f>INDEX(Unitinfo!C:C,MATCH(UnitGradeInfo!B27,Unitinfo!A:A,0))</f>
        <v>(근거리)Indian_Master_2</v>
      </c>
      <c r="D27" s="9">
        <v>1</v>
      </c>
      <c r="E27" s="9">
        <v>73</v>
      </c>
      <c r="F27" s="5">
        <v>2375</v>
      </c>
      <c r="G27" s="5">
        <v>15</v>
      </c>
      <c r="H27" s="5">
        <v>270</v>
      </c>
      <c r="I27" s="42">
        <f>IF(INDEX(Unitinfo!D:D,MATCH(UnitGradeInfo!B27,Unitinfo!A:A,0))=1,50,5)</f>
        <v>5</v>
      </c>
      <c r="J27" s="5">
        <v>1</v>
      </c>
      <c r="K27" s="5">
        <v>11</v>
      </c>
      <c r="L27" s="5">
        <v>0</v>
      </c>
      <c r="M27" s="5">
        <v>250</v>
      </c>
      <c r="N27" s="5">
        <f t="shared" si="0"/>
        <v>1058</v>
      </c>
      <c r="O27" s="5">
        <v>0</v>
      </c>
      <c r="P27" s="5">
        <v>0</v>
      </c>
      <c r="Q27" s="19" t="s">
        <v>122</v>
      </c>
      <c r="R27" s="5">
        <v>0</v>
      </c>
      <c r="S27" s="5">
        <v>1</v>
      </c>
      <c r="T27" s="19" t="s">
        <v>122</v>
      </c>
      <c r="U27" s="5">
        <v>2</v>
      </c>
      <c r="V27" s="5">
        <v>10</v>
      </c>
      <c r="W27" s="5">
        <v>2</v>
      </c>
    </row>
    <row r="28" spans="1:23">
      <c r="A28" s="5">
        <f t="shared" si="1"/>
        <v>25</v>
      </c>
      <c r="B28" s="5">
        <v>1059</v>
      </c>
      <c r="C28" s="20" t="str">
        <f>INDEX(Unitinfo!C:C,MATCH(UnitGradeInfo!B28,Unitinfo!A:A,0))</f>
        <v>(근거리)Corgi_2</v>
      </c>
      <c r="D28" s="9">
        <v>1</v>
      </c>
      <c r="E28" s="9">
        <v>82</v>
      </c>
      <c r="F28" s="5">
        <v>3000</v>
      </c>
      <c r="G28" s="5">
        <v>30</v>
      </c>
      <c r="H28" s="5">
        <v>345</v>
      </c>
      <c r="I28" s="42">
        <f>IF(INDEX(Unitinfo!D:D,MATCH(UnitGradeInfo!B28,Unitinfo!A:A,0))=1,50,5)</f>
        <v>5</v>
      </c>
      <c r="J28" s="5">
        <v>1</v>
      </c>
      <c r="K28" s="5">
        <v>1</v>
      </c>
      <c r="L28" s="5">
        <v>0</v>
      </c>
      <c r="M28" s="5">
        <v>167</v>
      </c>
      <c r="N28" s="5">
        <f t="shared" si="0"/>
        <v>1059</v>
      </c>
      <c r="O28" s="5">
        <v>0</v>
      </c>
      <c r="P28" s="5">
        <v>0</v>
      </c>
      <c r="Q28" s="19" t="s">
        <v>122</v>
      </c>
      <c r="R28" s="5">
        <v>0</v>
      </c>
      <c r="S28" s="5">
        <v>1</v>
      </c>
      <c r="T28" s="19" t="s">
        <v>122</v>
      </c>
      <c r="U28" s="5">
        <v>2</v>
      </c>
      <c r="V28" s="5">
        <v>10</v>
      </c>
      <c r="W28" s="5">
        <v>2</v>
      </c>
    </row>
    <row r="29" spans="1:23">
      <c r="A29" s="5">
        <f t="shared" si="1"/>
        <v>26</v>
      </c>
      <c r="B29" s="5">
        <v>1060</v>
      </c>
      <c r="C29" s="20" t="str">
        <f>INDEX(Unitinfo!C:C,MATCH(UnitGradeInfo!B29,Unitinfo!A:A,0))</f>
        <v>(근거리)Indian_Horse_Sword_2</v>
      </c>
      <c r="D29" s="9">
        <v>1</v>
      </c>
      <c r="E29" s="9">
        <v>64</v>
      </c>
      <c r="F29" s="5">
        <v>2250</v>
      </c>
      <c r="G29" s="5">
        <v>30</v>
      </c>
      <c r="H29" s="5">
        <v>225</v>
      </c>
      <c r="I29" s="42">
        <f>IF(INDEX(Unitinfo!D:D,MATCH(UnitGradeInfo!B29,Unitinfo!A:A,0))=1,50,5)</f>
        <v>5</v>
      </c>
      <c r="J29" s="5">
        <v>1</v>
      </c>
      <c r="K29" s="5">
        <v>5</v>
      </c>
      <c r="L29" s="5">
        <v>0</v>
      </c>
      <c r="M29" s="5">
        <v>250</v>
      </c>
      <c r="N29" s="5">
        <f t="shared" si="0"/>
        <v>1060</v>
      </c>
      <c r="O29" s="5">
        <v>0</v>
      </c>
      <c r="P29" s="5">
        <v>0</v>
      </c>
      <c r="Q29" s="19" t="s">
        <v>122</v>
      </c>
      <c r="R29" s="5">
        <v>0</v>
      </c>
      <c r="S29" s="5">
        <v>1</v>
      </c>
      <c r="T29" s="19" t="s">
        <v>122</v>
      </c>
      <c r="U29" s="5">
        <v>2</v>
      </c>
      <c r="V29" s="5">
        <v>10</v>
      </c>
      <c r="W29" s="5">
        <v>2</v>
      </c>
    </row>
    <row r="30" spans="1:23">
      <c r="A30" s="5">
        <f t="shared" si="1"/>
        <v>27</v>
      </c>
      <c r="B30" s="5">
        <v>1061</v>
      </c>
      <c r="C30" s="20" t="str">
        <f>INDEX(Unitinfo!C:C,MATCH(UnitGradeInfo!B30,Unitinfo!A:A,0))</f>
        <v>(근거리)Indian_Horse_Spear_2</v>
      </c>
      <c r="D30" s="9">
        <v>1</v>
      </c>
      <c r="E30" s="9">
        <v>78</v>
      </c>
      <c r="F30" s="5">
        <v>3250</v>
      </c>
      <c r="G30" s="5">
        <v>15</v>
      </c>
      <c r="H30" s="5">
        <v>315</v>
      </c>
      <c r="I30" s="42">
        <f>IF(INDEX(Unitinfo!D:D,MATCH(UnitGradeInfo!B30,Unitinfo!A:A,0))=1,50,5)</f>
        <v>5</v>
      </c>
      <c r="J30" s="5">
        <v>1</v>
      </c>
      <c r="K30" s="5">
        <v>5</v>
      </c>
      <c r="L30" s="5">
        <v>0</v>
      </c>
      <c r="M30" s="5">
        <v>250</v>
      </c>
      <c r="N30" s="5">
        <f t="shared" si="0"/>
        <v>1061</v>
      </c>
      <c r="O30" s="5">
        <v>0</v>
      </c>
      <c r="P30" s="5">
        <v>0</v>
      </c>
      <c r="Q30" s="19" t="s">
        <v>122</v>
      </c>
      <c r="R30" s="5">
        <v>0</v>
      </c>
      <c r="S30" s="5">
        <v>1</v>
      </c>
      <c r="T30" s="19" t="s">
        <v>122</v>
      </c>
      <c r="U30" s="5">
        <v>2</v>
      </c>
      <c r="V30" s="5">
        <v>10</v>
      </c>
      <c r="W30" s="5">
        <v>2</v>
      </c>
    </row>
    <row r="31" spans="1:23">
      <c r="A31" s="5">
        <f t="shared" si="1"/>
        <v>28</v>
      </c>
      <c r="B31" s="5">
        <v>1062</v>
      </c>
      <c r="C31" s="20" t="str">
        <f>INDEX(Unitinfo!C:C,MATCH(UnitGradeInfo!B31,Unitinfo!A:A,0))</f>
        <v>(원거리)Indian_Horse_Archer_2</v>
      </c>
      <c r="D31" s="9">
        <v>1</v>
      </c>
      <c r="E31" s="9">
        <v>78</v>
      </c>
      <c r="F31" s="5">
        <v>2200</v>
      </c>
      <c r="G31" s="5">
        <v>15</v>
      </c>
      <c r="H31" s="5">
        <v>250</v>
      </c>
      <c r="I31" s="42">
        <f>IF(INDEX(Unitinfo!D:D,MATCH(UnitGradeInfo!B31,Unitinfo!A:A,0))=1,50,5)</f>
        <v>50</v>
      </c>
      <c r="J31" s="5">
        <v>1</v>
      </c>
      <c r="K31" s="5">
        <v>3</v>
      </c>
      <c r="L31" s="5">
        <v>0</v>
      </c>
      <c r="M31" s="5">
        <v>250</v>
      </c>
      <c r="N31" s="5">
        <f t="shared" si="0"/>
        <v>1062</v>
      </c>
      <c r="O31" s="5">
        <v>0</v>
      </c>
      <c r="P31" s="5">
        <v>0</v>
      </c>
      <c r="Q31" s="19" t="s">
        <v>122</v>
      </c>
      <c r="R31" s="5">
        <v>0</v>
      </c>
      <c r="S31" s="5">
        <v>1</v>
      </c>
      <c r="T31" s="19" t="s">
        <v>122</v>
      </c>
      <c r="U31" s="5">
        <v>2</v>
      </c>
      <c r="V31" s="5">
        <v>10</v>
      </c>
      <c r="W31" s="5">
        <v>2</v>
      </c>
    </row>
    <row r="32" spans="1:23">
      <c r="A32" s="5">
        <f t="shared" si="1"/>
        <v>29</v>
      </c>
      <c r="B32" s="5">
        <v>1063</v>
      </c>
      <c r="C32" s="20" t="str">
        <f>INDEX(Unitinfo!C:C,MATCH(UnitGradeInfo!B32,Unitinfo!A:A,0))</f>
        <v>(원거리)Chicken_Black_2</v>
      </c>
      <c r="D32" s="9">
        <v>1</v>
      </c>
      <c r="E32" s="9">
        <v>92</v>
      </c>
      <c r="F32" s="5">
        <v>3000</v>
      </c>
      <c r="G32" s="5">
        <v>30</v>
      </c>
      <c r="H32" s="5">
        <v>290</v>
      </c>
      <c r="I32" s="42">
        <f>IF(INDEX(Unitinfo!D:D,MATCH(UnitGradeInfo!B32,Unitinfo!A:A,0))=1,50,5)</f>
        <v>50</v>
      </c>
      <c r="J32" s="5">
        <v>1</v>
      </c>
      <c r="K32" s="5">
        <v>1</v>
      </c>
      <c r="L32" s="5">
        <v>0</v>
      </c>
      <c r="M32" s="5">
        <v>250</v>
      </c>
      <c r="N32" s="5">
        <f t="shared" si="0"/>
        <v>1063</v>
      </c>
      <c r="O32" s="5">
        <v>0</v>
      </c>
      <c r="P32" s="5">
        <v>0</v>
      </c>
      <c r="Q32" s="19" t="s">
        <v>122</v>
      </c>
      <c r="R32" s="5">
        <v>0</v>
      </c>
      <c r="S32" s="5">
        <v>1</v>
      </c>
      <c r="T32" s="19" t="s">
        <v>122</v>
      </c>
      <c r="U32" s="5">
        <v>2</v>
      </c>
      <c r="V32" s="5">
        <v>10</v>
      </c>
      <c r="W32" s="5">
        <v>2</v>
      </c>
    </row>
    <row r="33" spans="1:23">
      <c r="A33" s="5">
        <f t="shared" si="1"/>
        <v>30</v>
      </c>
      <c r="B33" s="5">
        <v>1064</v>
      </c>
      <c r="C33" s="20" t="str">
        <f>INDEX(Unitinfo!C:C,MATCH(UnitGradeInfo!B33,Unitinfo!A:A,0))</f>
        <v>(원거리)Chicken_White_2</v>
      </c>
      <c r="D33" s="9">
        <v>1</v>
      </c>
      <c r="E33" s="9">
        <v>92</v>
      </c>
      <c r="F33" s="5">
        <v>3000</v>
      </c>
      <c r="G33" s="5">
        <v>30</v>
      </c>
      <c r="H33" s="5">
        <v>290</v>
      </c>
      <c r="I33" s="42">
        <f>IF(INDEX(Unitinfo!D:D,MATCH(UnitGradeInfo!B33,Unitinfo!A:A,0))=1,50,5)</f>
        <v>50</v>
      </c>
      <c r="J33" s="5">
        <v>1</v>
      </c>
      <c r="K33" s="5">
        <v>1</v>
      </c>
      <c r="L33" s="5">
        <v>0</v>
      </c>
      <c r="M33" s="5">
        <v>250</v>
      </c>
      <c r="N33" s="5">
        <f t="shared" si="0"/>
        <v>1064</v>
      </c>
      <c r="O33" s="5">
        <v>0</v>
      </c>
      <c r="P33" s="5">
        <v>0</v>
      </c>
      <c r="Q33" s="19" t="s">
        <v>122</v>
      </c>
      <c r="R33" s="5">
        <v>0</v>
      </c>
      <c r="S33" s="5">
        <v>1</v>
      </c>
      <c r="T33" s="19" t="s">
        <v>122</v>
      </c>
      <c r="U33" s="5">
        <v>2</v>
      </c>
      <c r="V33" s="5">
        <v>10</v>
      </c>
      <c r="W33" s="5">
        <v>2</v>
      </c>
    </row>
    <row r="34" spans="1:23">
      <c r="A34" s="5">
        <f t="shared" si="1"/>
        <v>31</v>
      </c>
      <c r="B34" s="5">
        <v>1065</v>
      </c>
      <c r="C34" s="20" t="str">
        <f>INDEX(Unitinfo!C:C,MATCH(UnitGradeInfo!B34,Unitinfo!A:A,0))</f>
        <v>(근거리)Indian_Elephant_2</v>
      </c>
      <c r="D34" s="9">
        <v>1</v>
      </c>
      <c r="E34" s="9">
        <v>105</v>
      </c>
      <c r="F34" s="5">
        <v>4125</v>
      </c>
      <c r="G34" s="5">
        <v>15</v>
      </c>
      <c r="H34" s="5">
        <v>600</v>
      </c>
      <c r="I34" s="42">
        <f>IF(INDEX(Unitinfo!D:D,MATCH(UnitGradeInfo!B34,Unitinfo!A:A,0))=1,50,5)</f>
        <v>5</v>
      </c>
      <c r="J34" s="5">
        <v>1</v>
      </c>
      <c r="K34" s="5">
        <v>7</v>
      </c>
      <c r="L34" s="5">
        <v>0</v>
      </c>
      <c r="M34" s="5">
        <v>1000</v>
      </c>
      <c r="N34" s="5">
        <f t="shared" si="0"/>
        <v>1065</v>
      </c>
      <c r="O34" s="5">
        <v>0</v>
      </c>
      <c r="P34" s="5">
        <v>0</v>
      </c>
      <c r="Q34" s="19" t="s">
        <v>122</v>
      </c>
      <c r="R34" s="5">
        <v>0</v>
      </c>
      <c r="S34" s="5">
        <v>1</v>
      </c>
      <c r="T34" s="19" t="s">
        <v>122</v>
      </c>
      <c r="U34" s="5">
        <v>2</v>
      </c>
      <c r="V34" s="5">
        <v>10</v>
      </c>
      <c r="W34" s="5">
        <v>2</v>
      </c>
    </row>
    <row r="35" spans="1:23">
      <c r="A35" s="5">
        <f t="shared" si="1"/>
        <v>32</v>
      </c>
      <c r="B35" s="5">
        <v>1066</v>
      </c>
      <c r="C35" s="20" t="str">
        <f>INDEX(Unitinfo!C:C,MATCH(UnitGradeInfo!B35,Unitinfo!A:A,0))</f>
        <v>(원거리)Indian_Egg_2</v>
      </c>
      <c r="D35" s="9">
        <v>1</v>
      </c>
      <c r="E35" s="9">
        <v>105</v>
      </c>
      <c r="F35" s="5">
        <v>5375</v>
      </c>
      <c r="G35" s="5">
        <v>20</v>
      </c>
      <c r="H35" s="5">
        <v>465</v>
      </c>
      <c r="I35" s="42">
        <f>IF(INDEX(Unitinfo!D:D,MATCH(UnitGradeInfo!B35,Unitinfo!A:A,0))=1,50,5)</f>
        <v>50</v>
      </c>
      <c r="J35" s="5">
        <v>1</v>
      </c>
      <c r="K35" s="5">
        <v>1</v>
      </c>
      <c r="L35" s="5">
        <v>0</v>
      </c>
      <c r="M35" s="5">
        <v>334</v>
      </c>
      <c r="N35" s="5">
        <f t="shared" si="0"/>
        <v>1066</v>
      </c>
      <c r="O35" s="5">
        <v>0</v>
      </c>
      <c r="P35" s="5">
        <v>0</v>
      </c>
      <c r="Q35" s="19" t="s">
        <v>122</v>
      </c>
      <c r="R35" s="5">
        <v>0</v>
      </c>
      <c r="S35" s="5">
        <v>1</v>
      </c>
      <c r="T35" s="19" t="s">
        <v>122</v>
      </c>
      <c r="U35" s="5">
        <v>2</v>
      </c>
      <c r="V35" s="5">
        <v>10</v>
      </c>
      <c r="W35" s="5">
        <v>2</v>
      </c>
    </row>
    <row r="36" spans="1:23">
      <c r="A36" s="5">
        <f t="shared" si="1"/>
        <v>33</v>
      </c>
      <c r="B36" s="5">
        <v>2001</v>
      </c>
      <c r="C36" s="20" t="str">
        <f>INDEX(Unitinfo!C:C,MATCH(UnitGradeInfo!B36,Unitinfo!A:A,0))</f>
        <v>(근거리)Slime</v>
      </c>
      <c r="D36" s="5">
        <v>1</v>
      </c>
      <c r="E36" s="9">
        <v>13</v>
      </c>
      <c r="F36" s="5">
        <v>750</v>
      </c>
      <c r="G36" s="5">
        <v>10</v>
      </c>
      <c r="H36" s="5">
        <v>60</v>
      </c>
      <c r="I36" s="42">
        <f>IF(INDEX(Unitinfo!D:D,MATCH(UnitGradeInfo!B36,Unitinfo!A:A,0))=1,50,5)</f>
        <v>5</v>
      </c>
      <c r="J36" s="5">
        <v>1</v>
      </c>
      <c r="K36" s="5">
        <v>5</v>
      </c>
      <c r="L36" s="5">
        <v>0</v>
      </c>
      <c r="M36" s="5">
        <v>500</v>
      </c>
      <c r="N36" s="5">
        <f t="shared" si="0"/>
        <v>2001</v>
      </c>
      <c r="O36" s="5">
        <v>0</v>
      </c>
      <c r="P36" s="5">
        <v>0</v>
      </c>
      <c r="Q36" s="19" t="s">
        <v>122</v>
      </c>
      <c r="R36" s="5">
        <v>0</v>
      </c>
      <c r="S36" s="5">
        <v>3</v>
      </c>
      <c r="T36" s="19" t="s">
        <v>122</v>
      </c>
      <c r="U36" s="5">
        <v>2</v>
      </c>
      <c r="V36" s="5">
        <v>10</v>
      </c>
      <c r="W36" s="5">
        <v>2</v>
      </c>
    </row>
    <row r="37" spans="1:23">
      <c r="A37" s="5">
        <f t="shared" si="1"/>
        <v>34</v>
      </c>
      <c r="B37" s="5">
        <v>2002</v>
      </c>
      <c r="C37" s="20" t="str">
        <f>INDEX(Unitinfo!C:C,MATCH(UnitGradeInfo!B37,Unitinfo!A:A,0))</f>
        <v>(원거리)Slime_Archer</v>
      </c>
      <c r="D37" s="5">
        <v>1</v>
      </c>
      <c r="E37" s="9">
        <v>13</v>
      </c>
      <c r="F37" s="5">
        <v>600</v>
      </c>
      <c r="G37" s="5">
        <v>10</v>
      </c>
      <c r="H37" s="5">
        <v>40</v>
      </c>
      <c r="I37" s="42">
        <f>IF(INDEX(Unitinfo!D:D,MATCH(UnitGradeInfo!B37,Unitinfo!A:A,0))=1,50,5)</f>
        <v>50</v>
      </c>
      <c r="J37" s="5">
        <v>1</v>
      </c>
      <c r="K37" s="5">
        <v>1</v>
      </c>
      <c r="L37" s="5">
        <v>0</v>
      </c>
      <c r="M37" s="5">
        <v>250</v>
      </c>
      <c r="N37" s="5">
        <f t="shared" si="0"/>
        <v>2002</v>
      </c>
      <c r="O37" s="5">
        <v>0</v>
      </c>
      <c r="P37" s="5">
        <v>0</v>
      </c>
      <c r="Q37" s="19" t="s">
        <v>122</v>
      </c>
      <c r="R37" s="5">
        <v>0</v>
      </c>
      <c r="S37" s="5">
        <v>3</v>
      </c>
      <c r="T37" s="19" t="s">
        <v>122</v>
      </c>
      <c r="U37" s="5">
        <v>2</v>
      </c>
      <c r="V37" s="5">
        <v>10</v>
      </c>
      <c r="W37" s="5">
        <v>2</v>
      </c>
    </row>
    <row r="38" spans="1:23">
      <c r="A38" s="5">
        <f t="shared" si="1"/>
        <v>35</v>
      </c>
      <c r="B38" s="5">
        <v>2003</v>
      </c>
      <c r="C38" s="20" t="str">
        <f>INDEX(Unitinfo!C:C,MATCH(UnitGradeInfo!B38,Unitinfo!A:A,0))</f>
        <v>(근거리)Skeleton_Sword</v>
      </c>
      <c r="D38" s="5">
        <v>1</v>
      </c>
      <c r="E38" s="9">
        <v>13</v>
      </c>
      <c r="F38" s="5">
        <v>1000</v>
      </c>
      <c r="G38" s="5">
        <v>10</v>
      </c>
      <c r="H38" s="5">
        <v>60</v>
      </c>
      <c r="I38" s="42">
        <f>IF(INDEX(Unitinfo!D:D,MATCH(UnitGradeInfo!B38,Unitinfo!A:A,0))=1,50,5)</f>
        <v>5</v>
      </c>
      <c r="J38" s="5">
        <v>1</v>
      </c>
      <c r="K38" s="5">
        <v>1</v>
      </c>
      <c r="L38" s="5">
        <v>0</v>
      </c>
      <c r="M38" s="5">
        <v>334</v>
      </c>
      <c r="N38" s="5">
        <f t="shared" si="0"/>
        <v>2003</v>
      </c>
      <c r="O38" s="5">
        <v>0</v>
      </c>
      <c r="P38" s="5">
        <v>0</v>
      </c>
      <c r="Q38" s="19" t="s">
        <v>122</v>
      </c>
      <c r="R38" s="5">
        <v>0</v>
      </c>
      <c r="S38" s="5">
        <v>3</v>
      </c>
      <c r="T38" s="19" t="s">
        <v>122</v>
      </c>
      <c r="U38" s="5">
        <v>2</v>
      </c>
      <c r="V38" s="5">
        <v>10</v>
      </c>
      <c r="W38" s="5">
        <v>2</v>
      </c>
    </row>
    <row r="39" spans="1:23" ht="15.75" thickBot="1">
      <c r="A39" s="5">
        <f t="shared" si="1"/>
        <v>36</v>
      </c>
      <c r="B39" s="5">
        <v>2004</v>
      </c>
      <c r="C39" s="20" t="str">
        <f>INDEX(Unitinfo!C:C,MATCH(UnitGradeInfo!B39,Unitinfo!A:A,0))</f>
        <v>(원거리)Skeleton_Archer</v>
      </c>
      <c r="D39" s="5">
        <v>1</v>
      </c>
      <c r="E39" s="9">
        <v>13</v>
      </c>
      <c r="F39" s="5">
        <v>600</v>
      </c>
      <c r="G39" s="5">
        <v>10</v>
      </c>
      <c r="H39" s="5">
        <v>60</v>
      </c>
      <c r="I39" s="42">
        <f>IF(INDEX(Unitinfo!D:D,MATCH(UnitGradeInfo!B39,Unitinfo!A:A,0))=1,50,5)</f>
        <v>50</v>
      </c>
      <c r="J39" s="5">
        <v>1</v>
      </c>
      <c r="K39" s="5">
        <v>1</v>
      </c>
      <c r="L39" s="5">
        <v>0</v>
      </c>
      <c r="M39" s="5">
        <v>334</v>
      </c>
      <c r="N39" s="5">
        <f t="shared" si="0"/>
        <v>2004</v>
      </c>
      <c r="O39" s="5">
        <v>0</v>
      </c>
      <c r="P39" s="5">
        <v>0</v>
      </c>
      <c r="Q39" s="19" t="s">
        <v>122</v>
      </c>
      <c r="R39" s="5">
        <v>0</v>
      </c>
      <c r="S39" s="5">
        <v>3</v>
      </c>
      <c r="T39" s="19" t="s">
        <v>122</v>
      </c>
      <c r="U39" s="5">
        <v>2</v>
      </c>
      <c r="V39" s="5">
        <v>10</v>
      </c>
      <c r="W39" s="5">
        <v>2</v>
      </c>
    </row>
    <row r="40" spans="1:23" ht="15.75" thickBot="1">
      <c r="A40" s="5">
        <f t="shared" si="1"/>
        <v>37</v>
      </c>
      <c r="B40" s="5">
        <v>2005</v>
      </c>
      <c r="C40" s="20" t="str">
        <f>INDEX(Unitinfo!C:C,MATCH(UnitGradeInfo!B40,Unitinfo!A:A,0))</f>
        <v>(원거리)Skeleton_Witch</v>
      </c>
      <c r="D40" s="21">
        <v>1</v>
      </c>
      <c r="E40" s="9">
        <v>13</v>
      </c>
      <c r="F40" s="5">
        <v>1000</v>
      </c>
      <c r="G40" s="5">
        <v>10</v>
      </c>
      <c r="H40" s="5">
        <v>90</v>
      </c>
      <c r="I40" s="42">
        <f>IF(INDEX(Unitinfo!D:D,MATCH(UnitGradeInfo!B40,Unitinfo!A:A,0))=1,50,5)</f>
        <v>50</v>
      </c>
      <c r="J40" s="5">
        <v>1</v>
      </c>
      <c r="K40" s="5">
        <v>1</v>
      </c>
      <c r="L40" s="5">
        <v>0</v>
      </c>
      <c r="M40" s="5">
        <v>500</v>
      </c>
      <c r="N40" s="5">
        <f t="shared" si="0"/>
        <v>2005</v>
      </c>
      <c r="O40" s="5">
        <v>0</v>
      </c>
      <c r="P40" s="5">
        <v>0</v>
      </c>
      <c r="Q40" s="19" t="s">
        <v>122</v>
      </c>
      <c r="R40" s="5">
        <v>0</v>
      </c>
      <c r="S40" s="5">
        <v>3</v>
      </c>
      <c r="T40" s="19" t="s">
        <v>122</v>
      </c>
      <c r="U40" s="5">
        <v>2</v>
      </c>
      <c r="V40" s="5">
        <v>10</v>
      </c>
      <c r="W40" s="5">
        <v>2</v>
      </c>
    </row>
    <row r="41" spans="1:23">
      <c r="A41" s="5">
        <f t="shared" si="1"/>
        <v>38</v>
      </c>
      <c r="B41" s="5">
        <v>2006</v>
      </c>
      <c r="C41" s="20" t="str">
        <f>INDEX(Unitinfo!C:C,MATCH(UnitGradeInfo!B41,Unitinfo!A:A,0))</f>
        <v>(근거리)Zombie_Hand</v>
      </c>
      <c r="D41" s="5">
        <v>1</v>
      </c>
      <c r="E41" s="9">
        <v>25</v>
      </c>
      <c r="F41" s="5">
        <v>2250</v>
      </c>
      <c r="G41" s="5">
        <v>10</v>
      </c>
      <c r="H41" s="5">
        <v>240</v>
      </c>
      <c r="I41" s="42">
        <f>IF(INDEX(Unitinfo!D:D,MATCH(UnitGradeInfo!B41,Unitinfo!A:A,0))=1,50,5)</f>
        <v>5</v>
      </c>
      <c r="J41" s="5">
        <v>1</v>
      </c>
      <c r="K41" s="5">
        <v>1</v>
      </c>
      <c r="L41" s="5">
        <v>0</v>
      </c>
      <c r="M41" s="5">
        <v>500</v>
      </c>
      <c r="N41" s="5">
        <f t="shared" si="0"/>
        <v>2006</v>
      </c>
      <c r="O41" s="5">
        <v>0</v>
      </c>
      <c r="P41" s="5">
        <v>0</v>
      </c>
      <c r="Q41" s="19" t="s">
        <v>122</v>
      </c>
      <c r="R41" s="5">
        <v>0</v>
      </c>
      <c r="S41" s="5">
        <v>3</v>
      </c>
      <c r="T41" s="19" t="s">
        <v>122</v>
      </c>
      <c r="U41" s="5">
        <v>2</v>
      </c>
      <c r="V41" s="5">
        <v>10</v>
      </c>
      <c r="W41" s="5">
        <v>2</v>
      </c>
    </row>
    <row r="42" spans="1:23" ht="15.75" thickBot="1">
      <c r="A42" s="5">
        <f t="shared" si="1"/>
        <v>39</v>
      </c>
      <c r="B42" s="5">
        <v>2007</v>
      </c>
      <c r="C42" s="20" t="str">
        <f>INDEX(Unitinfo!C:C,MATCH(UnitGradeInfo!B42,Unitinfo!A:A,0))</f>
        <v>(근거리)Zombie_Shield</v>
      </c>
      <c r="D42" s="5">
        <v>1</v>
      </c>
      <c r="E42" s="9">
        <v>25</v>
      </c>
      <c r="F42" s="5">
        <v>3000</v>
      </c>
      <c r="G42" s="5">
        <v>10</v>
      </c>
      <c r="H42" s="5">
        <v>150</v>
      </c>
      <c r="I42" s="42">
        <f>IF(INDEX(Unitinfo!D:D,MATCH(UnitGradeInfo!B42,Unitinfo!A:A,0))=1,50,5)</f>
        <v>5</v>
      </c>
      <c r="J42" s="5">
        <v>1</v>
      </c>
      <c r="K42" s="5">
        <v>3</v>
      </c>
      <c r="L42" s="5">
        <v>0</v>
      </c>
      <c r="M42" s="5">
        <v>1000</v>
      </c>
      <c r="N42" s="5">
        <f t="shared" si="0"/>
        <v>2007</v>
      </c>
      <c r="O42" s="5">
        <v>0</v>
      </c>
      <c r="P42" s="5">
        <v>0</v>
      </c>
      <c r="Q42" s="19" t="s">
        <v>122</v>
      </c>
      <c r="R42" s="5">
        <v>0</v>
      </c>
      <c r="S42" s="5">
        <v>3</v>
      </c>
      <c r="T42" s="19" t="s">
        <v>122</v>
      </c>
      <c r="U42" s="5">
        <v>2</v>
      </c>
      <c r="V42" s="5">
        <v>10</v>
      </c>
      <c r="W42" s="5">
        <v>2</v>
      </c>
    </row>
    <row r="43" spans="1:23" ht="15.75" thickBot="1">
      <c r="A43" s="5">
        <f t="shared" si="1"/>
        <v>40</v>
      </c>
      <c r="B43" s="5">
        <v>2008</v>
      </c>
      <c r="C43" s="20" t="str">
        <f>INDEX(Unitinfo!C:C,MATCH(UnitGradeInfo!B43,Unitinfo!A:A,0))</f>
        <v>(근거리)Zombie_Sword</v>
      </c>
      <c r="D43" s="21">
        <v>1</v>
      </c>
      <c r="E43" s="9">
        <v>25</v>
      </c>
      <c r="F43" s="5">
        <v>1750</v>
      </c>
      <c r="G43" s="5">
        <v>10</v>
      </c>
      <c r="H43" s="5">
        <v>180</v>
      </c>
      <c r="I43" s="42">
        <f>IF(INDEX(Unitinfo!D:D,MATCH(UnitGradeInfo!B43,Unitinfo!A:A,0))=1,50,5)</f>
        <v>5</v>
      </c>
      <c r="J43" s="5">
        <v>1</v>
      </c>
      <c r="K43" s="5">
        <v>1</v>
      </c>
      <c r="L43" s="5">
        <v>0</v>
      </c>
      <c r="M43" s="5">
        <v>167</v>
      </c>
      <c r="N43" s="5">
        <f t="shared" si="0"/>
        <v>2008</v>
      </c>
      <c r="O43" s="5">
        <v>0</v>
      </c>
      <c r="P43" s="5">
        <v>0</v>
      </c>
      <c r="Q43" s="19" t="s">
        <v>122</v>
      </c>
      <c r="R43" s="5">
        <v>0</v>
      </c>
      <c r="S43" s="5">
        <v>3</v>
      </c>
      <c r="T43" s="19" t="s">
        <v>122</v>
      </c>
      <c r="U43" s="5">
        <v>2</v>
      </c>
      <c r="V43" s="5">
        <v>10</v>
      </c>
      <c r="W43" s="5">
        <v>2</v>
      </c>
    </row>
    <row r="44" spans="1:23" ht="15.75" thickBot="1">
      <c r="A44" s="5">
        <f t="shared" si="1"/>
        <v>41</v>
      </c>
      <c r="B44" s="5">
        <v>2009</v>
      </c>
      <c r="C44" s="20" t="str">
        <f>INDEX(Unitinfo!C:C,MATCH(UnitGradeInfo!B44,Unitinfo!A:A,0))</f>
        <v>(원거리)Witch_Fire</v>
      </c>
      <c r="D44" s="21">
        <v>1</v>
      </c>
      <c r="E44" s="9">
        <v>113</v>
      </c>
      <c r="F44" s="5">
        <v>4700</v>
      </c>
      <c r="G44" s="5">
        <v>15</v>
      </c>
      <c r="H44" s="5">
        <v>800</v>
      </c>
      <c r="I44" s="42">
        <f>IF(INDEX(Unitinfo!D:D,MATCH(UnitGradeInfo!B44,Unitinfo!A:A,0))=1,50,5)</f>
        <v>50</v>
      </c>
      <c r="J44" s="5">
        <v>1</v>
      </c>
      <c r="K44" s="5">
        <v>1</v>
      </c>
      <c r="L44" s="5">
        <v>0</v>
      </c>
      <c r="M44" s="5">
        <v>1000</v>
      </c>
      <c r="N44" s="5">
        <f t="shared" si="0"/>
        <v>2009</v>
      </c>
      <c r="O44" s="5">
        <v>0</v>
      </c>
      <c r="P44" s="5">
        <v>0</v>
      </c>
      <c r="Q44" s="19" t="s">
        <v>121</v>
      </c>
      <c r="R44" s="5">
        <v>0</v>
      </c>
      <c r="S44" s="5">
        <v>1</v>
      </c>
      <c r="T44" s="19" t="s">
        <v>122</v>
      </c>
      <c r="U44" s="5">
        <v>2</v>
      </c>
      <c r="V44" s="5">
        <v>10</v>
      </c>
      <c r="W44" s="5">
        <v>2</v>
      </c>
    </row>
    <row r="45" spans="1:23" ht="15.75" thickBot="1">
      <c r="A45" s="5">
        <f t="shared" si="1"/>
        <v>42</v>
      </c>
      <c r="B45" s="5">
        <v>2010</v>
      </c>
      <c r="C45" s="20" t="str">
        <f>INDEX(Unitinfo!C:C,MATCH(UnitGradeInfo!B45,Unitinfo!A:A,0))</f>
        <v>(원거리)Witch_Thunder</v>
      </c>
      <c r="D45" s="21">
        <v>1</v>
      </c>
      <c r="E45" s="9">
        <v>113</v>
      </c>
      <c r="F45" s="5">
        <v>4700</v>
      </c>
      <c r="G45" s="5">
        <v>15</v>
      </c>
      <c r="H45" s="5">
        <v>800</v>
      </c>
      <c r="I45" s="42">
        <f>IF(INDEX(Unitinfo!D:D,MATCH(UnitGradeInfo!B45,Unitinfo!A:A,0))=1,50,5)</f>
        <v>50</v>
      </c>
      <c r="J45" s="5">
        <v>1</v>
      </c>
      <c r="K45" s="5">
        <v>1</v>
      </c>
      <c r="L45" s="5">
        <v>0</v>
      </c>
      <c r="M45" s="5">
        <v>1000</v>
      </c>
      <c r="N45" s="5">
        <f t="shared" ref="N45:N52" si="2">B45</f>
        <v>2010</v>
      </c>
      <c r="O45" s="5">
        <v>0</v>
      </c>
      <c r="P45" s="5">
        <v>0</v>
      </c>
      <c r="Q45" s="19" t="s">
        <v>121</v>
      </c>
      <c r="R45" s="5">
        <v>0</v>
      </c>
      <c r="S45" s="5">
        <v>1</v>
      </c>
      <c r="T45" s="19" t="s">
        <v>122</v>
      </c>
      <c r="U45" s="5">
        <v>2</v>
      </c>
      <c r="V45" s="5">
        <v>10</v>
      </c>
      <c r="W45" s="5">
        <v>2</v>
      </c>
    </row>
    <row r="46" spans="1:23" ht="15.75" thickBot="1">
      <c r="A46" s="5">
        <f t="shared" si="1"/>
        <v>43</v>
      </c>
      <c r="B46" s="5">
        <v>2011</v>
      </c>
      <c r="C46" s="20" t="str">
        <f>INDEX(Unitinfo!C:C,MATCH(UnitGradeInfo!B46,Unitinfo!A:A,0))</f>
        <v>(원거리)Witch_Poison</v>
      </c>
      <c r="D46" s="21">
        <v>1</v>
      </c>
      <c r="E46" s="9">
        <v>113</v>
      </c>
      <c r="F46" s="5">
        <v>4700</v>
      </c>
      <c r="G46" s="5">
        <v>15</v>
      </c>
      <c r="H46" s="5">
        <v>800</v>
      </c>
      <c r="I46" s="42">
        <f>IF(INDEX(Unitinfo!D:D,MATCH(UnitGradeInfo!B46,Unitinfo!A:A,0))=1,50,5)</f>
        <v>50</v>
      </c>
      <c r="J46" s="5">
        <v>1</v>
      </c>
      <c r="K46" s="5">
        <v>1</v>
      </c>
      <c r="L46" s="5">
        <v>0</v>
      </c>
      <c r="M46" s="5">
        <v>1000</v>
      </c>
      <c r="N46" s="5">
        <f t="shared" si="2"/>
        <v>2011</v>
      </c>
      <c r="O46" s="5">
        <v>0</v>
      </c>
      <c r="P46" s="5">
        <v>0</v>
      </c>
      <c r="Q46" s="19" t="s">
        <v>121</v>
      </c>
      <c r="R46" s="5">
        <v>0</v>
      </c>
      <c r="S46" s="5">
        <v>1</v>
      </c>
      <c r="T46" s="19" t="s">
        <v>122</v>
      </c>
      <c r="U46" s="5">
        <v>2</v>
      </c>
      <c r="V46" s="5">
        <v>10</v>
      </c>
      <c r="W46" s="5">
        <v>2</v>
      </c>
    </row>
    <row r="47" spans="1:23" ht="15.75" thickBot="1">
      <c r="A47" s="5">
        <f t="shared" si="1"/>
        <v>44</v>
      </c>
      <c r="B47" s="5">
        <v>2012</v>
      </c>
      <c r="C47" s="20" t="str">
        <f>INDEX(Unitinfo!C:C,MATCH(UnitGradeInfo!B47,Unitinfo!A:A,0))</f>
        <v>(원거리)Goblin_Stone</v>
      </c>
      <c r="D47" s="21">
        <v>1</v>
      </c>
      <c r="E47" s="9">
        <v>25</v>
      </c>
      <c r="F47" s="5">
        <v>1800</v>
      </c>
      <c r="G47" s="5">
        <v>10</v>
      </c>
      <c r="H47" s="5">
        <v>160</v>
      </c>
      <c r="I47" s="42">
        <f>IF(INDEX(Unitinfo!D:D,MATCH(UnitGradeInfo!B47,Unitinfo!A:A,0))=1,50,5)</f>
        <v>50</v>
      </c>
      <c r="J47" s="5">
        <v>1</v>
      </c>
      <c r="K47" s="5">
        <v>1</v>
      </c>
      <c r="L47" s="5">
        <v>0</v>
      </c>
      <c r="M47" s="5">
        <v>500</v>
      </c>
      <c r="N47" s="5">
        <f t="shared" si="2"/>
        <v>2012</v>
      </c>
      <c r="O47" s="5">
        <v>0</v>
      </c>
      <c r="P47" s="5">
        <v>0</v>
      </c>
      <c r="Q47" s="19" t="s">
        <v>121</v>
      </c>
      <c r="R47" s="5">
        <v>0</v>
      </c>
      <c r="S47" s="5">
        <v>3</v>
      </c>
      <c r="T47" s="19" t="s">
        <v>122</v>
      </c>
      <c r="U47" s="5">
        <v>2</v>
      </c>
      <c r="V47" s="5">
        <v>10</v>
      </c>
      <c r="W47" s="5">
        <v>2</v>
      </c>
    </row>
    <row r="48" spans="1:23" ht="15.75" thickBot="1">
      <c r="A48" s="5">
        <f t="shared" si="1"/>
        <v>45</v>
      </c>
      <c r="B48" s="5">
        <v>2013</v>
      </c>
      <c r="C48" s="20" t="str">
        <f>INDEX(Unitinfo!C:C,MATCH(UnitGradeInfo!B48,Unitinfo!A:A,0))</f>
        <v>(근거리)Goblin_Club</v>
      </c>
      <c r="D48" s="21">
        <v>1</v>
      </c>
      <c r="E48" s="9">
        <v>25</v>
      </c>
      <c r="F48" s="5">
        <v>2250</v>
      </c>
      <c r="G48" s="5">
        <v>10</v>
      </c>
      <c r="H48" s="5">
        <v>210</v>
      </c>
      <c r="I48" s="42">
        <f>IF(INDEX(Unitinfo!D:D,MATCH(UnitGradeInfo!B48,Unitinfo!A:A,0))=1,50,5)</f>
        <v>5</v>
      </c>
      <c r="J48" s="5">
        <v>1</v>
      </c>
      <c r="K48" s="5">
        <v>1</v>
      </c>
      <c r="L48" s="5">
        <v>0</v>
      </c>
      <c r="M48" s="5">
        <v>334</v>
      </c>
      <c r="N48" s="5">
        <f t="shared" si="2"/>
        <v>2013</v>
      </c>
      <c r="O48" s="5">
        <v>0</v>
      </c>
      <c r="P48" s="5">
        <v>0</v>
      </c>
      <c r="Q48" s="19" t="s">
        <v>121</v>
      </c>
      <c r="R48" s="5">
        <v>0</v>
      </c>
      <c r="S48" s="5">
        <v>3</v>
      </c>
      <c r="T48" s="19" t="s">
        <v>122</v>
      </c>
      <c r="U48" s="5">
        <v>2</v>
      </c>
      <c r="V48" s="5">
        <v>10</v>
      </c>
      <c r="W48" s="5">
        <v>2</v>
      </c>
    </row>
    <row r="49" spans="1:23" ht="15.75" thickBot="1">
      <c r="A49" s="5">
        <f t="shared" si="1"/>
        <v>46</v>
      </c>
      <c r="B49" s="5">
        <v>2014</v>
      </c>
      <c r="C49" s="20" t="str">
        <f>INDEX(Unitinfo!C:C,MATCH(UnitGradeInfo!B49,Unitinfo!A:A,0))</f>
        <v>(근거리)Goblin_Baby</v>
      </c>
      <c r="D49" s="21">
        <v>1</v>
      </c>
      <c r="E49" s="9">
        <v>28</v>
      </c>
      <c r="F49" s="5">
        <v>1625</v>
      </c>
      <c r="G49" s="5">
        <v>20</v>
      </c>
      <c r="H49" s="5">
        <v>180</v>
      </c>
      <c r="I49" s="42">
        <f>IF(INDEX(Unitinfo!D:D,MATCH(UnitGradeInfo!B49,Unitinfo!A:A,0))=1,50,5)</f>
        <v>5</v>
      </c>
      <c r="J49" s="5">
        <v>1</v>
      </c>
      <c r="K49" s="5">
        <v>1</v>
      </c>
      <c r="L49" s="5">
        <v>0</v>
      </c>
      <c r="M49" s="5">
        <v>125</v>
      </c>
      <c r="N49" s="5">
        <f t="shared" si="2"/>
        <v>2014</v>
      </c>
      <c r="O49" s="5">
        <v>0</v>
      </c>
      <c r="P49" s="5">
        <v>0</v>
      </c>
      <c r="Q49" s="19" t="s">
        <v>121</v>
      </c>
      <c r="R49" s="5">
        <v>0</v>
      </c>
      <c r="S49" s="5">
        <v>4</v>
      </c>
      <c r="T49" s="19" t="s">
        <v>122</v>
      </c>
      <c r="U49" s="5">
        <v>2</v>
      </c>
      <c r="V49" s="5">
        <v>10</v>
      </c>
      <c r="W49" s="5">
        <v>2</v>
      </c>
    </row>
    <row r="50" spans="1:23" ht="15.75" thickBot="1">
      <c r="A50" s="5">
        <f t="shared" si="1"/>
        <v>47</v>
      </c>
      <c r="B50" s="5">
        <v>2015</v>
      </c>
      <c r="C50" s="20" t="str">
        <f>INDEX(Unitinfo!C:C,MATCH(UnitGradeInfo!B50,Unitinfo!A:A,0))</f>
        <v>(원거리)Orc_Stone</v>
      </c>
      <c r="D50" s="21">
        <v>1</v>
      </c>
      <c r="E50" s="9">
        <v>113</v>
      </c>
      <c r="F50" s="5">
        <v>10400</v>
      </c>
      <c r="G50" s="5">
        <v>10</v>
      </c>
      <c r="H50" s="5">
        <v>600</v>
      </c>
      <c r="I50" s="42">
        <f>IF(INDEX(Unitinfo!D:D,MATCH(UnitGradeInfo!B50,Unitinfo!A:A,0))=1,50,5)</f>
        <v>50</v>
      </c>
      <c r="J50" s="5">
        <v>1</v>
      </c>
      <c r="K50" s="5">
        <v>7</v>
      </c>
      <c r="L50" s="5">
        <v>0</v>
      </c>
      <c r="M50" s="5">
        <v>1000</v>
      </c>
      <c r="N50" s="5">
        <f t="shared" si="2"/>
        <v>2015</v>
      </c>
      <c r="O50" s="5">
        <v>0</v>
      </c>
      <c r="P50" s="5">
        <v>0</v>
      </c>
      <c r="Q50" s="19" t="s">
        <v>121</v>
      </c>
      <c r="R50" s="5">
        <v>0</v>
      </c>
      <c r="S50" s="5">
        <v>1</v>
      </c>
      <c r="T50" s="19" t="s">
        <v>122</v>
      </c>
      <c r="U50" s="5">
        <v>2</v>
      </c>
      <c r="V50" s="5">
        <v>10</v>
      </c>
      <c r="W50" s="5">
        <v>2</v>
      </c>
    </row>
    <row r="51" spans="1:23" ht="15.75" thickBot="1">
      <c r="A51" s="5">
        <f t="shared" si="1"/>
        <v>48</v>
      </c>
      <c r="B51" s="5">
        <v>2016</v>
      </c>
      <c r="C51" s="20" t="str">
        <f>INDEX(Unitinfo!C:C,MATCH(UnitGradeInfo!B51,Unitinfo!A:A,0))</f>
        <v>(근거리)Orc_Club</v>
      </c>
      <c r="D51" s="21">
        <v>1</v>
      </c>
      <c r="E51" s="9">
        <v>113</v>
      </c>
      <c r="F51" s="5">
        <v>10500</v>
      </c>
      <c r="G51" s="5">
        <v>10</v>
      </c>
      <c r="H51" s="5">
        <v>1200</v>
      </c>
      <c r="I51" s="42">
        <f>IF(INDEX(Unitinfo!D:D,MATCH(UnitGradeInfo!B51,Unitinfo!A:A,0))=1,50,5)</f>
        <v>5</v>
      </c>
      <c r="J51" s="5">
        <v>1</v>
      </c>
      <c r="K51" s="5">
        <v>13</v>
      </c>
      <c r="L51" s="5">
        <v>0</v>
      </c>
      <c r="M51" s="5">
        <v>1000</v>
      </c>
      <c r="N51" s="5">
        <f t="shared" si="2"/>
        <v>2016</v>
      </c>
      <c r="O51" s="5">
        <v>0</v>
      </c>
      <c r="P51" s="5">
        <v>0</v>
      </c>
      <c r="Q51" s="19" t="s">
        <v>121</v>
      </c>
      <c r="R51" s="5">
        <v>0</v>
      </c>
      <c r="S51" s="5">
        <v>1</v>
      </c>
      <c r="T51" s="19" t="s">
        <v>122</v>
      </c>
      <c r="U51" s="5">
        <v>2</v>
      </c>
      <c r="V51" s="5">
        <v>10</v>
      </c>
      <c r="W51" s="5">
        <v>2</v>
      </c>
    </row>
    <row r="52" spans="1:23" ht="15.75" thickBot="1">
      <c r="A52" s="5">
        <f t="shared" si="1"/>
        <v>49</v>
      </c>
      <c r="B52" s="5">
        <v>2017</v>
      </c>
      <c r="C52" s="20" t="str">
        <f>INDEX(Unitinfo!C:C,MATCH(UnitGradeInfo!B52,Unitinfo!A:A,0))</f>
        <v>(근거리)Dragon</v>
      </c>
      <c r="D52" s="21">
        <v>1</v>
      </c>
      <c r="E52" s="9">
        <v>150</v>
      </c>
      <c r="F52" s="5">
        <v>15250</v>
      </c>
      <c r="G52" s="5">
        <v>10</v>
      </c>
      <c r="H52" s="5">
        <v>1110</v>
      </c>
      <c r="I52" s="42">
        <f>IF(INDEX(Unitinfo!D:D,MATCH(UnitGradeInfo!B52,Unitinfo!A:A,0))=1,50,5)</f>
        <v>5</v>
      </c>
      <c r="J52" s="5">
        <v>1</v>
      </c>
      <c r="K52" s="5">
        <v>41</v>
      </c>
      <c r="L52" s="5">
        <v>0</v>
      </c>
      <c r="M52" s="5">
        <v>1000</v>
      </c>
      <c r="N52" s="5">
        <f t="shared" si="2"/>
        <v>2017</v>
      </c>
      <c r="O52" s="5">
        <v>0</v>
      </c>
      <c r="P52" s="5">
        <v>0</v>
      </c>
      <c r="Q52" s="19" t="s">
        <v>121</v>
      </c>
      <c r="R52" s="5">
        <v>0</v>
      </c>
      <c r="S52" s="5">
        <v>1</v>
      </c>
      <c r="T52" s="19" t="s">
        <v>122</v>
      </c>
      <c r="U52" s="5">
        <v>2</v>
      </c>
      <c r="V52" s="5">
        <v>10</v>
      </c>
      <c r="W52" s="5">
        <v>2</v>
      </c>
    </row>
    <row r="53" spans="1:23" ht="15.75" thickBot="1">
      <c r="A53" s="5">
        <f t="shared" si="1"/>
        <v>50</v>
      </c>
      <c r="B53" s="5">
        <v>2018</v>
      </c>
      <c r="C53" s="20" t="str">
        <f>INDEX(Unitinfo!C:C,MATCH(UnitGradeInfo!B53,Unitinfo!A:A,0))</f>
        <v>(원거리)Dragon_Fire</v>
      </c>
      <c r="D53" s="21">
        <v>1</v>
      </c>
      <c r="E53" s="9">
        <v>150</v>
      </c>
      <c r="F53" s="5">
        <v>12500</v>
      </c>
      <c r="G53" s="5">
        <v>20</v>
      </c>
      <c r="H53" s="5">
        <v>1500</v>
      </c>
      <c r="I53" s="42">
        <f>IF(INDEX(Unitinfo!D:D,MATCH(UnitGradeInfo!B53,Unitinfo!A:A,0))=1,50,5)</f>
        <v>50</v>
      </c>
      <c r="J53" s="5">
        <v>1</v>
      </c>
      <c r="K53" s="5">
        <v>21</v>
      </c>
      <c r="L53" s="5">
        <v>0</v>
      </c>
      <c r="M53" s="5">
        <v>125</v>
      </c>
      <c r="N53" s="5">
        <f t="shared" ref="N53:N61" si="3">B53</f>
        <v>2018</v>
      </c>
      <c r="O53" s="5">
        <v>0</v>
      </c>
      <c r="P53" s="5">
        <v>0</v>
      </c>
      <c r="Q53" s="19" t="s">
        <v>121</v>
      </c>
      <c r="R53" s="5">
        <v>0</v>
      </c>
      <c r="S53" s="5">
        <v>1</v>
      </c>
      <c r="T53" s="19" t="s">
        <v>122</v>
      </c>
      <c r="U53" s="5">
        <v>2</v>
      </c>
      <c r="V53" s="5">
        <v>10</v>
      </c>
      <c r="W53" s="5">
        <v>2</v>
      </c>
    </row>
    <row r="54" spans="1:23" ht="15.75" thickBot="1">
      <c r="A54" s="5">
        <f t="shared" si="1"/>
        <v>51</v>
      </c>
      <c r="B54" s="40">
        <v>11001</v>
      </c>
      <c r="C54" s="20" t="str">
        <f>INDEX(Unitinfo!C:C,MATCH(UnitGradeInfo!B54,Unitinfo!A:A,0))</f>
        <v>(원거리)Indian_Wagon</v>
      </c>
      <c r="D54" s="21">
        <v>1</v>
      </c>
      <c r="E54" s="9">
        <v>10</v>
      </c>
      <c r="F54" s="5">
        <v>100</v>
      </c>
      <c r="G54" s="5">
        <v>10</v>
      </c>
      <c r="H54" s="5">
        <v>0</v>
      </c>
      <c r="I54" s="42">
        <f>IF(INDEX(Unitinfo!D:D,MATCH(UnitGradeInfo!B54,Unitinfo!A:A,0))=1,50,5)</f>
        <v>50</v>
      </c>
      <c r="J54" s="5">
        <v>1</v>
      </c>
      <c r="K54" s="5">
        <v>10</v>
      </c>
      <c r="L54" s="5">
        <v>0</v>
      </c>
      <c r="M54" s="5">
        <v>1000</v>
      </c>
      <c r="N54" s="5">
        <f t="shared" si="3"/>
        <v>11001</v>
      </c>
      <c r="O54" s="5">
        <v>0</v>
      </c>
      <c r="P54" s="5">
        <v>0</v>
      </c>
      <c r="Q54" s="19" t="s">
        <v>121</v>
      </c>
      <c r="R54" s="5">
        <v>0</v>
      </c>
      <c r="S54" s="5">
        <v>1</v>
      </c>
      <c r="T54" s="19" t="s">
        <v>122</v>
      </c>
      <c r="U54" s="5">
        <v>2</v>
      </c>
      <c r="V54" s="5">
        <v>10</v>
      </c>
      <c r="W54" s="5">
        <v>2</v>
      </c>
    </row>
    <row r="55" spans="1:23" ht="15.75" thickBot="1">
      <c r="A55" s="5">
        <f t="shared" si="1"/>
        <v>52</v>
      </c>
      <c r="B55" s="40">
        <v>11002</v>
      </c>
      <c r="C55" s="20" t="str">
        <f>INDEX(Unitinfo!C:C,MATCH(UnitGradeInfo!B55,Unitinfo!A:A,0))</f>
        <v>(원거리)Indian_Catapult</v>
      </c>
      <c r="D55" s="21">
        <v>1</v>
      </c>
      <c r="E55" s="9">
        <v>10</v>
      </c>
      <c r="F55" s="5">
        <v>100</v>
      </c>
      <c r="G55" s="5">
        <v>10</v>
      </c>
      <c r="H55" s="5">
        <v>100</v>
      </c>
      <c r="I55" s="42">
        <f>IF(INDEX(Unitinfo!D:D,MATCH(UnitGradeInfo!B55,Unitinfo!A:A,0))=1,50,5)</f>
        <v>50</v>
      </c>
      <c r="J55" s="5">
        <v>1</v>
      </c>
      <c r="K55" s="5">
        <v>10</v>
      </c>
      <c r="L55" s="5">
        <v>0</v>
      </c>
      <c r="M55" s="5">
        <v>1000</v>
      </c>
      <c r="N55" s="5">
        <f t="shared" si="3"/>
        <v>11002</v>
      </c>
      <c r="O55" s="5">
        <v>0</v>
      </c>
      <c r="P55" s="5">
        <v>0</v>
      </c>
      <c r="Q55" s="19" t="s">
        <v>121</v>
      </c>
      <c r="R55" s="5">
        <v>0</v>
      </c>
      <c r="S55" s="5">
        <v>1</v>
      </c>
      <c r="T55" s="19" t="s">
        <v>122</v>
      </c>
      <c r="U55" s="5">
        <v>2</v>
      </c>
      <c r="V55" s="5">
        <v>10</v>
      </c>
      <c r="W55" s="5">
        <v>2</v>
      </c>
    </row>
    <row r="56" spans="1:23" ht="15.75" thickBot="1">
      <c r="A56" s="5">
        <f t="shared" si="1"/>
        <v>53</v>
      </c>
      <c r="B56" s="40">
        <v>11003</v>
      </c>
      <c r="C56" s="20" t="str">
        <f>INDEX(Unitinfo!C:C,MATCH(UnitGradeInfo!B56,Unitinfo!A:A,0))</f>
        <v>(원거리)Indian_Wall</v>
      </c>
      <c r="D56" s="21">
        <v>1</v>
      </c>
      <c r="E56" s="9">
        <v>10</v>
      </c>
      <c r="F56" s="5">
        <v>100</v>
      </c>
      <c r="G56" s="5">
        <v>10</v>
      </c>
      <c r="H56" s="5">
        <v>0</v>
      </c>
      <c r="I56" s="42">
        <f>IF(INDEX(Unitinfo!D:D,MATCH(UnitGradeInfo!B56,Unitinfo!A:A,0))=1,50,5)</f>
        <v>50</v>
      </c>
      <c r="J56" s="5">
        <v>1</v>
      </c>
      <c r="K56" s="5">
        <v>5</v>
      </c>
      <c r="L56" s="5">
        <v>0</v>
      </c>
      <c r="M56" s="5">
        <v>1000</v>
      </c>
      <c r="N56" s="5">
        <f t="shared" si="3"/>
        <v>11003</v>
      </c>
      <c r="O56" s="5">
        <v>0</v>
      </c>
      <c r="P56" s="5">
        <v>0</v>
      </c>
      <c r="Q56" s="19" t="s">
        <v>121</v>
      </c>
      <c r="R56" s="5">
        <v>0</v>
      </c>
      <c r="S56" s="5">
        <v>1</v>
      </c>
      <c r="T56" s="19" t="s">
        <v>122</v>
      </c>
      <c r="U56" s="5">
        <v>2</v>
      </c>
      <c r="V56" s="5">
        <v>10</v>
      </c>
      <c r="W56" s="5">
        <v>2</v>
      </c>
    </row>
    <row r="57" spans="1:23" ht="15.75" thickBot="1">
      <c r="A57" s="5">
        <f t="shared" si="1"/>
        <v>54</v>
      </c>
      <c r="B57" s="40">
        <v>11004</v>
      </c>
      <c r="C57" s="20" t="str">
        <f>INDEX(Unitinfo!C:C,MATCH(UnitGradeInfo!B57,Unitinfo!A:A,0))</f>
        <v>(원거리)Indian_Watchtower</v>
      </c>
      <c r="D57" s="21">
        <v>1</v>
      </c>
      <c r="E57" s="9">
        <v>10</v>
      </c>
      <c r="F57" s="5">
        <v>100</v>
      </c>
      <c r="G57" s="5">
        <v>10</v>
      </c>
      <c r="H57" s="5">
        <v>20</v>
      </c>
      <c r="I57" s="42">
        <f>IF(INDEX(Unitinfo!D:D,MATCH(UnitGradeInfo!B57,Unitinfo!A:A,0))=1,50,5)</f>
        <v>50</v>
      </c>
      <c r="J57" s="5">
        <v>1</v>
      </c>
      <c r="K57" s="5">
        <v>10</v>
      </c>
      <c r="L57" s="5">
        <v>0</v>
      </c>
      <c r="M57" s="5">
        <v>1000</v>
      </c>
      <c r="N57" s="5">
        <f t="shared" si="3"/>
        <v>11004</v>
      </c>
      <c r="O57" s="5">
        <v>0</v>
      </c>
      <c r="P57" s="5">
        <v>0</v>
      </c>
      <c r="Q57" s="19" t="s">
        <v>121</v>
      </c>
      <c r="R57" s="5">
        <v>0</v>
      </c>
      <c r="S57" s="5">
        <v>1</v>
      </c>
      <c r="T57" s="19" t="s">
        <v>122</v>
      </c>
      <c r="U57" s="5">
        <v>2</v>
      </c>
      <c r="V57" s="5">
        <v>10</v>
      </c>
      <c r="W57" s="5">
        <v>2</v>
      </c>
    </row>
    <row r="58" spans="1:23" ht="15.75" thickBot="1">
      <c r="A58" s="5">
        <f t="shared" si="1"/>
        <v>55</v>
      </c>
      <c r="B58" s="40">
        <v>11005</v>
      </c>
      <c r="C58" s="20" t="str">
        <f>INDEX(Unitinfo!C:C,MATCH(UnitGradeInfo!B58,Unitinfo!A:A,0))</f>
        <v>(원거리)Indian_Chicken_House</v>
      </c>
      <c r="D58" s="21">
        <v>1</v>
      </c>
      <c r="E58" s="9">
        <v>10</v>
      </c>
      <c r="F58" s="5">
        <v>100</v>
      </c>
      <c r="G58" s="5">
        <v>10</v>
      </c>
      <c r="H58" s="5">
        <v>0</v>
      </c>
      <c r="I58" s="42">
        <f>IF(INDEX(Unitinfo!D:D,MATCH(UnitGradeInfo!B58,Unitinfo!A:A,0))=1,50,5)</f>
        <v>50</v>
      </c>
      <c r="J58" s="5">
        <v>1</v>
      </c>
      <c r="K58" s="5">
        <v>10</v>
      </c>
      <c r="L58" s="5">
        <v>0</v>
      </c>
      <c r="M58" s="5">
        <v>1000</v>
      </c>
      <c r="N58" s="5">
        <f t="shared" si="3"/>
        <v>11005</v>
      </c>
      <c r="O58" s="5">
        <v>0</v>
      </c>
      <c r="P58" s="5">
        <v>0</v>
      </c>
      <c r="Q58" s="19" t="s">
        <v>121</v>
      </c>
      <c r="R58" s="5">
        <v>0</v>
      </c>
      <c r="S58" s="5">
        <v>1</v>
      </c>
      <c r="T58" s="19" t="s">
        <v>122</v>
      </c>
      <c r="U58" s="5">
        <v>2</v>
      </c>
      <c r="V58" s="5">
        <v>10</v>
      </c>
      <c r="W58" s="5">
        <v>2</v>
      </c>
    </row>
    <row r="59" spans="1:23" ht="15.75" thickBot="1">
      <c r="A59" s="5">
        <f t="shared" si="1"/>
        <v>56</v>
      </c>
      <c r="B59" s="40">
        <v>11006</v>
      </c>
      <c r="C59" s="20" t="str">
        <f>INDEX(Unitinfo!C:C,MATCH(UnitGradeInfo!B59,Unitinfo!A:A,0))</f>
        <v>(원거리)Indian_Jar_1</v>
      </c>
      <c r="D59" s="21">
        <v>1</v>
      </c>
      <c r="E59" s="9">
        <v>10</v>
      </c>
      <c r="F59" s="5">
        <v>100</v>
      </c>
      <c r="G59" s="5">
        <v>10</v>
      </c>
      <c r="H59" s="5">
        <v>0</v>
      </c>
      <c r="I59" s="42">
        <f>IF(INDEX(Unitinfo!D:D,MATCH(UnitGradeInfo!B59,Unitinfo!A:A,0))=1,50,5)</f>
        <v>50</v>
      </c>
      <c r="J59" s="5">
        <v>1</v>
      </c>
      <c r="K59" s="5">
        <v>10</v>
      </c>
      <c r="L59" s="5">
        <v>0</v>
      </c>
      <c r="M59" s="5">
        <v>1000</v>
      </c>
      <c r="N59" s="5">
        <f t="shared" si="3"/>
        <v>11006</v>
      </c>
      <c r="O59" s="5">
        <v>0</v>
      </c>
      <c r="P59" s="5">
        <v>0</v>
      </c>
      <c r="Q59" s="19" t="s">
        <v>121</v>
      </c>
      <c r="R59" s="5">
        <v>0</v>
      </c>
      <c r="S59" s="5">
        <v>1</v>
      </c>
      <c r="T59" s="19" t="s">
        <v>122</v>
      </c>
      <c r="U59" s="5">
        <v>2</v>
      </c>
      <c r="V59" s="5">
        <v>10</v>
      </c>
      <c r="W59" s="5">
        <v>2</v>
      </c>
    </row>
    <row r="60" spans="1:23" ht="15.75" thickBot="1">
      <c r="A60" s="5">
        <f t="shared" si="1"/>
        <v>57</v>
      </c>
      <c r="B60" s="40">
        <v>11007</v>
      </c>
      <c r="C60" s="20" t="str">
        <f>INDEX(Unitinfo!C:C,MATCH(UnitGradeInfo!B60,Unitinfo!A:A,0))</f>
        <v>(원거리)Indian_Jar_2</v>
      </c>
      <c r="D60" s="21">
        <v>1</v>
      </c>
      <c r="E60" s="9">
        <v>10</v>
      </c>
      <c r="F60" s="5">
        <v>100</v>
      </c>
      <c r="G60" s="5">
        <v>10</v>
      </c>
      <c r="H60" s="5">
        <v>0</v>
      </c>
      <c r="I60" s="42">
        <f>IF(INDEX(Unitinfo!D:D,MATCH(UnitGradeInfo!B60,Unitinfo!A:A,0))=1,50,5)</f>
        <v>50</v>
      </c>
      <c r="J60" s="5">
        <v>1</v>
      </c>
      <c r="K60" s="5">
        <v>10</v>
      </c>
      <c r="L60" s="5">
        <v>0</v>
      </c>
      <c r="M60" s="5">
        <v>1000</v>
      </c>
      <c r="N60" s="5">
        <f t="shared" si="3"/>
        <v>11007</v>
      </c>
      <c r="O60" s="5">
        <v>0</v>
      </c>
      <c r="P60" s="5">
        <v>0</v>
      </c>
      <c r="Q60" s="19" t="s">
        <v>121</v>
      </c>
      <c r="R60" s="5">
        <v>0</v>
      </c>
      <c r="S60" s="5">
        <v>1</v>
      </c>
      <c r="T60" s="19" t="s">
        <v>122</v>
      </c>
      <c r="U60" s="5">
        <v>2</v>
      </c>
      <c r="V60" s="5">
        <v>10</v>
      </c>
      <c r="W60" s="5">
        <v>2</v>
      </c>
    </row>
    <row r="61" spans="1:23" ht="15.75" thickBot="1">
      <c r="A61" s="5">
        <f t="shared" si="1"/>
        <v>58</v>
      </c>
      <c r="B61" s="40">
        <v>11008</v>
      </c>
      <c r="C61" s="20" t="str">
        <f>INDEX(Unitinfo!C:C,MATCH(UnitGradeInfo!B61,Unitinfo!A:A,0))</f>
        <v>(원거리)Indian_Straw</v>
      </c>
      <c r="D61" s="21">
        <v>1</v>
      </c>
      <c r="E61" s="9">
        <v>10</v>
      </c>
      <c r="F61" s="5">
        <v>100</v>
      </c>
      <c r="G61" s="5">
        <v>10</v>
      </c>
      <c r="H61" s="5">
        <v>0</v>
      </c>
      <c r="I61" s="42">
        <f>IF(INDEX(Unitinfo!D:D,MATCH(UnitGradeInfo!B61,Unitinfo!A:A,0))=1,50,5)</f>
        <v>50</v>
      </c>
      <c r="J61" s="5">
        <v>1</v>
      </c>
      <c r="K61" s="5">
        <v>10</v>
      </c>
      <c r="L61" s="5">
        <v>0</v>
      </c>
      <c r="M61" s="5">
        <v>1000</v>
      </c>
      <c r="N61" s="5">
        <f t="shared" si="3"/>
        <v>11008</v>
      </c>
      <c r="O61" s="5">
        <v>0</v>
      </c>
      <c r="P61" s="5">
        <v>0</v>
      </c>
      <c r="Q61" s="19" t="s">
        <v>121</v>
      </c>
      <c r="R61" s="5">
        <v>0</v>
      </c>
      <c r="S61" s="5">
        <v>1</v>
      </c>
      <c r="T61" s="19" t="s">
        <v>122</v>
      </c>
      <c r="U61" s="5">
        <v>2</v>
      </c>
      <c r="V61" s="5">
        <v>10</v>
      </c>
      <c r="W61" s="5">
        <v>2</v>
      </c>
    </row>
    <row r="62" spans="1:23" ht="15.75" thickBot="1">
      <c r="A62" s="5">
        <f t="shared" si="1"/>
        <v>59</v>
      </c>
      <c r="B62" s="40">
        <v>11009</v>
      </c>
      <c r="C62" s="20" t="str">
        <f>INDEX(Unitinfo!C:C,MATCH(UnitGradeInfo!B62,Unitinfo!A:A,0))</f>
        <v>(원거리)Indian_Flag_Alter</v>
      </c>
      <c r="D62" s="21">
        <v>1</v>
      </c>
      <c r="E62" s="9">
        <v>10</v>
      </c>
      <c r="F62" s="5">
        <v>100</v>
      </c>
      <c r="G62" s="5">
        <v>10</v>
      </c>
      <c r="H62" s="5">
        <v>0</v>
      </c>
      <c r="I62" s="42">
        <f>IF(INDEX(Unitinfo!D:D,MATCH(UnitGradeInfo!B62,Unitinfo!A:A,0))=1,50,5)</f>
        <v>50</v>
      </c>
      <c r="J62" s="5">
        <v>1</v>
      </c>
      <c r="K62" s="5">
        <v>10</v>
      </c>
      <c r="L62" s="5">
        <v>0</v>
      </c>
      <c r="M62" s="5">
        <v>1000</v>
      </c>
      <c r="N62" s="5">
        <f t="shared" ref="N62:N64" si="4">B62</f>
        <v>11009</v>
      </c>
      <c r="O62" s="5">
        <v>0</v>
      </c>
      <c r="P62" s="5">
        <v>0</v>
      </c>
      <c r="Q62" s="19" t="s">
        <v>121</v>
      </c>
      <c r="R62" s="5">
        <v>0</v>
      </c>
      <c r="S62" s="5">
        <v>1</v>
      </c>
      <c r="T62" s="19" t="s">
        <v>122</v>
      </c>
      <c r="U62" s="5">
        <v>2</v>
      </c>
      <c r="V62" s="5">
        <v>10</v>
      </c>
      <c r="W62" s="5">
        <v>2</v>
      </c>
    </row>
    <row r="63" spans="1:23" ht="15.75" thickBot="1">
      <c r="A63" s="5">
        <f t="shared" si="1"/>
        <v>60</v>
      </c>
      <c r="B63" s="40">
        <v>11010</v>
      </c>
      <c r="C63" s="20" t="str">
        <f>INDEX(Unitinfo!C:C,MATCH(UnitGradeInfo!B63,Unitinfo!A:A,0))</f>
        <v>(원거리)Indian_House</v>
      </c>
      <c r="D63" s="21">
        <v>1</v>
      </c>
      <c r="E63" s="9">
        <v>10</v>
      </c>
      <c r="F63" s="5">
        <v>100</v>
      </c>
      <c r="G63" s="5">
        <v>10</v>
      </c>
      <c r="H63" s="5">
        <v>0</v>
      </c>
      <c r="I63" s="42">
        <f>IF(INDEX(Unitinfo!D:D,MATCH(UnitGradeInfo!B63,Unitinfo!A:A,0))=1,50,5)</f>
        <v>50</v>
      </c>
      <c r="J63" s="5">
        <v>1</v>
      </c>
      <c r="K63" s="5">
        <v>10</v>
      </c>
      <c r="L63" s="5">
        <v>0</v>
      </c>
      <c r="M63" s="5">
        <v>1000</v>
      </c>
      <c r="N63" s="5">
        <f t="shared" si="4"/>
        <v>11010</v>
      </c>
      <c r="O63" s="5">
        <v>0</v>
      </c>
      <c r="P63" s="5">
        <v>0</v>
      </c>
      <c r="Q63" s="19" t="s">
        <v>121</v>
      </c>
      <c r="R63" s="5">
        <v>0</v>
      </c>
      <c r="S63" s="5">
        <v>1</v>
      </c>
      <c r="T63" s="19" t="s">
        <v>122</v>
      </c>
      <c r="U63" s="5">
        <v>2</v>
      </c>
      <c r="V63" s="5">
        <v>10</v>
      </c>
      <c r="W63" s="5">
        <v>2</v>
      </c>
    </row>
    <row r="64" spans="1:23" ht="15.75" thickBot="1">
      <c r="A64" s="5">
        <f t="shared" si="1"/>
        <v>61</v>
      </c>
      <c r="B64" s="40">
        <v>11011</v>
      </c>
      <c r="C64" s="20" t="str">
        <f>INDEX(Unitinfo!C:C,MATCH(UnitGradeInfo!B64,Unitinfo!A:A,0))</f>
        <v>(원거리)Indian_Fire</v>
      </c>
      <c r="D64" s="21">
        <v>1</v>
      </c>
      <c r="E64" s="9">
        <v>10</v>
      </c>
      <c r="F64" s="5">
        <v>100</v>
      </c>
      <c r="G64" s="5">
        <v>10</v>
      </c>
      <c r="H64" s="5">
        <v>0</v>
      </c>
      <c r="I64" s="42">
        <f>IF(INDEX(Unitinfo!D:D,MATCH(UnitGradeInfo!B64,Unitinfo!A:A,0))=1,50,5)</f>
        <v>50</v>
      </c>
      <c r="J64" s="5">
        <v>1</v>
      </c>
      <c r="K64" s="5">
        <v>10</v>
      </c>
      <c r="L64" s="5">
        <v>0</v>
      </c>
      <c r="M64" s="5">
        <v>1000</v>
      </c>
      <c r="N64" s="5">
        <f t="shared" si="4"/>
        <v>11011</v>
      </c>
      <c r="O64" s="5">
        <v>0</v>
      </c>
      <c r="P64" s="5">
        <v>0</v>
      </c>
      <c r="Q64" s="19" t="s">
        <v>121</v>
      </c>
      <c r="R64" s="5">
        <v>0</v>
      </c>
      <c r="S64" s="5">
        <v>1</v>
      </c>
      <c r="T64" s="19" t="s">
        <v>122</v>
      </c>
      <c r="U64" s="5">
        <v>2</v>
      </c>
      <c r="V64" s="5">
        <v>10</v>
      </c>
      <c r="W64" s="5">
        <v>2</v>
      </c>
    </row>
  </sheetData>
  <phoneticPr fontId="2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" id="{82858EB1-9C6F-44EC-850D-3E099D960ECC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I4:I64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7"/>
  </sheetPr>
  <dimension ref="A1:C21"/>
  <sheetViews>
    <sheetView workbookViewId="0">
      <selection activeCell="D25" sqref="D25"/>
    </sheetView>
  </sheetViews>
  <sheetFormatPr defaultRowHeight="15"/>
  <cols>
    <col min="3" max="3" width="59.5703125" customWidth="1"/>
  </cols>
  <sheetData>
    <row r="1" spans="1:3">
      <c r="A1" s="14" t="s">
        <v>42</v>
      </c>
      <c r="B1" s="14" t="s">
        <v>86</v>
      </c>
      <c r="C1" s="14" t="s">
        <v>47</v>
      </c>
    </row>
    <row r="2" spans="1:3">
      <c r="A2" s="15" t="s">
        <v>1</v>
      </c>
      <c r="B2" s="15" t="s">
        <v>1</v>
      </c>
      <c r="C2" s="17" t="s">
        <v>48</v>
      </c>
    </row>
    <row r="3" spans="1:3">
      <c r="A3" s="18" t="s">
        <v>2</v>
      </c>
      <c r="B3" s="18" t="s">
        <v>2</v>
      </c>
      <c r="C3" s="18" t="s">
        <v>2</v>
      </c>
    </row>
    <row r="4" spans="1:3">
      <c r="A4" s="5">
        <v>1001</v>
      </c>
      <c r="B4" s="5">
        <v>5</v>
      </c>
      <c r="C4" t="str">
        <f>"Projectile/"&amp;A4&amp;"_"&amp;INDEX(Unitinfo!B:B,MATCH(A4,Unitinfo!A:A,0))&amp;"_Bullet.prefab"</f>
        <v>Projectile/1001_Indian_Archer_Bullet.prefab</v>
      </c>
    </row>
    <row r="5" spans="1:3">
      <c r="A5" s="5">
        <v>1012</v>
      </c>
      <c r="B5" s="5">
        <v>5</v>
      </c>
      <c r="C5" t="str">
        <f>"Projectile/"&amp;A5&amp;"_"&amp;INDEX(Unitinfo!B:B,MATCH(A5,Unitinfo!A:A,0))&amp;"_Bullet.prefab"</f>
        <v>Projectile/1012_Indian_Horse_Archer_Bullet.prefab</v>
      </c>
    </row>
    <row r="6" spans="1:3">
      <c r="A6" s="5">
        <v>1013</v>
      </c>
      <c r="B6" s="5">
        <v>5</v>
      </c>
      <c r="C6" t="str">
        <f>"Projectile/"&amp;A6&amp;"_"&amp;INDEX(Unitinfo!B:B,MATCH(A6,Unitinfo!A:A,0))&amp;"_Bullet.prefab"</f>
        <v>Projectile/1013_Chicken_Black_Bullet.prefab</v>
      </c>
    </row>
    <row r="7" spans="1:3">
      <c r="A7" s="5">
        <v>1014</v>
      </c>
      <c r="B7" s="5">
        <v>5</v>
      </c>
      <c r="C7" t="str">
        <f>"Projectile/"&amp;A7&amp;"_"&amp;INDEX(Unitinfo!B:B,MATCH(A7,Unitinfo!A:A,0))&amp;"_Bullet.prefab"</f>
        <v>Projectile/1014_Chicken_White_Bullet.prefab</v>
      </c>
    </row>
    <row r="8" spans="1:3">
      <c r="A8" s="5">
        <v>1016</v>
      </c>
      <c r="B8" s="5">
        <v>5</v>
      </c>
      <c r="C8" t="str">
        <f>"Projectile/"&amp;A8&amp;"_"&amp;INDEX(Unitinfo!B:B,MATCH(A8,Unitinfo!A:A,0))&amp;"_Bullet.prefab"</f>
        <v>Projectile/1016_Indian_Egg_Bullet.prefab</v>
      </c>
    </row>
    <row r="9" spans="1:3">
      <c r="A9" s="5">
        <v>2002</v>
      </c>
      <c r="B9" s="5">
        <v>5</v>
      </c>
      <c r="C9" t="str">
        <f>"Projectile/"&amp;A9&amp;"_"&amp;INDEX(Unitinfo!B:B,MATCH(A9,Unitinfo!A:A,0))&amp;"_Bullet.prefab"</f>
        <v>Projectile/2002_Slime_Archer_Bullet.prefab</v>
      </c>
    </row>
    <row r="10" spans="1:3">
      <c r="A10" s="5">
        <v>2004</v>
      </c>
      <c r="B10" s="5">
        <v>5</v>
      </c>
      <c r="C10" t="str">
        <f>"Projectile/"&amp;A10&amp;"_"&amp;INDEX(Unitinfo!B:B,MATCH(A10,Unitinfo!A:A,0))&amp;"_Bullet.prefab"</f>
        <v>Projectile/2004_Skeleton_Archer_Bullet.prefab</v>
      </c>
    </row>
    <row r="11" spans="1:3">
      <c r="A11" s="5">
        <v>2005</v>
      </c>
      <c r="B11" s="5">
        <v>5</v>
      </c>
      <c r="C11" t="str">
        <f>"Projectile/"&amp;A11&amp;"_"&amp;INDEX(Unitinfo!B:B,MATCH(A11,Unitinfo!A:A,0))&amp;"_Bullet.prefab"</f>
        <v>Projectile/2005_Skeleton_Witch_Bullet.prefab</v>
      </c>
    </row>
    <row r="12" spans="1:3">
      <c r="A12" s="5">
        <v>2009</v>
      </c>
      <c r="B12" s="5">
        <v>5</v>
      </c>
      <c r="C12" t="str">
        <f>"Projectile/"&amp;A12&amp;"_"&amp;INDEX(Unitinfo!B:B,MATCH(A12,Unitinfo!A:A,0))&amp;"_Bullet.prefab"</f>
        <v>Projectile/2009_Witch_Fire_Bullet.prefab</v>
      </c>
    </row>
    <row r="13" spans="1:3">
      <c r="A13" s="5">
        <v>2010</v>
      </c>
      <c r="B13" s="5">
        <v>5</v>
      </c>
      <c r="C13" t="str">
        <f>"Projectile/"&amp;A13&amp;"_"&amp;INDEX(Unitinfo!B:B,MATCH(A13,Unitinfo!A:A,0))&amp;"_Bullet.prefab"</f>
        <v>Projectile/2010_Witch_Thunder_Bullet.prefab</v>
      </c>
    </row>
    <row r="14" spans="1:3">
      <c r="A14" s="5">
        <v>2011</v>
      </c>
      <c r="B14" s="5">
        <v>5</v>
      </c>
      <c r="C14" t="str">
        <f>"Projectile/"&amp;A14&amp;"_"&amp;INDEX(Unitinfo!B:B,MATCH(A14,Unitinfo!A:A,0))&amp;"_Bullet.prefab"</f>
        <v>Projectile/2011_Witch_Poison_Bullet.prefab</v>
      </c>
    </row>
    <row r="15" spans="1:3">
      <c r="A15" s="5">
        <v>2012</v>
      </c>
      <c r="B15" s="5">
        <v>5</v>
      </c>
      <c r="C15" t="str">
        <f>"Projectile/"&amp;A15&amp;"_"&amp;INDEX(Unitinfo!B:B,MATCH(A15,Unitinfo!A:A,0))&amp;"_Bullet.prefab"</f>
        <v>Projectile/2012_Goblin_Stone_Bullet.prefab</v>
      </c>
    </row>
    <row r="16" spans="1:3">
      <c r="A16" s="5">
        <v>2015</v>
      </c>
      <c r="B16" s="5">
        <v>5</v>
      </c>
      <c r="C16" t="str">
        <f>"Projectile/"&amp;A16&amp;"_"&amp;INDEX(Unitinfo!B:B,MATCH(A16,Unitinfo!A:A,0))&amp;"_Bullet.prefab"</f>
        <v>Projectile/2015_Orc_Stone_Bullet.prefab</v>
      </c>
    </row>
    <row r="17" spans="1:3">
      <c r="A17" s="5">
        <v>2018</v>
      </c>
      <c r="B17" s="5">
        <v>5</v>
      </c>
      <c r="C17" t="str">
        <f>"Projectile/"&amp;A17&amp;"_"&amp;INDEX(Unitinfo!B:B,MATCH(A17,Unitinfo!A:A,0))&amp;"_Bullet.prefab"</f>
        <v>Projectile/2018_Dragon_Fire_Bullet.prefab</v>
      </c>
    </row>
    <row r="18" spans="1:3">
      <c r="A18" s="5">
        <v>11002</v>
      </c>
      <c r="B18" s="5">
        <v>1</v>
      </c>
      <c r="C18" t="str">
        <f>"Projectile/"&amp;A18&amp;"_"&amp;INDEX(Unitinfo!B:B,MATCH(A18,Unitinfo!A:A,0))&amp;"_Bullet.prefab"</f>
        <v>Projectile/11002_Indian_Catapult_Bullet.prefab</v>
      </c>
    </row>
    <row r="19" spans="1:3">
      <c r="A19" s="5">
        <v>11004</v>
      </c>
      <c r="B19" s="5">
        <v>5</v>
      </c>
      <c r="C19" t="str">
        <f>"Projectile/"&amp;A19&amp;"_"&amp;INDEX(Unitinfo!B:B,MATCH(A19,Unitinfo!A:A,0))&amp;"_Bullet.prefab"</f>
        <v>Projectile/11004_Indian_Watchtower_Bullet.prefab</v>
      </c>
    </row>
    <row r="20" spans="1:3">
      <c r="A20" s="5"/>
      <c r="B20" s="5"/>
    </row>
    <row r="21" spans="1:3">
      <c r="A21" s="5"/>
      <c r="B21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1"/>
  <sheetViews>
    <sheetView workbookViewId="0">
      <selection activeCell="D11" sqref="D11"/>
    </sheetView>
  </sheetViews>
  <sheetFormatPr defaultRowHeight="15"/>
  <cols>
    <col min="2" max="2" width="16.140625" bestFit="1" customWidth="1"/>
    <col min="3" max="3" width="20" bestFit="1" customWidth="1"/>
    <col min="4" max="4" width="12.85546875" bestFit="1" customWidth="1"/>
  </cols>
  <sheetData>
    <row r="1" spans="1:4">
      <c r="A1" s="14" t="s">
        <v>42</v>
      </c>
      <c r="B1" s="14" t="s">
        <v>102</v>
      </c>
      <c r="C1" s="14" t="s">
        <v>101</v>
      </c>
      <c r="D1" s="14" t="s">
        <v>87</v>
      </c>
    </row>
    <row r="2" spans="1:4">
      <c r="A2" s="16" t="s">
        <v>3</v>
      </c>
      <c r="B2" s="16" t="s">
        <v>3</v>
      </c>
      <c r="C2" s="16" t="s">
        <v>3</v>
      </c>
      <c r="D2" s="16" t="s">
        <v>3</v>
      </c>
    </row>
    <row r="3" spans="1:4">
      <c r="A3" s="18" t="s">
        <v>2</v>
      </c>
      <c r="B3" s="18" t="s">
        <v>2</v>
      </c>
      <c r="C3" s="18" t="s">
        <v>2</v>
      </c>
      <c r="D3" s="18" t="s">
        <v>2</v>
      </c>
    </row>
    <row r="4" spans="1:4" ht="16.5">
      <c r="A4" s="24" t="s">
        <v>16</v>
      </c>
      <c r="B4" s="22" t="s">
        <v>88</v>
      </c>
      <c r="C4" s="9" t="s">
        <v>92</v>
      </c>
      <c r="D4" s="9" t="s">
        <v>96</v>
      </c>
    </row>
    <row r="5" spans="1:4" ht="16.5">
      <c r="A5" s="23" t="s">
        <v>17</v>
      </c>
      <c r="B5" s="22" t="s">
        <v>89</v>
      </c>
      <c r="C5" s="9" t="s">
        <v>93</v>
      </c>
      <c r="D5" s="9" t="s">
        <v>97</v>
      </c>
    </row>
    <row r="6" spans="1:4" ht="16.5">
      <c r="A6" s="23" t="s">
        <v>18</v>
      </c>
      <c r="B6" s="22" t="s">
        <v>90</v>
      </c>
      <c r="C6" s="9" t="s">
        <v>94</v>
      </c>
      <c r="D6" s="9" t="s">
        <v>98</v>
      </c>
    </row>
    <row r="7" spans="1:4" ht="16.5">
      <c r="A7" s="23" t="s">
        <v>100</v>
      </c>
      <c r="B7" s="22" t="s">
        <v>91</v>
      </c>
      <c r="C7" s="9" t="s">
        <v>95</v>
      </c>
      <c r="D7" s="9" t="s">
        <v>99</v>
      </c>
    </row>
    <row r="8" spans="1:4">
      <c r="A8" s="2" t="s">
        <v>222</v>
      </c>
      <c r="B8" s="51" t="s">
        <v>226</v>
      </c>
      <c r="C8" s="2" t="s">
        <v>222</v>
      </c>
      <c r="D8" s="2" t="s">
        <v>222</v>
      </c>
    </row>
    <row r="9" spans="1:4">
      <c r="A9" s="2" t="s">
        <v>223</v>
      </c>
      <c r="B9" s="11" t="s">
        <v>227</v>
      </c>
      <c r="C9" s="2" t="s">
        <v>223</v>
      </c>
      <c r="D9" s="2" t="s">
        <v>223</v>
      </c>
    </row>
    <row r="10" spans="1:4">
      <c r="A10" s="2" t="s">
        <v>224</v>
      </c>
      <c r="B10" s="11" t="s">
        <v>228</v>
      </c>
      <c r="C10" s="2" t="s">
        <v>224</v>
      </c>
      <c r="D10" s="2" t="s">
        <v>224</v>
      </c>
    </row>
    <row r="11" spans="1:4">
      <c r="A11" s="2" t="s">
        <v>225</v>
      </c>
      <c r="B11" s="11" t="s">
        <v>229</v>
      </c>
      <c r="C11" s="2" t="s">
        <v>225</v>
      </c>
      <c r="D11" s="2" t="s">
        <v>225</v>
      </c>
    </row>
  </sheetData>
  <phoneticPr fontId="2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5"/>
  </sheetPr>
  <dimension ref="A1:F28"/>
  <sheetViews>
    <sheetView workbookViewId="0">
      <selection activeCell="C38" sqref="C38"/>
    </sheetView>
  </sheetViews>
  <sheetFormatPr defaultRowHeight="15"/>
  <cols>
    <col min="2" max="2" width="15.5703125" customWidth="1"/>
    <col min="3" max="3" width="21.5703125" customWidth="1"/>
    <col min="4" max="4" width="17.7109375" customWidth="1"/>
    <col min="5" max="5" width="22" bestFit="1" customWidth="1"/>
    <col min="6" max="6" width="16.140625" bestFit="1" customWidth="1"/>
  </cols>
  <sheetData>
    <row r="1" spans="1:6">
      <c r="A1" s="14" t="s">
        <v>42</v>
      </c>
      <c r="B1" s="14" t="s">
        <v>68</v>
      </c>
      <c r="C1" s="14" t="s">
        <v>69</v>
      </c>
      <c r="D1" s="14" t="s">
        <v>77</v>
      </c>
      <c r="E1" s="14" t="s">
        <v>47</v>
      </c>
      <c r="F1" s="14" t="s">
        <v>117</v>
      </c>
    </row>
    <row r="2" spans="1:6">
      <c r="A2" s="15" t="s">
        <v>1</v>
      </c>
      <c r="B2" s="16" t="s">
        <v>71</v>
      </c>
      <c r="C2" s="16" t="s">
        <v>70</v>
      </c>
      <c r="D2" s="16" t="s">
        <v>70</v>
      </c>
      <c r="E2" s="17" t="s">
        <v>3</v>
      </c>
      <c r="F2" s="16" t="s">
        <v>10</v>
      </c>
    </row>
    <row r="3" spans="1:6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</row>
    <row r="4" spans="1:6">
      <c r="A4" s="5">
        <v>1</v>
      </c>
      <c r="B4" s="9" t="s">
        <v>72</v>
      </c>
      <c r="C4" s="5">
        <v>10</v>
      </c>
      <c r="D4" s="5">
        <v>0</v>
      </c>
      <c r="E4" s="9" t="s">
        <v>124</v>
      </c>
      <c r="F4" s="9">
        <v>120</v>
      </c>
    </row>
    <row r="5" spans="1:6" ht="16.5">
      <c r="A5" s="5">
        <v>2</v>
      </c>
      <c r="B5" s="9" t="s">
        <v>73</v>
      </c>
      <c r="C5" s="5">
        <v>30</v>
      </c>
      <c r="D5" s="5">
        <v>1</v>
      </c>
      <c r="E5" s="9" t="s">
        <v>125</v>
      </c>
      <c r="F5" s="9">
        <v>120</v>
      </c>
    </row>
    <row r="6" spans="1:6" ht="16.5">
      <c r="A6" s="5">
        <v>3</v>
      </c>
      <c r="B6" s="9" t="s">
        <v>74</v>
      </c>
      <c r="C6" s="5">
        <v>50</v>
      </c>
      <c r="D6" s="5">
        <v>2</v>
      </c>
      <c r="E6" s="9" t="s">
        <v>126</v>
      </c>
      <c r="F6" s="9">
        <v>120</v>
      </c>
    </row>
    <row r="7" spans="1:6" ht="16.5">
      <c r="A7" s="5">
        <v>4</v>
      </c>
      <c r="B7" s="9" t="s">
        <v>75</v>
      </c>
      <c r="C7" s="5">
        <v>100</v>
      </c>
      <c r="D7" s="5">
        <v>3</v>
      </c>
      <c r="E7" s="9" t="s">
        <v>127</v>
      </c>
      <c r="F7" s="9">
        <v>120</v>
      </c>
    </row>
    <row r="8" spans="1:6" ht="16.5">
      <c r="A8" s="5">
        <v>5</v>
      </c>
      <c r="B8" s="9" t="s">
        <v>76</v>
      </c>
      <c r="C8" s="5">
        <v>300</v>
      </c>
      <c r="D8" s="5">
        <v>4</v>
      </c>
      <c r="E8" s="9" t="s">
        <v>128</v>
      </c>
      <c r="F8" s="9">
        <v>120</v>
      </c>
    </row>
    <row r="9" spans="1:6" ht="16.5">
      <c r="A9" s="5">
        <v>6</v>
      </c>
      <c r="B9" s="9" t="s">
        <v>76</v>
      </c>
      <c r="C9" s="5">
        <v>600</v>
      </c>
      <c r="D9" s="5">
        <v>5</v>
      </c>
      <c r="E9" s="9" t="s">
        <v>129</v>
      </c>
      <c r="F9" s="9">
        <v>120</v>
      </c>
    </row>
    <row r="10" spans="1:6" ht="16.5">
      <c r="A10" s="5">
        <v>7</v>
      </c>
      <c r="B10" s="9" t="s">
        <v>75</v>
      </c>
      <c r="C10" s="5">
        <v>700</v>
      </c>
      <c r="D10" s="5">
        <v>6</v>
      </c>
      <c r="E10" s="9" t="s">
        <v>130</v>
      </c>
      <c r="F10" s="9">
        <v>120</v>
      </c>
    </row>
    <row r="11" spans="1:6" ht="16.5">
      <c r="A11" s="5">
        <v>8</v>
      </c>
      <c r="B11" s="9" t="s">
        <v>76</v>
      </c>
      <c r="C11" s="5">
        <v>800</v>
      </c>
      <c r="D11" s="5">
        <v>7</v>
      </c>
      <c r="E11" s="9" t="s">
        <v>131</v>
      </c>
      <c r="F11" s="9">
        <v>120</v>
      </c>
    </row>
    <row r="12" spans="1:6" ht="16.5">
      <c r="A12" s="5">
        <v>9</v>
      </c>
      <c r="B12" s="9" t="s">
        <v>76</v>
      </c>
      <c r="C12" s="5">
        <v>900</v>
      </c>
      <c r="D12" s="5">
        <v>8</v>
      </c>
      <c r="E12" s="9" t="s">
        <v>132</v>
      </c>
      <c r="F12" s="9">
        <v>120</v>
      </c>
    </row>
    <row r="13" spans="1:6" ht="16.5">
      <c r="A13" s="5">
        <v>10</v>
      </c>
      <c r="B13" s="9" t="s">
        <v>75</v>
      </c>
      <c r="C13" s="5">
        <v>1000</v>
      </c>
      <c r="D13" s="5">
        <v>9</v>
      </c>
      <c r="E13" s="9" t="s">
        <v>133</v>
      </c>
      <c r="F13" s="9">
        <v>120</v>
      </c>
    </row>
    <row r="14" spans="1:6" ht="16.5">
      <c r="A14" s="5">
        <v>11</v>
      </c>
      <c r="B14" s="9" t="s">
        <v>76</v>
      </c>
      <c r="C14" s="5">
        <v>1100</v>
      </c>
      <c r="D14" s="5">
        <v>10</v>
      </c>
      <c r="E14" s="9" t="s">
        <v>134</v>
      </c>
      <c r="F14" s="9">
        <v>120</v>
      </c>
    </row>
    <row r="15" spans="1:6" ht="16.5">
      <c r="A15" s="5">
        <v>12</v>
      </c>
      <c r="B15" s="9" t="s">
        <v>76</v>
      </c>
      <c r="C15" s="5">
        <v>1200</v>
      </c>
      <c r="D15" s="5">
        <v>11</v>
      </c>
      <c r="E15" s="9" t="s">
        <v>135</v>
      </c>
      <c r="F15" s="9">
        <v>120</v>
      </c>
    </row>
    <row r="16" spans="1:6" ht="16.5">
      <c r="A16" s="5">
        <v>13</v>
      </c>
      <c r="B16" s="9" t="s">
        <v>75</v>
      </c>
      <c r="C16" s="5">
        <v>1300</v>
      </c>
      <c r="D16" s="5">
        <v>12</v>
      </c>
      <c r="E16" s="9" t="s">
        <v>136</v>
      </c>
      <c r="F16" s="9">
        <v>120</v>
      </c>
    </row>
    <row r="17" spans="1:6" ht="16.5">
      <c r="A17" s="5">
        <v>14</v>
      </c>
      <c r="B17" s="9" t="s">
        <v>76</v>
      </c>
      <c r="C17" s="5">
        <v>1400</v>
      </c>
      <c r="D17" s="5">
        <v>13</v>
      </c>
      <c r="E17" s="9" t="s">
        <v>137</v>
      </c>
      <c r="F17" s="9">
        <v>120</v>
      </c>
    </row>
    <row r="18" spans="1:6" ht="16.5">
      <c r="A18" s="5">
        <v>15</v>
      </c>
      <c r="B18" s="9" t="s">
        <v>76</v>
      </c>
      <c r="C18" s="5">
        <v>1500</v>
      </c>
      <c r="D18" s="5">
        <v>14</v>
      </c>
      <c r="E18" s="9" t="s">
        <v>138</v>
      </c>
      <c r="F18" s="9">
        <v>120</v>
      </c>
    </row>
    <row r="19" spans="1:6" ht="16.5">
      <c r="A19" s="5">
        <v>16</v>
      </c>
      <c r="B19" s="9" t="s">
        <v>75</v>
      </c>
      <c r="C19" s="5">
        <v>1600</v>
      </c>
      <c r="D19" s="5">
        <v>15</v>
      </c>
      <c r="E19" s="9" t="s">
        <v>139</v>
      </c>
      <c r="F19" s="9">
        <v>120</v>
      </c>
    </row>
    <row r="20" spans="1:6" ht="16.5">
      <c r="A20" s="5">
        <v>17</v>
      </c>
      <c r="B20" s="9" t="s">
        <v>76</v>
      </c>
      <c r="C20" s="5">
        <v>1700</v>
      </c>
      <c r="D20" s="5">
        <v>16</v>
      </c>
      <c r="E20" s="9" t="s">
        <v>140</v>
      </c>
      <c r="F20" s="9">
        <v>120</v>
      </c>
    </row>
    <row r="21" spans="1:6" ht="16.5">
      <c r="A21" s="5">
        <v>18</v>
      </c>
      <c r="B21" s="9" t="s">
        <v>76</v>
      </c>
      <c r="C21" s="5">
        <v>1800</v>
      </c>
      <c r="D21" s="5">
        <v>17</v>
      </c>
      <c r="E21" s="9" t="s">
        <v>141</v>
      </c>
      <c r="F21" s="9">
        <v>120</v>
      </c>
    </row>
    <row r="22" spans="1:6" ht="16.5">
      <c r="A22" s="5">
        <v>19</v>
      </c>
      <c r="B22" s="9" t="s">
        <v>75</v>
      </c>
      <c r="C22" s="5">
        <v>1900</v>
      </c>
      <c r="D22" s="5">
        <v>18</v>
      </c>
      <c r="E22" s="9" t="s">
        <v>142</v>
      </c>
      <c r="F22" s="9">
        <v>120</v>
      </c>
    </row>
    <row r="23" spans="1:6" ht="16.5">
      <c r="A23" s="5">
        <v>20</v>
      </c>
      <c r="B23" s="9" t="s">
        <v>76</v>
      </c>
      <c r="C23" s="5">
        <v>2000</v>
      </c>
      <c r="D23" s="5">
        <v>19</v>
      </c>
      <c r="E23" s="9" t="s">
        <v>143</v>
      </c>
      <c r="F23" s="9">
        <v>120</v>
      </c>
    </row>
    <row r="24" spans="1:6">
      <c r="A24" s="5"/>
    </row>
    <row r="25" spans="1:6">
      <c r="A25" s="5"/>
    </row>
    <row r="26" spans="1:6">
      <c r="A26" s="5"/>
    </row>
    <row r="27" spans="1:6">
      <c r="A27" s="5"/>
    </row>
    <row r="28" spans="1:6">
      <c r="A28" s="5"/>
    </row>
  </sheetData>
  <phoneticPr fontId="2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0"/>
  <sheetViews>
    <sheetView workbookViewId="0">
      <selection activeCell="D4" sqref="D4:F4"/>
    </sheetView>
  </sheetViews>
  <sheetFormatPr defaultRowHeight="15"/>
  <cols>
    <col min="4" max="5" width="15.42578125" customWidth="1"/>
    <col min="6" max="6" width="21.7109375" customWidth="1"/>
  </cols>
  <sheetData>
    <row r="1" spans="1:6">
      <c r="A1" s="14" t="s">
        <v>42</v>
      </c>
      <c r="B1" s="14" t="s">
        <v>213</v>
      </c>
      <c r="C1" s="14" t="s">
        <v>67</v>
      </c>
      <c r="D1" s="14" t="s">
        <v>65</v>
      </c>
      <c r="E1" s="14" t="s">
        <v>118</v>
      </c>
      <c r="F1" s="14" t="s">
        <v>66</v>
      </c>
    </row>
    <row r="2" spans="1:6">
      <c r="A2" s="15" t="s">
        <v>1</v>
      </c>
      <c r="B2" s="15" t="s">
        <v>1</v>
      </c>
      <c r="C2" s="15" t="s">
        <v>1</v>
      </c>
      <c r="D2" s="16" t="s">
        <v>210</v>
      </c>
      <c r="E2" s="15" t="s">
        <v>1</v>
      </c>
      <c r="F2" s="15" t="s">
        <v>1</v>
      </c>
    </row>
    <row r="3" spans="1:6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</row>
    <row r="4" spans="1:6">
      <c r="A4" s="5">
        <v>1</v>
      </c>
      <c r="B4" s="5">
        <v>1</v>
      </c>
      <c r="C4" s="5">
        <v>1</v>
      </c>
      <c r="D4" s="9">
        <v>2</v>
      </c>
      <c r="E4" s="5">
        <v>1</v>
      </c>
      <c r="F4" s="5">
        <v>10</v>
      </c>
    </row>
    <row r="5" spans="1:6">
      <c r="A5" s="5">
        <v>2</v>
      </c>
      <c r="B5" s="5">
        <v>1</v>
      </c>
      <c r="C5" s="5">
        <v>2</v>
      </c>
      <c r="D5" s="9">
        <v>0</v>
      </c>
      <c r="E5" s="5">
        <v>2001</v>
      </c>
      <c r="F5" s="5">
        <v>10</v>
      </c>
    </row>
    <row r="6" spans="1:6">
      <c r="A6" s="5">
        <v>3</v>
      </c>
      <c r="B6" s="5">
        <v>2</v>
      </c>
      <c r="C6" s="5">
        <v>1</v>
      </c>
      <c r="D6" s="9">
        <v>2</v>
      </c>
      <c r="E6" s="5">
        <v>1</v>
      </c>
      <c r="F6" s="5">
        <v>10</v>
      </c>
    </row>
    <row r="7" spans="1:6">
      <c r="A7" s="5">
        <v>4</v>
      </c>
      <c r="B7" s="5">
        <v>2</v>
      </c>
      <c r="C7" s="5">
        <v>2</v>
      </c>
      <c r="D7" s="9">
        <v>0</v>
      </c>
      <c r="E7" s="5">
        <v>2001</v>
      </c>
      <c r="F7" s="5">
        <v>10</v>
      </c>
    </row>
    <row r="8" spans="1:6">
      <c r="A8" s="5">
        <v>5</v>
      </c>
      <c r="B8" s="5">
        <v>3</v>
      </c>
      <c r="C8" s="5">
        <v>1</v>
      </c>
      <c r="D8" s="9">
        <v>2</v>
      </c>
      <c r="E8" s="5">
        <v>1</v>
      </c>
      <c r="F8" s="5">
        <v>10</v>
      </c>
    </row>
    <row r="9" spans="1:6">
      <c r="A9" s="5">
        <v>6</v>
      </c>
      <c r="B9" s="5">
        <v>3</v>
      </c>
      <c r="C9" s="5">
        <v>2</v>
      </c>
      <c r="D9" s="9">
        <v>0</v>
      </c>
      <c r="E9" s="5">
        <v>2001</v>
      </c>
      <c r="F9" s="5">
        <v>10</v>
      </c>
    </row>
    <row r="10" spans="1:6">
      <c r="A10" s="9"/>
      <c r="B10" s="9"/>
      <c r="C10" s="5"/>
      <c r="D10" s="5"/>
      <c r="E10" s="5"/>
      <c r="F10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6"/>
  <sheetViews>
    <sheetView workbookViewId="0">
      <selection activeCell="G25" sqref="G25"/>
    </sheetView>
  </sheetViews>
  <sheetFormatPr defaultRowHeight="15"/>
  <cols>
    <col min="2" max="3" width="20.7109375" customWidth="1"/>
    <col min="4" max="4" width="18.42578125" customWidth="1"/>
  </cols>
  <sheetData>
    <row r="1" spans="1:4">
      <c r="A1" s="14" t="s">
        <v>42</v>
      </c>
      <c r="B1" s="14" t="s">
        <v>50</v>
      </c>
      <c r="C1" s="14" t="s">
        <v>83</v>
      </c>
      <c r="D1" s="14" t="s">
        <v>84</v>
      </c>
    </row>
    <row r="2" spans="1:4">
      <c r="A2" s="15" t="s">
        <v>1</v>
      </c>
      <c r="B2" s="15" t="s">
        <v>1</v>
      </c>
      <c r="C2" s="15" t="s">
        <v>1</v>
      </c>
      <c r="D2" s="16" t="s">
        <v>10</v>
      </c>
    </row>
    <row r="3" spans="1:4">
      <c r="A3" s="18" t="s">
        <v>2</v>
      </c>
      <c r="B3" s="18" t="s">
        <v>2</v>
      </c>
      <c r="C3" s="18" t="s">
        <v>2</v>
      </c>
      <c r="D3" s="18" t="s">
        <v>2</v>
      </c>
    </row>
    <row r="4" spans="1:4">
      <c r="A4">
        <v>1</v>
      </c>
      <c r="B4" s="5">
        <v>2001</v>
      </c>
      <c r="C4" s="5">
        <v>1</v>
      </c>
      <c r="D4" s="5">
        <v>1</v>
      </c>
    </row>
    <row r="5" spans="1:4">
      <c r="A5">
        <v>2</v>
      </c>
      <c r="B5" s="5">
        <v>2002</v>
      </c>
      <c r="C5" s="5">
        <v>1</v>
      </c>
      <c r="D5" s="5">
        <v>1</v>
      </c>
    </row>
    <row r="6" spans="1:4">
      <c r="A6">
        <v>3</v>
      </c>
      <c r="B6" s="5">
        <v>2003</v>
      </c>
      <c r="C6" s="5">
        <v>1</v>
      </c>
      <c r="D6" s="5">
        <v>1</v>
      </c>
    </row>
    <row r="7" spans="1:4">
      <c r="A7">
        <v>4</v>
      </c>
      <c r="B7" s="5">
        <v>2004</v>
      </c>
      <c r="C7" s="5">
        <v>1</v>
      </c>
      <c r="D7" s="5">
        <v>1</v>
      </c>
    </row>
    <row r="8" spans="1:4">
      <c r="A8">
        <v>5</v>
      </c>
      <c r="B8" s="5">
        <v>2005</v>
      </c>
      <c r="C8" s="5">
        <v>1</v>
      </c>
      <c r="D8" s="5">
        <v>1</v>
      </c>
    </row>
    <row r="9" spans="1:4">
      <c r="A9">
        <v>6</v>
      </c>
      <c r="B9" s="5">
        <v>2001</v>
      </c>
      <c r="C9" s="5">
        <v>2</v>
      </c>
      <c r="D9" s="5">
        <v>1</v>
      </c>
    </row>
    <row r="10" spans="1:4">
      <c r="A10">
        <v>7</v>
      </c>
      <c r="B10" s="5">
        <v>2002</v>
      </c>
      <c r="C10" s="5">
        <v>2</v>
      </c>
      <c r="D10" s="5">
        <v>1</v>
      </c>
    </row>
    <row r="11" spans="1:4">
      <c r="A11">
        <v>8</v>
      </c>
      <c r="B11" s="5">
        <v>2003</v>
      </c>
      <c r="C11" s="5">
        <v>2</v>
      </c>
      <c r="D11" s="5">
        <v>1</v>
      </c>
    </row>
    <row r="12" spans="1:4">
      <c r="A12">
        <v>9</v>
      </c>
      <c r="B12" s="5">
        <v>2004</v>
      </c>
      <c r="C12" s="5">
        <v>2</v>
      </c>
      <c r="D12" s="5">
        <v>1</v>
      </c>
    </row>
    <row r="13" spans="1:4">
      <c r="A13">
        <v>10</v>
      </c>
      <c r="B13" s="5">
        <v>2005</v>
      </c>
      <c r="C13" s="5">
        <v>2</v>
      </c>
      <c r="D13" s="5">
        <v>1</v>
      </c>
    </row>
    <row r="14" spans="1:4">
      <c r="A14">
        <v>11</v>
      </c>
      <c r="B14" s="5">
        <v>2006</v>
      </c>
      <c r="C14" s="5">
        <v>1</v>
      </c>
      <c r="D14" s="5">
        <v>1</v>
      </c>
    </row>
    <row r="15" spans="1:4">
      <c r="A15">
        <v>12</v>
      </c>
      <c r="B15" s="5">
        <v>2007</v>
      </c>
      <c r="C15" s="5">
        <v>1</v>
      </c>
      <c r="D15" s="5">
        <v>1</v>
      </c>
    </row>
    <row r="16" spans="1:4">
      <c r="A16">
        <v>13</v>
      </c>
      <c r="B16" s="5">
        <v>2008</v>
      </c>
      <c r="C16" s="5">
        <v>1</v>
      </c>
      <c r="D16" s="5">
        <v>1</v>
      </c>
    </row>
    <row r="17" spans="1:4">
      <c r="A17">
        <v>14</v>
      </c>
      <c r="B17" s="5">
        <v>2009</v>
      </c>
      <c r="C17" s="5">
        <v>1</v>
      </c>
      <c r="D17" s="5">
        <v>1</v>
      </c>
    </row>
    <row r="18" spans="1:4">
      <c r="A18">
        <v>15</v>
      </c>
      <c r="B18" s="5">
        <v>2010</v>
      </c>
      <c r="C18" s="5">
        <v>1</v>
      </c>
      <c r="D18" s="5">
        <v>10</v>
      </c>
    </row>
    <row r="19" spans="1:4">
      <c r="A19">
        <v>16</v>
      </c>
      <c r="B19" s="5">
        <v>2011</v>
      </c>
      <c r="C19" s="5">
        <v>1</v>
      </c>
      <c r="D19" s="5">
        <v>10</v>
      </c>
    </row>
    <row r="20" spans="1:4">
      <c r="A20">
        <v>17</v>
      </c>
      <c r="B20" s="5">
        <v>2012</v>
      </c>
      <c r="C20" s="5">
        <v>1</v>
      </c>
      <c r="D20" s="5">
        <v>10</v>
      </c>
    </row>
    <row r="21" spans="1:4">
      <c r="A21">
        <v>18</v>
      </c>
      <c r="B21" s="5">
        <v>2013</v>
      </c>
      <c r="C21" s="5">
        <v>1</v>
      </c>
      <c r="D21" s="5">
        <v>10</v>
      </c>
    </row>
    <row r="22" spans="1:4">
      <c r="A22">
        <v>19</v>
      </c>
      <c r="B22" s="5">
        <v>2014</v>
      </c>
      <c r="C22" s="5">
        <v>1</v>
      </c>
      <c r="D22" s="5">
        <v>10</v>
      </c>
    </row>
    <row r="23" spans="1:4">
      <c r="A23">
        <v>20</v>
      </c>
      <c r="B23" s="5">
        <v>2015</v>
      </c>
      <c r="C23" s="5">
        <v>1</v>
      </c>
      <c r="D23" s="5">
        <v>10</v>
      </c>
    </row>
    <row r="24" spans="1:4">
      <c r="A24">
        <v>21</v>
      </c>
      <c r="B24" s="5">
        <v>2016</v>
      </c>
      <c r="C24" s="5">
        <v>1</v>
      </c>
      <c r="D24" s="5">
        <v>10</v>
      </c>
    </row>
    <row r="25" spans="1:4">
      <c r="A25">
        <v>22</v>
      </c>
      <c r="B25" s="5">
        <v>2017</v>
      </c>
      <c r="C25" s="5">
        <v>1</v>
      </c>
      <c r="D25" s="5">
        <v>10</v>
      </c>
    </row>
    <row r="26" spans="1:4">
      <c r="A26">
        <v>23</v>
      </c>
      <c r="B26" s="5">
        <v>2018</v>
      </c>
      <c r="C26" s="5">
        <v>1</v>
      </c>
      <c r="D26" s="5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35"/>
  <sheetViews>
    <sheetView workbookViewId="0">
      <selection activeCell="F26" sqref="F26"/>
    </sheetView>
  </sheetViews>
  <sheetFormatPr defaultColWidth="8.85546875" defaultRowHeight="12"/>
  <cols>
    <col min="1" max="1" width="8.85546875" style="45"/>
    <col min="2" max="2" width="16.85546875" style="45" customWidth="1"/>
    <col min="3" max="3" width="17.42578125" style="45" customWidth="1"/>
    <col min="4" max="4" width="8.85546875" style="45"/>
    <col min="5" max="7" width="12" style="45" customWidth="1"/>
    <col min="8" max="16384" width="8.85546875" style="45"/>
  </cols>
  <sheetData>
    <row r="1" spans="1:7" ht="12.75" thickBot="1">
      <c r="A1" s="43" t="s">
        <v>175</v>
      </c>
      <c r="B1" s="44" t="s">
        <v>176</v>
      </c>
      <c r="C1" s="44" t="s">
        <v>177</v>
      </c>
      <c r="E1" s="45" t="s">
        <v>183</v>
      </c>
      <c r="F1" s="45" t="s">
        <v>184</v>
      </c>
      <c r="G1" s="45" t="s">
        <v>185</v>
      </c>
    </row>
    <row r="2" spans="1:7" ht="12.75" thickBot="1">
      <c r="A2" s="46">
        <v>1</v>
      </c>
      <c r="B2" s="47">
        <v>50</v>
      </c>
      <c r="C2" s="47">
        <v>10</v>
      </c>
      <c r="E2" s="45" t="s">
        <v>178</v>
      </c>
      <c r="F2" s="45">
        <v>3</v>
      </c>
      <c r="G2" s="45">
        <v>2</v>
      </c>
    </row>
    <row r="3" spans="1:7" ht="12.75" thickBot="1">
      <c r="A3" s="46">
        <v>2</v>
      </c>
      <c r="B3" s="47">
        <v>100</v>
      </c>
      <c r="C3" s="47">
        <v>20</v>
      </c>
      <c r="E3" s="45" t="s">
        <v>186</v>
      </c>
      <c r="F3" s="45">
        <v>100</v>
      </c>
      <c r="G3" s="45">
        <v>100</v>
      </c>
    </row>
    <row r="4" spans="1:7" ht="12.75" thickBot="1">
      <c r="A4" s="46">
        <v>3</v>
      </c>
      <c r="B4" s="47">
        <v>150</v>
      </c>
      <c r="C4" s="47">
        <v>35</v>
      </c>
      <c r="E4" s="45" t="s">
        <v>187</v>
      </c>
      <c r="F4" s="45">
        <v>0.2</v>
      </c>
      <c r="G4" s="45">
        <v>0.1</v>
      </c>
    </row>
    <row r="5" spans="1:7" ht="12.75" thickBot="1">
      <c r="A5" s="46">
        <v>4</v>
      </c>
      <c r="B5" s="47">
        <v>200</v>
      </c>
      <c r="C5" s="47">
        <v>55</v>
      </c>
      <c r="E5" s="45" t="s">
        <v>188</v>
      </c>
      <c r="F5" s="45">
        <v>1</v>
      </c>
      <c r="G5" s="45">
        <v>1</v>
      </c>
    </row>
    <row r="6" spans="1:7">
      <c r="E6" s="45" t="s">
        <v>179</v>
      </c>
      <c r="F6" s="45">
        <v>25</v>
      </c>
      <c r="G6" s="45">
        <v>20</v>
      </c>
    </row>
    <row r="7" spans="1:7">
      <c r="E7" s="45" t="s">
        <v>189</v>
      </c>
      <c r="F7" s="45">
        <v>5</v>
      </c>
      <c r="G7" s="45">
        <v>10</v>
      </c>
    </row>
    <row r="8" spans="1:7">
      <c r="E8" s="45" t="s">
        <v>190</v>
      </c>
      <c r="F8" s="45">
        <v>0.2</v>
      </c>
      <c r="G8" s="45">
        <v>3</v>
      </c>
    </row>
    <row r="9" spans="1:7">
      <c r="E9" s="45" t="s">
        <v>191</v>
      </c>
      <c r="F9" s="45">
        <v>1</v>
      </c>
      <c r="G9" s="45">
        <v>1</v>
      </c>
    </row>
    <row r="10" spans="1:7">
      <c r="E10" s="45" t="s">
        <v>192</v>
      </c>
      <c r="F10" s="45">
        <v>0.2</v>
      </c>
      <c r="G10" s="45">
        <v>0.2</v>
      </c>
    </row>
    <row r="11" spans="1:7">
      <c r="E11" s="45" t="s">
        <v>193</v>
      </c>
      <c r="F11" s="45">
        <v>1</v>
      </c>
      <c r="G11" s="45">
        <v>1</v>
      </c>
    </row>
    <row r="19" spans="1:6">
      <c r="A19" s="48"/>
      <c r="B19" s="45" t="s">
        <v>182</v>
      </c>
      <c r="C19" s="48" t="s">
        <v>180</v>
      </c>
      <c r="D19" s="48" t="s">
        <v>181</v>
      </c>
      <c r="E19" s="48" t="s">
        <v>194</v>
      </c>
      <c r="F19" s="48" t="s">
        <v>195</v>
      </c>
    </row>
    <row r="20" spans="1:6">
      <c r="A20" s="48">
        <v>2001</v>
      </c>
      <c r="B20" s="48">
        <f>INDEX(Unitinfo!$I$4:$I$46,MATCH(A20,Unitinfo!A4:A46,0))</f>
        <v>1</v>
      </c>
      <c r="C20" s="48">
        <v>5</v>
      </c>
      <c r="D20" s="48">
        <v>5</v>
      </c>
      <c r="E20" s="48"/>
      <c r="F20" s="48"/>
    </row>
    <row r="21" spans="1:6">
      <c r="A21" s="48">
        <v>2002</v>
      </c>
      <c r="B21" s="48">
        <f>INDEX(Unitinfo!$I$4:$I$46,MATCH(A21,Unitinfo!A5:A47,0))</f>
        <v>1</v>
      </c>
      <c r="C21" s="48">
        <v>5</v>
      </c>
      <c r="D21" s="48">
        <v>5</v>
      </c>
      <c r="E21" s="48"/>
      <c r="F21" s="48"/>
    </row>
    <row r="22" spans="1:6">
      <c r="A22" s="48">
        <v>2003</v>
      </c>
      <c r="B22" s="48">
        <f>INDEX(Unitinfo!$I$4:$I$46,MATCH(A22,Unitinfo!A6:A48,0))</f>
        <v>1</v>
      </c>
      <c r="C22" s="48">
        <v>5</v>
      </c>
      <c r="D22" s="48">
        <v>5</v>
      </c>
      <c r="E22" s="48"/>
      <c r="F22" s="48"/>
    </row>
    <row r="23" spans="1:6">
      <c r="A23" s="48">
        <v>2004</v>
      </c>
      <c r="B23" s="48">
        <f>INDEX(Unitinfo!$I$4:$I$46,MATCH(A23,Unitinfo!A7:A49,0))</f>
        <v>1</v>
      </c>
      <c r="C23" s="48">
        <v>5</v>
      </c>
      <c r="D23" s="48">
        <v>5</v>
      </c>
      <c r="E23" s="48"/>
      <c r="F23" s="48"/>
    </row>
    <row r="24" spans="1:6">
      <c r="A24" s="48">
        <v>2005</v>
      </c>
      <c r="B24" s="48">
        <f>INDEX(Unitinfo!$I$4:$I$46,MATCH(A24,Unitinfo!A8:A50,0))</f>
        <v>1</v>
      </c>
      <c r="C24" s="48">
        <v>5</v>
      </c>
      <c r="D24" s="48">
        <v>5</v>
      </c>
      <c r="E24" s="48"/>
      <c r="F24" s="48"/>
    </row>
    <row r="25" spans="1:6">
      <c r="A25" s="48">
        <v>2006</v>
      </c>
      <c r="B25" s="48">
        <f>INDEX(Unitinfo!$I$4:$I$46,MATCH(A25,Unitinfo!A9:A51,0))</f>
        <v>1</v>
      </c>
      <c r="C25" s="48">
        <v>5</v>
      </c>
      <c r="D25" s="48">
        <v>5</v>
      </c>
      <c r="E25" s="48"/>
      <c r="F25" s="48"/>
    </row>
    <row r="26" spans="1:6">
      <c r="A26" s="48">
        <v>2007</v>
      </c>
      <c r="B26" s="48">
        <f>INDEX(Unitinfo!$I$4:$I$46,MATCH(A26,Unitinfo!A10:A52,0))</f>
        <v>1</v>
      </c>
      <c r="C26" s="48">
        <v>5</v>
      </c>
      <c r="D26" s="48">
        <v>5</v>
      </c>
      <c r="E26" s="48"/>
      <c r="F26" s="48"/>
    </row>
    <row r="27" spans="1:6">
      <c r="A27" s="48">
        <v>2008</v>
      </c>
      <c r="B27" s="48">
        <f>INDEX(Unitinfo!$I$4:$I$46,MATCH(A27,Unitinfo!A11:A53,0))</f>
        <v>1</v>
      </c>
      <c r="C27" s="48">
        <v>5</v>
      </c>
      <c r="D27" s="48">
        <v>5</v>
      </c>
      <c r="E27" s="48"/>
      <c r="F27" s="48"/>
    </row>
    <row r="28" spans="1:6">
      <c r="A28" s="48">
        <v>2009</v>
      </c>
      <c r="B28" s="48">
        <f>INDEX(Unitinfo!$I$4:$I$46,MATCH(A28,Unitinfo!A12:A54,0))</f>
        <v>1</v>
      </c>
      <c r="C28" s="48">
        <v>5</v>
      </c>
      <c r="D28" s="48">
        <v>5</v>
      </c>
      <c r="E28" s="48"/>
      <c r="F28" s="48"/>
    </row>
    <row r="29" spans="1:6">
      <c r="A29" s="48">
        <v>2010</v>
      </c>
      <c r="B29" s="48">
        <f>INDEX(Unitinfo!$I$4:$I$46,MATCH(A29,Unitinfo!A36:A55,0))</f>
        <v>1</v>
      </c>
      <c r="C29" s="48">
        <v>5</v>
      </c>
      <c r="D29" s="48">
        <v>5</v>
      </c>
      <c r="E29" s="48"/>
      <c r="F29" s="48"/>
    </row>
    <row r="30" spans="1:6">
      <c r="A30" s="48">
        <v>2011</v>
      </c>
      <c r="B30" s="48">
        <f>INDEX(Unitinfo!$I$4:$I$46,MATCH(A30,Unitinfo!A37:A56,0))</f>
        <v>1</v>
      </c>
      <c r="C30" s="48">
        <v>5</v>
      </c>
      <c r="D30" s="48">
        <v>5</v>
      </c>
      <c r="E30" s="48"/>
      <c r="F30" s="48"/>
    </row>
    <row r="31" spans="1:6">
      <c r="A31" s="48">
        <v>2012</v>
      </c>
      <c r="B31" s="48">
        <f>INDEX(Unitinfo!$I$4:$I$46,MATCH(A31,Unitinfo!A38:A57,0))</f>
        <v>1</v>
      </c>
      <c r="C31" s="48">
        <v>5</v>
      </c>
      <c r="D31" s="48">
        <v>5</v>
      </c>
      <c r="E31" s="48"/>
      <c r="F31" s="48"/>
    </row>
    <row r="32" spans="1:6">
      <c r="A32" s="48">
        <v>2013</v>
      </c>
      <c r="B32" s="48">
        <f>INDEX(Unitinfo!$I$4:$I$46,MATCH(A32,Unitinfo!A39:A58,0))</f>
        <v>1</v>
      </c>
      <c r="C32" s="48">
        <v>5</v>
      </c>
      <c r="D32" s="48">
        <v>5</v>
      </c>
      <c r="E32" s="48"/>
      <c r="F32" s="48"/>
    </row>
    <row r="33" spans="1:6">
      <c r="A33" s="48">
        <v>2014</v>
      </c>
      <c r="B33" s="48">
        <f>INDEX(Unitinfo!$I$4:$I$46,MATCH(A33,Unitinfo!A40:A59,0))</f>
        <v>1</v>
      </c>
      <c r="C33" s="48">
        <v>5</v>
      </c>
      <c r="D33" s="48">
        <v>5</v>
      </c>
      <c r="E33" s="48"/>
      <c r="F33" s="48"/>
    </row>
    <row r="34" spans="1:6">
      <c r="A34" s="48">
        <v>2015</v>
      </c>
      <c r="B34" s="48">
        <f>INDEX(Unitinfo!$I$4:$I$46,MATCH(A34,Unitinfo!A41:A60,0))</f>
        <v>1</v>
      </c>
      <c r="C34" s="48">
        <v>5</v>
      </c>
      <c r="D34" s="48">
        <v>5</v>
      </c>
      <c r="E34" s="48"/>
      <c r="F34" s="48"/>
    </row>
    <row r="35" spans="1:6">
      <c r="A35" s="48">
        <v>2016</v>
      </c>
      <c r="B35" s="48">
        <f>INDEX(Unitinfo!$I$4:$I$46,MATCH(A35,Unitinfo!A42:A61,0))</f>
        <v>1</v>
      </c>
      <c r="C35" s="48">
        <v>5</v>
      </c>
      <c r="D35" s="48">
        <v>5</v>
      </c>
      <c r="E35" s="48"/>
      <c r="F35" s="48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ConfigTable</vt:lpstr>
      <vt:lpstr>EnumTable</vt:lpstr>
      <vt:lpstr>Unitinfo</vt:lpstr>
      <vt:lpstr>UnitGradeInfo</vt:lpstr>
      <vt:lpstr>ProjectileInfo</vt:lpstr>
      <vt:lpstr>Localization</vt:lpstr>
      <vt:lpstr>StageInfo</vt:lpstr>
      <vt:lpstr>StageRewardInfo</vt:lpstr>
      <vt:lpstr>GachaList</vt:lpstr>
      <vt:lpstr>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idle</dc:creator>
  <cp:lastModifiedBy>김문창</cp:lastModifiedBy>
  <dcterms:created xsi:type="dcterms:W3CDTF">2023-03-02T06:07:43Z</dcterms:created>
  <dcterms:modified xsi:type="dcterms:W3CDTF">2023-10-12T03:29:47Z</dcterms:modified>
</cp:coreProperties>
</file>