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ownloads/PMP Renewal 14 PDUs for PMP Basic Project Management Math/"/>
    </mc:Choice>
  </mc:AlternateContent>
  <xr:revisionPtr revIDLastSave="0" documentId="13_ncr:1_{BD212BD8-A066-5E4C-8F85-F5F8B2800E0B}" xr6:coauthVersionLast="47" xr6:coauthVersionMax="47" xr10:uidLastSave="{00000000-0000-0000-0000-000000000000}"/>
  <bookViews>
    <workbookView xWindow="380" yWindow="500" windowWidth="28040" windowHeight="16580" activeTab="2" xr2:uid="{2019A6AE-A9AA-D04C-89F8-C7C2744CFC83}"/>
  </bookViews>
  <sheets>
    <sheet name="Planeado" sheetId="1" r:id="rId1"/>
    <sheet name="Actual" sheetId="4" r:id="rId2"/>
    <sheet name="Inform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I8" i="5"/>
  <c r="J10" i="5"/>
  <c r="J9" i="5"/>
  <c r="J8" i="5"/>
  <c r="D3" i="4"/>
  <c r="N24" i="4"/>
  <c r="M24" i="4"/>
  <c r="L24" i="4"/>
  <c r="K24" i="4"/>
  <c r="J24" i="4"/>
  <c r="J31" i="4" s="1"/>
  <c r="I24" i="4"/>
  <c r="I31" i="4" s="1"/>
  <c r="H24" i="4"/>
  <c r="H31" i="4" s="1"/>
  <c r="N31" i="4" s="1"/>
  <c r="G24" i="4"/>
  <c r="G31" i="4" s="1"/>
  <c r="F24" i="4"/>
  <c r="F31" i="4" s="1"/>
  <c r="E24" i="4"/>
  <c r="E31" i="4" s="1"/>
  <c r="N23" i="4"/>
  <c r="M23" i="4"/>
  <c r="L23" i="4"/>
  <c r="K23" i="4"/>
  <c r="J23" i="4"/>
  <c r="J30" i="4" s="1"/>
  <c r="I23" i="4"/>
  <c r="I30" i="4" s="1"/>
  <c r="H23" i="4"/>
  <c r="H30" i="4" s="1"/>
  <c r="G23" i="4"/>
  <c r="G30" i="4" s="1"/>
  <c r="F23" i="4"/>
  <c r="F30" i="4" s="1"/>
  <c r="E23" i="4"/>
  <c r="E30" i="4" s="1"/>
  <c r="N22" i="4"/>
  <c r="M22" i="4"/>
  <c r="L22" i="4"/>
  <c r="K22" i="4"/>
  <c r="J22" i="4"/>
  <c r="J29" i="4" s="1"/>
  <c r="I22" i="4"/>
  <c r="I29" i="4" s="1"/>
  <c r="H22" i="4"/>
  <c r="H29" i="4" s="1"/>
  <c r="G22" i="4"/>
  <c r="G29" i="4" s="1"/>
  <c r="F22" i="4"/>
  <c r="F29" i="4" s="1"/>
  <c r="E22" i="4"/>
  <c r="E29" i="4" s="1"/>
  <c r="K29" i="4" s="1"/>
  <c r="N21" i="4"/>
  <c r="M21" i="4"/>
  <c r="L21" i="4"/>
  <c r="K21" i="4"/>
  <c r="J21" i="4"/>
  <c r="J28" i="4" s="1"/>
  <c r="I21" i="4"/>
  <c r="I28" i="4" s="1"/>
  <c r="H21" i="4"/>
  <c r="H28" i="4" s="1"/>
  <c r="G21" i="4"/>
  <c r="G28" i="4" s="1"/>
  <c r="F21" i="4"/>
  <c r="F28" i="4" s="1"/>
  <c r="E21" i="4"/>
  <c r="E28" i="4" s="1"/>
  <c r="K31" i="1"/>
  <c r="M21" i="1"/>
  <c r="M24" i="1"/>
  <c r="M23" i="1"/>
  <c r="M22" i="1"/>
  <c r="N24" i="1"/>
  <c r="L24" i="1"/>
  <c r="K24" i="1"/>
  <c r="N23" i="1"/>
  <c r="L23" i="1"/>
  <c r="K23" i="1"/>
  <c r="N22" i="1"/>
  <c r="L22" i="1"/>
  <c r="K22" i="1"/>
  <c r="N21" i="1"/>
  <c r="L21" i="1"/>
  <c r="K21" i="1"/>
  <c r="J24" i="1"/>
  <c r="J31" i="1" s="1"/>
  <c r="I24" i="1"/>
  <c r="I31" i="1" s="1"/>
  <c r="H24" i="1"/>
  <c r="H31" i="1" s="1"/>
  <c r="G24" i="1"/>
  <c r="G31" i="1" s="1"/>
  <c r="M31" i="1" s="1"/>
  <c r="F24" i="1"/>
  <c r="F31" i="1" s="1"/>
  <c r="E24" i="1"/>
  <c r="E31" i="1" s="1"/>
  <c r="J22" i="1"/>
  <c r="J29" i="1" s="1"/>
  <c r="I22" i="1"/>
  <c r="I29" i="1" s="1"/>
  <c r="H22" i="1"/>
  <c r="H29" i="1" s="1"/>
  <c r="G22" i="1"/>
  <c r="G29" i="1" s="1"/>
  <c r="M29" i="1" s="1"/>
  <c r="F22" i="1"/>
  <c r="F29" i="1" s="1"/>
  <c r="L29" i="1" s="1"/>
  <c r="E22" i="1"/>
  <c r="E29" i="1" s="1"/>
  <c r="K29" i="1" s="1"/>
  <c r="E21" i="1"/>
  <c r="E28" i="1" s="1"/>
  <c r="J23" i="1"/>
  <c r="J30" i="1" s="1"/>
  <c r="I23" i="1"/>
  <c r="I30" i="1" s="1"/>
  <c r="H23" i="1"/>
  <c r="H30" i="1" s="1"/>
  <c r="G23" i="1"/>
  <c r="G30" i="1" s="1"/>
  <c r="F23" i="1"/>
  <c r="F30" i="1" s="1"/>
  <c r="E23" i="1"/>
  <c r="E30" i="1" s="1"/>
  <c r="K30" i="1" s="1"/>
  <c r="J21" i="1"/>
  <c r="J28" i="1" s="1"/>
  <c r="I21" i="1"/>
  <c r="I28" i="1" s="1"/>
  <c r="H21" i="1"/>
  <c r="H28" i="1" s="1"/>
  <c r="G21" i="1"/>
  <c r="G28" i="1" s="1"/>
  <c r="F21" i="1"/>
  <c r="F28" i="1" s="1"/>
  <c r="L28" i="1" s="1"/>
  <c r="M30" i="1" l="1"/>
  <c r="M28" i="1"/>
  <c r="L31" i="1"/>
  <c r="N31" i="1"/>
  <c r="I32" i="1"/>
  <c r="N29" i="1"/>
  <c r="J32" i="1"/>
  <c r="F32" i="1"/>
  <c r="L30" i="4"/>
  <c r="N29" i="4"/>
  <c r="N30" i="4"/>
  <c r="M31" i="4"/>
  <c r="M30" i="4"/>
  <c r="M29" i="4"/>
  <c r="L29" i="4"/>
  <c r="L31" i="4"/>
  <c r="K31" i="4"/>
  <c r="K30" i="4"/>
  <c r="E32" i="4"/>
  <c r="K28" i="4"/>
  <c r="F32" i="4"/>
  <c r="L28" i="4"/>
  <c r="G32" i="4"/>
  <c r="M28" i="4"/>
  <c r="N28" i="4"/>
  <c r="H32" i="4"/>
  <c r="I32" i="4"/>
  <c r="J32" i="4"/>
  <c r="M32" i="1"/>
  <c r="L30" i="1"/>
  <c r="E32" i="1"/>
  <c r="N28" i="1"/>
  <c r="H32" i="1"/>
  <c r="K28" i="1"/>
  <c r="K32" i="1" s="1"/>
  <c r="G32" i="1"/>
  <c r="L32" i="1"/>
  <c r="N30" i="1"/>
  <c r="N32" i="1" s="1"/>
  <c r="C9" i="5" l="1"/>
  <c r="J33" i="1"/>
  <c r="C8" i="5" s="1"/>
  <c r="J33" i="4"/>
  <c r="F8" i="5" s="1"/>
  <c r="L32" i="4"/>
  <c r="K32" i="4"/>
  <c r="N32" i="4"/>
  <c r="M32" i="4"/>
  <c r="N33" i="1"/>
  <c r="D4" i="1" l="1"/>
  <c r="D5" i="1" s="1"/>
  <c r="D6" i="1" s="1"/>
  <c r="C10" i="5"/>
  <c r="C12" i="5" s="1"/>
  <c r="C13" i="5" s="1"/>
  <c r="F9" i="5"/>
  <c r="I9" i="5" s="1"/>
  <c r="N33" i="4"/>
  <c r="F10" i="5" l="1"/>
  <c r="D4" i="4"/>
  <c r="I10" i="5" l="1"/>
  <c r="F12" i="5"/>
  <c r="F13" i="5" s="1"/>
  <c r="D5" i="4" l="1"/>
  <c r="D6" i="4" s="1"/>
</calcChain>
</file>

<file path=xl/sharedStrings.xml><?xml version="1.0" encoding="utf-8"?>
<sst xmlns="http://schemas.openxmlformats.org/spreadsheetml/2006/main" count="135" uniqueCount="42">
  <si>
    <t>Días</t>
  </si>
  <si>
    <t>Sprints</t>
  </si>
  <si>
    <t>11-20</t>
  </si>
  <si>
    <t>21-30</t>
  </si>
  <si>
    <t>31-40</t>
  </si>
  <si>
    <t>41-50</t>
  </si>
  <si>
    <t>29 Abr - 3 May</t>
  </si>
  <si>
    <t>6 - 10 May</t>
  </si>
  <si>
    <t>13 - 17 May</t>
  </si>
  <si>
    <t>20 - 24 May</t>
  </si>
  <si>
    <t>1 -10</t>
  </si>
  <si>
    <t>Fecha</t>
  </si>
  <si>
    <t>Semana</t>
  </si>
  <si>
    <t>27 - 31 May</t>
  </si>
  <si>
    <t>3 - 7 Jun</t>
  </si>
  <si>
    <t>10 - 14 Jun</t>
  </si>
  <si>
    <t>17 - 21 Jun</t>
  </si>
  <si>
    <t>David</t>
  </si>
  <si>
    <t>Juan</t>
  </si>
  <si>
    <t>Catalina</t>
  </si>
  <si>
    <t>Iván</t>
  </si>
  <si>
    <t>Nombre</t>
  </si>
  <si>
    <t>Rol</t>
  </si>
  <si>
    <t>Project Manager</t>
  </si>
  <si>
    <t>Product Owner</t>
  </si>
  <si>
    <t>Business Analyst</t>
  </si>
  <si>
    <t>Costo</t>
  </si>
  <si>
    <t>Procentaje de participación</t>
  </si>
  <si>
    <t>Costo de participación</t>
  </si>
  <si>
    <t>Total semana</t>
  </si>
  <si>
    <t>Horas de trabajo</t>
  </si>
  <si>
    <t>Costo / Semana</t>
  </si>
  <si>
    <t>Costo de venta</t>
  </si>
  <si>
    <t>Margen Directo</t>
  </si>
  <si>
    <t>% Margen Directo</t>
  </si>
  <si>
    <t>Full-Stack</t>
  </si>
  <si>
    <t>Actual</t>
  </si>
  <si>
    <t>Planeado</t>
  </si>
  <si>
    <t>Costo a la fecha</t>
  </si>
  <si>
    <t>Por ejecutar</t>
  </si>
  <si>
    <t>Al cierre</t>
  </si>
  <si>
    <t>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</si>
</sst>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44" fontId="0" fillId="0" borderId="0" xfId="0" applyNumberFormat="1"/>
    <xf numFmtId="1" fontId="0" fillId="0" borderId="0" xfId="2" applyNumberFormat="1" applyFont="1" applyAlignment="1">
      <alignment horizontal="center" vertical="center"/>
    </xf>
    <xf numFmtId="9" fontId="0" fillId="0" borderId="0" xfId="2" applyFont="1"/>
    <xf numFmtId="14" fontId="0" fillId="0" borderId="0" xfId="0" applyNumberFormat="1" applyAlignment="1">
      <alignment horizontal="center" vertical="center"/>
    </xf>
    <xf numFmtId="44" fontId="4" fillId="0" borderId="0" xfId="0" applyNumberFormat="1" applyFont="1"/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BEF0-5018-114B-8D38-88E3D2697ADC}">
  <dimension ref="B3:T33"/>
  <sheetViews>
    <sheetView zoomScale="150" workbookViewId="0">
      <selection activeCell="C3" sqref="C3:C6"/>
    </sheetView>
  </sheetViews>
  <sheetFormatPr baseColWidth="10" defaultRowHeight="16" x14ac:dyDescent="0.2"/>
  <cols>
    <col min="2" max="2" width="8.1640625" bestFit="1" customWidth="1"/>
    <col min="3" max="3" width="15.5" bestFit="1" customWidth="1"/>
    <col min="4" max="4" width="14.5" bestFit="1" customWidth="1"/>
    <col min="5" max="5" width="13.6640625" bestFit="1" customWidth="1"/>
    <col min="6" max="9" width="11.5" bestFit="1" customWidth="1"/>
    <col min="10" max="10" width="12.5" bestFit="1" customWidth="1"/>
    <col min="11" max="11" width="11.5" bestFit="1" customWidth="1"/>
    <col min="12" max="13" width="10.5" bestFit="1" customWidth="1"/>
    <col min="14" max="14" width="12.5" bestFit="1" customWidth="1"/>
  </cols>
  <sheetData>
    <row r="3" spans="3:20" x14ac:dyDescent="0.2">
      <c r="C3" s="1" t="s">
        <v>32</v>
      </c>
      <c r="D3" s="2">
        <v>210000</v>
      </c>
    </row>
    <row r="4" spans="3:20" x14ac:dyDescent="0.2">
      <c r="C4" s="1" t="s">
        <v>26</v>
      </c>
      <c r="D4" s="2">
        <f>N33</f>
        <v>120856.25</v>
      </c>
    </row>
    <row r="5" spans="3:20" x14ac:dyDescent="0.2">
      <c r="C5" s="1" t="s">
        <v>33</v>
      </c>
      <c r="D5" s="2">
        <f>D3-D4</f>
        <v>89143.75</v>
      </c>
    </row>
    <row r="6" spans="3:20" x14ac:dyDescent="0.2">
      <c r="C6" s="1" t="s">
        <v>34</v>
      </c>
      <c r="D6" s="16">
        <f>D5/D3</f>
        <v>0.42449404761904763</v>
      </c>
      <c r="O6" s="4"/>
    </row>
    <row r="8" spans="3:20" x14ac:dyDescent="0.2">
      <c r="O8" s="9"/>
      <c r="P8" s="9"/>
      <c r="Q8" s="9"/>
      <c r="R8" s="9"/>
      <c r="S8" s="9"/>
      <c r="T8" s="9"/>
    </row>
    <row r="9" spans="3:20" x14ac:dyDescent="0.2">
      <c r="D9" s="8" t="s">
        <v>1</v>
      </c>
      <c r="E9" s="23">
        <v>1</v>
      </c>
      <c r="F9" s="23"/>
      <c r="G9" s="23">
        <v>2</v>
      </c>
      <c r="H9" s="23"/>
      <c r="I9" s="23">
        <v>3</v>
      </c>
      <c r="J9" s="23"/>
      <c r="K9" s="23">
        <v>4</v>
      </c>
      <c r="L9" s="23"/>
      <c r="M9" s="23">
        <v>5</v>
      </c>
      <c r="N9" s="23"/>
      <c r="O9" s="10"/>
      <c r="P9" s="10"/>
      <c r="Q9" s="10"/>
      <c r="R9" s="10"/>
      <c r="S9" s="10"/>
      <c r="T9" s="10"/>
    </row>
    <row r="10" spans="3:20" x14ac:dyDescent="0.2">
      <c r="D10" s="11" t="s">
        <v>12</v>
      </c>
      <c r="E10" s="12">
        <v>1</v>
      </c>
      <c r="F10" s="12">
        <v>2</v>
      </c>
      <c r="G10" s="12">
        <v>3</v>
      </c>
      <c r="H10" s="12">
        <v>4</v>
      </c>
      <c r="I10" s="12">
        <v>5</v>
      </c>
      <c r="J10" s="12">
        <v>6</v>
      </c>
      <c r="K10" s="12">
        <v>7</v>
      </c>
      <c r="L10" s="12">
        <v>8</v>
      </c>
      <c r="M10" s="12">
        <v>9</v>
      </c>
      <c r="N10" s="12">
        <v>10</v>
      </c>
    </row>
    <row r="11" spans="3:20" x14ac:dyDescent="0.2">
      <c r="D11" s="8" t="s">
        <v>0</v>
      </c>
      <c r="E11" s="24" t="s">
        <v>10</v>
      </c>
      <c r="F11" s="24"/>
      <c r="G11" s="24" t="s">
        <v>2</v>
      </c>
      <c r="H11" s="24"/>
      <c r="I11" s="24" t="s">
        <v>3</v>
      </c>
      <c r="J11" s="24"/>
      <c r="K11" s="24" t="s">
        <v>4</v>
      </c>
      <c r="L11" s="24"/>
      <c r="M11" s="24" t="s">
        <v>5</v>
      </c>
      <c r="N11" s="24"/>
    </row>
    <row r="12" spans="3:20" x14ac:dyDescent="0.2">
      <c r="D12" s="6" t="s">
        <v>11</v>
      </c>
      <c r="E12" s="4" t="s">
        <v>6</v>
      </c>
      <c r="F12" s="4" t="s">
        <v>7</v>
      </c>
      <c r="G12" s="4" t="s">
        <v>8</v>
      </c>
      <c r="H12" s="4" t="s">
        <v>9</v>
      </c>
      <c r="I12" s="4" t="s">
        <v>13</v>
      </c>
      <c r="J12" s="4" t="s">
        <v>14</v>
      </c>
      <c r="K12" s="4" t="s">
        <v>15</v>
      </c>
      <c r="L12" s="4" t="s">
        <v>16</v>
      </c>
      <c r="M12" s="4" t="s">
        <v>15</v>
      </c>
      <c r="N12" s="4" t="s">
        <v>16</v>
      </c>
    </row>
    <row r="14" spans="3:20" x14ac:dyDescent="0.2">
      <c r="C14" s="4" t="s">
        <v>21</v>
      </c>
      <c r="D14" s="4" t="s">
        <v>22</v>
      </c>
      <c r="E14" s="22" t="s">
        <v>30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3:20" x14ac:dyDescent="0.2">
      <c r="C15" s="4" t="s">
        <v>19</v>
      </c>
      <c r="D15" s="3" t="s">
        <v>24</v>
      </c>
      <c r="E15" s="15">
        <v>30</v>
      </c>
      <c r="F15" s="15">
        <v>30</v>
      </c>
      <c r="G15" s="15">
        <v>30</v>
      </c>
      <c r="H15" s="15">
        <v>30</v>
      </c>
      <c r="I15" s="15">
        <v>20</v>
      </c>
      <c r="J15" s="15">
        <v>20</v>
      </c>
      <c r="K15" s="15">
        <v>15</v>
      </c>
      <c r="L15" s="15">
        <v>10</v>
      </c>
      <c r="M15" s="15">
        <v>10</v>
      </c>
      <c r="N15" s="15">
        <v>15</v>
      </c>
      <c r="O15" s="15"/>
    </row>
    <row r="16" spans="3:20" x14ac:dyDescent="0.2">
      <c r="C16" s="4" t="s">
        <v>20</v>
      </c>
      <c r="D16" s="3" t="s">
        <v>25</v>
      </c>
      <c r="E16" s="15">
        <v>30</v>
      </c>
      <c r="F16" s="15">
        <v>30</v>
      </c>
      <c r="G16" s="15">
        <v>30</v>
      </c>
      <c r="H16" s="15">
        <v>30</v>
      </c>
      <c r="I16" s="15">
        <v>25</v>
      </c>
      <c r="J16" s="15">
        <v>25</v>
      </c>
      <c r="K16" s="15">
        <v>25</v>
      </c>
      <c r="L16" s="15">
        <v>20</v>
      </c>
      <c r="M16" s="15">
        <v>10</v>
      </c>
      <c r="N16" s="15">
        <v>15</v>
      </c>
      <c r="O16" s="15"/>
    </row>
    <row r="17" spans="2:15" x14ac:dyDescent="0.2">
      <c r="C17" s="4" t="s">
        <v>17</v>
      </c>
      <c r="D17" s="3" t="s">
        <v>23</v>
      </c>
      <c r="E17" s="15">
        <v>30</v>
      </c>
      <c r="F17" s="15">
        <v>30</v>
      </c>
      <c r="G17" s="15">
        <v>20</v>
      </c>
      <c r="H17" s="15">
        <v>20</v>
      </c>
      <c r="I17" s="15">
        <v>15</v>
      </c>
      <c r="J17" s="15">
        <v>15</v>
      </c>
      <c r="K17" s="15">
        <v>10</v>
      </c>
      <c r="L17" s="15">
        <v>15</v>
      </c>
      <c r="M17" s="15">
        <v>20</v>
      </c>
      <c r="N17" s="15">
        <v>20</v>
      </c>
      <c r="O17" s="15"/>
    </row>
    <row r="18" spans="2:15" x14ac:dyDescent="0.2">
      <c r="C18" s="4" t="s">
        <v>18</v>
      </c>
      <c r="D18" s="3" t="s">
        <v>35</v>
      </c>
      <c r="E18" s="15">
        <v>5</v>
      </c>
      <c r="F18" s="15">
        <v>10</v>
      </c>
      <c r="G18" s="15">
        <v>15</v>
      </c>
      <c r="H18" s="15">
        <v>15</v>
      </c>
      <c r="I18" s="15">
        <v>20</v>
      </c>
      <c r="J18" s="15">
        <v>30</v>
      </c>
      <c r="K18" s="15">
        <v>30</v>
      </c>
      <c r="L18" s="15">
        <v>30</v>
      </c>
      <c r="M18" s="15">
        <v>20</v>
      </c>
      <c r="N18" s="15">
        <v>10</v>
      </c>
      <c r="O18" s="15"/>
    </row>
    <row r="20" spans="2:15" x14ac:dyDescent="0.2">
      <c r="C20" s="4" t="s">
        <v>21</v>
      </c>
      <c r="D20" s="4" t="s">
        <v>22</v>
      </c>
      <c r="E20" s="22" t="s">
        <v>27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5" x14ac:dyDescent="0.2">
      <c r="C21" s="4" t="s">
        <v>19</v>
      </c>
      <c r="D21" s="3" t="s">
        <v>24</v>
      </c>
      <c r="E21" s="13">
        <f t="shared" ref="E21:J24" si="0">(E15)/40</f>
        <v>0.75</v>
      </c>
      <c r="F21" s="13">
        <f t="shared" si="0"/>
        <v>0.75</v>
      </c>
      <c r="G21" s="13">
        <f t="shared" si="0"/>
        <v>0.75</v>
      </c>
      <c r="H21" s="13">
        <f t="shared" si="0"/>
        <v>0.75</v>
      </c>
      <c r="I21" s="13">
        <f t="shared" si="0"/>
        <v>0.5</v>
      </c>
      <c r="J21" s="13">
        <f t="shared" si="0"/>
        <v>0.5</v>
      </c>
      <c r="K21" s="13">
        <f t="shared" ref="K21:N21" si="1">(K15)/40</f>
        <v>0.375</v>
      </c>
      <c r="L21" s="13">
        <f t="shared" si="1"/>
        <v>0.25</v>
      </c>
      <c r="M21" s="13">
        <f t="shared" si="1"/>
        <v>0.25</v>
      </c>
      <c r="N21" s="13">
        <f t="shared" si="1"/>
        <v>0.375</v>
      </c>
    </row>
    <row r="22" spans="2:15" x14ac:dyDescent="0.2">
      <c r="C22" s="4" t="s">
        <v>20</v>
      </c>
      <c r="D22" s="3" t="s">
        <v>25</v>
      </c>
      <c r="E22" s="13">
        <f t="shared" si="0"/>
        <v>0.75</v>
      </c>
      <c r="F22" s="13">
        <f t="shared" si="0"/>
        <v>0.75</v>
      </c>
      <c r="G22" s="13">
        <f t="shared" si="0"/>
        <v>0.75</v>
      </c>
      <c r="H22" s="13">
        <f t="shared" si="0"/>
        <v>0.75</v>
      </c>
      <c r="I22" s="13">
        <f t="shared" si="0"/>
        <v>0.625</v>
      </c>
      <c r="J22" s="13">
        <f t="shared" si="0"/>
        <v>0.625</v>
      </c>
      <c r="K22" s="13">
        <f t="shared" ref="K22:N22" si="2">(K16)/40</f>
        <v>0.625</v>
      </c>
      <c r="L22" s="13">
        <f t="shared" si="2"/>
        <v>0.5</v>
      </c>
      <c r="M22" s="13">
        <f>(M16)/40</f>
        <v>0.25</v>
      </c>
      <c r="N22" s="13">
        <f t="shared" si="2"/>
        <v>0.375</v>
      </c>
    </row>
    <row r="23" spans="2:15" x14ac:dyDescent="0.2">
      <c r="C23" s="4" t="s">
        <v>17</v>
      </c>
      <c r="D23" s="3" t="s">
        <v>23</v>
      </c>
      <c r="E23" s="13">
        <f t="shared" si="0"/>
        <v>0.75</v>
      </c>
      <c r="F23" s="13">
        <f t="shared" si="0"/>
        <v>0.75</v>
      </c>
      <c r="G23" s="13">
        <f t="shared" si="0"/>
        <v>0.5</v>
      </c>
      <c r="H23" s="13">
        <f t="shared" si="0"/>
        <v>0.5</v>
      </c>
      <c r="I23" s="13">
        <f t="shared" si="0"/>
        <v>0.375</v>
      </c>
      <c r="J23" s="13">
        <f t="shared" si="0"/>
        <v>0.375</v>
      </c>
      <c r="K23" s="13">
        <f t="shared" ref="K23:N23" si="3">(K17)/40</f>
        <v>0.25</v>
      </c>
      <c r="L23" s="13">
        <f t="shared" si="3"/>
        <v>0.375</v>
      </c>
      <c r="M23" s="13">
        <f>(M17)/40</f>
        <v>0.5</v>
      </c>
      <c r="N23" s="13">
        <f t="shared" si="3"/>
        <v>0.5</v>
      </c>
    </row>
    <row r="24" spans="2:15" x14ac:dyDescent="0.2">
      <c r="C24" s="4" t="s">
        <v>18</v>
      </c>
      <c r="D24" s="3" t="s">
        <v>35</v>
      </c>
      <c r="E24" s="13">
        <f t="shared" si="0"/>
        <v>0.125</v>
      </c>
      <c r="F24" s="13">
        <f t="shared" si="0"/>
        <v>0.25</v>
      </c>
      <c r="G24" s="13">
        <f t="shared" si="0"/>
        <v>0.375</v>
      </c>
      <c r="H24" s="13">
        <f t="shared" si="0"/>
        <v>0.375</v>
      </c>
      <c r="I24" s="13">
        <f t="shared" si="0"/>
        <v>0.5</v>
      </c>
      <c r="J24" s="13">
        <f t="shared" si="0"/>
        <v>0.75</v>
      </c>
      <c r="K24" s="13">
        <f t="shared" ref="K24:N24" si="4">(K18)/40</f>
        <v>0.75</v>
      </c>
      <c r="L24" s="13">
        <f t="shared" si="4"/>
        <v>0.75</v>
      </c>
      <c r="M24" s="13">
        <f>(M18)/40</f>
        <v>0.5</v>
      </c>
      <c r="N24" s="13">
        <f t="shared" si="4"/>
        <v>0.25</v>
      </c>
    </row>
    <row r="27" spans="2:15" x14ac:dyDescent="0.2">
      <c r="B27" s="4" t="s">
        <v>21</v>
      </c>
      <c r="C27" s="4" t="s">
        <v>22</v>
      </c>
      <c r="D27" s="3" t="s">
        <v>31</v>
      </c>
      <c r="E27" s="21" t="s">
        <v>28</v>
      </c>
      <c r="F27" s="21"/>
      <c r="G27" s="21"/>
      <c r="H27" s="21"/>
      <c r="I27" s="21"/>
      <c r="J27" s="21"/>
      <c r="K27" s="21"/>
      <c r="L27" s="21"/>
      <c r="M27" s="21"/>
      <c r="N27" s="21"/>
    </row>
    <row r="28" spans="2:15" x14ac:dyDescent="0.2">
      <c r="B28" s="4" t="s">
        <v>19</v>
      </c>
      <c r="C28" s="3" t="s">
        <v>24</v>
      </c>
      <c r="D28" s="2">
        <v>3000</v>
      </c>
      <c r="E28" s="5">
        <f>D28* E21</f>
        <v>2250</v>
      </c>
      <c r="F28" s="5">
        <f>D28 * F21</f>
        <v>2250</v>
      </c>
      <c r="G28" s="5">
        <f>D28 * G21</f>
        <v>2250</v>
      </c>
      <c r="H28" s="5">
        <f>D28* H21</f>
        <v>2250</v>
      </c>
      <c r="I28" s="5">
        <f>D28 * I21</f>
        <v>1500</v>
      </c>
      <c r="J28" s="5">
        <f>D28* J21</f>
        <v>1500</v>
      </c>
      <c r="K28" s="5">
        <f>E28* K21</f>
        <v>843.75</v>
      </c>
      <c r="L28" s="5">
        <f>F28* L21</f>
        <v>562.5</v>
      </c>
      <c r="M28" s="5">
        <f>G28* M21</f>
        <v>562.5</v>
      </c>
      <c r="N28" s="5">
        <f>H28* N21</f>
        <v>843.75</v>
      </c>
    </row>
    <row r="29" spans="2:15" x14ac:dyDescent="0.2">
      <c r="B29" s="4" t="s">
        <v>20</v>
      </c>
      <c r="C29" s="3" t="s">
        <v>25</v>
      </c>
      <c r="D29" s="2">
        <v>2800</v>
      </c>
      <c r="E29" s="5">
        <f>D29* E22</f>
        <v>2100</v>
      </c>
      <c r="F29" s="5">
        <f>D29* F22</f>
        <v>2100</v>
      </c>
      <c r="G29" s="5">
        <f>D29* G22</f>
        <v>2100</v>
      </c>
      <c r="H29" s="5">
        <f>D29* H22</f>
        <v>2100</v>
      </c>
      <c r="I29" s="5">
        <f>D29 * I22</f>
        <v>1750</v>
      </c>
      <c r="J29" s="5">
        <f t="shared" ref="J29:N31" si="5">D29 * J22</f>
        <v>1750</v>
      </c>
      <c r="K29" s="5">
        <f t="shared" si="5"/>
        <v>1312.5</v>
      </c>
      <c r="L29" s="5">
        <f t="shared" si="5"/>
        <v>1050</v>
      </c>
      <c r="M29" s="5">
        <f t="shared" si="5"/>
        <v>525</v>
      </c>
      <c r="N29" s="5">
        <f t="shared" si="5"/>
        <v>787.5</v>
      </c>
    </row>
    <row r="30" spans="2:15" x14ac:dyDescent="0.2">
      <c r="B30" s="4" t="s">
        <v>17</v>
      </c>
      <c r="C30" s="3" t="s">
        <v>23</v>
      </c>
      <c r="D30" s="2">
        <v>11000</v>
      </c>
      <c r="E30" s="5">
        <f>D30 * E23</f>
        <v>8250</v>
      </c>
      <c r="F30" s="5">
        <f>D30 * F23</f>
        <v>8250</v>
      </c>
      <c r="G30" s="5">
        <f>D30 * G23</f>
        <v>5500</v>
      </c>
      <c r="H30" s="5">
        <f>D30* H23</f>
        <v>5500</v>
      </c>
      <c r="I30" s="5">
        <f>D30 * I23</f>
        <v>4125</v>
      </c>
      <c r="J30" s="5">
        <f t="shared" si="5"/>
        <v>4125</v>
      </c>
      <c r="K30" s="5">
        <f t="shared" si="5"/>
        <v>2062.5</v>
      </c>
      <c r="L30" s="5">
        <f t="shared" si="5"/>
        <v>3093.75</v>
      </c>
      <c r="M30" s="5">
        <f t="shared" si="5"/>
        <v>2750</v>
      </c>
      <c r="N30" s="5">
        <f t="shared" si="5"/>
        <v>2750</v>
      </c>
    </row>
    <row r="31" spans="2:15" x14ac:dyDescent="0.2">
      <c r="B31" s="4" t="s">
        <v>18</v>
      </c>
      <c r="C31" s="3" t="s">
        <v>35</v>
      </c>
      <c r="D31" s="2">
        <v>15000</v>
      </c>
      <c r="E31" s="5">
        <f>D31 * E24</f>
        <v>1875</v>
      </c>
      <c r="F31" s="5">
        <f>D31 * F24</f>
        <v>3750</v>
      </c>
      <c r="G31" s="5">
        <f>D31 * G24</f>
        <v>5625</v>
      </c>
      <c r="H31" s="5">
        <f>D31* H24</f>
        <v>5625</v>
      </c>
      <c r="I31" s="5">
        <f>D31 * I24</f>
        <v>7500</v>
      </c>
      <c r="J31" s="5">
        <f t="shared" si="5"/>
        <v>11250</v>
      </c>
      <c r="K31" s="5">
        <f t="shared" si="5"/>
        <v>1406.25</v>
      </c>
      <c r="L31" s="5">
        <f t="shared" si="5"/>
        <v>2812.5</v>
      </c>
      <c r="M31" s="5">
        <f t="shared" si="5"/>
        <v>2812.5</v>
      </c>
      <c r="N31" s="5">
        <f t="shared" si="5"/>
        <v>1406.25</v>
      </c>
    </row>
    <row r="32" spans="2:15" x14ac:dyDescent="0.2">
      <c r="D32" s="3" t="s">
        <v>29</v>
      </c>
      <c r="E32" s="5">
        <f t="shared" ref="E32:N32" si="6">SUM(E28:E31)</f>
        <v>14475</v>
      </c>
      <c r="F32" s="5">
        <f t="shared" si="6"/>
        <v>16350</v>
      </c>
      <c r="G32" s="5">
        <f t="shared" si="6"/>
        <v>15475</v>
      </c>
      <c r="H32" s="5">
        <f t="shared" si="6"/>
        <v>15475</v>
      </c>
      <c r="I32" s="5">
        <f t="shared" si="6"/>
        <v>14875</v>
      </c>
      <c r="J32" s="5">
        <f t="shared" si="6"/>
        <v>18625</v>
      </c>
      <c r="K32" s="5">
        <f t="shared" si="6"/>
        <v>5625</v>
      </c>
      <c r="L32" s="5">
        <f t="shared" si="6"/>
        <v>7518.75</v>
      </c>
      <c r="M32" s="5">
        <f t="shared" si="6"/>
        <v>6650</v>
      </c>
      <c r="N32" s="5">
        <f t="shared" si="6"/>
        <v>5787.5</v>
      </c>
    </row>
    <row r="33" spans="10:14" x14ac:dyDescent="0.2">
      <c r="J33" s="14">
        <f>SUM(E32:J32)</f>
        <v>95275</v>
      </c>
      <c r="N33" s="14">
        <f>SUM(E32:N32)</f>
        <v>120856.25</v>
      </c>
    </row>
  </sheetData>
  <mergeCells count="13">
    <mergeCell ref="E27:N27"/>
    <mergeCell ref="E20:N20"/>
    <mergeCell ref="E14:N14"/>
    <mergeCell ref="M9:N9"/>
    <mergeCell ref="M11:N11"/>
    <mergeCell ref="K9:L9"/>
    <mergeCell ref="I9:J9"/>
    <mergeCell ref="G9:H9"/>
    <mergeCell ref="E9:F9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6D5D-B923-834A-BCB7-9E9DEBC78DCB}">
  <dimension ref="B3:T33"/>
  <sheetViews>
    <sheetView topLeftCell="B1" zoomScale="150" workbookViewId="0">
      <selection activeCell="D3" sqref="D3"/>
    </sheetView>
  </sheetViews>
  <sheetFormatPr baseColWidth="10" defaultRowHeight="16" x14ac:dyDescent="0.2"/>
  <cols>
    <col min="2" max="2" width="8.1640625" bestFit="1" customWidth="1"/>
    <col min="3" max="3" width="15.5" bestFit="1" customWidth="1"/>
    <col min="4" max="4" width="14.5" bestFit="1" customWidth="1"/>
    <col min="5" max="5" width="13.6640625" bestFit="1" customWidth="1"/>
    <col min="6" max="11" width="11.5" bestFit="1" customWidth="1"/>
    <col min="12" max="13" width="10.5" bestFit="1" customWidth="1"/>
    <col min="14" max="14" width="12.5" bestFit="1" customWidth="1"/>
  </cols>
  <sheetData>
    <row r="3" spans="3:20" x14ac:dyDescent="0.2">
      <c r="C3" s="1" t="s">
        <v>32</v>
      </c>
      <c r="D3" s="2">
        <f>Planeado!D3</f>
        <v>210000</v>
      </c>
    </row>
    <row r="4" spans="3:20" x14ac:dyDescent="0.2">
      <c r="C4" s="1" t="s">
        <v>26</v>
      </c>
      <c r="D4" s="2">
        <f>N33</f>
        <v>105887.5</v>
      </c>
    </row>
    <row r="5" spans="3:20" x14ac:dyDescent="0.2">
      <c r="C5" s="1" t="s">
        <v>33</v>
      </c>
      <c r="D5" s="2">
        <f>D3-D4</f>
        <v>104112.5</v>
      </c>
    </row>
    <row r="6" spans="3:20" x14ac:dyDescent="0.2">
      <c r="C6" s="1" t="s">
        <v>34</v>
      </c>
      <c r="D6" s="16">
        <f>D5/D3</f>
        <v>0.49577380952380951</v>
      </c>
      <c r="O6" s="4"/>
    </row>
    <row r="8" spans="3:20" x14ac:dyDescent="0.2">
      <c r="O8" s="9"/>
      <c r="P8" s="9"/>
      <c r="Q8" s="9"/>
      <c r="R8" s="9"/>
      <c r="S8" s="9"/>
      <c r="T8" s="9"/>
    </row>
    <row r="9" spans="3:20" x14ac:dyDescent="0.2">
      <c r="D9" s="8" t="s">
        <v>1</v>
      </c>
      <c r="E9" s="23">
        <v>1</v>
      </c>
      <c r="F9" s="23"/>
      <c r="G9" s="23">
        <v>2</v>
      </c>
      <c r="H9" s="23"/>
      <c r="I9" s="23">
        <v>3</v>
      </c>
      <c r="J9" s="23"/>
      <c r="K9" s="23">
        <v>4</v>
      </c>
      <c r="L9" s="23"/>
      <c r="M9" s="23">
        <v>5</v>
      </c>
      <c r="N9" s="23"/>
      <c r="O9" s="10"/>
      <c r="P9" s="10"/>
      <c r="Q9" s="10"/>
      <c r="R9" s="10"/>
      <c r="S9" s="10"/>
      <c r="T9" s="10"/>
    </row>
    <row r="10" spans="3:20" x14ac:dyDescent="0.2">
      <c r="D10" s="11" t="s">
        <v>12</v>
      </c>
      <c r="E10" s="12">
        <v>1</v>
      </c>
      <c r="F10" s="12">
        <v>2</v>
      </c>
      <c r="G10" s="12">
        <v>3</v>
      </c>
      <c r="H10" s="12">
        <v>4</v>
      </c>
      <c r="I10" s="12">
        <v>5</v>
      </c>
      <c r="J10" s="12">
        <v>6</v>
      </c>
      <c r="K10" s="12">
        <v>7</v>
      </c>
      <c r="L10" s="12">
        <v>8</v>
      </c>
      <c r="M10" s="12">
        <v>9</v>
      </c>
      <c r="N10" s="12">
        <v>10</v>
      </c>
    </row>
    <row r="11" spans="3:20" x14ac:dyDescent="0.2">
      <c r="D11" s="8" t="s">
        <v>0</v>
      </c>
      <c r="E11" s="24" t="s">
        <v>10</v>
      </c>
      <c r="F11" s="24"/>
      <c r="G11" s="24" t="s">
        <v>2</v>
      </c>
      <c r="H11" s="24"/>
      <c r="I11" s="24" t="s">
        <v>3</v>
      </c>
      <c r="J11" s="24"/>
      <c r="K11" s="24" t="s">
        <v>4</v>
      </c>
      <c r="L11" s="24"/>
      <c r="M11" s="24" t="s">
        <v>5</v>
      </c>
      <c r="N11" s="24"/>
    </row>
    <row r="12" spans="3:20" x14ac:dyDescent="0.2">
      <c r="D12" s="6" t="s">
        <v>11</v>
      </c>
      <c r="E12" s="4" t="s">
        <v>6</v>
      </c>
      <c r="F12" s="4" t="s">
        <v>7</v>
      </c>
      <c r="G12" s="4" t="s">
        <v>8</v>
      </c>
      <c r="H12" s="4" t="s">
        <v>9</v>
      </c>
      <c r="I12" s="4" t="s">
        <v>13</v>
      </c>
      <c r="J12" s="4" t="s">
        <v>14</v>
      </c>
      <c r="K12" s="4" t="s">
        <v>15</v>
      </c>
      <c r="L12" s="4" t="s">
        <v>16</v>
      </c>
      <c r="M12" s="4" t="s">
        <v>15</v>
      </c>
      <c r="N12" s="4" t="s">
        <v>16</v>
      </c>
    </row>
    <row r="14" spans="3:20" x14ac:dyDescent="0.2">
      <c r="C14" s="4" t="s">
        <v>21</v>
      </c>
      <c r="D14" s="4" t="s">
        <v>22</v>
      </c>
      <c r="E14" s="22" t="s">
        <v>30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3:20" x14ac:dyDescent="0.2">
      <c r="C15" s="4" t="s">
        <v>19</v>
      </c>
      <c r="D15" s="3" t="s">
        <v>24</v>
      </c>
      <c r="E15" s="15">
        <v>30</v>
      </c>
      <c r="F15" s="15">
        <v>30</v>
      </c>
      <c r="G15" s="15">
        <v>20</v>
      </c>
      <c r="H15" s="15">
        <v>20</v>
      </c>
      <c r="I15" s="15">
        <v>20</v>
      </c>
      <c r="J15" s="15">
        <v>15</v>
      </c>
      <c r="K15" s="15">
        <v>15</v>
      </c>
      <c r="L15" s="15">
        <v>10</v>
      </c>
      <c r="M15" s="15">
        <v>10</v>
      </c>
      <c r="N15" s="15">
        <v>15</v>
      </c>
      <c r="O15" s="15"/>
    </row>
    <row r="16" spans="3:20" x14ac:dyDescent="0.2">
      <c r="C16" s="4" t="s">
        <v>20</v>
      </c>
      <c r="D16" s="3" t="s">
        <v>25</v>
      </c>
      <c r="E16" s="15">
        <v>30</v>
      </c>
      <c r="F16" s="15">
        <v>30</v>
      </c>
      <c r="G16" s="15">
        <v>30</v>
      </c>
      <c r="H16" s="15">
        <v>30</v>
      </c>
      <c r="I16" s="15">
        <v>20</v>
      </c>
      <c r="J16" s="15">
        <v>20</v>
      </c>
      <c r="K16" s="15">
        <v>25</v>
      </c>
      <c r="L16" s="15">
        <v>20</v>
      </c>
      <c r="M16" s="15">
        <v>10</v>
      </c>
      <c r="N16" s="15">
        <v>15</v>
      </c>
      <c r="O16" s="15"/>
    </row>
    <row r="17" spans="2:15" x14ac:dyDescent="0.2">
      <c r="C17" s="4" t="s">
        <v>17</v>
      </c>
      <c r="D17" s="3" t="s">
        <v>23</v>
      </c>
      <c r="E17" s="15">
        <v>30</v>
      </c>
      <c r="F17" s="15">
        <v>30</v>
      </c>
      <c r="G17" s="15">
        <v>30</v>
      </c>
      <c r="H17" s="15">
        <v>15</v>
      </c>
      <c r="I17" s="15">
        <v>15</v>
      </c>
      <c r="J17" s="15">
        <v>15</v>
      </c>
      <c r="K17" s="15">
        <v>10</v>
      </c>
      <c r="L17" s="15">
        <v>15</v>
      </c>
      <c r="M17" s="15">
        <v>20</v>
      </c>
      <c r="N17" s="15">
        <v>20</v>
      </c>
      <c r="O17" s="15"/>
    </row>
    <row r="18" spans="2:15" x14ac:dyDescent="0.2">
      <c r="C18" s="4" t="s">
        <v>18</v>
      </c>
      <c r="D18" s="3" t="s">
        <v>35</v>
      </c>
      <c r="E18" s="15">
        <v>5</v>
      </c>
      <c r="F18" s="15">
        <v>10</v>
      </c>
      <c r="G18" s="15">
        <v>10</v>
      </c>
      <c r="H18" s="15">
        <v>15</v>
      </c>
      <c r="I18" s="15">
        <v>20</v>
      </c>
      <c r="J18" s="15">
        <v>30</v>
      </c>
      <c r="K18" s="15">
        <v>30</v>
      </c>
      <c r="L18" s="15">
        <v>30</v>
      </c>
      <c r="M18" s="15">
        <v>20</v>
      </c>
      <c r="N18" s="15">
        <v>10</v>
      </c>
      <c r="O18" s="15"/>
    </row>
    <row r="20" spans="2:15" x14ac:dyDescent="0.2">
      <c r="C20" s="4" t="s">
        <v>21</v>
      </c>
      <c r="D20" s="4" t="s">
        <v>22</v>
      </c>
      <c r="E20" s="22" t="s">
        <v>27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5" x14ac:dyDescent="0.2">
      <c r="C21" s="4" t="s">
        <v>19</v>
      </c>
      <c r="D21" s="3" t="s">
        <v>24</v>
      </c>
      <c r="E21" s="13">
        <f t="shared" ref="E21:J24" si="0">(E15)/40</f>
        <v>0.75</v>
      </c>
      <c r="F21" s="13">
        <f t="shared" si="0"/>
        <v>0.75</v>
      </c>
      <c r="G21" s="13">
        <f t="shared" si="0"/>
        <v>0.5</v>
      </c>
      <c r="H21" s="13">
        <f t="shared" si="0"/>
        <v>0.5</v>
      </c>
      <c r="I21" s="13">
        <f t="shared" si="0"/>
        <v>0.5</v>
      </c>
      <c r="J21" s="13">
        <f t="shared" si="0"/>
        <v>0.375</v>
      </c>
      <c r="K21" s="13">
        <f t="shared" ref="K21:N24" si="1">(K15)/40</f>
        <v>0.375</v>
      </c>
      <c r="L21" s="13">
        <f t="shared" si="1"/>
        <v>0.25</v>
      </c>
      <c r="M21" s="13">
        <f t="shared" si="1"/>
        <v>0.25</v>
      </c>
      <c r="N21" s="13">
        <f t="shared" si="1"/>
        <v>0.375</v>
      </c>
    </row>
    <row r="22" spans="2:15" x14ac:dyDescent="0.2">
      <c r="C22" s="4" t="s">
        <v>20</v>
      </c>
      <c r="D22" s="3" t="s">
        <v>25</v>
      </c>
      <c r="E22" s="13">
        <f t="shared" si="0"/>
        <v>0.75</v>
      </c>
      <c r="F22" s="13">
        <f t="shared" si="0"/>
        <v>0.75</v>
      </c>
      <c r="G22" s="13">
        <f t="shared" si="0"/>
        <v>0.75</v>
      </c>
      <c r="H22" s="13">
        <f t="shared" si="0"/>
        <v>0.75</v>
      </c>
      <c r="I22" s="13">
        <f t="shared" si="0"/>
        <v>0.5</v>
      </c>
      <c r="J22" s="13">
        <f t="shared" si="0"/>
        <v>0.5</v>
      </c>
      <c r="K22" s="13">
        <f t="shared" si="1"/>
        <v>0.625</v>
      </c>
      <c r="L22" s="13">
        <f t="shared" si="1"/>
        <v>0.5</v>
      </c>
      <c r="M22" s="13">
        <f>(M16)/40</f>
        <v>0.25</v>
      </c>
      <c r="N22" s="13">
        <f t="shared" si="1"/>
        <v>0.375</v>
      </c>
    </row>
    <row r="23" spans="2:15" x14ac:dyDescent="0.2">
      <c r="C23" s="4" t="s">
        <v>17</v>
      </c>
      <c r="D23" s="3" t="s">
        <v>23</v>
      </c>
      <c r="E23" s="13">
        <f t="shared" si="0"/>
        <v>0.75</v>
      </c>
      <c r="F23" s="13">
        <f t="shared" si="0"/>
        <v>0.75</v>
      </c>
      <c r="G23" s="13">
        <f t="shared" si="0"/>
        <v>0.75</v>
      </c>
      <c r="H23" s="13">
        <f t="shared" si="0"/>
        <v>0.375</v>
      </c>
      <c r="I23" s="13">
        <f t="shared" si="0"/>
        <v>0.375</v>
      </c>
      <c r="J23" s="13">
        <f t="shared" si="0"/>
        <v>0.375</v>
      </c>
      <c r="K23" s="13">
        <f t="shared" si="1"/>
        <v>0.25</v>
      </c>
      <c r="L23" s="13">
        <f t="shared" si="1"/>
        <v>0.375</v>
      </c>
      <c r="M23" s="13">
        <f>(M17)/40</f>
        <v>0.5</v>
      </c>
      <c r="N23" s="13">
        <f t="shared" si="1"/>
        <v>0.5</v>
      </c>
    </row>
    <row r="24" spans="2:15" x14ac:dyDescent="0.2">
      <c r="C24" s="4" t="s">
        <v>18</v>
      </c>
      <c r="D24" s="3" t="s">
        <v>35</v>
      </c>
      <c r="E24" s="13">
        <f t="shared" si="0"/>
        <v>0.125</v>
      </c>
      <c r="F24" s="13">
        <f t="shared" si="0"/>
        <v>0.25</v>
      </c>
      <c r="G24" s="13">
        <f t="shared" si="0"/>
        <v>0.25</v>
      </c>
      <c r="H24" s="13">
        <f t="shared" si="0"/>
        <v>0.375</v>
      </c>
      <c r="I24" s="13">
        <f t="shared" si="0"/>
        <v>0.5</v>
      </c>
      <c r="J24" s="13">
        <f t="shared" si="0"/>
        <v>0.75</v>
      </c>
      <c r="K24" s="13">
        <f t="shared" si="1"/>
        <v>0.75</v>
      </c>
      <c r="L24" s="13">
        <f t="shared" si="1"/>
        <v>0.75</v>
      </c>
      <c r="M24" s="13">
        <f>(M18)/40</f>
        <v>0.5</v>
      </c>
      <c r="N24" s="13">
        <f t="shared" si="1"/>
        <v>0.25</v>
      </c>
    </row>
    <row r="27" spans="2:15" x14ac:dyDescent="0.2">
      <c r="B27" s="4" t="s">
        <v>21</v>
      </c>
      <c r="C27" s="4" t="s">
        <v>22</v>
      </c>
      <c r="D27" s="3" t="s">
        <v>31</v>
      </c>
      <c r="E27" s="21" t="s">
        <v>28</v>
      </c>
      <c r="F27" s="21"/>
      <c r="G27" s="21"/>
      <c r="H27" s="21"/>
      <c r="I27" s="21"/>
      <c r="J27" s="21"/>
      <c r="K27" s="21"/>
      <c r="L27" s="21"/>
      <c r="M27" s="21"/>
      <c r="N27" s="21"/>
    </row>
    <row r="28" spans="2:15" x14ac:dyDescent="0.2">
      <c r="B28" s="4" t="s">
        <v>19</v>
      </c>
      <c r="C28" s="3" t="s">
        <v>24</v>
      </c>
      <c r="D28" s="2">
        <v>2800</v>
      </c>
      <c r="E28" s="5">
        <f>D28* E21</f>
        <v>2100</v>
      </c>
      <c r="F28" s="5">
        <f>D28 * F21</f>
        <v>2100</v>
      </c>
      <c r="G28" s="5">
        <f>D28 * G21</f>
        <v>1400</v>
      </c>
      <c r="H28" s="5">
        <f>D28* H21</f>
        <v>1400</v>
      </c>
      <c r="I28" s="5">
        <f>D28 * I21</f>
        <v>1400</v>
      </c>
      <c r="J28" s="5">
        <f>D28* J21</f>
        <v>1050</v>
      </c>
      <c r="K28" s="5">
        <f>E28* K21</f>
        <v>787.5</v>
      </c>
      <c r="L28" s="5">
        <f>F28* L21</f>
        <v>525</v>
      </c>
      <c r="M28" s="5">
        <f>G28* M21</f>
        <v>350</v>
      </c>
      <c r="N28" s="5">
        <f>H28* N21</f>
        <v>525</v>
      </c>
    </row>
    <row r="29" spans="2:15" x14ac:dyDescent="0.2">
      <c r="B29" s="4" t="s">
        <v>20</v>
      </c>
      <c r="C29" s="3" t="s">
        <v>25</v>
      </c>
      <c r="D29" s="2">
        <v>2200</v>
      </c>
      <c r="E29" s="5">
        <f>D29* E22</f>
        <v>1650</v>
      </c>
      <c r="F29" s="5">
        <f>D29* F22</f>
        <v>1650</v>
      </c>
      <c r="G29" s="5">
        <f>D29* G22</f>
        <v>1650</v>
      </c>
      <c r="H29" s="5">
        <f>D29* H22</f>
        <v>1650</v>
      </c>
      <c r="I29" s="5">
        <f>D29 * I22</f>
        <v>1100</v>
      </c>
      <c r="J29" s="5">
        <f t="shared" ref="J29:N31" si="2">D29 * J22</f>
        <v>1100</v>
      </c>
      <c r="K29" s="5">
        <f t="shared" si="2"/>
        <v>1031.25</v>
      </c>
      <c r="L29" s="5">
        <f t="shared" si="2"/>
        <v>825</v>
      </c>
      <c r="M29" s="5">
        <f t="shared" si="2"/>
        <v>412.5</v>
      </c>
      <c r="N29" s="5">
        <f t="shared" si="2"/>
        <v>618.75</v>
      </c>
    </row>
    <row r="30" spans="2:15" x14ac:dyDescent="0.2">
      <c r="B30" s="4" t="s">
        <v>17</v>
      </c>
      <c r="C30" s="3" t="s">
        <v>23</v>
      </c>
      <c r="D30" s="2">
        <v>10000</v>
      </c>
      <c r="E30" s="5">
        <f>D30 * E23</f>
        <v>7500</v>
      </c>
      <c r="F30" s="5">
        <f>D30 * F23</f>
        <v>7500</v>
      </c>
      <c r="G30" s="5">
        <f>D30 * G23</f>
        <v>7500</v>
      </c>
      <c r="H30" s="5">
        <f>D30* H23</f>
        <v>3750</v>
      </c>
      <c r="I30" s="5">
        <f>D30 * I23</f>
        <v>3750</v>
      </c>
      <c r="J30" s="5">
        <f t="shared" si="2"/>
        <v>3750</v>
      </c>
      <c r="K30" s="5">
        <f t="shared" si="2"/>
        <v>1875</v>
      </c>
      <c r="L30" s="5">
        <f t="shared" si="2"/>
        <v>2812.5</v>
      </c>
      <c r="M30" s="5">
        <f t="shared" si="2"/>
        <v>3750</v>
      </c>
      <c r="N30" s="5">
        <f t="shared" si="2"/>
        <v>1875</v>
      </c>
    </row>
    <row r="31" spans="2:15" x14ac:dyDescent="0.2">
      <c r="B31" s="4" t="s">
        <v>18</v>
      </c>
      <c r="C31" s="3" t="s">
        <v>35</v>
      </c>
      <c r="D31" s="2">
        <v>14000</v>
      </c>
      <c r="E31" s="5">
        <f>D31 * E24</f>
        <v>1750</v>
      </c>
      <c r="F31" s="5">
        <f>D31 * F24</f>
        <v>3500</v>
      </c>
      <c r="G31" s="5">
        <f>D31 * G24</f>
        <v>3500</v>
      </c>
      <c r="H31" s="5">
        <f>D31* H24</f>
        <v>5250</v>
      </c>
      <c r="I31" s="5">
        <f>D31 * I24</f>
        <v>7000</v>
      </c>
      <c r="J31" s="5">
        <f t="shared" si="2"/>
        <v>10500</v>
      </c>
      <c r="K31" s="5">
        <f t="shared" si="2"/>
        <v>1312.5</v>
      </c>
      <c r="L31" s="5">
        <f t="shared" si="2"/>
        <v>2625</v>
      </c>
      <c r="M31" s="5">
        <f t="shared" si="2"/>
        <v>1750</v>
      </c>
      <c r="N31" s="5">
        <f t="shared" si="2"/>
        <v>1312.5</v>
      </c>
    </row>
    <row r="32" spans="2:15" x14ac:dyDescent="0.2">
      <c r="D32" s="3" t="s">
        <v>29</v>
      </c>
      <c r="E32" s="5">
        <f t="shared" ref="E32:N32" si="3">SUM(E28:E31)</f>
        <v>13000</v>
      </c>
      <c r="F32" s="5">
        <f t="shared" si="3"/>
        <v>14750</v>
      </c>
      <c r="G32" s="5">
        <f t="shared" si="3"/>
        <v>14050</v>
      </c>
      <c r="H32" s="5">
        <f t="shared" si="3"/>
        <v>12050</v>
      </c>
      <c r="I32" s="5">
        <f t="shared" si="3"/>
        <v>13250</v>
      </c>
      <c r="J32" s="5">
        <f t="shared" si="3"/>
        <v>16400</v>
      </c>
      <c r="K32" s="5">
        <f t="shared" si="3"/>
        <v>5006.25</v>
      </c>
      <c r="L32" s="5">
        <f t="shared" si="3"/>
        <v>6787.5</v>
      </c>
      <c r="M32" s="5">
        <f t="shared" si="3"/>
        <v>6262.5</v>
      </c>
      <c r="N32" s="5">
        <f t="shared" si="3"/>
        <v>4331.25</v>
      </c>
    </row>
    <row r="33" spans="10:14" x14ac:dyDescent="0.2">
      <c r="J33" s="14">
        <f>SUM(A32:J32)</f>
        <v>83500</v>
      </c>
      <c r="N33" s="14">
        <f>SUM(E32:N32)</f>
        <v>105887.5</v>
      </c>
    </row>
  </sheetData>
  <mergeCells count="13">
    <mergeCell ref="E20:N20"/>
    <mergeCell ref="E27:N27"/>
    <mergeCell ref="K9:L9"/>
    <mergeCell ref="M9:N9"/>
    <mergeCell ref="E11:F11"/>
    <mergeCell ref="G11:H11"/>
    <mergeCell ref="I11:J11"/>
    <mergeCell ref="K11:L11"/>
    <mergeCell ref="M11:N11"/>
    <mergeCell ref="E9:F9"/>
    <mergeCell ref="G9:H9"/>
    <mergeCell ref="I9:J9"/>
    <mergeCell ref="E14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50EC-6EC8-9F4D-B42D-52C1693D5085}">
  <dimension ref="B2:J17"/>
  <sheetViews>
    <sheetView tabSelected="1" zoomScale="150" workbookViewId="0">
      <selection activeCell="B4" sqref="B4:C5"/>
    </sheetView>
  </sheetViews>
  <sheetFormatPr baseColWidth="10" defaultRowHeight="16" x14ac:dyDescent="0.2"/>
  <cols>
    <col min="2" max="2" width="15.5" bestFit="1" customWidth="1"/>
    <col min="3" max="3" width="12.5" bestFit="1" customWidth="1"/>
    <col min="5" max="5" width="15.5" bestFit="1" customWidth="1"/>
    <col min="6" max="6" width="15.33203125" bestFit="1" customWidth="1"/>
    <col min="8" max="8" width="14.33203125" bestFit="1" customWidth="1"/>
    <col min="9" max="9" width="12.5" bestFit="1" customWidth="1"/>
  </cols>
  <sheetData>
    <row r="2" spans="2:10" x14ac:dyDescent="0.2">
      <c r="B2" s="19" t="s">
        <v>32</v>
      </c>
      <c r="C2" s="18">
        <f>Planeado!D3</f>
        <v>210000</v>
      </c>
    </row>
    <row r="4" spans="2:10" x14ac:dyDescent="0.2">
      <c r="B4" s="20" t="s">
        <v>12</v>
      </c>
      <c r="C4" s="3">
        <v>6</v>
      </c>
    </row>
    <row r="5" spans="2:10" x14ac:dyDescent="0.2">
      <c r="B5" s="7" t="s">
        <v>11</v>
      </c>
      <c r="C5" s="17">
        <v>45450</v>
      </c>
    </row>
    <row r="7" spans="2:10" x14ac:dyDescent="0.2">
      <c r="B7" s="25" t="s">
        <v>37</v>
      </c>
      <c r="C7" s="25"/>
      <c r="E7" s="25" t="s">
        <v>36</v>
      </c>
      <c r="F7" s="25"/>
      <c r="H7" s="25" t="s">
        <v>41</v>
      </c>
      <c r="I7" s="25"/>
      <c r="J7" s="25"/>
    </row>
    <row r="8" spans="2:10" x14ac:dyDescent="0.2">
      <c r="B8" s="1" t="s">
        <v>38</v>
      </c>
      <c r="C8" s="2">
        <f>Planeado!J33</f>
        <v>95275</v>
      </c>
      <c r="E8" s="1" t="s">
        <v>38</v>
      </c>
      <c r="F8" s="2">
        <f>Actual!J33</f>
        <v>83500</v>
      </c>
      <c r="H8" s="1" t="s">
        <v>38</v>
      </c>
      <c r="I8" s="2">
        <f>C8-F8</f>
        <v>11775</v>
      </c>
      <c r="J8" s="13">
        <f>I8/C8</f>
        <v>0.12358960902650223</v>
      </c>
    </row>
    <row r="9" spans="2:10" x14ac:dyDescent="0.2">
      <c r="B9" s="1" t="s">
        <v>39</v>
      </c>
      <c r="C9" s="14">
        <f>SUM(Planeado!K32:N32)</f>
        <v>25581.25</v>
      </c>
      <c r="E9" s="1" t="s">
        <v>39</v>
      </c>
      <c r="F9" s="2">
        <f>SUM(Actual!K32:N32)</f>
        <v>22387.5</v>
      </c>
      <c r="H9" s="1" t="s">
        <v>39</v>
      </c>
      <c r="I9" s="2">
        <f>C9-F9</f>
        <v>3193.75</v>
      </c>
      <c r="J9" s="13">
        <f>I9/C9</f>
        <v>0.12484730026875153</v>
      </c>
    </row>
    <row r="10" spans="2:10" x14ac:dyDescent="0.2">
      <c r="B10" s="1" t="s">
        <v>40</v>
      </c>
      <c r="C10" s="14">
        <f>SUM(C8:C9)</f>
        <v>120856.25</v>
      </c>
      <c r="E10" s="1" t="s">
        <v>40</v>
      </c>
      <c r="F10" s="14">
        <f>SUM(F8:F9)</f>
        <v>105887.5</v>
      </c>
      <c r="H10" s="1" t="s">
        <v>40</v>
      </c>
      <c r="I10" s="14">
        <f>C10-F10</f>
        <v>14968.75</v>
      </c>
      <c r="J10" s="13">
        <f>I10/C10</f>
        <v>0.1238558204478461</v>
      </c>
    </row>
    <row r="11" spans="2:10" x14ac:dyDescent="0.2">
      <c r="F11" s="16"/>
    </row>
    <row r="12" spans="2:10" x14ac:dyDescent="0.2">
      <c r="B12" s="1" t="s">
        <v>33</v>
      </c>
      <c r="C12" s="5">
        <f>C2-C10</f>
        <v>89143.75</v>
      </c>
      <c r="E12" s="1" t="s">
        <v>33</v>
      </c>
      <c r="F12" s="5">
        <f>C2-F10</f>
        <v>104112.5</v>
      </c>
      <c r="H12" s="1"/>
      <c r="I12" s="5"/>
    </row>
    <row r="13" spans="2:10" x14ac:dyDescent="0.2">
      <c r="B13" s="1" t="s">
        <v>34</v>
      </c>
      <c r="C13" s="13">
        <f>C12/C2</f>
        <v>0.42449404761904763</v>
      </c>
      <c r="E13" s="1" t="s">
        <v>34</v>
      </c>
      <c r="F13" s="13">
        <f>F12/C2</f>
        <v>0.49577380952380951</v>
      </c>
      <c r="H13" s="1"/>
      <c r="I13" s="13"/>
    </row>
    <row r="17" spans="4:4" x14ac:dyDescent="0.2">
      <c r="D17" s="14"/>
    </row>
  </sheetData>
  <mergeCells count="3">
    <mergeCell ref="E7:F7"/>
    <mergeCell ref="B7:C7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Planeado</vt:lpstr>
      <vt:lpstr>Actual</vt:lpstr>
      <vt:lpstr>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David Ortega Pacheco</dc:creator>
  <cp:lastModifiedBy>Jose David Ortega Pacheco</cp:lastModifiedBy>
  <dcterms:created xsi:type="dcterms:W3CDTF">2024-05-08T08:35:27Z</dcterms:created>
  <dcterms:modified xsi:type="dcterms:W3CDTF">2024-05-08T13:52:08Z</dcterms:modified>
</cp:coreProperties>
</file>