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/>
  <mc:AlternateContent xmlns:mc="http://schemas.openxmlformats.org/markup-compatibility/2006">
    <mc:Choice Requires="x15">
      <x15ac:absPath xmlns:x15ac="http://schemas.microsoft.com/office/spreadsheetml/2010/11/ac" url="G:\Sdílené disky\FEEC-NuclearGroup\d_LABORATORY (SA2.43)\e_Calibration sources - nuclear data\"/>
    </mc:Choice>
  </mc:AlternateContent>
  <xr:revisionPtr revIDLastSave="0" documentId="13_ncr:1_{097065C7-6042-4B3F-A007-737F0A7E54D5}" xr6:coauthVersionLast="36" xr6:coauthVersionMax="36" xr10:uidLastSave="{00000000-0000-0000-0000-000000000000}"/>
  <bookViews>
    <workbookView xWindow="38280" yWindow="-120" windowWidth="21840" windowHeight="13140" tabRatio="772" xr2:uid="{00000000-000D-0000-FFFF-FFFF00000000}"/>
  </bookViews>
  <sheets>
    <sheet name="Zářiče - nevýznamné + drobné" sheetId="19" r:id="rId1"/>
    <sheet name="22Na" sheetId="22" r:id="rId2"/>
    <sheet name="54Mn" sheetId="12" r:id="rId3"/>
    <sheet name="55Fe" sheetId="21" r:id="rId4"/>
    <sheet name="57Co" sheetId="9" r:id="rId5"/>
    <sheet name="60Co" sheetId="10" r:id="rId6"/>
    <sheet name="65Zn" sheetId="23" r:id="rId7"/>
    <sheet name="88Y" sheetId="13" r:id="rId8"/>
    <sheet name="90sr" sheetId="24" r:id="rId9"/>
    <sheet name="109Cd" sheetId="5" r:id="rId10"/>
    <sheet name="113Sn" sheetId="3" r:id="rId11"/>
    <sheet name="129I" sheetId="25" r:id="rId12"/>
    <sheet name="133Ba" sheetId="6" r:id="rId13"/>
    <sheet name="134Cs" sheetId="27" r:id="rId14"/>
    <sheet name="137Cs" sheetId="20" r:id="rId15"/>
    <sheet name="139Ce" sheetId="4" r:id="rId16"/>
    <sheet name="152Eu" sheetId="2" r:id="rId17"/>
    <sheet name="241Am" sheetId="7" r:id="rId18"/>
  </sheets>
  <definedNames>
    <definedName name="Activity" localSheetId="0">'Zářiče - nevýznamné + drobné'!$A$1:$A$63</definedName>
    <definedName name="Am_241" localSheetId="17">'241Am'!$A$1:$I$227</definedName>
    <definedName name="Ba_133" localSheetId="12">'133Ba'!$A$1:$I$29</definedName>
    <definedName name="Cd_109" localSheetId="9">'109Cd'!$A$1:$I$21</definedName>
    <definedName name="Ce_139" localSheetId="15">'139Ce'!$A$1:$I$21</definedName>
    <definedName name="Co_57" localSheetId="4">'57Co'!$A$1:$I$30</definedName>
    <definedName name="Co_60" localSheetId="5">'60Co'!$A$1:$I$26</definedName>
    <definedName name="Cs_134" localSheetId="13">'134Cs'!$A$1:$I$33</definedName>
    <definedName name="Cs_137" localSheetId="14">'137Cs'!$A$1:$I$23</definedName>
    <definedName name="Eu_152" localSheetId="16">'152Eu'!$A$1:$I$154</definedName>
    <definedName name="Fe_55" localSheetId="3">'55Fe'!$A$1:$I$20</definedName>
    <definedName name="I_129" localSheetId="11">'129I'!$A$1:$I$22</definedName>
    <definedName name="Mn_54" localSheetId="2">'54Mn'!$A$1:$I$21</definedName>
    <definedName name="Na_22_1" localSheetId="1">'22Na'!$A$1:$I$19</definedName>
    <definedName name="Sn_113" localSheetId="10">'113Sn'!$A$1:$I$25</definedName>
    <definedName name="Sr_90" localSheetId="8">'90sr'!$A$1:$G$14</definedName>
    <definedName name="Y_88" localSheetId="7">'88Y'!$A$1:$I$29</definedName>
    <definedName name="Zn_65" localSheetId="6">'65Zn'!$A$1:$I$23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7" i="19" l="1"/>
  <c r="Z17" i="19"/>
  <c r="Z18" i="19" s="1"/>
  <c r="Y17" i="19"/>
  <c r="X17" i="19"/>
  <c r="W17" i="19"/>
  <c r="V17" i="19"/>
  <c r="V18" i="19" s="1"/>
  <c r="U17" i="19"/>
  <c r="AA16" i="19"/>
  <c r="Z16" i="19"/>
  <c r="Y16" i="19"/>
  <c r="X16" i="19"/>
  <c r="W16" i="19"/>
  <c r="V16" i="19"/>
  <c r="U16" i="19"/>
  <c r="Y9" i="19"/>
  <c r="B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C35" i="19"/>
  <c r="E35" i="19"/>
  <c r="F35" i="19"/>
  <c r="G35" i="19"/>
  <c r="H35" i="19"/>
  <c r="I35" i="19"/>
  <c r="M35" i="19"/>
  <c r="O35" i="19"/>
  <c r="B35" i="19"/>
  <c r="I39" i="19"/>
  <c r="I40" i="19" s="1"/>
  <c r="H39" i="19"/>
  <c r="H40" i="19" s="1"/>
  <c r="G39" i="19"/>
  <c r="G40" i="19" s="1"/>
  <c r="C39" i="19"/>
  <c r="C40" i="19" s="1"/>
  <c r="E39" i="19"/>
  <c r="E40" i="19" s="1"/>
  <c r="B39" i="19"/>
  <c r="B40" i="19" s="1"/>
  <c r="O39" i="19"/>
  <c r="O40" i="19" s="1"/>
  <c r="F39" i="19"/>
  <c r="F40" i="19" s="1"/>
  <c r="M39" i="19"/>
  <c r="M40" i="19" s="1"/>
  <c r="U18" i="19" l="1"/>
  <c r="W18" i="19"/>
  <c r="AA18" i="19"/>
  <c r="X18" i="19"/>
  <c r="Y18" i="19"/>
  <c r="N17" i="19"/>
  <c r="N16" i="19"/>
  <c r="T17" i="19"/>
  <c r="T18" i="19" s="1"/>
  <c r="T16" i="19"/>
  <c r="G17" i="19"/>
  <c r="G18" i="19" s="1"/>
  <c r="H17" i="19"/>
  <c r="H18" i="19" s="1"/>
  <c r="I17" i="19"/>
  <c r="K17" i="19"/>
  <c r="K18" i="19" s="1"/>
  <c r="B17" i="19"/>
  <c r="C17" i="19"/>
  <c r="C18" i="19" s="1"/>
  <c r="L17" i="19"/>
  <c r="D17" i="19"/>
  <c r="R17" i="19"/>
  <c r="Q17" i="19"/>
  <c r="O17" i="19"/>
  <c r="F17" i="19"/>
  <c r="E17" i="19"/>
  <c r="E18" i="19" s="1"/>
  <c r="P17" i="19"/>
  <c r="P18" i="19" s="1"/>
  <c r="J17" i="19"/>
  <c r="M17" i="19"/>
  <c r="S17" i="19"/>
  <c r="I16" i="19"/>
  <c r="B16" i="19"/>
  <c r="L16" i="19"/>
  <c r="D16" i="19"/>
  <c r="R16" i="19"/>
  <c r="Q16" i="19"/>
  <c r="O16" i="19"/>
  <c r="F16" i="19"/>
  <c r="J16" i="19"/>
  <c r="M16" i="19"/>
  <c r="S16" i="19"/>
  <c r="N18" i="19" l="1"/>
  <c r="O18" i="19"/>
  <c r="L18" i="19"/>
  <c r="J18" i="19"/>
  <c r="R18" i="19"/>
  <c r="I18" i="19"/>
  <c r="D18" i="19"/>
  <c r="F18" i="19"/>
  <c r="M18" i="19"/>
  <c r="S18" i="19"/>
  <c r="Q18" i="19"/>
  <c r="B18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ctivity" type="6" refreshedVersion="6" background="1" saveData="1">
    <textPr codePage="852" sourceFile="C:\Users\Dusan\Desktop\Activity.lib" thousands=" " tab="0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Activity1" type="6" refreshedVersion="6" background="1" saveData="1">
    <textPr codePage="852" sourceFile="C:\Users\Dusan\Desktop\Activity.lib" thousands=" " tab="0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Am-241" type="6" refreshedVersion="6" background="1" saveData="1">
    <textPr codePage="852" sourceFile="C:\Users\Dusan\Downloads\Am-241.txt" thousands=" " semicolon="1">
      <textFields count="4">
        <textField/>
        <textField/>
        <textField/>
        <textField/>
      </textFields>
    </textPr>
  </connection>
  <connection id="4" xr16:uid="{00000000-0015-0000-FFFF-FFFF03000000}" name="Ba-133" type="6" refreshedVersion="6" background="1" saveData="1">
    <textPr codePage="852" sourceFile="C:\Users\Dusan\Downloads\Ba-133.txt" thousands=" " semicolon="1">
      <textFields count="4">
        <textField/>
        <textField/>
        <textField/>
        <textField/>
      </textFields>
    </textPr>
  </connection>
  <connection id="5" xr16:uid="{00000000-0015-0000-FFFF-FFFF04000000}" name="Cd-109" type="6" refreshedVersion="6" background="1" saveData="1">
    <textPr codePage="852" sourceFile="C:\Users\Dusan\Downloads\Cd-109.txt" thousands=" " semicolon="1">
      <textFields count="4">
        <textField/>
        <textField/>
        <textField/>
        <textField/>
      </textFields>
    </textPr>
  </connection>
  <connection id="6" xr16:uid="{00000000-0015-0000-FFFF-FFFF05000000}" name="Ce-139" type="6" refreshedVersion="6" background="1" saveData="1">
    <textPr codePage="852" sourceFile="C:\Users\Dusan\Downloads\Ce-139.txt" thousands=" " semicolon="1">
      <textFields count="4">
        <textField/>
        <textField/>
        <textField/>
        <textField/>
      </textFields>
    </textPr>
  </connection>
  <connection id="7" xr16:uid="{00000000-0015-0000-FFFF-FFFF06000000}" name="Co-57" type="6" refreshedVersion="6" background="1" saveData="1">
    <textPr codePage="852" sourceFile="C:\Users\Dusan\Downloads\Co-57.txt" thousands=" " semicolon="1">
      <textFields count="4">
        <textField/>
        <textField/>
        <textField/>
        <textField/>
      </textFields>
    </textPr>
  </connection>
  <connection id="8" xr16:uid="{00000000-0015-0000-FFFF-FFFF07000000}" name="Co-60" type="6" refreshedVersion="6" background="1" saveData="1">
    <textPr codePage="852" sourceFile="C:\Users\Dusan\Downloads\Co-60.txt" thousands=" " tab="0" semicolon="1">
      <textFields count="4">
        <textField/>
        <textField/>
        <textField/>
        <textField/>
      </textFields>
    </textPr>
  </connection>
  <connection id="9" xr16:uid="{00000000-0015-0000-FFFF-FFFF08000000}" name="Cs-134" type="6" refreshedVersion="3" background="1" saveData="1">
    <textPr codePage="437" sourceFile="C:\Users\Dusan\Desktop\Cs-134.txt" thousands=" " tab="0" semicolon="1">
      <textFields count="7">
        <textField/>
        <textField/>
        <textField/>
        <textField/>
        <textField/>
        <textField/>
        <textField/>
      </textFields>
    </textPr>
  </connection>
  <connection id="10" xr16:uid="{00000000-0015-0000-FFFF-FFFF09000000}" name="Cs-137" type="6" refreshedVersion="3" background="1" saveData="1">
    <textPr codePage="437" sourceFile="C:\Users\Dusan\Desktop\Cs-137.txt" thousands=" " semicolon="1">
      <textFields count="4">
        <textField/>
        <textField/>
        <textField/>
        <textField/>
      </textFields>
    </textPr>
  </connection>
  <connection id="11" xr16:uid="{00000000-0015-0000-FFFF-FFFF0A000000}" name="Eu-152" type="6" refreshedVersion="6" background="1" saveData="1">
    <textPr codePage="852" sourceFile="C:\Users\Dusan\Downloads\Eu-152.txt" thousands=" " semicolon="1">
      <textFields count="7">
        <textField/>
        <textField/>
        <textField/>
        <textField/>
        <textField/>
        <textField/>
        <textField/>
      </textFields>
    </textPr>
  </connection>
  <connection id="12" xr16:uid="{00000000-0015-0000-FFFF-FFFF0B000000}" name="Fe-55" type="6" refreshedVersion="3" background="1" saveData="1">
    <textPr codePage="437" sourceFile="C:\Users\Dusan\Desktop\Fe-55.txt" thousands=" " semicolon="1">
      <textFields count="4">
        <textField/>
        <textField/>
        <textField/>
        <textField/>
      </textFields>
    </textPr>
  </connection>
  <connection id="13" xr16:uid="{00000000-0015-0000-FFFF-FFFF0C000000}" name="I-129" type="6" refreshedVersion="3" background="1" saveData="1">
    <textPr codePage="437" sourceFile="C:\Users\Dusan\Desktop\I-129.txt" thousands=" " semicolon="1">
      <textFields count="7">
        <textField/>
        <textField/>
        <textField/>
        <textField/>
        <textField/>
        <textField/>
        <textField/>
      </textFields>
    </textPr>
  </connection>
  <connection id="14" xr16:uid="{00000000-0015-0000-FFFF-FFFF0D000000}" name="Mn-54" type="6" refreshedVersion="6" background="1" saveData="1">
    <textPr codePage="852" sourceFile="C:\Users\Dusan\Downloads\Mn-54.txt" thousands=" " semicolon="1">
      <textFields count="4">
        <textField/>
        <textField/>
        <textField/>
        <textField/>
      </textFields>
    </textPr>
  </connection>
  <connection id="15" xr16:uid="{00000000-0015-0000-FFFF-FFFF0E000000}" name="Na-22" type="6" refreshedVersion="3" background="1" saveData="1">
    <textPr codePage="437" sourceFile="C:\Users\Dusan\Desktop\Na-22.txt" thousands=" " semicolon="1">
      <textFields count="4">
        <textField/>
        <textField/>
        <textField/>
        <textField/>
      </textFields>
    </textPr>
  </connection>
  <connection id="16" xr16:uid="{00000000-0015-0000-FFFF-FFFF0F000000}" name="Sn-113" type="6" refreshedVersion="6" background="1" saveData="1">
    <textPr codePage="852" sourceFile="C:\Users\Dusan\Downloads\Sn-113.txt" thousands=" " semicolon="1">
      <textFields count="4">
        <textField/>
        <textField/>
        <textField/>
        <textField/>
      </textFields>
    </textPr>
  </connection>
  <connection id="17" xr16:uid="{00000000-0015-0000-FFFF-FFFF10000000}" name="Sr-90" type="6" refreshedVersion="3" background="1" saveData="1">
    <textPr codePage="437" sourceFile="C:\Users\Dusan\Desktop\Sr-90.txt" thousands=" " semicolon="1">
      <textFields count="7">
        <textField/>
        <textField/>
        <textField/>
        <textField/>
        <textField/>
        <textField/>
        <textField/>
      </textFields>
    </textPr>
  </connection>
  <connection id="18" xr16:uid="{00000000-0015-0000-FFFF-FFFF11000000}" name="Y-88" type="6" refreshedVersion="6" background="1" saveData="1">
    <textPr codePage="852" sourceFile="C:\Users\Dusan\Downloads\Y-88.txt" thousands=" " semicolon="1">
      <textFields count="4">
        <textField/>
        <textField/>
        <textField/>
        <textField/>
      </textFields>
    </textPr>
  </connection>
  <connection id="19" xr16:uid="{00000000-0015-0000-FFFF-FFFF12000000}" name="Zn-65" type="6" refreshedVersion="3" background="1" saveData="1">
    <textPr codePage="437" sourceFile="C:\Users\Dusan\Desktop\Zn-65.txt" thousands=" 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<sst xmlns="http://schemas.openxmlformats.org/spreadsheetml/2006/main" count="2662" uniqueCount="280">
  <si>
    <t xml:space="preserve">Nuclide </t>
  </si>
  <si>
    <t xml:space="preserve"> Eu-152 </t>
  </si>
  <si>
    <t xml:space="preserve">Element </t>
  </si>
  <si>
    <t xml:space="preserve"> Europium</t>
  </si>
  <si>
    <t xml:space="preserve">Z </t>
  </si>
  <si>
    <t xml:space="preserve">Daughter(s) </t>
  </si>
  <si>
    <t xml:space="preserve"> (B+, EC) </t>
  </si>
  <si>
    <t xml:space="preserve"> Sm-152 </t>
  </si>
  <si>
    <t xml:space="preserve"> (B-) </t>
  </si>
  <si>
    <t xml:space="preserve"> Gd-152 </t>
  </si>
  <si>
    <t xml:space="preserve">Q+ </t>
  </si>
  <si>
    <t xml:space="preserve"> Q- </t>
  </si>
  <si>
    <t xml:space="preserve">Half-life (a) </t>
  </si>
  <si>
    <t xml:space="preserve">Half-life (s) </t>
  </si>
  <si>
    <t xml:space="preserve">Decay constant (1/s) </t>
  </si>
  <si>
    <t xml:space="preserve">Specific activity (Bq/g) </t>
  </si>
  <si>
    <t xml:space="preserve">Reference </t>
  </si>
  <si>
    <t xml:space="preserve"> USP, LBNL - 2004</t>
  </si>
  <si>
    <t xml:space="preserve">Coincidence threshold </t>
  </si>
  <si>
    <t>Emissions (139 lines) sorted by decreasing intensity</t>
  </si>
  <si>
    <t>--------------------------------------------------------------------------------------------------------------------------------</t>
  </si>
  <si>
    <t xml:space="preserve">Energy (keV) </t>
  </si>
  <si>
    <t xml:space="preserve"> Ener. unc. (keV) </t>
  </si>
  <si>
    <t xml:space="preserve"> Intensity (%) </t>
  </si>
  <si>
    <t xml:space="preserve"> Int. unc. (%) </t>
  </si>
  <si>
    <t xml:space="preserve"> Type </t>
  </si>
  <si>
    <t xml:space="preserve"> Origin </t>
  </si>
  <si>
    <t xml:space="preserve"> Lvl. start </t>
  </si>
  <si>
    <t xml:space="preserve"> Lvl. end </t>
  </si>
  <si>
    <t xml:space="preserve"> Possible coinc./Sum of</t>
  </si>
  <si>
    <t xml:space="preserve">  </t>
  </si>
  <si>
    <t xml:space="preserve"> XKa1 </t>
  </si>
  <si>
    <t xml:space="preserve"> </t>
  </si>
  <si>
    <t xml:space="preserve"> g </t>
  </si>
  <si>
    <t xml:space="preserve"> XKa2 </t>
  </si>
  <si>
    <t xml:space="preserve"> XL </t>
  </si>
  <si>
    <t xml:space="preserve"> XK'b1 </t>
  </si>
  <si>
    <t xml:space="preserve"> XK'b2 </t>
  </si>
  <si>
    <t xml:space="preserve"> g511 </t>
  </si>
  <si>
    <t>================================================================================================================================</t>
  </si>
  <si>
    <t xml:space="preserve"> Sn-113 </t>
  </si>
  <si>
    <t xml:space="preserve"> Tin</t>
  </si>
  <si>
    <t xml:space="preserve"> (EC) </t>
  </si>
  <si>
    <t xml:space="preserve"> In-113 </t>
  </si>
  <si>
    <t xml:space="preserve">Half-life (d) </t>
  </si>
  <si>
    <t xml:space="preserve"> INEEL - 2004</t>
  </si>
  <si>
    <t>Emissions (10 lines) sorted by decreasing intensity</t>
  </si>
  <si>
    <t xml:space="preserve"> Ce-139 </t>
  </si>
  <si>
    <t xml:space="preserve"> Cerium</t>
  </si>
  <si>
    <t xml:space="preserve"> La-139 </t>
  </si>
  <si>
    <t xml:space="preserve"> LNHB, INEEL - 2008</t>
  </si>
  <si>
    <t>Emissions (6 lines) sorted by decreasing intensity</t>
  </si>
  <si>
    <t xml:space="preserve"> Cd-109 </t>
  </si>
  <si>
    <t xml:space="preserve"> Cadmium</t>
  </si>
  <si>
    <t xml:space="preserve"> Ag-109 </t>
  </si>
  <si>
    <t xml:space="preserve"> LNE-LNHB, PTB - 2014</t>
  </si>
  <si>
    <t xml:space="preserve"> Ba-133 </t>
  </si>
  <si>
    <t xml:space="preserve"> Barium</t>
  </si>
  <si>
    <t xml:space="preserve"> Cs-133 </t>
  </si>
  <si>
    <t xml:space="preserve"> KRI - 2015</t>
  </si>
  <si>
    <t>Emissions (14 lines) sorted by decreasing intensity</t>
  </si>
  <si>
    <t xml:space="preserve"> 80.9980 (S=437.0100)</t>
  </si>
  <si>
    <t xml:space="preserve"> 356.0130 (S=437.0100)</t>
  </si>
  <si>
    <t xml:space="preserve"> Am-241 </t>
  </si>
  <si>
    <t xml:space="preserve"> Americium</t>
  </si>
  <si>
    <t xml:space="preserve"> (alpha) </t>
  </si>
  <si>
    <t xml:space="preserve"> Np-237 </t>
  </si>
  <si>
    <t xml:space="preserve">Qalpha </t>
  </si>
  <si>
    <t xml:space="preserve">Possible parent(s) </t>
  </si>
  <si>
    <t xml:space="preserve"> Pu-241 </t>
  </si>
  <si>
    <t xml:space="preserve"> KRI - 2009</t>
  </si>
  <si>
    <t>Emissions (211 lines) sorted by decreasing intensity</t>
  </si>
  <si>
    <t xml:space="preserve"> a </t>
  </si>
  <si>
    <t xml:space="preserve"> XLb </t>
  </si>
  <si>
    <t xml:space="preserve"> XLa </t>
  </si>
  <si>
    <t xml:space="preserve"> XLg </t>
  </si>
  <si>
    <t xml:space="preserve"> XLl </t>
  </si>
  <si>
    <t xml:space="preserve"> XLh </t>
  </si>
  <si>
    <t xml:space="preserve"> Co-57 </t>
  </si>
  <si>
    <t xml:space="preserve"> Cobalt</t>
  </si>
  <si>
    <t xml:space="preserve"> Fe-57 </t>
  </si>
  <si>
    <t xml:space="preserve"> Ni-57 </t>
  </si>
  <si>
    <t xml:space="preserve"> KRI - 2014</t>
  </si>
  <si>
    <t xml:space="preserve"> Co-60 </t>
  </si>
  <si>
    <t xml:space="preserve"> Ni-60 </t>
  </si>
  <si>
    <t xml:space="preserve">Q- </t>
  </si>
  <si>
    <t xml:space="preserve"> (I.T.) </t>
  </si>
  <si>
    <t xml:space="preserve"> Co-60m </t>
  </si>
  <si>
    <t xml:space="preserve"> INEEL - 2006</t>
  </si>
  <si>
    <t xml:space="preserve"> 1173.228 (S=2505.720)</t>
  </si>
  <si>
    <t xml:space="preserve"> 1332.492 (S=2505.720)</t>
  </si>
  <si>
    <t xml:space="preserve"> (3-&gt;1)+(1-&gt;0)</t>
  </si>
  <si>
    <t xml:space="preserve"> Mn-54 </t>
  </si>
  <si>
    <t xml:space="preserve"> Manganese</t>
  </si>
  <si>
    <t xml:space="preserve"> Cr-54 </t>
  </si>
  <si>
    <t xml:space="preserve"> Y-88 </t>
  </si>
  <si>
    <t xml:space="preserve"> Yttrium</t>
  </si>
  <si>
    <t xml:space="preserve"> Sr-88 </t>
  </si>
  <si>
    <t xml:space="preserve"> Zr-88 </t>
  </si>
  <si>
    <t>Emissions (13 lines) sorted by decreasing intensity</t>
  </si>
  <si>
    <t xml:space="preserve"> 898.042 (S=2734.110)</t>
  </si>
  <si>
    <t xml:space="preserve"> 1836.070 (S=2734.110)</t>
  </si>
  <si>
    <t xml:space="preserve"> (2-&gt;1)+(1-&gt;0)</t>
  </si>
  <si>
    <t>Ra-226</t>
  </si>
  <si>
    <t>Am-241</t>
  </si>
  <si>
    <t>Ba-133</t>
  </si>
  <si>
    <t>Cd-109</t>
  </si>
  <si>
    <t>Ce-139</t>
  </si>
  <si>
    <t>Co-57</t>
  </si>
  <si>
    <t>Co-60</t>
  </si>
  <si>
    <t>Cs-137</t>
  </si>
  <si>
    <t>Eu-152</t>
  </si>
  <si>
    <t>Fe-55</t>
  </si>
  <si>
    <t>I-129</t>
  </si>
  <si>
    <t>Mn-54</t>
  </si>
  <si>
    <t>Na-22</t>
  </si>
  <si>
    <t>Sn-113</t>
  </si>
  <si>
    <t>Sr-90</t>
  </si>
  <si>
    <t>Y-88</t>
  </si>
  <si>
    <t>Zn-65</t>
  </si>
  <si>
    <t>Referenční datum</t>
  </si>
  <si>
    <t>Typ</t>
  </si>
  <si>
    <t>EM 445</t>
  </si>
  <si>
    <t>EG 1</t>
  </si>
  <si>
    <t>EG 3X</t>
  </si>
  <si>
    <t>EG 3</t>
  </si>
  <si>
    <t>EFX</t>
  </si>
  <si>
    <t>EM 145</t>
  </si>
  <si>
    <t>5 let</t>
  </si>
  <si>
    <t>-</t>
  </si>
  <si>
    <t>10 let</t>
  </si>
  <si>
    <t>15 let</t>
  </si>
  <si>
    <t>Uplynula</t>
  </si>
  <si>
    <t>Karta zářiče</t>
  </si>
  <si>
    <t>Instukce pro nakládání</t>
  </si>
  <si>
    <t>Vystavení certifikátu</t>
  </si>
  <si>
    <t>432,2 y</t>
  </si>
  <si>
    <t>5,27 y</t>
  </si>
  <si>
    <t>30,07 y</t>
  </si>
  <si>
    <t>10,756 y</t>
  </si>
  <si>
    <t>2,645y</t>
  </si>
  <si>
    <t>1600 y</t>
  </si>
  <si>
    <t>Platnost certifikátu</t>
  </si>
  <si>
    <t>3 roky</t>
  </si>
  <si>
    <t>2 roky</t>
  </si>
  <si>
    <t>1 rok</t>
  </si>
  <si>
    <t>Dnešní datum</t>
  </si>
  <si>
    <t xml:space="preserve">10,51 y </t>
  </si>
  <si>
    <t>462,6 d</t>
  </si>
  <si>
    <t>137,64 d</t>
  </si>
  <si>
    <t>271,79 d</t>
  </si>
  <si>
    <t>13,53 y</t>
  </si>
  <si>
    <t>2,73 y</t>
  </si>
  <si>
    <t>1,57e7 y</t>
  </si>
  <si>
    <t>312,3 d</t>
  </si>
  <si>
    <t>2,60 y</t>
  </si>
  <si>
    <t>115,09 d</t>
  </si>
  <si>
    <t>28,79 y</t>
  </si>
  <si>
    <t>106,65 d</t>
  </si>
  <si>
    <t>244,26 d</t>
  </si>
  <si>
    <t>Aktuální aktivita (Bq)</t>
  </si>
  <si>
    <t>ok</t>
  </si>
  <si>
    <t>nový</t>
  </si>
  <si>
    <t>divný.</t>
  </si>
  <si>
    <t>nebrat</t>
  </si>
  <si>
    <t>možná nový</t>
  </si>
  <si>
    <t>silnější (linka 2754)</t>
  </si>
  <si>
    <t>pro ČEZ 1 MBq beta, ale ne typ EM</t>
  </si>
  <si>
    <t>vyzkoušet</t>
  </si>
  <si>
    <t>nový drobný</t>
  </si>
  <si>
    <t>vyzkoušet možno použít drobný</t>
  </si>
  <si>
    <t>nový (drobný?)</t>
  </si>
  <si>
    <t xml:space="preserve"> Na-22 </t>
  </si>
  <si>
    <t xml:space="preserve"> Sodium</t>
  </si>
  <si>
    <t xml:space="preserve"> Ne-22 </t>
  </si>
  <si>
    <t xml:space="preserve"> CIEMAT - 2009</t>
  </si>
  <si>
    <t>Emissions (4 lines) sorted by decreasing intensity</t>
  </si>
  <si>
    <t xml:space="preserve"> Fe-55 </t>
  </si>
  <si>
    <t xml:space="preserve"> Iron</t>
  </si>
  <si>
    <t xml:space="preserve"> Mn-55 </t>
  </si>
  <si>
    <t xml:space="preserve"> CEA/LNE-LNHB - 2006</t>
  </si>
  <si>
    <t>Emissions (5 lines) sorted by decreasing intensity</t>
  </si>
  <si>
    <t xml:space="preserve"> Zn-65 </t>
  </si>
  <si>
    <t xml:space="preserve"> Zinc</t>
  </si>
  <si>
    <t xml:space="preserve"> Cu-65 </t>
  </si>
  <si>
    <t xml:space="preserve"> LNHB, INEEL - 2005</t>
  </si>
  <si>
    <t>Emissions (8 lines) sorted by decreasing intensity</t>
  </si>
  <si>
    <t xml:space="preserve"> Sr-90 </t>
  </si>
  <si>
    <t xml:space="preserve"> Strontium</t>
  </si>
  <si>
    <t xml:space="preserve"> Y-90 </t>
  </si>
  <si>
    <t xml:space="preserve"> Rb-90 </t>
  </si>
  <si>
    <t xml:space="preserve"> Rb-90m </t>
  </si>
  <si>
    <t xml:space="preserve"> CEA/LNE-LNHB - 2005</t>
  </si>
  <si>
    <t>No emissions for the selected type</t>
  </si>
  <si>
    <t xml:space="preserve"> I-129 </t>
  </si>
  <si>
    <t xml:space="preserve"> Iodine</t>
  </si>
  <si>
    <t xml:space="preserve"> Xe-129 </t>
  </si>
  <si>
    <t xml:space="preserve"> Te-129 </t>
  </si>
  <si>
    <t xml:space="preserve"> Te-129m </t>
  </si>
  <si>
    <t xml:space="preserve"> KRI - 2003</t>
  </si>
  <si>
    <t xml:space="preserve"> Cs-137 </t>
  </si>
  <si>
    <t xml:space="preserve"> Cesium</t>
  </si>
  <si>
    <t xml:space="preserve"> Ba-137 </t>
  </si>
  <si>
    <t xml:space="preserve"> Xe-137 </t>
  </si>
  <si>
    <t xml:space="preserve"> INEEL, KRI - 2006</t>
  </si>
  <si>
    <t>Emissions (7 lines) sorted by decreasing intensity</t>
  </si>
  <si>
    <t>rozbitý!!!</t>
  </si>
  <si>
    <t>POZN.:</t>
  </si>
  <si>
    <t>Cs-134</t>
  </si>
  <si>
    <t>2,0648 y</t>
  </si>
  <si>
    <t xml:space="preserve"> Cs-134 </t>
  </si>
  <si>
    <t xml:space="preserve"> Xe-134 </t>
  </si>
  <si>
    <t xml:space="preserve"> Ba-134 </t>
  </si>
  <si>
    <t xml:space="preserve"> Cs-134m </t>
  </si>
  <si>
    <t xml:space="preserve"> CEA/LNE-LNHB - 2012</t>
  </si>
  <si>
    <t>Emissions (17 lines) sorted by decreasing intensity</t>
  </si>
  <si>
    <t xml:space="preserve"> 795.86 (S=1400.58)</t>
  </si>
  <si>
    <t xml:space="preserve"> 604.720 (S=1400.580), 569.330 (S=1365.190)</t>
  </si>
  <si>
    <t xml:space="preserve"> 795.86 (S=1365.19)</t>
  </si>
  <si>
    <t xml:space="preserve"> (5-&gt;3)+(3-&gt;1)</t>
  </si>
  <si>
    <t>bodový</t>
  </si>
  <si>
    <t>plošný</t>
  </si>
  <si>
    <t>plastová krabička</t>
  </si>
  <si>
    <t>velmi výkonný, plastová krabička</t>
  </si>
  <si>
    <t>Blízké geometrie</t>
  </si>
  <si>
    <t xml:space="preserve">Poločas přeměny </t>
  </si>
  <si>
    <t xml:space="preserve">Poločas přeměny (d) </t>
  </si>
  <si>
    <t>Referenční aktivita (Bq)</t>
  </si>
  <si>
    <t>Vzdálené geometrie</t>
  </si>
  <si>
    <t>EM 145X</t>
  </si>
  <si>
    <t>Nejistota aktivity (Bq)</t>
  </si>
  <si>
    <t>10519 d</t>
  </si>
  <si>
    <t>Osvědčení uzavřeného zářiče</t>
  </si>
  <si>
    <t>x</t>
  </si>
  <si>
    <t>312,19 d</t>
  </si>
  <si>
    <t>1925,2 d</t>
  </si>
  <si>
    <t>271,81 d</t>
  </si>
  <si>
    <t>244,01 d</t>
  </si>
  <si>
    <t>950,69 d</t>
  </si>
  <si>
    <t>10976 d</t>
  </si>
  <si>
    <t>3849,7 d</t>
  </si>
  <si>
    <t>106,63 d</t>
  </si>
  <si>
    <t>nový, plastová krabička</t>
  </si>
  <si>
    <t>Kombinovaná std. nejistota (%)</t>
  </si>
  <si>
    <t>Velikost</t>
  </si>
  <si>
    <t>Radioizotop</t>
  </si>
  <si>
    <t>Totální efektivita</t>
  </si>
  <si>
    <t>Píková efektivita</t>
  </si>
  <si>
    <t>ano</t>
  </si>
  <si>
    <t>ne</t>
  </si>
  <si>
    <t>jedna linka</t>
  </si>
  <si>
    <t>dvě blízké</t>
  </si>
  <si>
    <t>dvě vzdálené</t>
  </si>
  <si>
    <t>51Cr, 85Sr</t>
  </si>
  <si>
    <t>Jedna linka:</t>
  </si>
  <si>
    <t>Dvě blízké:</t>
  </si>
  <si>
    <t>93Nb-m, 125I</t>
  </si>
  <si>
    <t>Další potencionálně vhodné prvky pro kalibraci efektivity</t>
  </si>
  <si>
    <t>Klasifikace</t>
  </si>
  <si>
    <t>Klasifikace dle aktivity</t>
  </si>
  <si>
    <t>Vhodnost pro měření efektivity</t>
  </si>
  <si>
    <t>POZN. (emitované radiace)</t>
  </si>
  <si>
    <t>gama</t>
  </si>
  <si>
    <t>beta</t>
  </si>
  <si>
    <t>alfa</t>
  </si>
  <si>
    <t>objemový</t>
  </si>
  <si>
    <t>APS GO27</t>
  </si>
  <si>
    <t>A 3015</t>
  </si>
  <si>
    <t>CS7 P03</t>
  </si>
  <si>
    <t>Kr-85</t>
  </si>
  <si>
    <t>NER 8170</t>
  </si>
  <si>
    <t>Cf-252</t>
  </si>
  <si>
    <t>AmBe</t>
  </si>
  <si>
    <t>nevýznamný</t>
  </si>
  <si>
    <t>drobný</t>
  </si>
  <si>
    <t>slabé</t>
  </si>
  <si>
    <t>rtg</t>
  </si>
  <si>
    <t>neutrony</t>
  </si>
  <si>
    <t>?</t>
  </si>
  <si>
    <t>významný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</si>
</sst>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K_č_-;\-* #,##0.00\ _K_č_-;_-* &quot;-&quot;??\ _K_č_-;_-@_-"/>
    <numFmt numFmtId="164" formatCode="_-* #,##0\ _K_č_-;\-* #,##0\ _K_č_-;_-* &quot;-&quot;??\ _K_č_-;_-@_-"/>
    <numFmt numFmtId="165" formatCode="_-* #,##0.0\ _K_č_-;\-* #,##0.0\ _K_č_-;_-* &quot;-&quot;??\ _K_č_-;_-@_-"/>
  </numFmts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11" fontId="0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left" vertical="center"/>
    </xf>
    <xf numFmtId="11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 wrapText="1"/>
    </xf>
    <xf numFmtId="164" fontId="0" fillId="0" borderId="0" xfId="1" applyNumberFormat="1" applyFont="1" applyBorder="1" applyAlignment="1">
      <alignment horizontal="center" vertical="center"/>
    </xf>
    <xf numFmtId="11" fontId="0" fillId="0" borderId="0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2">
    <cellStyle name="Čárka" xfId="1" builtinId="3"/>
    <cellStyle name="Normální" xfId="0" builtinId="0"/>
  </cellStyles>
  <dxfs count="3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tivity" connectionId="1" xr16:uid="{00000000-0016-0000-0000-000000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d-109" connectionId="5" xr16:uid="{00000000-0016-0000-0900-000009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n-113" connectionId="16" xr16:uid="{00000000-0016-0000-0A00-00000A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-129" connectionId="13" xr16:uid="{00000000-0016-0000-0B00-00000B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-133" connectionId="4" xr16:uid="{00000000-0016-0000-0C00-00000C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-134" connectionId="9" xr16:uid="{00000000-0016-0000-0D00-00000D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-137" connectionId="10" xr16:uid="{00000000-0016-0000-0E00-00000E00000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-139" connectionId="6" xr16:uid="{00000000-0016-0000-0F00-00000F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u-152" connectionId="11" xr16:uid="{00000000-0016-0000-1000-000010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-241" connectionId="3" xr16:uid="{00000000-0016-0000-11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-22_1" connectionId="15" xr16:uid="{00000000-0016-0000-01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n-54" connectionId="14" xr16:uid="{00000000-0016-0000-02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-55" connectionId="12" xr16:uid="{00000000-0016-0000-03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-57" connectionId="7" xr16:uid="{00000000-0016-0000-0400-000004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-60" connectionId="8" xr16:uid="{00000000-0016-0000-0500-00000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n-65" connectionId="19" xr16:uid="{00000000-0016-0000-0600-000006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Y-88" connectionId="18" xr16:uid="{00000000-0016-0000-0700-000007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r-90" connectionId="17" xr16:uid="{00000000-0016-0000-0800-000008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4"/>
  <sheetViews>
    <sheetView tabSelected="1" zoomScale="85" zoomScaleNormal="85" workbookViewId="0">
      <pane xSplit="1" ySplit="1" topLeftCell="P2" activePane="bottomRight" state="frozen"/>
      <selection pane="topRight" activeCell="B1" sqref="B1"/>
      <selection pane="bottomLeft" activeCell="A3" sqref="A3"/>
      <selection pane="bottomRight" activeCell="W11" sqref="W11"/>
    </sheetView>
  </sheetViews>
  <sheetFormatPr defaultColWidth="8.88671875" defaultRowHeight="14.4" x14ac:dyDescent="0.3"/>
  <cols>
    <col min="1" max="1" width="29.109375" style="7" customWidth="1"/>
    <col min="2" max="19" width="16.33203125" style="1" customWidth="1"/>
    <col min="20" max="20" width="16.33203125" customWidth="1"/>
    <col min="21" max="24" width="16.33203125" style="1" customWidth="1"/>
    <col min="25" max="25" width="16.33203125" customWidth="1"/>
    <col min="26" max="27" width="16.33203125" style="1" customWidth="1"/>
    <col min="28" max="16384" width="8.88671875" style="1"/>
  </cols>
  <sheetData>
    <row r="1" spans="1:27" x14ac:dyDescent="0.3">
      <c r="A1" s="7" t="s">
        <v>245</v>
      </c>
      <c r="B1" s="10" t="s">
        <v>115</v>
      </c>
      <c r="C1" s="10" t="s">
        <v>114</v>
      </c>
      <c r="D1" s="10" t="s">
        <v>112</v>
      </c>
      <c r="E1" s="10" t="s">
        <v>108</v>
      </c>
      <c r="F1" s="10" t="s">
        <v>109</v>
      </c>
      <c r="G1" s="10" t="s">
        <v>119</v>
      </c>
      <c r="H1" s="10" t="s">
        <v>118</v>
      </c>
      <c r="I1" s="10" t="s">
        <v>117</v>
      </c>
      <c r="J1" s="10" t="s">
        <v>106</v>
      </c>
      <c r="K1" s="10" t="s">
        <v>116</v>
      </c>
      <c r="L1" s="10" t="s">
        <v>113</v>
      </c>
      <c r="M1" s="10" t="s">
        <v>105</v>
      </c>
      <c r="N1" s="10" t="s">
        <v>208</v>
      </c>
      <c r="O1" s="10" t="s">
        <v>110</v>
      </c>
      <c r="P1" s="10" t="s">
        <v>107</v>
      </c>
      <c r="Q1" s="10" t="s">
        <v>111</v>
      </c>
      <c r="R1" s="10" t="s">
        <v>111</v>
      </c>
      <c r="S1" s="10" t="s">
        <v>104</v>
      </c>
      <c r="T1" s="10" t="s">
        <v>104</v>
      </c>
      <c r="U1" s="14" t="s">
        <v>104</v>
      </c>
      <c r="V1" s="14" t="s">
        <v>109</v>
      </c>
      <c r="W1" s="14" t="s">
        <v>110</v>
      </c>
      <c r="X1" s="14" t="s">
        <v>269</v>
      </c>
      <c r="Y1" s="14" t="s">
        <v>271</v>
      </c>
      <c r="Z1" s="14" t="s">
        <v>272</v>
      </c>
      <c r="AA1" s="29" t="s">
        <v>103</v>
      </c>
    </row>
    <row r="2" spans="1:27" ht="15" customHeight="1" x14ac:dyDescent="0.3">
      <c r="A2" s="7" t="s">
        <v>244</v>
      </c>
      <c r="B2" s="1" t="s">
        <v>220</v>
      </c>
      <c r="C2" s="1" t="s">
        <v>220</v>
      </c>
      <c r="D2" s="1" t="s">
        <v>221</v>
      </c>
      <c r="E2" s="1" t="s">
        <v>220</v>
      </c>
      <c r="F2" s="1" t="s">
        <v>220</v>
      </c>
      <c r="G2" s="1" t="s">
        <v>220</v>
      </c>
      <c r="H2" s="1" t="s">
        <v>220</v>
      </c>
      <c r="I2" s="1" t="s">
        <v>221</v>
      </c>
      <c r="J2" s="1" t="s">
        <v>220</v>
      </c>
      <c r="K2" s="1" t="s">
        <v>220</v>
      </c>
      <c r="L2" s="1" t="s">
        <v>220</v>
      </c>
      <c r="M2" s="1" t="s">
        <v>220</v>
      </c>
      <c r="N2" s="1" t="s">
        <v>220</v>
      </c>
      <c r="O2" s="1" t="s">
        <v>220</v>
      </c>
      <c r="P2" s="1" t="s">
        <v>220</v>
      </c>
      <c r="Q2" s="1" t="s">
        <v>220</v>
      </c>
      <c r="R2" s="1" t="s">
        <v>220</v>
      </c>
      <c r="S2" s="1" t="s">
        <v>221</v>
      </c>
      <c r="T2" s="1" t="s">
        <v>220</v>
      </c>
      <c r="U2" s="1" t="s">
        <v>265</v>
      </c>
      <c r="V2" s="1" t="s">
        <v>265</v>
      </c>
      <c r="W2" s="1" t="s">
        <v>265</v>
      </c>
      <c r="X2" s="1" t="s">
        <v>265</v>
      </c>
      <c r="Y2" s="1" t="s">
        <v>265</v>
      </c>
      <c r="Z2" s="1" t="s">
        <v>265</v>
      </c>
      <c r="AA2" s="1" t="s">
        <v>265</v>
      </c>
    </row>
    <row r="3" spans="1:27" x14ac:dyDescent="0.3">
      <c r="A3" s="7" t="s">
        <v>121</v>
      </c>
      <c r="B3" s="4" t="s">
        <v>123</v>
      </c>
      <c r="C3" s="4" t="s">
        <v>125</v>
      </c>
      <c r="D3" s="4" t="s">
        <v>126</v>
      </c>
      <c r="E3" s="4" t="s">
        <v>125</v>
      </c>
      <c r="F3" s="4" t="s">
        <v>123</v>
      </c>
      <c r="G3" s="4" t="s">
        <v>125</v>
      </c>
      <c r="H3" s="4" t="s">
        <v>125</v>
      </c>
      <c r="I3" s="4" t="s">
        <v>127</v>
      </c>
      <c r="J3" s="4" t="s">
        <v>124</v>
      </c>
      <c r="K3" s="4" t="s">
        <v>124</v>
      </c>
      <c r="L3" s="4" t="s">
        <v>123</v>
      </c>
      <c r="M3" s="4" t="s">
        <v>123</v>
      </c>
      <c r="N3" s="4" t="s">
        <v>124</v>
      </c>
      <c r="O3" s="4" t="s">
        <v>123</v>
      </c>
      <c r="P3" s="4" t="s">
        <v>124</v>
      </c>
      <c r="Q3" s="4" t="s">
        <v>123</v>
      </c>
      <c r="R3" s="4" t="s">
        <v>125</v>
      </c>
      <c r="S3" s="4" t="s">
        <v>122</v>
      </c>
      <c r="T3" s="4" t="s">
        <v>125</v>
      </c>
      <c r="U3" s="1" t="s">
        <v>266</v>
      </c>
      <c r="V3" s="1" t="s">
        <v>267</v>
      </c>
      <c r="W3" s="1" t="s">
        <v>268</v>
      </c>
      <c r="X3" s="1" t="s">
        <v>270</v>
      </c>
      <c r="Y3" s="1"/>
    </row>
    <row r="4" spans="1:27" x14ac:dyDescent="0.3">
      <c r="A4" s="7" t="s">
        <v>258</v>
      </c>
      <c r="B4" s="30" t="s">
        <v>273</v>
      </c>
      <c r="C4" s="30" t="s">
        <v>273</v>
      </c>
      <c r="D4" s="30" t="s">
        <v>273</v>
      </c>
      <c r="E4" s="30" t="s">
        <v>273</v>
      </c>
      <c r="F4" s="30" t="s">
        <v>273</v>
      </c>
      <c r="G4" s="30" t="s">
        <v>273</v>
      </c>
      <c r="H4" s="30" t="s">
        <v>273</v>
      </c>
      <c r="I4" s="30" t="s">
        <v>273</v>
      </c>
      <c r="J4" s="30" t="s">
        <v>273</v>
      </c>
      <c r="K4" s="30" t="s">
        <v>273</v>
      </c>
      <c r="L4" s="30" t="s">
        <v>273</v>
      </c>
      <c r="M4" s="30" t="s">
        <v>273</v>
      </c>
      <c r="N4" s="19" t="s">
        <v>274</v>
      </c>
      <c r="O4" s="30" t="s">
        <v>273</v>
      </c>
      <c r="P4" s="30" t="s">
        <v>273</v>
      </c>
      <c r="Q4" s="30" t="s">
        <v>273</v>
      </c>
      <c r="R4" s="30" t="s">
        <v>273</v>
      </c>
      <c r="S4" s="30" t="s">
        <v>273</v>
      </c>
      <c r="T4" s="19" t="s">
        <v>274</v>
      </c>
      <c r="U4" s="19" t="s">
        <v>274</v>
      </c>
      <c r="V4" s="19" t="s">
        <v>274</v>
      </c>
      <c r="W4" s="19" t="s">
        <v>274</v>
      </c>
      <c r="X4" s="19" t="s">
        <v>274</v>
      </c>
      <c r="Y4" s="19" t="s">
        <v>274</v>
      </c>
      <c r="Z4" s="19" t="s">
        <v>279</v>
      </c>
      <c r="AA4" s="19" t="s">
        <v>274</v>
      </c>
    </row>
    <row r="5" spans="1:27" x14ac:dyDescent="0.3">
      <c r="A5" s="7" t="s">
        <v>133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Y5" s="1"/>
    </row>
    <row r="6" spans="1:27" x14ac:dyDescent="0.3">
      <c r="A6" s="7" t="s">
        <v>134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24"/>
      <c r="V6" s="24"/>
      <c r="W6" s="24"/>
      <c r="X6" s="24"/>
      <c r="Y6" s="23"/>
      <c r="Z6" s="23"/>
      <c r="AA6" s="23"/>
    </row>
    <row r="7" spans="1:27" x14ac:dyDescent="0.3">
      <c r="A7" s="7" t="s">
        <v>232</v>
      </c>
      <c r="B7" s="1" t="s">
        <v>233</v>
      </c>
      <c r="C7" s="1" t="s">
        <v>233</v>
      </c>
      <c r="D7" s="1" t="s">
        <v>233</v>
      </c>
      <c r="E7" s="1" t="s">
        <v>233</v>
      </c>
      <c r="F7" s="1" t="s">
        <v>233</v>
      </c>
      <c r="G7" s="1" t="s">
        <v>233</v>
      </c>
      <c r="H7" s="1" t="s">
        <v>233</v>
      </c>
      <c r="I7" s="1" t="s">
        <v>233</v>
      </c>
      <c r="J7" s="1" t="s">
        <v>233</v>
      </c>
      <c r="K7" s="1" t="s">
        <v>233</v>
      </c>
      <c r="L7" s="1" t="s">
        <v>233</v>
      </c>
      <c r="M7" s="1" t="s">
        <v>233</v>
      </c>
      <c r="N7" s="1">
        <v>1</v>
      </c>
      <c r="O7" s="1">
        <v>1</v>
      </c>
      <c r="P7" s="1" t="s">
        <v>233</v>
      </c>
      <c r="Q7" s="1" t="s">
        <v>233</v>
      </c>
      <c r="R7" s="1" t="s">
        <v>233</v>
      </c>
      <c r="S7" s="1" t="s">
        <v>233</v>
      </c>
      <c r="T7" s="1">
        <v>1</v>
      </c>
      <c r="Y7" s="1"/>
    </row>
    <row r="8" spans="1:27" x14ac:dyDescent="0.3">
      <c r="A8" s="7" t="s">
        <v>135</v>
      </c>
      <c r="B8" s="5">
        <v>42013</v>
      </c>
      <c r="C8" s="5">
        <v>42013</v>
      </c>
      <c r="D8" s="5">
        <v>42013</v>
      </c>
      <c r="E8" s="5">
        <v>42013</v>
      </c>
      <c r="F8" s="5">
        <v>42013</v>
      </c>
      <c r="G8" s="5">
        <v>42013</v>
      </c>
      <c r="H8" s="5">
        <v>42013</v>
      </c>
      <c r="I8" s="5">
        <v>41904</v>
      </c>
      <c r="J8" s="5">
        <v>42013</v>
      </c>
      <c r="K8" s="5">
        <v>42013</v>
      </c>
      <c r="L8" s="5">
        <v>42013</v>
      </c>
      <c r="M8" s="5">
        <v>41906</v>
      </c>
      <c r="N8" s="5">
        <v>42013</v>
      </c>
      <c r="O8" s="5">
        <v>42013</v>
      </c>
      <c r="P8" s="5">
        <v>42013</v>
      </c>
      <c r="Q8" s="5">
        <v>41906</v>
      </c>
      <c r="R8" s="5">
        <v>42013</v>
      </c>
      <c r="S8" s="5">
        <v>41904</v>
      </c>
      <c r="T8" s="5">
        <v>42013</v>
      </c>
      <c r="Y8" s="1"/>
    </row>
    <row r="9" spans="1:27" x14ac:dyDescent="0.3">
      <c r="A9" s="7" t="s">
        <v>120</v>
      </c>
      <c r="B9" s="5">
        <v>42036</v>
      </c>
      <c r="C9" s="5">
        <v>42036</v>
      </c>
      <c r="D9" s="5">
        <v>42036</v>
      </c>
      <c r="E9" s="5">
        <v>42036</v>
      </c>
      <c r="F9" s="5">
        <v>42036</v>
      </c>
      <c r="G9" s="5">
        <v>42036</v>
      </c>
      <c r="H9" s="5">
        <v>42036</v>
      </c>
      <c r="I9" s="5">
        <v>41913</v>
      </c>
      <c r="J9" s="5">
        <v>42036</v>
      </c>
      <c r="K9" s="5">
        <v>42036</v>
      </c>
      <c r="L9" s="5">
        <v>42036</v>
      </c>
      <c r="M9" s="5">
        <v>41912</v>
      </c>
      <c r="N9" s="5">
        <v>42036</v>
      </c>
      <c r="O9" s="5">
        <v>42036</v>
      </c>
      <c r="P9" s="5">
        <v>42036</v>
      </c>
      <c r="Q9" s="5">
        <v>41912</v>
      </c>
      <c r="R9" s="5">
        <v>42036</v>
      </c>
      <c r="S9" s="5">
        <v>41913</v>
      </c>
      <c r="T9" s="5">
        <v>42036</v>
      </c>
      <c r="U9" s="25">
        <v>41610</v>
      </c>
      <c r="V9" s="25">
        <v>41613</v>
      </c>
      <c r="W9" s="25">
        <v>41578</v>
      </c>
      <c r="X9" s="25">
        <v>41607</v>
      </c>
      <c r="Y9" s="25">
        <f ca="1">TODAY()</f>
        <v>44529</v>
      </c>
      <c r="Z9" s="25">
        <v>42313</v>
      </c>
      <c r="AA9" s="25">
        <v>31054</v>
      </c>
    </row>
    <row r="10" spans="1:27" x14ac:dyDescent="0.3">
      <c r="A10" s="7" t="s">
        <v>142</v>
      </c>
      <c r="B10" s="1" t="s">
        <v>143</v>
      </c>
      <c r="C10" s="1" t="s">
        <v>143</v>
      </c>
      <c r="D10" s="1" t="s">
        <v>143</v>
      </c>
      <c r="E10" s="1" t="s">
        <v>143</v>
      </c>
      <c r="F10" s="1" t="s">
        <v>143</v>
      </c>
      <c r="G10" s="1" t="s">
        <v>143</v>
      </c>
      <c r="H10" s="1" t="s">
        <v>145</v>
      </c>
      <c r="I10" s="1" t="s">
        <v>128</v>
      </c>
      <c r="J10" s="1" t="s">
        <v>143</v>
      </c>
      <c r="K10" s="1" t="s">
        <v>144</v>
      </c>
      <c r="L10" s="1" t="s">
        <v>143</v>
      </c>
      <c r="M10" s="1" t="s">
        <v>128</v>
      </c>
      <c r="N10" s="1" t="s">
        <v>143</v>
      </c>
      <c r="O10" s="1" t="s">
        <v>143</v>
      </c>
      <c r="P10" s="1" t="s">
        <v>144</v>
      </c>
      <c r="Q10" s="1" t="s">
        <v>128</v>
      </c>
      <c r="R10" s="1" t="s">
        <v>143</v>
      </c>
      <c r="S10" s="1" t="s">
        <v>128</v>
      </c>
      <c r="T10" s="1" t="s">
        <v>143</v>
      </c>
      <c r="U10" s="25" t="s">
        <v>128</v>
      </c>
      <c r="V10" s="25" t="s">
        <v>130</v>
      </c>
      <c r="W10" s="25" t="s">
        <v>131</v>
      </c>
      <c r="X10" s="25" t="s">
        <v>130</v>
      </c>
      <c r="Y10" s="25"/>
      <c r="Z10" s="25"/>
      <c r="AA10" s="25" t="s">
        <v>132</v>
      </c>
    </row>
    <row r="11" spans="1:27" x14ac:dyDescent="0.3">
      <c r="A11" s="7" t="s">
        <v>227</v>
      </c>
      <c r="B11" s="9">
        <v>5072</v>
      </c>
      <c r="C11" s="9">
        <v>237400</v>
      </c>
      <c r="D11" s="9">
        <v>43920</v>
      </c>
      <c r="E11" s="9">
        <v>151700</v>
      </c>
      <c r="F11" s="9">
        <v>11480</v>
      </c>
      <c r="G11" s="9">
        <v>799400</v>
      </c>
      <c r="H11" s="9">
        <v>229900</v>
      </c>
      <c r="I11" s="9">
        <v>215</v>
      </c>
      <c r="J11" s="9">
        <v>671700</v>
      </c>
      <c r="K11" s="9">
        <v>617200</v>
      </c>
      <c r="L11" s="9">
        <v>16210</v>
      </c>
      <c r="M11" s="9">
        <v>3380</v>
      </c>
      <c r="N11" s="9">
        <v>300400</v>
      </c>
      <c r="O11" s="9">
        <v>16630</v>
      </c>
      <c r="P11" s="9">
        <v>507000</v>
      </c>
      <c r="Q11" s="9">
        <v>32750</v>
      </c>
      <c r="R11" s="9">
        <v>491700</v>
      </c>
      <c r="S11" s="9">
        <v>229.8</v>
      </c>
      <c r="T11" s="2">
        <v>467000</v>
      </c>
      <c r="U11" s="28">
        <v>992000</v>
      </c>
      <c r="V11" s="28">
        <v>100000000</v>
      </c>
      <c r="W11" s="28">
        <v>1000000</v>
      </c>
      <c r="X11" s="28">
        <v>9000000</v>
      </c>
      <c r="Y11" s="28">
        <v>350000</v>
      </c>
      <c r="Z11" s="28">
        <v>92500000000</v>
      </c>
      <c r="AA11" s="28">
        <v>370000</v>
      </c>
    </row>
    <row r="12" spans="1:27" x14ac:dyDescent="0.3">
      <c r="A12" s="7" t="s">
        <v>230</v>
      </c>
      <c r="B12" s="17">
        <f t="shared" ref="B12:T12" si="0">B13/100*B11</f>
        <v>35.503999999999998</v>
      </c>
      <c r="C12" s="17">
        <f t="shared" si="0"/>
        <v>1899.2</v>
      </c>
      <c r="D12" s="17">
        <f t="shared" si="0"/>
        <v>790.56000000000006</v>
      </c>
      <c r="E12" s="17">
        <f t="shared" si="0"/>
        <v>606.80000000000007</v>
      </c>
      <c r="F12" s="17">
        <f t="shared" si="0"/>
        <v>45.92</v>
      </c>
      <c r="G12" s="17">
        <f t="shared" si="0"/>
        <v>4796.4000000000005</v>
      </c>
      <c r="H12" s="17">
        <f t="shared" si="0"/>
        <v>1379.4</v>
      </c>
      <c r="I12" s="17">
        <f t="shared" si="0"/>
        <v>1.29</v>
      </c>
      <c r="J12" s="17">
        <f t="shared" si="0"/>
        <v>13434</v>
      </c>
      <c r="K12" s="17">
        <f t="shared" si="0"/>
        <v>12344</v>
      </c>
      <c r="L12" s="17">
        <f t="shared" si="0"/>
        <v>113.46999999999998</v>
      </c>
      <c r="M12" s="17">
        <f t="shared" si="0"/>
        <v>20.28</v>
      </c>
      <c r="N12" s="17">
        <f t="shared" si="0"/>
        <v>1201.6000000000001</v>
      </c>
      <c r="O12" s="17">
        <f t="shared" si="0"/>
        <v>133.04</v>
      </c>
      <c r="P12" s="17">
        <f t="shared" si="0"/>
        <v>3042</v>
      </c>
      <c r="Q12" s="17">
        <f t="shared" si="0"/>
        <v>196.5</v>
      </c>
      <c r="R12" s="17">
        <f t="shared" si="0"/>
        <v>2950.2000000000003</v>
      </c>
      <c r="S12" s="17">
        <f t="shared" si="0"/>
        <v>0.91920000000000002</v>
      </c>
      <c r="T12" s="17">
        <f t="shared" si="0"/>
        <v>1868</v>
      </c>
      <c r="Y12" s="1"/>
    </row>
    <row r="13" spans="1:27" s="15" customFormat="1" x14ac:dyDescent="0.3">
      <c r="A13" s="16" t="s">
        <v>243</v>
      </c>
      <c r="B13" s="15">
        <v>0.7</v>
      </c>
      <c r="C13" s="15">
        <v>0.8</v>
      </c>
      <c r="D13" s="15">
        <v>1.8</v>
      </c>
      <c r="E13" s="15">
        <v>0.4</v>
      </c>
      <c r="F13" s="15">
        <v>0.4</v>
      </c>
      <c r="G13" s="15">
        <v>0.6</v>
      </c>
      <c r="H13" s="15">
        <v>0.6</v>
      </c>
      <c r="I13" s="15">
        <v>0.6</v>
      </c>
      <c r="J13" s="15">
        <v>2</v>
      </c>
      <c r="K13" s="15">
        <v>2</v>
      </c>
      <c r="L13" s="15">
        <v>0.7</v>
      </c>
      <c r="M13" s="15">
        <v>0.6</v>
      </c>
      <c r="N13" s="15">
        <v>0.4</v>
      </c>
      <c r="O13" s="15">
        <v>0.8</v>
      </c>
      <c r="P13" s="15">
        <v>0.6</v>
      </c>
      <c r="Q13" s="15">
        <v>0.6</v>
      </c>
      <c r="R13" s="15">
        <v>0.6</v>
      </c>
      <c r="S13" s="15">
        <v>0.4</v>
      </c>
      <c r="T13" s="15">
        <v>0.4</v>
      </c>
    </row>
    <row r="14" spans="1:27" x14ac:dyDescent="0.3">
      <c r="A14" s="7" t="s">
        <v>225</v>
      </c>
      <c r="B14" s="1" t="s">
        <v>155</v>
      </c>
      <c r="C14" s="1" t="s">
        <v>154</v>
      </c>
      <c r="D14" s="1" t="s">
        <v>152</v>
      </c>
      <c r="E14" s="1" t="s">
        <v>150</v>
      </c>
      <c r="F14" s="1" t="s">
        <v>137</v>
      </c>
      <c r="G14" s="1" t="s">
        <v>159</v>
      </c>
      <c r="H14" s="1" t="s">
        <v>158</v>
      </c>
      <c r="I14" s="1" t="s">
        <v>157</v>
      </c>
      <c r="J14" s="1" t="s">
        <v>148</v>
      </c>
      <c r="K14" s="1" t="s">
        <v>156</v>
      </c>
      <c r="L14" s="1" t="s">
        <v>153</v>
      </c>
      <c r="M14" s="1" t="s">
        <v>147</v>
      </c>
      <c r="N14" s="1" t="s">
        <v>209</v>
      </c>
      <c r="O14" s="1" t="s">
        <v>138</v>
      </c>
      <c r="P14" s="1" t="s">
        <v>149</v>
      </c>
      <c r="Q14" s="1" t="s">
        <v>151</v>
      </c>
      <c r="R14" s="1" t="s">
        <v>151</v>
      </c>
      <c r="S14" s="1" t="s">
        <v>136</v>
      </c>
      <c r="T14" s="1" t="s">
        <v>136</v>
      </c>
      <c r="U14" s="24" t="s">
        <v>136</v>
      </c>
      <c r="V14" s="24" t="s">
        <v>137</v>
      </c>
      <c r="W14" s="24" t="s">
        <v>138</v>
      </c>
      <c r="X14" s="24" t="s">
        <v>139</v>
      </c>
      <c r="Y14" s="24" t="s">
        <v>140</v>
      </c>
      <c r="Z14" s="24" t="s">
        <v>136</v>
      </c>
      <c r="AA14" s="24" t="s">
        <v>141</v>
      </c>
    </row>
    <row r="15" spans="1:27" ht="19.2" customHeight="1" x14ac:dyDescent="0.3">
      <c r="T15" s="1"/>
      <c r="Y15" s="1"/>
    </row>
    <row r="16" spans="1:27" x14ac:dyDescent="0.3">
      <c r="A16" s="7" t="s">
        <v>226</v>
      </c>
      <c r="B16" s="1">
        <f>2.6*365</f>
        <v>949</v>
      </c>
      <c r="C16" s="1">
        <v>312.3</v>
      </c>
      <c r="D16" s="1">
        <f>2.73*365</f>
        <v>996.45</v>
      </c>
      <c r="E16" s="1">
        <v>271.79000000000002</v>
      </c>
      <c r="F16" s="1">
        <f>5.27*365</f>
        <v>1923.55</v>
      </c>
      <c r="G16" s="1">
        <v>244.26</v>
      </c>
      <c r="H16" s="1">
        <v>106.65</v>
      </c>
      <c r="I16" s="1">
        <f>28.79*365</f>
        <v>10508.35</v>
      </c>
      <c r="J16" s="1">
        <f>462.6</f>
        <v>462.6</v>
      </c>
      <c r="K16" s="1">
        <v>115.09</v>
      </c>
      <c r="L16" s="1">
        <f>15700000*365</f>
        <v>5730500000</v>
      </c>
      <c r="M16" s="1">
        <f>10.51*365</f>
        <v>3836.15</v>
      </c>
      <c r="N16" s="1">
        <f>2.0648*365</f>
        <v>753.65200000000004</v>
      </c>
      <c r="O16" s="1">
        <f>30.07*365</f>
        <v>10975.55</v>
      </c>
      <c r="P16" s="1">
        <v>137.63999999999999</v>
      </c>
      <c r="Q16" s="1">
        <f>13.537*365</f>
        <v>4941.0050000000001</v>
      </c>
      <c r="R16" s="1">
        <f>13.537*365</f>
        <v>4941.0050000000001</v>
      </c>
      <c r="S16" s="1">
        <f>432.2*365</f>
        <v>157753</v>
      </c>
      <c r="T16" s="1">
        <f>432.2*365</f>
        <v>157753</v>
      </c>
      <c r="U16" s="24">
        <f>432.2*365</f>
        <v>157753</v>
      </c>
      <c r="V16" s="24">
        <f>5.27*365</f>
        <v>1923.55</v>
      </c>
      <c r="W16" s="24">
        <f>30.07*365</f>
        <v>10975.55</v>
      </c>
      <c r="X16" s="24">
        <f>10.756*365</f>
        <v>3925.94</v>
      </c>
      <c r="Y16" s="24">
        <f>2.645*365</f>
        <v>965.42499999999995</v>
      </c>
      <c r="Z16" s="24">
        <f>432.2*365</f>
        <v>157753</v>
      </c>
      <c r="AA16" s="24">
        <f>1600*365</f>
        <v>584000</v>
      </c>
    </row>
    <row r="17" spans="1:27" x14ac:dyDescent="0.3">
      <c r="A17" s="7" t="s">
        <v>146</v>
      </c>
      <c r="B17" s="5">
        <f t="shared" ref="B17:T17" ca="1" si="1">TODAY()</f>
        <v>44529</v>
      </c>
      <c r="C17" s="5">
        <f t="shared" ca="1" si="1"/>
        <v>44529</v>
      </c>
      <c r="D17" s="5">
        <f t="shared" ca="1" si="1"/>
        <v>44529</v>
      </c>
      <c r="E17" s="5">
        <f t="shared" ca="1" si="1"/>
        <v>44529</v>
      </c>
      <c r="F17" s="5">
        <f t="shared" ca="1" si="1"/>
        <v>44529</v>
      </c>
      <c r="G17" s="5">
        <f t="shared" ca="1" si="1"/>
        <v>44529</v>
      </c>
      <c r="H17" s="5">
        <f t="shared" ca="1" si="1"/>
        <v>44529</v>
      </c>
      <c r="I17" s="5">
        <f t="shared" ca="1" si="1"/>
        <v>44529</v>
      </c>
      <c r="J17" s="5">
        <f t="shared" ca="1" si="1"/>
        <v>44529</v>
      </c>
      <c r="K17" s="5">
        <f t="shared" ca="1" si="1"/>
        <v>44529</v>
      </c>
      <c r="L17" s="5">
        <f t="shared" ca="1" si="1"/>
        <v>44529</v>
      </c>
      <c r="M17" s="5">
        <f t="shared" ca="1" si="1"/>
        <v>44529</v>
      </c>
      <c r="N17" s="5">
        <f t="shared" ca="1" si="1"/>
        <v>44529</v>
      </c>
      <c r="O17" s="5">
        <f t="shared" ca="1" si="1"/>
        <v>44529</v>
      </c>
      <c r="P17" s="5">
        <f t="shared" ca="1" si="1"/>
        <v>44529</v>
      </c>
      <c r="Q17" s="5">
        <f t="shared" ca="1" si="1"/>
        <v>44529</v>
      </c>
      <c r="R17" s="5">
        <f t="shared" ca="1" si="1"/>
        <v>44529</v>
      </c>
      <c r="S17" s="5">
        <f t="shared" ca="1" si="1"/>
        <v>44529</v>
      </c>
      <c r="T17" s="5">
        <f t="shared" ca="1" si="1"/>
        <v>44529</v>
      </c>
      <c r="U17" s="26">
        <f t="shared" ref="U17:AA17" ca="1" si="2">TODAY()</f>
        <v>44529</v>
      </c>
      <c r="V17" s="26">
        <f ca="1">TODAY()</f>
        <v>44529</v>
      </c>
      <c r="W17" s="26">
        <f t="shared" ca="1" si="2"/>
        <v>44529</v>
      </c>
      <c r="X17" s="26">
        <f t="shared" ca="1" si="2"/>
        <v>44529</v>
      </c>
      <c r="Y17" s="26">
        <f t="shared" ca="1" si="2"/>
        <v>44529</v>
      </c>
      <c r="Z17" s="26">
        <f t="shared" ca="1" si="2"/>
        <v>44529</v>
      </c>
      <c r="AA17" s="26">
        <f t="shared" ca="1" si="2"/>
        <v>44529</v>
      </c>
    </row>
    <row r="18" spans="1:27" x14ac:dyDescent="0.3">
      <c r="A18" s="7" t="s">
        <v>160</v>
      </c>
      <c r="B18" s="6">
        <f t="shared" ref="B18:T18" ca="1" si="3">B11*EXP(-LN(2)/B16*(B17-B9))</f>
        <v>821.07105444656054</v>
      </c>
      <c r="C18" s="6">
        <f t="shared" ca="1" si="3"/>
        <v>938.52507188761638</v>
      </c>
      <c r="D18" s="6">
        <f t="shared" ca="1" si="3"/>
        <v>7753.9125771746503</v>
      </c>
      <c r="E18" s="6">
        <f t="shared" ca="1" si="3"/>
        <v>262.89422790221124</v>
      </c>
      <c r="F18" s="6">
        <f t="shared" ca="1" si="3"/>
        <v>4675.1399837148547</v>
      </c>
      <c r="G18" s="6">
        <f t="shared" ca="1" si="3"/>
        <v>676.62868882682506</v>
      </c>
      <c r="H18" s="6">
        <f t="shared" ca="1" si="3"/>
        <v>2.1125356739734962E-2</v>
      </c>
      <c r="I18" s="6">
        <f t="shared" ca="1" si="3"/>
        <v>180.92500019082266</v>
      </c>
      <c r="J18" s="6">
        <f t="shared" ca="1" si="3"/>
        <v>16028.507174837247</v>
      </c>
      <c r="K18" s="6">
        <f t="shared" ca="1" si="3"/>
        <v>0.1860896851859892</v>
      </c>
      <c r="L18" s="6">
        <f t="shared" ca="1" si="3"/>
        <v>16209.995111921497</v>
      </c>
      <c r="M18" s="6">
        <f t="shared" ca="1" si="3"/>
        <v>2106.4721747885701</v>
      </c>
      <c r="N18" s="6">
        <f t="shared" ca="1" si="3"/>
        <v>30333.671754057479</v>
      </c>
      <c r="O18" s="6">
        <f t="shared" ca="1" si="3"/>
        <v>14207.443045619702</v>
      </c>
      <c r="P18" s="6">
        <f t="shared" ca="1" si="3"/>
        <v>1.789006855278249</v>
      </c>
      <c r="Q18" s="6">
        <f t="shared" ca="1" si="3"/>
        <v>22686.681190378084</v>
      </c>
      <c r="R18" s="6">
        <f t="shared" ca="1" si="3"/>
        <v>346588.82331320149</v>
      </c>
      <c r="S18" s="6">
        <f t="shared" ca="1" si="3"/>
        <v>227.17371401671576</v>
      </c>
      <c r="T18" s="6">
        <f t="shared" ca="1" si="3"/>
        <v>461912.42824131378</v>
      </c>
      <c r="U18" s="27">
        <f t="shared" ref="U18:AA18" ca="1" si="4">U11*EXP(-LN(2)/U16*(U17-U9))</f>
        <v>979358.1245559497</v>
      </c>
      <c r="V18" s="28">
        <f t="shared" ca="1" si="4"/>
        <v>34966684.742343582</v>
      </c>
      <c r="W18" s="28">
        <f t="shared" ca="1" si="4"/>
        <v>829969.16711400962</v>
      </c>
      <c r="X18" s="27">
        <f t="shared" ca="1" si="4"/>
        <v>5372690.1961664297</v>
      </c>
      <c r="Y18" s="27">
        <f t="shared" ca="1" si="4"/>
        <v>350000</v>
      </c>
      <c r="Z18" s="28">
        <f t="shared" ca="1" si="4"/>
        <v>91603713793.969208</v>
      </c>
      <c r="AA18" s="27">
        <f t="shared" ca="1" si="4"/>
        <v>364129.5037748912</v>
      </c>
    </row>
    <row r="19" spans="1:27" x14ac:dyDescent="0.3">
      <c r="T19" s="1"/>
      <c r="Y19" s="1"/>
    </row>
    <row r="20" spans="1:27" ht="30.6" customHeight="1" x14ac:dyDescent="0.3">
      <c r="A20" s="8" t="s">
        <v>224</v>
      </c>
      <c r="B20" s="4" t="s">
        <v>166</v>
      </c>
      <c r="C20" s="4" t="s">
        <v>165</v>
      </c>
      <c r="D20" s="4" t="s">
        <v>164</v>
      </c>
      <c r="E20" s="4" t="s">
        <v>162</v>
      </c>
      <c r="F20" s="4" t="s">
        <v>162</v>
      </c>
      <c r="G20" s="4" t="s">
        <v>162</v>
      </c>
      <c r="H20" s="4" t="s">
        <v>162</v>
      </c>
      <c r="I20" s="4" t="s">
        <v>167</v>
      </c>
      <c r="J20" s="4" t="s">
        <v>162</v>
      </c>
      <c r="K20" s="4" t="s">
        <v>164</v>
      </c>
      <c r="L20" s="4" t="s">
        <v>164</v>
      </c>
      <c r="M20" s="4" t="s">
        <v>161</v>
      </c>
      <c r="N20" s="4" t="s">
        <v>164</v>
      </c>
      <c r="O20" s="4" t="s">
        <v>161</v>
      </c>
      <c r="P20" s="4" t="s">
        <v>162</v>
      </c>
      <c r="Q20" s="4" t="s">
        <v>163</v>
      </c>
      <c r="R20" s="4" t="s">
        <v>161</v>
      </c>
      <c r="S20" s="4" t="s">
        <v>161</v>
      </c>
      <c r="T20" s="4" t="s">
        <v>164</v>
      </c>
      <c r="Y20" s="1"/>
    </row>
    <row r="21" spans="1:27" ht="15.6" customHeight="1" x14ac:dyDescent="0.3">
      <c r="A21" s="7" t="s">
        <v>228</v>
      </c>
      <c r="B21" s="1" t="s">
        <v>171</v>
      </c>
      <c r="C21" s="1" t="s">
        <v>171</v>
      </c>
      <c r="D21" s="4" t="s">
        <v>164</v>
      </c>
      <c r="E21" s="4" t="s">
        <v>169</v>
      </c>
      <c r="F21" s="4" t="s">
        <v>162</v>
      </c>
      <c r="G21" s="4" t="s">
        <v>169</v>
      </c>
      <c r="H21" s="4" t="s">
        <v>169</v>
      </c>
      <c r="I21" s="1" t="s">
        <v>129</v>
      </c>
      <c r="J21" s="4" t="s">
        <v>169</v>
      </c>
      <c r="K21" s="4" t="s">
        <v>164</v>
      </c>
      <c r="L21" s="4" t="s">
        <v>164</v>
      </c>
      <c r="M21" s="1" t="s">
        <v>168</v>
      </c>
      <c r="N21" s="1" t="s">
        <v>161</v>
      </c>
      <c r="O21" s="1" t="s">
        <v>170</v>
      </c>
      <c r="P21" s="4" t="s">
        <v>169</v>
      </c>
      <c r="Q21" s="1" t="s">
        <v>129</v>
      </c>
      <c r="R21" s="1" t="s">
        <v>161</v>
      </c>
      <c r="S21" s="1" t="s">
        <v>161</v>
      </c>
      <c r="T21" s="1" t="s">
        <v>161</v>
      </c>
      <c r="Y21" s="1"/>
    </row>
    <row r="22" spans="1:27" ht="54.75" customHeight="1" x14ac:dyDescent="0.3">
      <c r="A22" s="13" t="s">
        <v>207</v>
      </c>
      <c r="B22" s="11"/>
      <c r="C22" s="11"/>
      <c r="D22" s="11" t="s">
        <v>222</v>
      </c>
      <c r="E22" s="11"/>
      <c r="F22" s="11"/>
      <c r="G22" s="11"/>
      <c r="H22" s="11"/>
      <c r="I22" s="11" t="s">
        <v>222</v>
      </c>
      <c r="J22" s="12"/>
      <c r="K22" s="11"/>
      <c r="L22" s="11" t="s">
        <v>206</v>
      </c>
      <c r="M22" s="11"/>
      <c r="N22" s="11" t="s">
        <v>222</v>
      </c>
      <c r="O22" s="11"/>
      <c r="P22" s="11"/>
      <c r="Q22" s="11"/>
      <c r="R22" s="11"/>
      <c r="S22" s="11" t="s">
        <v>222</v>
      </c>
      <c r="T22" s="11" t="s">
        <v>223</v>
      </c>
      <c r="Y22" s="1"/>
    </row>
    <row r="23" spans="1:27" s="21" customFormat="1" x14ac:dyDescent="0.3">
      <c r="A23" s="20"/>
    </row>
    <row r="24" spans="1:27" s="23" customFormat="1" x14ac:dyDescent="0.3">
      <c r="A24" s="31" t="s">
        <v>244</v>
      </c>
      <c r="B24" s="23" t="s">
        <v>220</v>
      </c>
      <c r="C24" s="23" t="s">
        <v>220</v>
      </c>
      <c r="E24" s="23" t="s">
        <v>220</v>
      </c>
      <c r="F24" s="23" t="s">
        <v>220</v>
      </c>
      <c r="G24" s="23" t="s">
        <v>220</v>
      </c>
      <c r="H24" s="23" t="s">
        <v>220</v>
      </c>
      <c r="I24" s="23" t="s">
        <v>221</v>
      </c>
      <c r="M24" s="23" t="s">
        <v>220</v>
      </c>
      <c r="O24" s="23" t="s">
        <v>220</v>
      </c>
    </row>
    <row r="25" spans="1:27" x14ac:dyDescent="0.3">
      <c r="A25" s="7" t="s">
        <v>121</v>
      </c>
      <c r="B25" s="1" t="s">
        <v>125</v>
      </c>
      <c r="C25" s="1" t="s">
        <v>125</v>
      </c>
      <c r="E25" s="1" t="s">
        <v>124</v>
      </c>
      <c r="F25" s="1" t="s">
        <v>125</v>
      </c>
      <c r="G25" s="1" t="s">
        <v>125</v>
      </c>
      <c r="H25" s="1" t="s">
        <v>124</v>
      </c>
      <c r="I25" s="1" t="s">
        <v>229</v>
      </c>
      <c r="M25" s="1" t="s">
        <v>125</v>
      </c>
      <c r="O25" s="1" t="s">
        <v>125</v>
      </c>
      <c r="T25" s="1"/>
      <c r="Y25" s="1"/>
    </row>
    <row r="26" spans="1:27" x14ac:dyDescent="0.3">
      <c r="A26" s="7" t="s">
        <v>258</v>
      </c>
      <c r="B26" s="30" t="s">
        <v>273</v>
      </c>
      <c r="C26" s="30" t="s">
        <v>273</v>
      </c>
      <c r="E26" s="19" t="s">
        <v>274</v>
      </c>
      <c r="F26" s="19" t="s">
        <v>274</v>
      </c>
      <c r="G26" s="30" t="s">
        <v>273</v>
      </c>
      <c r="H26" s="30" t="s">
        <v>273</v>
      </c>
      <c r="I26" s="30" t="s">
        <v>273</v>
      </c>
      <c r="M26" s="30" t="s">
        <v>273</v>
      </c>
      <c r="O26" s="19" t="s">
        <v>274</v>
      </c>
      <c r="T26" s="1"/>
      <c r="Y26" s="1"/>
    </row>
    <row r="27" spans="1:27" x14ac:dyDescent="0.3">
      <c r="A27" s="7" t="s">
        <v>133</v>
      </c>
      <c r="T27" s="1"/>
      <c r="Y27" s="1"/>
    </row>
    <row r="28" spans="1:27" x14ac:dyDescent="0.3">
      <c r="A28" s="7" t="s">
        <v>134</v>
      </c>
      <c r="B28" s="1">
        <v>1</v>
      </c>
      <c r="C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M28" s="1">
        <v>1</v>
      </c>
      <c r="O28" s="1">
        <v>1</v>
      </c>
      <c r="T28" s="1"/>
      <c r="Y28" s="1"/>
    </row>
    <row r="29" spans="1:27" x14ac:dyDescent="0.3">
      <c r="A29" s="7" t="s">
        <v>232</v>
      </c>
      <c r="B29" s="1" t="s">
        <v>233</v>
      </c>
      <c r="C29" s="1" t="s">
        <v>233</v>
      </c>
      <c r="E29" s="1">
        <v>1</v>
      </c>
      <c r="F29" s="1">
        <v>1</v>
      </c>
      <c r="G29" s="1" t="s">
        <v>233</v>
      </c>
      <c r="H29" s="1" t="s">
        <v>233</v>
      </c>
      <c r="I29" s="1" t="s">
        <v>233</v>
      </c>
      <c r="M29" s="1" t="s">
        <v>233</v>
      </c>
      <c r="O29" s="1">
        <v>1</v>
      </c>
      <c r="T29" s="1"/>
      <c r="Y29" s="1"/>
    </row>
    <row r="30" spans="1:27" x14ac:dyDescent="0.3">
      <c r="A30" s="7" t="s">
        <v>135</v>
      </c>
      <c r="B30" s="5">
        <v>43438</v>
      </c>
      <c r="C30" s="5">
        <v>43438</v>
      </c>
      <c r="E30" s="5">
        <v>43438</v>
      </c>
      <c r="F30" s="5">
        <v>43438</v>
      </c>
      <c r="G30" s="5">
        <v>43438</v>
      </c>
      <c r="H30" s="5">
        <v>43438</v>
      </c>
      <c r="I30" s="5">
        <v>43438</v>
      </c>
      <c r="M30" s="5">
        <v>43438</v>
      </c>
      <c r="O30" s="5">
        <v>43438</v>
      </c>
      <c r="T30" s="1"/>
      <c r="Y30" s="1"/>
    </row>
    <row r="31" spans="1:27" x14ac:dyDescent="0.3">
      <c r="A31" s="7" t="s">
        <v>120</v>
      </c>
      <c r="B31" s="5">
        <v>43464</v>
      </c>
      <c r="C31" s="5">
        <v>43464</v>
      </c>
      <c r="E31" s="5">
        <v>43464</v>
      </c>
      <c r="F31" s="5">
        <v>43464</v>
      </c>
      <c r="G31" s="5">
        <v>43464</v>
      </c>
      <c r="H31" s="5">
        <v>43464</v>
      </c>
      <c r="I31" s="5">
        <v>43464</v>
      </c>
      <c r="M31" s="5">
        <v>43464</v>
      </c>
      <c r="O31" s="5">
        <v>43464</v>
      </c>
      <c r="T31" s="1"/>
      <c r="Y31" s="1"/>
    </row>
    <row r="32" spans="1:27" x14ac:dyDescent="0.3">
      <c r="A32" s="7" t="s">
        <v>142</v>
      </c>
      <c r="B32" s="1" t="s">
        <v>143</v>
      </c>
      <c r="C32" s="1" t="s">
        <v>143</v>
      </c>
      <c r="E32" s="1" t="s">
        <v>143</v>
      </c>
      <c r="F32" s="1" t="s">
        <v>143</v>
      </c>
      <c r="G32" s="1" t="s">
        <v>143</v>
      </c>
      <c r="H32" s="1" t="s">
        <v>144</v>
      </c>
      <c r="I32" s="1" t="s">
        <v>128</v>
      </c>
      <c r="M32" s="1" t="s">
        <v>143</v>
      </c>
      <c r="O32" s="1" t="s">
        <v>143</v>
      </c>
      <c r="T32" s="1"/>
      <c r="Y32" s="1"/>
    </row>
    <row r="33" spans="1:25" x14ac:dyDescent="0.3">
      <c r="A33" s="7" t="s">
        <v>227</v>
      </c>
      <c r="B33" s="2">
        <v>91970</v>
      </c>
      <c r="C33" s="2">
        <v>306600</v>
      </c>
      <c r="E33" s="2">
        <v>8287000</v>
      </c>
      <c r="F33" s="2">
        <v>231500</v>
      </c>
      <c r="G33" s="2">
        <v>816800</v>
      </c>
      <c r="H33" s="2">
        <v>70040</v>
      </c>
      <c r="I33" s="1">
        <v>8477</v>
      </c>
      <c r="M33" s="2">
        <v>52970</v>
      </c>
      <c r="O33" s="2">
        <v>307000</v>
      </c>
      <c r="T33" s="1"/>
      <c r="Y33" s="1"/>
    </row>
    <row r="34" spans="1:25" x14ac:dyDescent="0.3">
      <c r="A34" s="7" t="s">
        <v>230</v>
      </c>
      <c r="B34" s="2">
        <v>460</v>
      </c>
      <c r="C34" s="2">
        <v>1800</v>
      </c>
      <c r="E34" s="2">
        <v>124000</v>
      </c>
      <c r="F34" s="2">
        <v>1600</v>
      </c>
      <c r="G34" s="2">
        <v>5700</v>
      </c>
      <c r="H34" s="2">
        <v>770</v>
      </c>
      <c r="I34" s="1">
        <v>70</v>
      </c>
      <c r="M34" s="2">
        <v>320</v>
      </c>
      <c r="O34" s="2">
        <v>2800</v>
      </c>
      <c r="T34" s="1"/>
      <c r="Y34" s="1"/>
    </row>
    <row r="35" spans="1:25" x14ac:dyDescent="0.3">
      <c r="A35" s="16" t="s">
        <v>243</v>
      </c>
      <c r="B35" s="18">
        <f>B34/B33*100</f>
        <v>0.50016309666195502</v>
      </c>
      <c r="C35" s="18">
        <f>C34/C33*100</f>
        <v>0.58708414872798431</v>
      </c>
      <c r="E35" s="18">
        <f t="shared" ref="E35:I35" si="5">E34/E33*100</f>
        <v>1.4963195366236275</v>
      </c>
      <c r="F35" s="18">
        <f t="shared" si="5"/>
        <v>0.69114470842332609</v>
      </c>
      <c r="G35" s="18">
        <f t="shared" si="5"/>
        <v>0.69784524975514195</v>
      </c>
      <c r="H35" s="18">
        <f t="shared" si="5"/>
        <v>1.0993717875499716</v>
      </c>
      <c r="I35" s="18">
        <f t="shared" si="5"/>
        <v>0.82576383154417832</v>
      </c>
      <c r="M35" s="18">
        <f>M34/M33*100</f>
        <v>0.6041155370964697</v>
      </c>
      <c r="O35" s="18">
        <f>O34/O33*100</f>
        <v>0.91205211726384361</v>
      </c>
      <c r="T35" s="1"/>
      <c r="Y35" s="1"/>
    </row>
    <row r="36" spans="1:25" x14ac:dyDescent="0.3">
      <c r="A36" s="7" t="s">
        <v>225</v>
      </c>
      <c r="B36" s="1" t="s">
        <v>238</v>
      </c>
      <c r="C36" s="1" t="s">
        <v>234</v>
      </c>
      <c r="E36" s="1" t="s">
        <v>236</v>
      </c>
      <c r="F36" s="1" t="s">
        <v>235</v>
      </c>
      <c r="G36" s="1" t="s">
        <v>237</v>
      </c>
      <c r="H36" s="1" t="s">
        <v>241</v>
      </c>
      <c r="I36" s="1" t="s">
        <v>231</v>
      </c>
      <c r="M36" s="1" t="s">
        <v>240</v>
      </c>
      <c r="O36" s="1" t="s">
        <v>239</v>
      </c>
      <c r="T36" s="1"/>
      <c r="Y36" s="1"/>
    </row>
    <row r="37" spans="1:25" x14ac:dyDescent="0.3">
      <c r="T37" s="1"/>
      <c r="Y37" s="1"/>
    </row>
    <row r="38" spans="1:25" x14ac:dyDescent="0.3">
      <c r="A38" s="7" t="s">
        <v>226</v>
      </c>
      <c r="B38" s="1">
        <v>950.69</v>
      </c>
      <c r="C38" s="1">
        <v>312.19</v>
      </c>
      <c r="E38" s="1">
        <v>271.81</v>
      </c>
      <c r="F38" s="1">
        <v>1925.2</v>
      </c>
      <c r="G38" s="1">
        <v>244.01</v>
      </c>
      <c r="H38" s="1">
        <v>106.63</v>
      </c>
      <c r="I38" s="1">
        <v>10519</v>
      </c>
      <c r="M38" s="1">
        <v>3849.7</v>
      </c>
      <c r="O38" s="1">
        <v>10976</v>
      </c>
      <c r="T38" s="1"/>
      <c r="Y38" s="1"/>
    </row>
    <row r="39" spans="1:25" x14ac:dyDescent="0.3">
      <c r="A39" s="7" t="s">
        <v>146</v>
      </c>
      <c r="B39" s="5">
        <f ca="1">TODAY()</f>
        <v>44529</v>
      </c>
      <c r="C39" s="5">
        <f ca="1">TODAY()</f>
        <v>44529</v>
      </c>
      <c r="E39" s="5">
        <f t="shared" ref="E39:I39" ca="1" si="6">TODAY()</f>
        <v>44529</v>
      </c>
      <c r="F39" s="5">
        <f t="shared" ca="1" si="6"/>
        <v>44529</v>
      </c>
      <c r="G39" s="5">
        <f t="shared" ca="1" si="6"/>
        <v>44529</v>
      </c>
      <c r="H39" s="5">
        <f t="shared" ca="1" si="6"/>
        <v>44529</v>
      </c>
      <c r="I39" s="5">
        <f t="shared" ca="1" si="6"/>
        <v>44529</v>
      </c>
      <c r="M39" s="5">
        <f ca="1">TODAY()</f>
        <v>44529</v>
      </c>
      <c r="O39" s="5">
        <f ca="1">TODAY()</f>
        <v>44529</v>
      </c>
      <c r="T39" s="1"/>
      <c r="Y39" s="1"/>
    </row>
    <row r="40" spans="1:25" x14ac:dyDescent="0.3">
      <c r="A40" s="7" t="s">
        <v>160</v>
      </c>
      <c r="B40" s="6">
        <f ca="1">B33*EXP(-LN(2)/B38*(B39-B31))</f>
        <v>42307.820187844067</v>
      </c>
      <c r="C40" s="6">
        <f ca="1">C33*EXP(-LN(2)/C38*(C39-C31))</f>
        <v>28816.631426569653</v>
      </c>
      <c r="E40" s="6">
        <f t="shared" ref="E40:I40" ca="1" si="7">E33*EXP(-LN(2)/E38*(E39-E31))</f>
        <v>548161.07200240879</v>
      </c>
      <c r="F40" s="6">
        <f t="shared" ca="1" si="7"/>
        <v>157770.00129011253</v>
      </c>
      <c r="G40" s="6">
        <f t="shared" ca="1" si="7"/>
        <v>39650.408756806763</v>
      </c>
      <c r="H40" s="6">
        <f t="shared" ca="1" si="7"/>
        <v>68.978896981431632</v>
      </c>
      <c r="I40" s="6">
        <f t="shared" ca="1" si="7"/>
        <v>7902.4961187466806</v>
      </c>
      <c r="M40" s="6">
        <f t="shared" ref="M40" ca="1" si="8">M33*EXP(-LN(2)/M38*(M39-M31))</f>
        <v>43727.188013041974</v>
      </c>
      <c r="O40" s="6">
        <f ca="1">O33*EXP(-LN(2)/O38*(O39-O31))</f>
        <v>287031.44019886863</v>
      </c>
      <c r="T40" s="1"/>
      <c r="Y40" s="1"/>
    </row>
    <row r="41" spans="1:25" x14ac:dyDescent="0.3">
      <c r="T41" s="1"/>
      <c r="Y41" s="1"/>
    </row>
    <row r="42" spans="1:25" x14ac:dyDescent="0.3">
      <c r="A42" s="8" t="s">
        <v>224</v>
      </c>
      <c r="T42" s="1"/>
      <c r="Y42" s="1"/>
    </row>
    <row r="43" spans="1:25" x14ac:dyDescent="0.3">
      <c r="A43" s="7" t="s">
        <v>228</v>
      </c>
      <c r="T43" s="1"/>
      <c r="Y43" s="1"/>
    </row>
    <row r="44" spans="1:25" ht="28.8" x14ac:dyDescent="0.3">
      <c r="A44" s="13" t="s">
        <v>207</v>
      </c>
      <c r="B44" s="11" t="s">
        <v>242</v>
      </c>
      <c r="C44" s="11" t="s">
        <v>242</v>
      </c>
      <c r="E44" s="11" t="s">
        <v>242</v>
      </c>
      <c r="F44" s="11" t="s">
        <v>242</v>
      </c>
      <c r="G44" s="11" t="s">
        <v>242</v>
      </c>
      <c r="H44" s="11" t="s">
        <v>242</v>
      </c>
      <c r="I44" s="11" t="s">
        <v>242</v>
      </c>
      <c r="M44" s="11" t="s">
        <v>242</v>
      </c>
      <c r="O44" s="11" t="s">
        <v>242</v>
      </c>
      <c r="T44" s="1"/>
      <c r="Y44" s="1"/>
    </row>
    <row r="45" spans="1:25" x14ac:dyDescent="0.3">
      <c r="T45" s="1"/>
      <c r="Y45" s="1"/>
    </row>
    <row r="46" spans="1:25" x14ac:dyDescent="0.3">
      <c r="A46" s="7" t="s">
        <v>259</v>
      </c>
      <c r="T46" s="1"/>
      <c r="Y46" s="1"/>
    </row>
    <row r="47" spans="1:25" x14ac:dyDescent="0.3">
      <c r="T47" s="1"/>
      <c r="Y47" s="1"/>
    </row>
    <row r="48" spans="1:25" s="21" customFormat="1" x14ac:dyDescent="0.3">
      <c r="A48" s="20" t="s">
        <v>260</v>
      </c>
    </row>
    <row r="49" spans="1:27" x14ac:dyDescent="0.3">
      <c r="A49" s="14" t="s">
        <v>247</v>
      </c>
      <c r="I49" s="1" t="s">
        <v>249</v>
      </c>
      <c r="T49" s="1"/>
      <c r="Y49" s="1"/>
    </row>
    <row r="50" spans="1:27" x14ac:dyDescent="0.3">
      <c r="A50" s="32" t="s">
        <v>246</v>
      </c>
      <c r="B50" s="1" t="s">
        <v>248</v>
      </c>
      <c r="C50" s="1" t="s">
        <v>248</v>
      </c>
      <c r="D50" s="1" t="s">
        <v>248</v>
      </c>
      <c r="E50" s="1" t="s">
        <v>248</v>
      </c>
      <c r="F50" s="1" t="s">
        <v>248</v>
      </c>
      <c r="G50" s="1" t="s">
        <v>248</v>
      </c>
      <c r="H50" s="1" t="s">
        <v>248</v>
      </c>
      <c r="I50" s="1" t="s">
        <v>249</v>
      </c>
      <c r="J50" s="1" t="s">
        <v>248</v>
      </c>
      <c r="K50" s="1" t="s">
        <v>249</v>
      </c>
      <c r="L50" s="1" t="s">
        <v>249</v>
      </c>
      <c r="M50" s="1" t="s">
        <v>249</v>
      </c>
      <c r="N50" s="1" t="s">
        <v>249</v>
      </c>
      <c r="O50" s="1" t="s">
        <v>248</v>
      </c>
      <c r="P50" s="1" t="s">
        <v>248</v>
      </c>
      <c r="Q50" s="1" t="s">
        <v>249</v>
      </c>
      <c r="R50" s="1" t="s">
        <v>249</v>
      </c>
      <c r="S50" s="1" t="s">
        <v>248</v>
      </c>
      <c r="T50" s="1" t="s">
        <v>248</v>
      </c>
      <c r="Y50" s="1"/>
    </row>
    <row r="51" spans="1:27" x14ac:dyDescent="0.3">
      <c r="A51" s="32"/>
      <c r="B51" s="1" t="s">
        <v>252</v>
      </c>
      <c r="C51" s="1" t="s">
        <v>250</v>
      </c>
      <c r="D51" s="1" t="s">
        <v>251</v>
      </c>
      <c r="E51" s="1" t="s">
        <v>251</v>
      </c>
      <c r="F51" s="1" t="s">
        <v>251</v>
      </c>
      <c r="G51" s="1" t="s">
        <v>252</v>
      </c>
      <c r="H51" s="1" t="s">
        <v>252</v>
      </c>
      <c r="I51" s="1" t="s">
        <v>129</v>
      </c>
      <c r="J51" s="1" t="s">
        <v>250</v>
      </c>
      <c r="K51" s="1" t="s">
        <v>129</v>
      </c>
      <c r="L51" s="1" t="s">
        <v>129</v>
      </c>
      <c r="M51" s="1" t="s">
        <v>129</v>
      </c>
      <c r="N51" s="1" t="s">
        <v>129</v>
      </c>
      <c r="O51" s="1" t="s">
        <v>250</v>
      </c>
      <c r="P51" s="1" t="s">
        <v>250</v>
      </c>
      <c r="Q51" s="1" t="s">
        <v>129</v>
      </c>
      <c r="R51" s="1" t="s">
        <v>129</v>
      </c>
      <c r="S51" s="1" t="s">
        <v>250</v>
      </c>
      <c r="T51" s="1" t="s">
        <v>250</v>
      </c>
      <c r="Y51" s="1"/>
    </row>
    <row r="52" spans="1:27" s="21" customFormat="1" x14ac:dyDescent="0.3">
      <c r="A52" s="20"/>
    </row>
    <row r="53" spans="1:27" x14ac:dyDescent="0.3">
      <c r="A53" s="7" t="s">
        <v>261</v>
      </c>
      <c r="T53" s="1"/>
      <c r="Y53" s="1"/>
    </row>
    <row r="54" spans="1:27" x14ac:dyDescent="0.3">
      <c r="A54" s="7" t="s">
        <v>262</v>
      </c>
      <c r="I54" s="1" t="s">
        <v>249</v>
      </c>
      <c r="T54" s="1"/>
      <c r="X54" s="1" t="s">
        <v>275</v>
      </c>
      <c r="Y54" s="1" t="s">
        <v>275</v>
      </c>
      <c r="Z54" s="1" t="s">
        <v>248</v>
      </c>
      <c r="AA54" s="1" t="s">
        <v>275</v>
      </c>
    </row>
    <row r="55" spans="1:27" x14ac:dyDescent="0.3">
      <c r="A55" s="7" t="s">
        <v>276</v>
      </c>
      <c r="I55" s="1" t="s">
        <v>249</v>
      </c>
      <c r="T55" s="1"/>
      <c r="X55" s="1" t="s">
        <v>275</v>
      </c>
      <c r="Y55" s="1" t="s">
        <v>275</v>
      </c>
      <c r="Z55" s="1" t="s">
        <v>275</v>
      </c>
      <c r="AA55" s="1" t="s">
        <v>275</v>
      </c>
    </row>
    <row r="56" spans="1:27" x14ac:dyDescent="0.3">
      <c r="A56" s="7" t="s">
        <v>263</v>
      </c>
      <c r="I56" s="1" t="s">
        <v>248</v>
      </c>
      <c r="T56" s="1"/>
      <c r="X56" s="1" t="s">
        <v>248</v>
      </c>
      <c r="Y56" s="1" t="s">
        <v>249</v>
      </c>
      <c r="Z56" s="1" t="s">
        <v>278</v>
      </c>
      <c r="AA56" s="1" t="s">
        <v>249</v>
      </c>
    </row>
    <row r="57" spans="1:27" x14ac:dyDescent="0.3">
      <c r="A57" s="7" t="s">
        <v>264</v>
      </c>
      <c r="I57" s="1" t="s">
        <v>249</v>
      </c>
      <c r="T57" s="1"/>
      <c r="X57" s="1" t="s">
        <v>249</v>
      </c>
      <c r="Y57" s="1" t="s">
        <v>248</v>
      </c>
      <c r="Z57" s="1" t="s">
        <v>248</v>
      </c>
      <c r="AA57" s="1" t="s">
        <v>248</v>
      </c>
    </row>
    <row r="58" spans="1:27" x14ac:dyDescent="0.3">
      <c r="A58" s="7" t="s">
        <v>277</v>
      </c>
      <c r="I58" s="1" t="s">
        <v>249</v>
      </c>
      <c r="T58" s="1"/>
      <c r="X58" s="1" t="s">
        <v>249</v>
      </c>
      <c r="Y58" s="1" t="s">
        <v>248</v>
      </c>
      <c r="Z58" s="1" t="s">
        <v>248</v>
      </c>
      <c r="AA58" s="1" t="s">
        <v>249</v>
      </c>
    </row>
    <row r="62" spans="1:27" x14ac:dyDescent="0.3">
      <c r="B62" s="22" t="s">
        <v>257</v>
      </c>
    </row>
    <row r="63" spans="1:27" x14ac:dyDescent="0.3">
      <c r="B63" s="22" t="s">
        <v>254</v>
      </c>
      <c r="C63" s="1" t="s">
        <v>253</v>
      </c>
    </row>
    <row r="64" spans="1:27" x14ac:dyDescent="0.3">
      <c r="B64" s="22" t="s">
        <v>255</v>
      </c>
      <c r="C64" s="1" t="s">
        <v>256</v>
      </c>
    </row>
  </sheetData>
  <mergeCells count="1">
    <mergeCell ref="A50:A51"/>
  </mergeCells>
  <conditionalFormatting sqref="M5:N7">
    <cfRule type="iconSet" priority="39">
      <iconSet iconSet="3Symbols" showValue="0">
        <cfvo type="percent" val="0"/>
        <cfvo type="num" val="0"/>
        <cfvo type="num" val="0" gte="0"/>
      </iconSet>
    </cfRule>
  </conditionalFormatting>
  <conditionalFormatting sqref="S5:S7">
    <cfRule type="iconSet" priority="38">
      <iconSet iconSet="3Symbols" showValue="0">
        <cfvo type="percent" val="0"/>
        <cfvo type="num" val="0"/>
        <cfvo type="num" val="0" gte="0"/>
      </iconSet>
    </cfRule>
  </conditionalFormatting>
  <conditionalFormatting sqref="J5:J7">
    <cfRule type="iconSet" priority="36">
      <iconSet iconSet="3Symbols" showValue="0">
        <cfvo type="percent" val="0"/>
        <cfvo type="num" val="0"/>
        <cfvo type="num" val="0" gte="0"/>
      </iconSet>
    </cfRule>
  </conditionalFormatting>
  <conditionalFormatting sqref="F5:F7">
    <cfRule type="iconSet" priority="35">
      <iconSet iconSet="3Symbols" showValue="0">
        <cfvo type="percent" val="0"/>
        <cfvo type="num" val="0"/>
        <cfvo type="num" val="0" gte="0"/>
      </iconSet>
    </cfRule>
  </conditionalFormatting>
  <conditionalFormatting sqref="P5:P7">
    <cfRule type="iconSet" priority="34">
      <iconSet iconSet="3Symbols" showValue="0">
        <cfvo type="percent" val="0"/>
        <cfvo type="num" val="0"/>
        <cfvo type="num" val="0" gte="0"/>
      </iconSet>
    </cfRule>
  </conditionalFormatting>
  <conditionalFormatting sqref="E5:E7">
    <cfRule type="iconSet" priority="33">
      <iconSet iconSet="3Symbols" showValue="0">
        <cfvo type="percent" val="0"/>
        <cfvo type="num" val="0"/>
        <cfvo type="num" val="0" gte="0"/>
      </iconSet>
    </cfRule>
  </conditionalFormatting>
  <conditionalFormatting sqref="O5:O7">
    <cfRule type="iconSet" priority="32">
      <iconSet iconSet="3Symbols" showValue="0">
        <cfvo type="percent" val="0"/>
        <cfvo type="num" val="0"/>
        <cfvo type="num" val="0" gte="0"/>
      </iconSet>
    </cfRule>
  </conditionalFormatting>
  <conditionalFormatting sqref="Q5:Q7">
    <cfRule type="iconSet" priority="31">
      <iconSet iconSet="3Symbols" showValue="0">
        <cfvo type="percent" val="0"/>
        <cfvo type="num" val="0"/>
        <cfvo type="num" val="0" gte="0"/>
      </iconSet>
    </cfRule>
  </conditionalFormatting>
  <conditionalFormatting sqref="R5:R7">
    <cfRule type="iconSet" priority="30">
      <iconSet iconSet="3Symbols" showValue="0">
        <cfvo type="percent" val="0"/>
        <cfvo type="num" val="0"/>
        <cfvo type="num" val="0" gte="0"/>
      </iconSet>
    </cfRule>
  </conditionalFormatting>
  <conditionalFormatting sqref="D5:D7">
    <cfRule type="iconSet" priority="29">
      <iconSet iconSet="3Symbols" showValue="0">
        <cfvo type="percent" val="0"/>
        <cfvo type="num" val="0"/>
        <cfvo type="num" val="0" gte="0"/>
      </iconSet>
    </cfRule>
  </conditionalFormatting>
  <conditionalFormatting sqref="L5:L7">
    <cfRule type="iconSet" priority="28">
      <iconSet iconSet="3Symbols" showValue="0">
        <cfvo type="percent" val="0"/>
        <cfvo type="num" val="0"/>
        <cfvo type="num" val="0" gte="0"/>
      </iconSet>
    </cfRule>
  </conditionalFormatting>
  <conditionalFormatting sqref="C5:C7">
    <cfRule type="iconSet" priority="27">
      <iconSet iconSet="3Symbols" showValue="0">
        <cfvo type="percent" val="0"/>
        <cfvo type="num" val="0"/>
        <cfvo type="num" val="0" gte="0"/>
      </iconSet>
    </cfRule>
  </conditionalFormatting>
  <conditionalFormatting sqref="B5:B7">
    <cfRule type="iconSet" priority="26">
      <iconSet iconSet="3Symbols" showValue="0">
        <cfvo type="percent" val="0"/>
        <cfvo type="num" val="0"/>
        <cfvo type="num" val="0" gte="0"/>
      </iconSet>
    </cfRule>
  </conditionalFormatting>
  <conditionalFormatting sqref="G5:G7">
    <cfRule type="iconSet" priority="25">
      <iconSet iconSet="3Symbols" showValue="0">
        <cfvo type="percent" val="0"/>
        <cfvo type="num" val="0"/>
        <cfvo type="num" val="0" gte="0"/>
      </iconSet>
    </cfRule>
  </conditionalFormatting>
  <conditionalFormatting sqref="H5:H7">
    <cfRule type="iconSet" priority="24">
      <iconSet iconSet="3Symbols" showValue="0">
        <cfvo type="percent" val="0"/>
        <cfvo type="num" val="0"/>
        <cfvo type="num" val="0" gte="0"/>
      </iconSet>
    </cfRule>
  </conditionalFormatting>
  <conditionalFormatting sqref="B18:T18 B40:C40 E40:I40 M40 O40">
    <cfRule type="cellIs" dxfId="2" priority="21" operator="greaterThan">
      <formula>1000</formula>
    </cfRule>
    <cfRule type="cellIs" dxfId="1" priority="22" operator="between">
      <formula>1000</formula>
      <formula>100</formula>
    </cfRule>
    <cfRule type="cellIs" dxfId="0" priority="23" operator="lessThan">
      <formula>100</formula>
    </cfRule>
  </conditionalFormatting>
  <conditionalFormatting sqref="I27:I28">
    <cfRule type="iconSet" priority="14">
      <iconSet iconSet="3Symbols" showValue="0">
        <cfvo type="percent" val="0"/>
        <cfvo type="num" val="0"/>
        <cfvo type="num" val="0" gte="0"/>
      </iconSet>
    </cfRule>
  </conditionalFormatting>
  <conditionalFormatting sqref="C27:C28">
    <cfRule type="iconSet" priority="13">
      <iconSet iconSet="3Symbols" showValue="0">
        <cfvo type="percent" val="0"/>
        <cfvo type="num" val="0"/>
        <cfvo type="num" val="0" gte="0"/>
      </iconSet>
    </cfRule>
  </conditionalFormatting>
  <conditionalFormatting sqref="F28:F29">
    <cfRule type="iconSet" priority="12">
      <iconSet iconSet="3Symbols" showValue="0">
        <cfvo type="percent" val="0"/>
        <cfvo type="num" val="0"/>
        <cfvo type="num" val="0" gte="0"/>
      </iconSet>
    </cfRule>
  </conditionalFormatting>
  <conditionalFormatting sqref="E28:E29">
    <cfRule type="iconSet" priority="11">
      <iconSet iconSet="3Symbols" showValue="0">
        <cfvo type="percent" val="0"/>
        <cfvo type="num" val="0"/>
        <cfvo type="num" val="0" gte="0"/>
      </iconSet>
    </cfRule>
  </conditionalFormatting>
  <conditionalFormatting sqref="G27:G28">
    <cfRule type="iconSet" priority="10">
      <iconSet iconSet="3Symbols" showValue="0">
        <cfvo type="percent" val="0"/>
        <cfvo type="num" val="0"/>
        <cfvo type="num" val="0" gte="0"/>
      </iconSet>
    </cfRule>
  </conditionalFormatting>
  <conditionalFormatting sqref="B27:B28">
    <cfRule type="iconSet" priority="9">
      <iconSet iconSet="3Symbols" showValue="0">
        <cfvo type="percent" val="0"/>
        <cfvo type="num" val="0"/>
        <cfvo type="num" val="0" gte="0"/>
      </iconSet>
    </cfRule>
  </conditionalFormatting>
  <conditionalFormatting sqref="O27:O28">
    <cfRule type="iconSet" priority="8">
      <iconSet iconSet="3Symbols" showValue="0">
        <cfvo type="percent" val="0"/>
        <cfvo type="num" val="0"/>
        <cfvo type="num" val="0" gte="0"/>
      </iconSet>
    </cfRule>
  </conditionalFormatting>
  <conditionalFormatting sqref="M27:M29">
    <cfRule type="iconSet" priority="7">
      <iconSet iconSet="3Symbols" showValue="0">
        <cfvo type="percent" val="0"/>
        <cfvo type="num" val="0"/>
        <cfvo type="num" val="0" gte="0"/>
      </iconSet>
    </cfRule>
  </conditionalFormatting>
  <conditionalFormatting sqref="H27:H28">
    <cfRule type="iconSet" priority="6">
      <iconSet iconSet="3Symbols" showValue="0">
        <cfvo type="percent" val="0"/>
        <cfvo type="num" val="0"/>
        <cfvo type="num" val="0" gte="0"/>
      </iconSet>
    </cfRule>
  </conditionalFormatting>
  <conditionalFormatting sqref="O29">
    <cfRule type="iconSet" priority="5">
      <iconSet iconSet="3Symbols" showValue="0">
        <cfvo type="percent" val="0"/>
        <cfvo type="num" val="0"/>
        <cfvo type="num" val="0" gte="0"/>
      </iconSet>
    </cfRule>
  </conditionalFormatting>
  <conditionalFormatting sqref="T5:T7">
    <cfRule type="iconSet" priority="4">
      <iconSet iconSet="3Symbols" showValue="0">
        <cfvo type="percent" val="0"/>
        <cfvo type="num" val="0"/>
        <cfvo type="num" val="0" gte="0"/>
      </iconSet>
    </cfRule>
  </conditionalFormatting>
  <conditionalFormatting sqref="N5:N7">
    <cfRule type="iconSet" priority="3">
      <iconSet iconSet="3Symbols" showValue="0">
        <cfvo type="percent" val="0"/>
        <cfvo type="num" val="0"/>
        <cfvo type="num" val="0" gte="0"/>
      </iconSet>
    </cfRule>
  </conditionalFormatting>
  <conditionalFormatting sqref="K5:K7 I5:I7">
    <cfRule type="iconSet" priority="40">
      <iconSet iconSet="3Symbols" showValue="0">
        <cfvo type="percent" val="0"/>
        <cfvo type="num" val="0"/>
        <cfvo type="num" val="0" gte="0"/>
      </iconSet>
    </cfRule>
  </conditionalFormatting>
  <conditionalFormatting sqref="B50">
    <cfRule type="iconSet" priority="2">
      <iconSet iconSet="3Symbols" showValue="0">
        <cfvo type="percent" val="0"/>
        <cfvo type="num" val="0"/>
        <cfvo type="num" val="0" gte="0"/>
      </iconSet>
    </cfRule>
  </conditionalFormatting>
  <conditionalFormatting sqref="C50">
    <cfRule type="iconSet" priority="1">
      <iconSet iconSet="3Symbols" showValue="0">
        <cfvo type="percent" val="0"/>
        <cfvo type="num" val="0"/>
        <cfvo type="num" val="0" gte="0"/>
      </iconSet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1"/>
  <sheetViews>
    <sheetView zoomScale="85" zoomScaleNormal="85" workbookViewId="0">
      <selection activeCell="A2" sqref="A2"/>
    </sheetView>
  </sheetViews>
  <sheetFormatPr defaultColWidth="8.88671875" defaultRowHeight="14.4" x14ac:dyDescent="0.3"/>
  <cols>
    <col min="1" max="1" width="81.109375" style="1" bestFit="1" customWidth="1"/>
    <col min="2" max="2" width="20.33203125" style="1" bestFit="1" customWidth="1"/>
    <col min="3" max="3" width="13.33203125" style="1" bestFit="1" customWidth="1"/>
    <col min="4" max="4" width="12.44140625" style="1" bestFit="1" customWidth="1"/>
    <col min="5" max="5" width="6.6640625" style="1" bestFit="1" customWidth="1"/>
    <col min="6" max="6" width="7.88671875" style="1" bestFit="1" customWidth="1"/>
    <col min="7" max="7" width="9.33203125" style="1" bestFit="1" customWidth="1"/>
    <col min="8" max="8" width="8.6640625" style="1" bestFit="1" customWidth="1"/>
    <col min="9" max="9" width="21.88671875" style="1" bestFit="1" customWidth="1"/>
    <col min="10" max="16384" width="8.88671875" style="1"/>
  </cols>
  <sheetData>
    <row r="1" spans="1:9" x14ac:dyDescent="0.3">
      <c r="A1" s="1" t="s">
        <v>0</v>
      </c>
      <c r="B1" s="1" t="s">
        <v>52</v>
      </c>
    </row>
    <row r="2" spans="1:9" x14ac:dyDescent="0.3">
      <c r="A2" s="1" t="s">
        <v>2</v>
      </c>
      <c r="B2" s="1" t="s">
        <v>53</v>
      </c>
    </row>
    <row r="3" spans="1:9" x14ac:dyDescent="0.3">
      <c r="A3" s="1" t="s">
        <v>4</v>
      </c>
      <c r="B3" s="1">
        <v>48</v>
      </c>
    </row>
    <row r="4" spans="1:9" x14ac:dyDescent="0.3">
      <c r="A4" s="1" t="s">
        <v>5</v>
      </c>
      <c r="B4" s="1" t="s">
        <v>42</v>
      </c>
      <c r="C4" s="1" t="s">
        <v>54</v>
      </c>
      <c r="D4" s="1">
        <v>100</v>
      </c>
    </row>
    <row r="5" spans="1:9" x14ac:dyDescent="0.3">
      <c r="A5" s="1" t="s">
        <v>10</v>
      </c>
      <c r="B5" s="1">
        <v>215.5</v>
      </c>
    </row>
    <row r="6" spans="1:9" x14ac:dyDescent="0.3">
      <c r="A6" s="1" t="s">
        <v>44</v>
      </c>
      <c r="B6" s="1">
        <v>461.9</v>
      </c>
      <c r="C6" s="1">
        <v>0.4</v>
      </c>
    </row>
    <row r="7" spans="1:9" x14ac:dyDescent="0.3">
      <c r="A7" s="1" t="s">
        <v>13</v>
      </c>
      <c r="B7" s="2">
        <v>39908000</v>
      </c>
      <c r="C7" s="2">
        <v>35000</v>
      </c>
    </row>
    <row r="8" spans="1:9" x14ac:dyDescent="0.3">
      <c r="A8" s="1" t="s">
        <v>14</v>
      </c>
      <c r="B8" s="2">
        <v>1.7369000000000002E-8</v>
      </c>
      <c r="C8" s="2">
        <v>1.5E-11</v>
      </c>
    </row>
    <row r="9" spans="1:9" x14ac:dyDescent="0.3">
      <c r="A9" s="1" t="s">
        <v>15</v>
      </c>
      <c r="B9" s="2">
        <v>95960000000000</v>
      </c>
      <c r="C9" s="2">
        <v>80000000000</v>
      </c>
    </row>
    <row r="10" spans="1:9" x14ac:dyDescent="0.3">
      <c r="A10" s="1" t="s">
        <v>16</v>
      </c>
      <c r="B10" s="1" t="s">
        <v>55</v>
      </c>
    </row>
    <row r="11" spans="1:9" x14ac:dyDescent="0.3">
      <c r="A11" s="1" t="s">
        <v>18</v>
      </c>
      <c r="B11" s="3">
        <v>0.1</v>
      </c>
    </row>
    <row r="12" spans="1:9" x14ac:dyDescent="0.3">
      <c r="A12" s="1" t="s">
        <v>51</v>
      </c>
    </row>
    <row r="13" spans="1:9" x14ac:dyDescent="0.3">
      <c r="A13" s="1" t="s">
        <v>20</v>
      </c>
    </row>
    <row r="14" spans="1:9" x14ac:dyDescent="0.3">
      <c r="A14" s="1" t="s">
        <v>21</v>
      </c>
      <c r="B14" s="1" t="s">
        <v>22</v>
      </c>
      <c r="C14" s="1" t="s">
        <v>23</v>
      </c>
      <c r="D14" s="1" t="s">
        <v>24</v>
      </c>
      <c r="E14" s="1" t="s">
        <v>25</v>
      </c>
      <c r="F14" s="1" t="s">
        <v>26</v>
      </c>
      <c r="G14" s="1" t="s">
        <v>27</v>
      </c>
      <c r="H14" s="1" t="s">
        <v>28</v>
      </c>
      <c r="I14" s="1" t="s">
        <v>29</v>
      </c>
    </row>
    <row r="15" spans="1:9" x14ac:dyDescent="0.3">
      <c r="A15" s="1">
        <v>22.163170000000001</v>
      </c>
      <c r="B15" s="1" t="s">
        <v>30</v>
      </c>
      <c r="C15" s="1">
        <v>55.1</v>
      </c>
      <c r="D15" s="1">
        <v>0.5</v>
      </c>
      <c r="E15" s="1" t="s">
        <v>31</v>
      </c>
      <c r="F15" s="1" t="s">
        <v>54</v>
      </c>
      <c r="G15" s="1" t="s">
        <v>30</v>
      </c>
      <c r="H15" s="1" t="s">
        <v>30</v>
      </c>
      <c r="I15" s="1" t="s">
        <v>32</v>
      </c>
    </row>
    <row r="16" spans="1:9" x14ac:dyDescent="0.3">
      <c r="A16" s="1">
        <v>21.990600000000001</v>
      </c>
      <c r="B16" s="1" t="s">
        <v>30</v>
      </c>
      <c r="C16" s="1">
        <v>29.21</v>
      </c>
      <c r="D16" s="1">
        <v>0.3</v>
      </c>
      <c r="E16" s="1" t="s">
        <v>34</v>
      </c>
      <c r="F16" s="1" t="s">
        <v>54</v>
      </c>
      <c r="G16" s="1" t="s">
        <v>30</v>
      </c>
      <c r="H16" s="1" t="s">
        <v>30</v>
      </c>
      <c r="I16" s="1" t="s">
        <v>32</v>
      </c>
    </row>
    <row r="17" spans="1:9" x14ac:dyDescent="0.3">
      <c r="A17" s="1">
        <v>25.0002</v>
      </c>
      <c r="B17" s="1" t="s">
        <v>30</v>
      </c>
      <c r="C17" s="1">
        <v>15.25</v>
      </c>
      <c r="D17" s="1">
        <v>0.2</v>
      </c>
      <c r="E17" s="1" t="s">
        <v>36</v>
      </c>
      <c r="F17" s="1" t="s">
        <v>54</v>
      </c>
      <c r="G17" s="1" t="s">
        <v>30</v>
      </c>
      <c r="H17" s="1" t="s">
        <v>30</v>
      </c>
      <c r="I17" s="1" t="s">
        <v>32</v>
      </c>
    </row>
    <row r="18" spans="1:9" x14ac:dyDescent="0.3">
      <c r="A18" s="1">
        <v>3.1909999999999998</v>
      </c>
      <c r="B18" s="1" t="s">
        <v>30</v>
      </c>
      <c r="C18" s="1">
        <v>10.37</v>
      </c>
      <c r="D18" s="1">
        <v>0.27</v>
      </c>
      <c r="E18" s="1" t="s">
        <v>35</v>
      </c>
      <c r="F18" s="1" t="s">
        <v>54</v>
      </c>
      <c r="G18" s="1" t="s">
        <v>30</v>
      </c>
      <c r="H18" s="1" t="s">
        <v>30</v>
      </c>
      <c r="I18" s="1" t="s">
        <v>32</v>
      </c>
    </row>
    <row r="19" spans="1:9" x14ac:dyDescent="0.3">
      <c r="A19" s="1">
        <v>88.033600000000007</v>
      </c>
      <c r="B19" s="1">
        <v>1E-3</v>
      </c>
      <c r="C19" s="1">
        <v>3.66</v>
      </c>
      <c r="D19" s="1">
        <v>0.05</v>
      </c>
      <c r="E19" s="1" t="s">
        <v>33</v>
      </c>
      <c r="F19" s="1" t="s">
        <v>54</v>
      </c>
      <c r="G19" s="1">
        <v>1</v>
      </c>
      <c r="H19" s="1">
        <v>0</v>
      </c>
      <c r="I19" s="1" t="s">
        <v>32</v>
      </c>
    </row>
    <row r="20" spans="1:9" x14ac:dyDescent="0.3">
      <c r="A20" s="1">
        <v>25.484300000000001</v>
      </c>
      <c r="B20" s="1" t="s">
        <v>30</v>
      </c>
      <c r="C20" s="1">
        <v>2.65</v>
      </c>
      <c r="D20" s="1">
        <v>0.1</v>
      </c>
      <c r="E20" s="1" t="s">
        <v>37</v>
      </c>
      <c r="F20" s="1" t="s">
        <v>54</v>
      </c>
      <c r="G20" s="1" t="s">
        <v>30</v>
      </c>
      <c r="H20" s="1" t="s">
        <v>30</v>
      </c>
      <c r="I20" s="1" t="s">
        <v>32</v>
      </c>
    </row>
    <row r="21" spans="1:9" x14ac:dyDescent="0.3">
      <c r="A21" s="1" t="s">
        <v>39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5"/>
  <sheetViews>
    <sheetView zoomScale="85" zoomScaleNormal="85" workbookViewId="0">
      <selection activeCell="A31" sqref="A31"/>
    </sheetView>
  </sheetViews>
  <sheetFormatPr defaultColWidth="9.109375" defaultRowHeight="14.4" x14ac:dyDescent="0.3"/>
  <cols>
    <col min="1" max="1" width="35.44140625" style="1" customWidth="1"/>
    <col min="2" max="2" width="16" style="1" bestFit="1" customWidth="1"/>
    <col min="3" max="3" width="13.33203125" style="1" bestFit="1" customWidth="1"/>
    <col min="4" max="4" width="12.44140625" style="1" bestFit="1" customWidth="1"/>
    <col min="5" max="5" width="6.6640625" style="1" bestFit="1" customWidth="1"/>
    <col min="6" max="6" width="7.33203125" style="1" bestFit="1" customWidth="1"/>
    <col min="7" max="7" width="9.33203125" style="1" bestFit="1" customWidth="1"/>
    <col min="8" max="8" width="8.6640625" style="1" bestFit="1" customWidth="1"/>
    <col min="9" max="9" width="21.88671875" style="1" bestFit="1" customWidth="1"/>
    <col min="10" max="16384" width="9.109375" style="1"/>
  </cols>
  <sheetData>
    <row r="1" spans="1:9" x14ac:dyDescent="0.3">
      <c r="A1" s="1" t="s">
        <v>0</v>
      </c>
      <c r="B1" s="1" t="s">
        <v>40</v>
      </c>
    </row>
    <row r="2" spans="1:9" x14ac:dyDescent="0.3">
      <c r="A2" s="1" t="s">
        <v>2</v>
      </c>
      <c r="B2" s="1" t="s">
        <v>41</v>
      </c>
    </row>
    <row r="3" spans="1:9" x14ac:dyDescent="0.3">
      <c r="A3" s="1" t="s">
        <v>4</v>
      </c>
      <c r="B3" s="1">
        <v>50</v>
      </c>
    </row>
    <row r="4" spans="1:9" x14ac:dyDescent="0.3">
      <c r="A4" s="1" t="s">
        <v>5</v>
      </c>
      <c r="B4" s="1" t="s">
        <v>42</v>
      </c>
      <c r="C4" s="1" t="s">
        <v>43</v>
      </c>
      <c r="D4" s="1">
        <v>100</v>
      </c>
    </row>
    <row r="5" spans="1:9" x14ac:dyDescent="0.3">
      <c r="A5" s="1" t="s">
        <v>10</v>
      </c>
      <c r="B5" s="1">
        <v>1036</v>
      </c>
    </row>
    <row r="6" spans="1:9" x14ac:dyDescent="0.3">
      <c r="A6" s="1" t="s">
        <v>44</v>
      </c>
      <c r="B6" s="1">
        <v>115.09</v>
      </c>
      <c r="C6" s="1">
        <v>0.03</v>
      </c>
    </row>
    <row r="7" spans="1:9" x14ac:dyDescent="0.3">
      <c r="A7" s="1" t="s">
        <v>13</v>
      </c>
      <c r="B7" s="2">
        <v>9943800</v>
      </c>
      <c r="C7" s="2">
        <v>2600</v>
      </c>
    </row>
    <row r="8" spans="1:9" x14ac:dyDescent="0.3">
      <c r="A8" s="1" t="s">
        <v>14</v>
      </c>
      <c r="B8" s="2">
        <v>6.9707000000000003E-8</v>
      </c>
      <c r="C8" s="2">
        <v>1.7999999999999999E-11</v>
      </c>
    </row>
    <row r="9" spans="1:9" x14ac:dyDescent="0.3">
      <c r="A9" s="1" t="s">
        <v>15</v>
      </c>
      <c r="B9" s="2">
        <v>371490000000000</v>
      </c>
      <c r="C9" s="2">
        <v>100000000000</v>
      </c>
    </row>
    <row r="10" spans="1:9" x14ac:dyDescent="0.3">
      <c r="A10" s="1" t="s">
        <v>16</v>
      </c>
      <c r="B10" s="1" t="s">
        <v>45</v>
      </c>
    </row>
    <row r="11" spans="1:9" x14ac:dyDescent="0.3">
      <c r="A11" s="1" t="s">
        <v>18</v>
      </c>
      <c r="B11" s="3">
        <v>0.1</v>
      </c>
    </row>
    <row r="12" spans="1:9" x14ac:dyDescent="0.3">
      <c r="A12" s="1" t="s">
        <v>46</v>
      </c>
    </row>
    <row r="13" spans="1:9" x14ac:dyDescent="0.3">
      <c r="A13" s="1" t="s">
        <v>20</v>
      </c>
    </row>
    <row r="14" spans="1:9" x14ac:dyDescent="0.3">
      <c r="A14" s="1" t="s">
        <v>21</v>
      </c>
      <c r="B14" s="1" t="s">
        <v>22</v>
      </c>
      <c r="C14" s="1" t="s">
        <v>23</v>
      </c>
      <c r="D14" s="1" t="s">
        <v>24</v>
      </c>
      <c r="E14" s="1" t="s">
        <v>25</v>
      </c>
      <c r="F14" s="1" t="s">
        <v>26</v>
      </c>
      <c r="G14" s="1" t="s">
        <v>27</v>
      </c>
      <c r="H14" s="1" t="s">
        <v>28</v>
      </c>
      <c r="I14" s="1" t="s">
        <v>29</v>
      </c>
    </row>
    <row r="15" spans="1:9" x14ac:dyDescent="0.3">
      <c r="A15" s="1">
        <v>391.69799999999998</v>
      </c>
      <c r="B15" s="1">
        <v>3.0000000000000001E-3</v>
      </c>
      <c r="C15" s="1">
        <v>64.97</v>
      </c>
      <c r="D15" s="1">
        <v>0.17</v>
      </c>
      <c r="E15" s="1" t="s">
        <v>33</v>
      </c>
      <c r="F15" s="1" t="s">
        <v>43</v>
      </c>
      <c r="G15" s="1">
        <v>1</v>
      </c>
      <c r="H15" s="1">
        <v>0</v>
      </c>
      <c r="I15" s="1" t="s">
        <v>32</v>
      </c>
    </row>
    <row r="16" spans="1:9" x14ac:dyDescent="0.3">
      <c r="A16" s="1">
        <v>24.21</v>
      </c>
      <c r="B16" s="1" t="s">
        <v>30</v>
      </c>
      <c r="C16" s="1">
        <v>51.9</v>
      </c>
      <c r="D16" s="1">
        <v>0.3</v>
      </c>
      <c r="E16" s="1" t="s">
        <v>31</v>
      </c>
      <c r="F16" s="1" t="s">
        <v>43</v>
      </c>
      <c r="G16" s="1" t="s">
        <v>30</v>
      </c>
      <c r="H16" s="1" t="s">
        <v>30</v>
      </c>
      <c r="I16" s="1" t="s">
        <v>32</v>
      </c>
    </row>
    <row r="17" spans="1:9" x14ac:dyDescent="0.3">
      <c r="A17" s="1">
        <v>24.002300000000002</v>
      </c>
      <c r="B17" s="1" t="s">
        <v>30</v>
      </c>
      <c r="C17" s="1">
        <v>27.69</v>
      </c>
      <c r="D17" s="1">
        <v>0.21</v>
      </c>
      <c r="E17" s="1" t="s">
        <v>34</v>
      </c>
      <c r="F17" s="1" t="s">
        <v>43</v>
      </c>
      <c r="G17" s="1" t="s">
        <v>30</v>
      </c>
      <c r="H17" s="1" t="s">
        <v>30</v>
      </c>
      <c r="I17" s="1" t="s">
        <v>32</v>
      </c>
    </row>
    <row r="18" spans="1:9" x14ac:dyDescent="0.3">
      <c r="A18" s="1">
        <v>27.336400000000001</v>
      </c>
      <c r="B18" s="1" t="s">
        <v>30</v>
      </c>
      <c r="C18" s="1">
        <v>14.58</v>
      </c>
      <c r="D18" s="1">
        <v>0.17</v>
      </c>
      <c r="E18" s="1" t="s">
        <v>36</v>
      </c>
      <c r="F18" s="1" t="s">
        <v>43</v>
      </c>
      <c r="G18" s="1" t="s">
        <v>30</v>
      </c>
      <c r="H18" s="1" t="s">
        <v>30</v>
      </c>
      <c r="I18" s="1" t="s">
        <v>32</v>
      </c>
    </row>
    <row r="19" spans="1:9" x14ac:dyDescent="0.3">
      <c r="A19" s="1">
        <v>3.53</v>
      </c>
      <c r="B19" s="1" t="s">
        <v>30</v>
      </c>
      <c r="C19" s="1">
        <v>8.48</v>
      </c>
      <c r="D19" s="1">
        <v>0.19</v>
      </c>
      <c r="E19" s="1" t="s">
        <v>35</v>
      </c>
      <c r="F19" s="1" t="s">
        <v>43</v>
      </c>
      <c r="G19" s="1" t="s">
        <v>30</v>
      </c>
      <c r="H19" s="1" t="s">
        <v>30</v>
      </c>
      <c r="I19" s="1" t="s">
        <v>32</v>
      </c>
    </row>
    <row r="20" spans="1:9" x14ac:dyDescent="0.3">
      <c r="A20" s="1">
        <v>27.909300000000002</v>
      </c>
      <c r="B20" s="1" t="s">
        <v>30</v>
      </c>
      <c r="C20" s="1">
        <v>2.77</v>
      </c>
      <c r="D20" s="1">
        <v>0.1</v>
      </c>
      <c r="E20" s="1" t="s">
        <v>37</v>
      </c>
      <c r="F20" s="1" t="s">
        <v>43</v>
      </c>
      <c r="G20" s="1" t="s">
        <v>30</v>
      </c>
      <c r="H20" s="1" t="s">
        <v>30</v>
      </c>
      <c r="I20" s="1" t="s">
        <v>32</v>
      </c>
    </row>
    <row r="21" spans="1:9" x14ac:dyDescent="0.3">
      <c r="A21" s="1">
        <v>255.13399999999999</v>
      </c>
      <c r="B21" s="1">
        <v>0.01</v>
      </c>
      <c r="C21" s="1">
        <v>2.11</v>
      </c>
      <c r="D21" s="1">
        <v>0.08</v>
      </c>
      <c r="E21" s="1" t="s">
        <v>33</v>
      </c>
      <c r="F21" s="1" t="s">
        <v>43</v>
      </c>
      <c r="G21" s="1">
        <v>2</v>
      </c>
      <c r="H21" s="1">
        <v>1</v>
      </c>
      <c r="I21" s="1" t="s">
        <v>32</v>
      </c>
    </row>
    <row r="22" spans="1:9" x14ac:dyDescent="0.3">
      <c r="A22" s="1">
        <v>638.03</v>
      </c>
      <c r="B22" s="1">
        <v>0.08</v>
      </c>
      <c r="C22" s="1">
        <v>9.7000000000000005E-4</v>
      </c>
      <c r="D22" s="1">
        <v>4.0000000000000003E-5</v>
      </c>
      <c r="E22" s="1" t="s">
        <v>33</v>
      </c>
      <c r="F22" s="1" t="s">
        <v>43</v>
      </c>
      <c r="G22" s="1">
        <v>3</v>
      </c>
      <c r="H22" s="1">
        <v>1</v>
      </c>
      <c r="I22" s="1" t="s">
        <v>32</v>
      </c>
    </row>
    <row r="23" spans="1:9" x14ac:dyDescent="0.3">
      <c r="A23" s="1">
        <v>382.9</v>
      </c>
      <c r="B23" s="1">
        <v>0.08</v>
      </c>
      <c r="C23" s="1">
        <v>6.0000000000000002E-5</v>
      </c>
      <c r="D23" s="1">
        <v>3.0000000000000001E-6</v>
      </c>
      <c r="E23" s="1" t="s">
        <v>33</v>
      </c>
      <c r="F23" s="1" t="s">
        <v>43</v>
      </c>
      <c r="G23" s="1">
        <v>3</v>
      </c>
      <c r="H23" s="1">
        <v>2</v>
      </c>
      <c r="I23" s="1" t="s">
        <v>32</v>
      </c>
    </row>
    <row r="24" spans="1:9" x14ac:dyDescent="0.3">
      <c r="A24" s="1">
        <v>646.83000000000004</v>
      </c>
      <c r="B24" s="1">
        <v>0.01</v>
      </c>
      <c r="C24" s="1">
        <v>3.9999999999999998E-6</v>
      </c>
      <c r="D24" s="1">
        <v>1.9999999999999999E-6</v>
      </c>
      <c r="E24" s="1" t="s">
        <v>33</v>
      </c>
      <c r="F24" s="1" t="s">
        <v>43</v>
      </c>
      <c r="G24" s="1">
        <v>2</v>
      </c>
      <c r="H24" s="1">
        <v>0</v>
      </c>
      <c r="I24" s="1" t="s">
        <v>32</v>
      </c>
    </row>
    <row r="25" spans="1:9" x14ac:dyDescent="0.3">
      <c r="A25" s="1" t="s">
        <v>39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2"/>
  <sheetViews>
    <sheetView zoomScale="85" zoomScaleNormal="85" workbookViewId="0">
      <selection activeCell="A4" sqref="A4"/>
    </sheetView>
  </sheetViews>
  <sheetFormatPr defaultColWidth="8.88671875" defaultRowHeight="14.4" x14ac:dyDescent="0.3"/>
  <cols>
    <col min="1" max="1" width="80.88671875" style="1" bestFit="1" customWidth="1"/>
    <col min="2" max="2" width="14.6640625" style="1" bestFit="1" customWidth="1"/>
    <col min="3" max="3" width="11.88671875" style="1" bestFit="1" customWidth="1"/>
    <col min="4" max="4" width="11.5546875" style="1" bestFit="1" customWidth="1"/>
    <col min="5" max="5" width="6.33203125" style="1" bestFit="1" customWidth="1"/>
    <col min="6" max="6" width="9.109375" style="1" bestFit="1" customWidth="1"/>
    <col min="7" max="7" width="8.88671875" style="1"/>
    <col min="8" max="8" width="8.109375" style="1" bestFit="1" customWidth="1"/>
    <col min="9" max="9" width="20" style="1" bestFit="1" customWidth="1"/>
    <col min="10" max="16384" width="8.88671875" style="1"/>
  </cols>
  <sheetData>
    <row r="1" spans="1:9" x14ac:dyDescent="0.3">
      <c r="A1" s="1" t="s">
        <v>0</v>
      </c>
      <c r="B1" s="1" t="s">
        <v>194</v>
      </c>
    </row>
    <row r="2" spans="1:9" x14ac:dyDescent="0.3">
      <c r="A2" s="1" t="s">
        <v>2</v>
      </c>
      <c r="B2" s="1" t="s">
        <v>195</v>
      </c>
    </row>
    <row r="3" spans="1:9" x14ac:dyDescent="0.3">
      <c r="A3" s="1" t="s">
        <v>4</v>
      </c>
      <c r="B3" s="1">
        <v>53</v>
      </c>
    </row>
    <row r="4" spans="1:9" x14ac:dyDescent="0.3">
      <c r="A4" s="1" t="s">
        <v>5</v>
      </c>
      <c r="B4" s="1" t="s">
        <v>8</v>
      </c>
      <c r="C4" s="1" t="s">
        <v>196</v>
      </c>
      <c r="D4" s="1">
        <v>100</v>
      </c>
    </row>
    <row r="5" spans="1:9" x14ac:dyDescent="0.3">
      <c r="A5" s="1" t="s">
        <v>85</v>
      </c>
      <c r="B5" s="1">
        <v>190.8</v>
      </c>
    </row>
    <row r="6" spans="1:9" x14ac:dyDescent="0.3">
      <c r="A6" s="1" t="s">
        <v>68</v>
      </c>
      <c r="B6" s="1" t="s">
        <v>8</v>
      </c>
      <c r="C6" s="1" t="s">
        <v>197</v>
      </c>
      <c r="D6" s="1">
        <v>100</v>
      </c>
      <c r="E6" s="1" t="s">
        <v>8</v>
      </c>
      <c r="F6" s="1" t="s">
        <v>198</v>
      </c>
      <c r="G6" s="1">
        <v>37</v>
      </c>
    </row>
    <row r="7" spans="1:9" x14ac:dyDescent="0.3">
      <c r="A7" s="1" t="s">
        <v>12</v>
      </c>
      <c r="B7" s="2">
        <v>16100000</v>
      </c>
      <c r="C7" s="2">
        <v>700000</v>
      </c>
    </row>
    <row r="8" spans="1:9" x14ac:dyDescent="0.3">
      <c r="A8" s="1" t="s">
        <v>13</v>
      </c>
      <c r="B8" s="2">
        <v>508000000000000</v>
      </c>
      <c r="C8" s="2">
        <v>22000000000000</v>
      </c>
    </row>
    <row r="9" spans="1:9" x14ac:dyDescent="0.3">
      <c r="A9" s="1" t="s">
        <v>14</v>
      </c>
      <c r="B9" s="2">
        <v>1.36E-15</v>
      </c>
      <c r="C9" s="2">
        <v>6.0000000000000001E-17</v>
      </c>
    </row>
    <row r="10" spans="1:9" x14ac:dyDescent="0.3">
      <c r="A10" s="1" t="s">
        <v>15</v>
      </c>
      <c r="B10" s="2">
        <v>6370000</v>
      </c>
      <c r="C10" s="2">
        <v>280000</v>
      </c>
    </row>
    <row r="11" spans="1:9" x14ac:dyDescent="0.3">
      <c r="A11" s="1" t="s">
        <v>16</v>
      </c>
      <c r="B11" s="1" t="s">
        <v>199</v>
      </c>
    </row>
    <row r="12" spans="1:9" x14ac:dyDescent="0.3">
      <c r="A12" s="1" t="s">
        <v>18</v>
      </c>
      <c r="B12" s="3">
        <v>0.1</v>
      </c>
    </row>
    <row r="13" spans="1:9" x14ac:dyDescent="0.3">
      <c r="A13" s="1" t="s">
        <v>51</v>
      </c>
    </row>
    <row r="14" spans="1:9" x14ac:dyDescent="0.3">
      <c r="A14" s="1" t="s">
        <v>20</v>
      </c>
    </row>
    <row r="15" spans="1:9" x14ac:dyDescent="0.3">
      <c r="A15" s="1" t="s">
        <v>21</v>
      </c>
      <c r="B15" s="1" t="s">
        <v>22</v>
      </c>
      <c r="C15" s="1" t="s">
        <v>23</v>
      </c>
      <c r="D15" s="1" t="s">
        <v>24</v>
      </c>
      <c r="E15" s="1" t="s">
        <v>25</v>
      </c>
      <c r="F15" s="1" t="s">
        <v>26</v>
      </c>
      <c r="G15" s="1" t="s">
        <v>27</v>
      </c>
      <c r="H15" s="1" t="s">
        <v>28</v>
      </c>
      <c r="I15" s="1" t="s">
        <v>29</v>
      </c>
    </row>
    <row r="16" spans="1:9" x14ac:dyDescent="0.3">
      <c r="A16" s="1">
        <v>29.779</v>
      </c>
      <c r="B16" s="1" t="s">
        <v>30</v>
      </c>
      <c r="C16" s="1">
        <v>37.200000000000003</v>
      </c>
      <c r="D16" s="1">
        <v>0.6</v>
      </c>
      <c r="E16" s="1" t="s">
        <v>31</v>
      </c>
      <c r="F16" s="1" t="s">
        <v>196</v>
      </c>
      <c r="G16" s="1" t="s">
        <v>30</v>
      </c>
      <c r="H16" s="1" t="s">
        <v>30</v>
      </c>
      <c r="I16" s="1" t="s">
        <v>32</v>
      </c>
    </row>
    <row r="17" spans="1:9" x14ac:dyDescent="0.3">
      <c r="A17" s="1">
        <v>29.459</v>
      </c>
      <c r="B17" s="1" t="s">
        <v>30</v>
      </c>
      <c r="C17" s="1">
        <v>20.100000000000001</v>
      </c>
      <c r="D17" s="1">
        <v>0.3</v>
      </c>
      <c r="E17" s="1" t="s">
        <v>34</v>
      </c>
      <c r="F17" s="1" t="s">
        <v>196</v>
      </c>
      <c r="G17" s="1" t="s">
        <v>30</v>
      </c>
      <c r="H17" s="1" t="s">
        <v>30</v>
      </c>
      <c r="I17" s="1" t="s">
        <v>32</v>
      </c>
    </row>
    <row r="18" spans="1:9" x14ac:dyDescent="0.3">
      <c r="A18" s="1">
        <v>33.689300000000003</v>
      </c>
      <c r="B18" s="1" t="s">
        <v>30</v>
      </c>
      <c r="C18" s="1">
        <v>10.3</v>
      </c>
      <c r="D18" s="1">
        <v>0.4</v>
      </c>
      <c r="E18" s="1" t="s">
        <v>36</v>
      </c>
      <c r="F18" s="1" t="s">
        <v>196</v>
      </c>
      <c r="G18" s="1" t="s">
        <v>30</v>
      </c>
      <c r="H18" s="1" t="s">
        <v>30</v>
      </c>
      <c r="I18" s="1" t="s">
        <v>32</v>
      </c>
    </row>
    <row r="19" spans="1:9" x14ac:dyDescent="0.3">
      <c r="A19" s="1">
        <v>4.5</v>
      </c>
      <c r="B19" s="1" t="s">
        <v>30</v>
      </c>
      <c r="C19" s="1">
        <v>7.9</v>
      </c>
      <c r="D19" s="1">
        <v>0.4</v>
      </c>
      <c r="E19" s="1" t="s">
        <v>35</v>
      </c>
      <c r="F19" s="1" t="s">
        <v>196</v>
      </c>
      <c r="G19" s="1" t="s">
        <v>30</v>
      </c>
      <c r="H19" s="1" t="s">
        <v>30</v>
      </c>
      <c r="I19" s="1" t="s">
        <v>32</v>
      </c>
    </row>
    <row r="20" spans="1:9" x14ac:dyDescent="0.3">
      <c r="A20" s="1">
        <v>39.578000000000003</v>
      </c>
      <c r="B20" s="1">
        <v>4.0000000000000001E-3</v>
      </c>
      <c r="C20" s="1">
        <v>7.42</v>
      </c>
      <c r="D20" s="1">
        <v>0.08</v>
      </c>
      <c r="E20" s="1" t="s">
        <v>33</v>
      </c>
      <c r="F20" s="1" t="s">
        <v>196</v>
      </c>
      <c r="G20" s="1">
        <v>1</v>
      </c>
      <c r="H20" s="1">
        <v>0</v>
      </c>
      <c r="I20" s="1" t="s">
        <v>32</v>
      </c>
    </row>
    <row r="21" spans="1:9" x14ac:dyDescent="0.3">
      <c r="A21" s="1">
        <v>34.487699999999997</v>
      </c>
      <c r="B21" s="1" t="s">
        <v>30</v>
      </c>
      <c r="C21" s="1">
        <v>2.2999999999999998</v>
      </c>
      <c r="D21" s="1">
        <v>0.13</v>
      </c>
      <c r="E21" s="1" t="s">
        <v>37</v>
      </c>
      <c r="F21" s="1" t="s">
        <v>196</v>
      </c>
      <c r="G21" s="1" t="s">
        <v>30</v>
      </c>
      <c r="H21" s="1" t="s">
        <v>30</v>
      </c>
      <c r="I21" s="1" t="s">
        <v>32</v>
      </c>
    </row>
    <row r="22" spans="1:9" x14ac:dyDescent="0.3">
      <c r="A22" s="1" t="s">
        <v>39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9"/>
  <sheetViews>
    <sheetView zoomScale="85" zoomScaleNormal="85" workbookViewId="0"/>
  </sheetViews>
  <sheetFormatPr defaultColWidth="8.88671875" defaultRowHeight="14.4" x14ac:dyDescent="0.3"/>
  <cols>
    <col min="1" max="1" width="81.109375" style="1" bestFit="1" customWidth="1"/>
    <col min="2" max="2" width="16" style="1" bestFit="1" customWidth="1"/>
    <col min="3" max="3" width="13.33203125" style="1" bestFit="1" customWidth="1"/>
    <col min="4" max="4" width="12.44140625" style="1" bestFit="1" customWidth="1"/>
    <col min="5" max="5" width="6.6640625" style="1" bestFit="1" customWidth="1"/>
    <col min="6" max="6" width="7.5546875" style="1" bestFit="1" customWidth="1"/>
    <col min="7" max="7" width="9.33203125" style="1" bestFit="1" customWidth="1"/>
    <col min="8" max="8" width="8.6640625" style="1" bestFit="1" customWidth="1"/>
    <col min="9" max="9" width="21.88671875" style="1" bestFit="1" customWidth="1"/>
    <col min="10" max="16384" width="8.88671875" style="1"/>
  </cols>
  <sheetData>
    <row r="1" spans="1:9" x14ac:dyDescent="0.3">
      <c r="A1" s="1" t="s">
        <v>0</v>
      </c>
      <c r="B1" s="1" t="s">
        <v>56</v>
      </c>
    </row>
    <row r="2" spans="1:9" x14ac:dyDescent="0.3">
      <c r="A2" s="1" t="s">
        <v>2</v>
      </c>
      <c r="B2" s="1" t="s">
        <v>57</v>
      </c>
    </row>
    <row r="3" spans="1:9" x14ac:dyDescent="0.3">
      <c r="A3" s="1" t="s">
        <v>4</v>
      </c>
      <c r="B3" s="1">
        <v>56</v>
      </c>
    </row>
    <row r="4" spans="1:9" x14ac:dyDescent="0.3">
      <c r="A4" s="1" t="s">
        <v>5</v>
      </c>
      <c r="B4" s="1" t="s">
        <v>42</v>
      </c>
      <c r="C4" s="1" t="s">
        <v>58</v>
      </c>
      <c r="D4" s="1">
        <v>100</v>
      </c>
    </row>
    <row r="5" spans="1:9" x14ac:dyDescent="0.3">
      <c r="A5" s="1" t="s">
        <v>10</v>
      </c>
      <c r="B5" s="1">
        <v>517.29999999999995</v>
      </c>
    </row>
    <row r="6" spans="1:9" x14ac:dyDescent="0.3">
      <c r="A6" s="1" t="s">
        <v>12</v>
      </c>
      <c r="B6" s="1">
        <v>10.539</v>
      </c>
      <c r="C6" s="1">
        <v>6.0000000000000001E-3</v>
      </c>
    </row>
    <row r="7" spans="1:9" x14ac:dyDescent="0.3">
      <c r="A7" s="1" t="s">
        <v>13</v>
      </c>
      <c r="B7" s="2">
        <v>332580000</v>
      </c>
      <c r="C7" s="2">
        <v>190000</v>
      </c>
    </row>
    <row r="8" spans="1:9" x14ac:dyDescent="0.3">
      <c r="A8" s="1" t="s">
        <v>14</v>
      </c>
      <c r="B8" s="2">
        <v>2.0841999999999999E-9</v>
      </c>
      <c r="C8" s="2">
        <v>1.1999999999999999E-12</v>
      </c>
    </row>
    <row r="9" spans="1:9" x14ac:dyDescent="0.3">
      <c r="A9" s="1" t="s">
        <v>15</v>
      </c>
      <c r="B9" s="2">
        <v>9437000000000</v>
      </c>
      <c r="C9" s="2">
        <v>5000000000</v>
      </c>
    </row>
    <row r="10" spans="1:9" x14ac:dyDescent="0.3">
      <c r="A10" s="1" t="s">
        <v>16</v>
      </c>
      <c r="B10" s="1" t="s">
        <v>59</v>
      </c>
    </row>
    <row r="11" spans="1:9" x14ac:dyDescent="0.3">
      <c r="A11" s="1" t="s">
        <v>18</v>
      </c>
      <c r="B11" s="3">
        <v>0.1</v>
      </c>
    </row>
    <row r="12" spans="1:9" x14ac:dyDescent="0.3">
      <c r="A12" s="1" t="s">
        <v>60</v>
      </c>
    </row>
    <row r="13" spans="1:9" x14ac:dyDescent="0.3">
      <c r="A13" s="1" t="s">
        <v>20</v>
      </c>
    </row>
    <row r="14" spans="1:9" x14ac:dyDescent="0.3">
      <c r="A14" s="1" t="s">
        <v>21</v>
      </c>
      <c r="B14" s="1" t="s">
        <v>22</v>
      </c>
      <c r="C14" s="1" t="s">
        <v>23</v>
      </c>
      <c r="D14" s="1" t="s">
        <v>24</v>
      </c>
      <c r="E14" s="1" t="s">
        <v>25</v>
      </c>
      <c r="F14" s="1" t="s">
        <v>26</v>
      </c>
      <c r="G14" s="1" t="s">
        <v>27</v>
      </c>
      <c r="H14" s="1" t="s">
        <v>28</v>
      </c>
      <c r="I14" s="1" t="s">
        <v>29</v>
      </c>
    </row>
    <row r="15" spans="1:9" x14ac:dyDescent="0.3">
      <c r="A15" s="1">
        <v>30.973099999999999</v>
      </c>
      <c r="B15" s="1" t="s">
        <v>30</v>
      </c>
      <c r="C15" s="1">
        <v>62.4</v>
      </c>
      <c r="D15" s="1">
        <v>0.7</v>
      </c>
      <c r="E15" s="1" t="s">
        <v>31</v>
      </c>
      <c r="F15" s="1" t="s">
        <v>58</v>
      </c>
      <c r="G15" s="1" t="s">
        <v>30</v>
      </c>
      <c r="H15" s="1" t="s">
        <v>30</v>
      </c>
      <c r="I15" s="1" t="s">
        <v>32</v>
      </c>
    </row>
    <row r="16" spans="1:9" x14ac:dyDescent="0.3">
      <c r="A16" s="1">
        <v>356.0129</v>
      </c>
      <c r="B16" s="1">
        <v>6.9999999999999999E-4</v>
      </c>
      <c r="C16" s="1">
        <v>62.05</v>
      </c>
      <c r="D16" s="1">
        <v>0.19</v>
      </c>
      <c r="E16" s="1" t="s">
        <v>33</v>
      </c>
      <c r="F16" s="1" t="s">
        <v>58</v>
      </c>
      <c r="G16" s="1">
        <v>4</v>
      </c>
      <c r="H16" s="1">
        <v>1</v>
      </c>
      <c r="I16" s="1" t="s">
        <v>61</v>
      </c>
    </row>
    <row r="17" spans="1:9" x14ac:dyDescent="0.3">
      <c r="A17" s="1">
        <v>30.625399999999999</v>
      </c>
      <c r="B17" s="1" t="s">
        <v>30</v>
      </c>
      <c r="C17" s="1">
        <v>33.799999999999997</v>
      </c>
      <c r="D17" s="1">
        <v>0.4</v>
      </c>
      <c r="E17" s="1" t="s">
        <v>34</v>
      </c>
      <c r="F17" s="1" t="s">
        <v>58</v>
      </c>
      <c r="G17" s="1" t="s">
        <v>30</v>
      </c>
      <c r="H17" s="1" t="s">
        <v>30</v>
      </c>
      <c r="I17" s="1" t="s">
        <v>32</v>
      </c>
    </row>
    <row r="18" spans="1:9" x14ac:dyDescent="0.3">
      <c r="A18" s="1">
        <v>80.997900000000001</v>
      </c>
      <c r="B18" s="1">
        <v>1.1000000000000001E-3</v>
      </c>
      <c r="C18" s="1">
        <v>33.31</v>
      </c>
      <c r="D18" s="1">
        <v>0.3</v>
      </c>
      <c r="E18" s="1" t="s">
        <v>33</v>
      </c>
      <c r="F18" s="1" t="s">
        <v>58</v>
      </c>
      <c r="G18" s="1">
        <v>1</v>
      </c>
      <c r="H18" s="1">
        <v>0</v>
      </c>
      <c r="I18" s="1" t="s">
        <v>62</v>
      </c>
    </row>
    <row r="19" spans="1:9" x14ac:dyDescent="0.3">
      <c r="A19" s="1">
        <v>302.85079999999999</v>
      </c>
      <c r="B19" s="1">
        <v>5.0000000000000001E-4</v>
      </c>
      <c r="C19" s="1">
        <v>18.309999999999999</v>
      </c>
      <c r="D19" s="1">
        <v>0.11</v>
      </c>
      <c r="E19" s="1" t="s">
        <v>33</v>
      </c>
      <c r="F19" s="1" t="s">
        <v>58</v>
      </c>
      <c r="G19" s="1">
        <v>3</v>
      </c>
      <c r="H19" s="1">
        <v>1</v>
      </c>
      <c r="I19" s="1" t="s">
        <v>32</v>
      </c>
    </row>
    <row r="20" spans="1:9" x14ac:dyDescent="0.3">
      <c r="A20" s="1">
        <v>35.052999999999997</v>
      </c>
      <c r="B20" s="1" t="s">
        <v>30</v>
      </c>
      <c r="C20" s="1">
        <v>18.239999999999998</v>
      </c>
      <c r="D20" s="1">
        <v>0.28999999999999998</v>
      </c>
      <c r="E20" s="1" t="s">
        <v>36</v>
      </c>
      <c r="F20" s="1" t="s">
        <v>58</v>
      </c>
      <c r="G20" s="1" t="s">
        <v>30</v>
      </c>
      <c r="H20" s="1" t="s">
        <v>30</v>
      </c>
      <c r="I20" s="1" t="s">
        <v>32</v>
      </c>
    </row>
    <row r="21" spans="1:9" x14ac:dyDescent="0.3">
      <c r="A21" s="1">
        <v>4.6735499999999996</v>
      </c>
      <c r="B21" s="1" t="s">
        <v>30</v>
      </c>
      <c r="C21" s="1">
        <v>15.87</v>
      </c>
      <c r="D21" s="1">
        <v>0.26</v>
      </c>
      <c r="E21" s="1" t="s">
        <v>35</v>
      </c>
      <c r="F21" s="1" t="s">
        <v>58</v>
      </c>
      <c r="G21" s="1" t="s">
        <v>30</v>
      </c>
      <c r="H21" s="1" t="s">
        <v>30</v>
      </c>
      <c r="I21" s="1" t="s">
        <v>32</v>
      </c>
    </row>
    <row r="22" spans="1:9" x14ac:dyDescent="0.3">
      <c r="A22" s="1">
        <v>383.8485</v>
      </c>
      <c r="B22" s="1">
        <v>1.1999999999999999E-3</v>
      </c>
      <c r="C22" s="1">
        <v>8.94</v>
      </c>
      <c r="D22" s="1">
        <v>0.06</v>
      </c>
      <c r="E22" s="1" t="s">
        <v>33</v>
      </c>
      <c r="F22" s="1" t="s">
        <v>58</v>
      </c>
      <c r="G22" s="1">
        <v>3</v>
      </c>
      <c r="H22" s="1">
        <v>0</v>
      </c>
      <c r="I22" s="1" t="s">
        <v>32</v>
      </c>
    </row>
    <row r="23" spans="1:9" x14ac:dyDescent="0.3">
      <c r="A23" s="1">
        <v>276.39890000000003</v>
      </c>
      <c r="B23" s="1">
        <v>1.1999999999999999E-3</v>
      </c>
      <c r="C23" s="1">
        <v>7.13</v>
      </c>
      <c r="D23" s="1">
        <v>0.06</v>
      </c>
      <c r="E23" s="1" t="s">
        <v>33</v>
      </c>
      <c r="F23" s="1" t="s">
        <v>58</v>
      </c>
      <c r="G23" s="1">
        <v>4</v>
      </c>
      <c r="H23" s="1">
        <v>2</v>
      </c>
      <c r="I23" s="1" t="s">
        <v>32</v>
      </c>
    </row>
    <row r="24" spans="1:9" x14ac:dyDescent="0.3">
      <c r="A24" s="1">
        <v>35.900300000000001</v>
      </c>
      <c r="B24" s="1" t="s">
        <v>30</v>
      </c>
      <c r="C24" s="1">
        <v>4.45</v>
      </c>
      <c r="D24" s="1">
        <v>0.12</v>
      </c>
      <c r="E24" s="1" t="s">
        <v>37</v>
      </c>
      <c r="F24" s="1" t="s">
        <v>58</v>
      </c>
      <c r="G24" s="1" t="s">
        <v>30</v>
      </c>
      <c r="H24" s="1" t="s">
        <v>30</v>
      </c>
      <c r="I24" s="1" t="s">
        <v>32</v>
      </c>
    </row>
    <row r="25" spans="1:9" x14ac:dyDescent="0.3">
      <c r="A25" s="1">
        <v>79.614199999999997</v>
      </c>
      <c r="B25" s="1">
        <v>1.9E-3</v>
      </c>
      <c r="C25" s="1">
        <v>2.63</v>
      </c>
      <c r="D25" s="1">
        <v>0.19</v>
      </c>
      <c r="E25" s="1" t="s">
        <v>33</v>
      </c>
      <c r="F25" s="1" t="s">
        <v>58</v>
      </c>
      <c r="G25" s="1">
        <v>2</v>
      </c>
      <c r="H25" s="1">
        <v>1</v>
      </c>
      <c r="I25" s="1" t="s">
        <v>32</v>
      </c>
    </row>
    <row r="26" spans="1:9" x14ac:dyDescent="0.3">
      <c r="A26" s="1">
        <v>53.162199999999999</v>
      </c>
      <c r="B26" s="1">
        <v>1.8E-3</v>
      </c>
      <c r="C26" s="1">
        <v>2.14</v>
      </c>
      <c r="D26" s="1">
        <v>0.06</v>
      </c>
      <c r="E26" s="1" t="s">
        <v>33</v>
      </c>
      <c r="F26" s="1" t="s">
        <v>58</v>
      </c>
      <c r="G26" s="1">
        <v>4</v>
      </c>
      <c r="H26" s="1">
        <v>3</v>
      </c>
      <c r="I26" s="1" t="s">
        <v>32</v>
      </c>
    </row>
    <row r="27" spans="1:9" x14ac:dyDescent="0.3">
      <c r="A27" s="1">
        <v>160.6121</v>
      </c>
      <c r="B27" s="1">
        <v>1.6000000000000001E-3</v>
      </c>
      <c r="C27" s="1">
        <v>0.63800000000000001</v>
      </c>
      <c r="D27" s="1">
        <v>6.0000000000000001E-3</v>
      </c>
      <c r="E27" s="1" t="s">
        <v>33</v>
      </c>
      <c r="F27" s="1" t="s">
        <v>58</v>
      </c>
      <c r="G27" s="1">
        <v>2</v>
      </c>
      <c r="H27" s="1">
        <v>0</v>
      </c>
      <c r="I27" s="1" t="s">
        <v>32</v>
      </c>
    </row>
    <row r="28" spans="1:9" x14ac:dyDescent="0.3">
      <c r="A28" s="1">
        <v>223.23679999999999</v>
      </c>
      <c r="B28" s="1">
        <v>1.2999999999999999E-3</v>
      </c>
      <c r="C28" s="1">
        <v>0.45</v>
      </c>
      <c r="D28" s="1">
        <v>5.0000000000000001E-3</v>
      </c>
      <c r="E28" s="1" t="s">
        <v>33</v>
      </c>
      <c r="F28" s="1" t="s">
        <v>58</v>
      </c>
      <c r="G28" s="1">
        <v>3</v>
      </c>
      <c r="H28" s="1">
        <v>2</v>
      </c>
      <c r="I28" s="1" t="s">
        <v>32</v>
      </c>
    </row>
    <row r="29" spans="1:9" x14ac:dyDescent="0.3">
      <c r="A29" s="1" t="s">
        <v>39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3"/>
  <sheetViews>
    <sheetView workbookViewId="0">
      <selection activeCell="J31" sqref="J31"/>
    </sheetView>
  </sheetViews>
  <sheetFormatPr defaultColWidth="8.88671875" defaultRowHeight="14.4" x14ac:dyDescent="0.3"/>
  <cols>
    <col min="1" max="1" width="80.88671875" style="1" bestFit="1" customWidth="1"/>
    <col min="2" max="2" width="19.6640625" style="1" bestFit="1" customWidth="1"/>
    <col min="3" max="3" width="11.88671875" style="1" bestFit="1" customWidth="1"/>
    <col min="4" max="4" width="11.5546875" style="1" bestFit="1" customWidth="1"/>
    <col min="5" max="5" width="6.33203125" style="1" bestFit="1" customWidth="1"/>
    <col min="6" max="6" width="7.6640625" style="1" bestFit="1" customWidth="1"/>
    <col min="7" max="7" width="8.88671875" style="1"/>
    <col min="8" max="8" width="8.109375" style="1" bestFit="1" customWidth="1"/>
    <col min="9" max="9" width="38.33203125" style="1" bestFit="1" customWidth="1"/>
    <col min="10" max="16384" width="8.88671875" style="1"/>
  </cols>
  <sheetData>
    <row r="1" spans="1:9" x14ac:dyDescent="0.3">
      <c r="A1" s="1" t="s">
        <v>0</v>
      </c>
      <c r="B1" s="1" t="s">
        <v>210</v>
      </c>
    </row>
    <row r="2" spans="1:9" x14ac:dyDescent="0.3">
      <c r="A2" s="1" t="s">
        <v>2</v>
      </c>
      <c r="B2" s="1" t="s">
        <v>201</v>
      </c>
    </row>
    <row r="3" spans="1:9" x14ac:dyDescent="0.3">
      <c r="A3" s="1" t="s">
        <v>4</v>
      </c>
      <c r="B3" s="1">
        <v>55</v>
      </c>
    </row>
    <row r="4" spans="1:9" x14ac:dyDescent="0.3">
      <c r="A4" s="1" t="s">
        <v>5</v>
      </c>
      <c r="B4" s="1" t="s">
        <v>42</v>
      </c>
      <c r="C4" s="1" t="s">
        <v>211</v>
      </c>
      <c r="D4" s="1">
        <v>2.9999999999999997E-4</v>
      </c>
      <c r="E4" s="1" t="s">
        <v>8</v>
      </c>
      <c r="F4" s="1" t="s">
        <v>212</v>
      </c>
      <c r="G4" s="1">
        <v>99.999700000000004</v>
      </c>
    </row>
    <row r="5" spans="1:9" x14ac:dyDescent="0.3">
      <c r="A5" s="1" t="s">
        <v>10</v>
      </c>
      <c r="B5" s="1">
        <v>1233.3</v>
      </c>
      <c r="C5" s="1" t="s">
        <v>11</v>
      </c>
      <c r="D5" s="1">
        <v>2058.98</v>
      </c>
    </row>
    <row r="6" spans="1:9" x14ac:dyDescent="0.3">
      <c r="A6" s="1" t="s">
        <v>68</v>
      </c>
      <c r="B6" s="1" t="s">
        <v>86</v>
      </c>
      <c r="C6" s="1" t="s">
        <v>213</v>
      </c>
      <c r="D6" s="1">
        <v>100</v>
      </c>
    </row>
    <row r="7" spans="1:9" x14ac:dyDescent="0.3">
      <c r="A7" s="1" t="s">
        <v>12</v>
      </c>
      <c r="B7" s="1">
        <v>2.0644</v>
      </c>
      <c r="C7" s="1">
        <v>1.4E-3</v>
      </c>
    </row>
    <row r="8" spans="1:9" x14ac:dyDescent="0.3">
      <c r="A8" s="1" t="s">
        <v>13</v>
      </c>
      <c r="B8" s="2">
        <v>65146000</v>
      </c>
      <c r="C8" s="2">
        <v>44000</v>
      </c>
    </row>
    <row r="9" spans="1:9" x14ac:dyDescent="0.3">
      <c r="A9" s="1" t="s">
        <v>14</v>
      </c>
      <c r="B9" s="2">
        <v>1.064E-8</v>
      </c>
      <c r="C9" s="2">
        <v>7.0000000000000001E-12</v>
      </c>
    </row>
    <row r="10" spans="1:9" x14ac:dyDescent="0.3">
      <c r="A10" s="1" t="s">
        <v>15</v>
      </c>
      <c r="B10" s="2">
        <v>47817000000000</v>
      </c>
      <c r="C10" s="2">
        <v>32000000000</v>
      </c>
    </row>
    <row r="11" spans="1:9" x14ac:dyDescent="0.3">
      <c r="A11" s="1" t="s">
        <v>16</v>
      </c>
      <c r="B11" s="1" t="s">
        <v>214</v>
      </c>
    </row>
    <row r="12" spans="1:9" x14ac:dyDescent="0.3">
      <c r="A12" s="1" t="s">
        <v>18</v>
      </c>
      <c r="B12" s="3">
        <v>0.1</v>
      </c>
    </row>
    <row r="13" spans="1:9" x14ac:dyDescent="0.3">
      <c r="A13" s="1" t="s">
        <v>215</v>
      </c>
    </row>
    <row r="14" spans="1:9" x14ac:dyDescent="0.3">
      <c r="A14" s="1" t="s">
        <v>20</v>
      </c>
    </row>
    <row r="15" spans="1:9" x14ac:dyDescent="0.3">
      <c r="A15" s="1" t="s">
        <v>21</v>
      </c>
      <c r="B15" s="1" t="s">
        <v>22</v>
      </c>
      <c r="C15" s="1" t="s">
        <v>23</v>
      </c>
      <c r="D15" s="1" t="s">
        <v>24</v>
      </c>
      <c r="E15" s="1" t="s">
        <v>25</v>
      </c>
      <c r="F15" s="1" t="s">
        <v>26</v>
      </c>
      <c r="G15" s="1" t="s">
        <v>27</v>
      </c>
      <c r="H15" s="1" t="s">
        <v>28</v>
      </c>
      <c r="I15" s="1" t="s">
        <v>29</v>
      </c>
    </row>
    <row r="16" spans="1:9" x14ac:dyDescent="0.3">
      <c r="A16" s="1">
        <v>604.72</v>
      </c>
      <c r="B16" s="1">
        <v>3.0000000000000001E-3</v>
      </c>
      <c r="C16" s="1">
        <v>97.63</v>
      </c>
      <c r="D16" s="1">
        <v>0.08</v>
      </c>
      <c r="E16" s="1" t="s">
        <v>33</v>
      </c>
      <c r="F16" s="1" t="s">
        <v>212</v>
      </c>
      <c r="G16" s="1">
        <v>1</v>
      </c>
      <c r="H16" s="1">
        <v>0</v>
      </c>
      <c r="I16" s="1" t="s">
        <v>216</v>
      </c>
    </row>
    <row r="17" spans="1:9" x14ac:dyDescent="0.3">
      <c r="A17" s="1">
        <v>795.86</v>
      </c>
      <c r="B17" s="1">
        <v>0.01</v>
      </c>
      <c r="C17" s="1">
        <v>85.47</v>
      </c>
      <c r="D17" s="1">
        <v>0.09</v>
      </c>
      <c r="E17" s="1" t="s">
        <v>33</v>
      </c>
      <c r="F17" s="1" t="s">
        <v>212</v>
      </c>
      <c r="G17" s="1">
        <v>3</v>
      </c>
      <c r="H17" s="1">
        <v>1</v>
      </c>
      <c r="I17" s="1" t="s">
        <v>217</v>
      </c>
    </row>
    <row r="18" spans="1:9" x14ac:dyDescent="0.3">
      <c r="A18" s="1">
        <v>569.33000000000004</v>
      </c>
      <c r="B18" s="1">
        <v>2E-3</v>
      </c>
      <c r="C18" s="1">
        <v>15.368</v>
      </c>
      <c r="D18" s="1">
        <v>2.1000000000000001E-2</v>
      </c>
      <c r="E18" s="1" t="s">
        <v>33</v>
      </c>
      <c r="F18" s="1" t="s">
        <v>212</v>
      </c>
      <c r="G18" s="1">
        <v>5</v>
      </c>
      <c r="H18" s="1">
        <v>3</v>
      </c>
      <c r="I18" s="1" t="s">
        <v>218</v>
      </c>
    </row>
    <row r="19" spans="1:9" x14ac:dyDescent="0.3">
      <c r="A19" s="1">
        <v>801.95</v>
      </c>
      <c r="B19" s="1">
        <v>6.0000000000000001E-3</v>
      </c>
      <c r="C19" s="1">
        <v>8.6940000000000008</v>
      </c>
      <c r="D19" s="1">
        <v>1.6E-2</v>
      </c>
      <c r="E19" s="1" t="s">
        <v>33</v>
      </c>
      <c r="F19" s="1" t="s">
        <v>212</v>
      </c>
      <c r="G19" s="1">
        <v>5</v>
      </c>
      <c r="H19" s="1">
        <v>2</v>
      </c>
      <c r="I19" s="1" t="s">
        <v>32</v>
      </c>
    </row>
    <row r="20" spans="1:9" x14ac:dyDescent="0.3">
      <c r="A20" s="1">
        <v>563.24599999999998</v>
      </c>
      <c r="B20" s="1">
        <v>3.0000000000000001E-3</v>
      </c>
      <c r="C20" s="1">
        <v>8.3420000000000005</v>
      </c>
      <c r="D20" s="1">
        <v>1.4999999999999999E-2</v>
      </c>
      <c r="E20" s="1" t="s">
        <v>33</v>
      </c>
      <c r="F20" s="1" t="s">
        <v>212</v>
      </c>
      <c r="G20" s="1">
        <v>2</v>
      </c>
      <c r="H20" s="1">
        <v>1</v>
      </c>
      <c r="I20" s="1" t="s">
        <v>32</v>
      </c>
    </row>
    <row r="21" spans="1:9" x14ac:dyDescent="0.3">
      <c r="A21" s="1">
        <v>1365.194</v>
      </c>
      <c r="B21" s="1">
        <v>4.0000000000000001E-3</v>
      </c>
      <c r="C21" s="1">
        <v>3.0190000000000001</v>
      </c>
      <c r="D21" s="1">
        <v>8.0000000000000002E-3</v>
      </c>
      <c r="E21" s="1" t="s">
        <v>33</v>
      </c>
      <c r="F21" s="1" t="s">
        <v>212</v>
      </c>
      <c r="G21" s="1">
        <v>5</v>
      </c>
      <c r="H21" s="1">
        <v>1</v>
      </c>
      <c r="I21" s="1" t="s">
        <v>219</v>
      </c>
    </row>
    <row r="22" spans="1:9" x14ac:dyDescent="0.3">
      <c r="A22" s="1">
        <v>1167.9670000000001</v>
      </c>
      <c r="B22" s="1">
        <v>4.0000000000000001E-3</v>
      </c>
      <c r="C22" s="1">
        <v>1.7909999999999999</v>
      </c>
      <c r="D22" s="1">
        <v>5.0000000000000001E-3</v>
      </c>
      <c r="E22" s="1" t="s">
        <v>33</v>
      </c>
      <c r="F22" s="1" t="s">
        <v>212</v>
      </c>
      <c r="G22" s="1">
        <v>2</v>
      </c>
      <c r="H22" s="1">
        <v>0</v>
      </c>
      <c r="I22" s="1" t="s">
        <v>32</v>
      </c>
    </row>
    <row r="23" spans="1:9" x14ac:dyDescent="0.3">
      <c r="A23" s="1">
        <v>475.36500000000001</v>
      </c>
      <c r="B23" s="1">
        <v>2E-3</v>
      </c>
      <c r="C23" s="1">
        <v>1.4790000000000001</v>
      </c>
      <c r="D23" s="1">
        <v>7.0000000000000001E-3</v>
      </c>
      <c r="E23" s="1" t="s">
        <v>33</v>
      </c>
      <c r="F23" s="1" t="s">
        <v>212</v>
      </c>
      <c r="G23" s="1">
        <v>4</v>
      </c>
      <c r="H23" s="1">
        <v>2</v>
      </c>
      <c r="I23" s="1" t="s">
        <v>32</v>
      </c>
    </row>
    <row r="24" spans="1:9" x14ac:dyDescent="0.3">
      <c r="A24" s="1">
        <v>1038.605</v>
      </c>
      <c r="B24" s="1">
        <v>8.0000000000000002E-3</v>
      </c>
      <c r="C24" s="1">
        <v>0.9909</v>
      </c>
      <c r="D24" s="1">
        <v>3.3E-3</v>
      </c>
      <c r="E24" s="1" t="s">
        <v>33</v>
      </c>
      <c r="F24" s="1" t="s">
        <v>212</v>
      </c>
      <c r="G24" s="1">
        <v>4</v>
      </c>
      <c r="H24" s="1">
        <v>1</v>
      </c>
      <c r="I24" s="1" t="s">
        <v>32</v>
      </c>
    </row>
    <row r="25" spans="1:9" x14ac:dyDescent="0.3">
      <c r="A25" s="1">
        <v>32.193899999999999</v>
      </c>
      <c r="B25" s="1" t="s">
        <v>30</v>
      </c>
      <c r="C25" s="1">
        <v>0.438</v>
      </c>
      <c r="D25" s="1">
        <v>5.0000000000000001E-3</v>
      </c>
      <c r="E25" s="1" t="s">
        <v>31</v>
      </c>
      <c r="F25" s="1" t="s">
        <v>212</v>
      </c>
      <c r="G25" s="1" t="s">
        <v>30</v>
      </c>
      <c r="H25" s="1" t="s">
        <v>30</v>
      </c>
      <c r="I25" s="1" t="s">
        <v>32</v>
      </c>
    </row>
    <row r="26" spans="1:9" x14ac:dyDescent="0.3">
      <c r="A26" s="1">
        <v>31.817399999999999</v>
      </c>
      <c r="B26" s="1" t="s">
        <v>30</v>
      </c>
      <c r="C26" s="1">
        <v>0.23780000000000001</v>
      </c>
      <c r="D26" s="1">
        <v>2.5999999999999999E-3</v>
      </c>
      <c r="E26" s="1" t="s">
        <v>34</v>
      </c>
      <c r="F26" s="1" t="s">
        <v>212</v>
      </c>
      <c r="G26" s="1" t="s">
        <v>30</v>
      </c>
      <c r="H26" s="1" t="s">
        <v>30</v>
      </c>
      <c r="I26" s="1" t="s">
        <v>32</v>
      </c>
    </row>
    <row r="27" spans="1:9" x14ac:dyDescent="0.3">
      <c r="A27" s="1">
        <v>36.445700000000002</v>
      </c>
      <c r="B27" s="1" t="s">
        <v>30</v>
      </c>
      <c r="C27" s="1">
        <v>0.12889999999999999</v>
      </c>
      <c r="D27" s="1">
        <v>1.9E-3</v>
      </c>
      <c r="E27" s="1" t="s">
        <v>36</v>
      </c>
      <c r="F27" s="1" t="s">
        <v>212</v>
      </c>
      <c r="G27" s="1" t="s">
        <v>30</v>
      </c>
      <c r="H27" s="1" t="s">
        <v>30</v>
      </c>
      <c r="I27" s="1" t="s">
        <v>32</v>
      </c>
    </row>
    <row r="28" spans="1:9" x14ac:dyDescent="0.3">
      <c r="A28" s="1">
        <v>4.8823999999999996</v>
      </c>
      <c r="B28" s="1" t="s">
        <v>30</v>
      </c>
      <c r="C28" s="1">
        <v>0.10580000000000001</v>
      </c>
      <c r="D28" s="1">
        <v>1.6999999999999999E-3</v>
      </c>
      <c r="E28" s="1" t="s">
        <v>35</v>
      </c>
      <c r="F28" s="1" t="s">
        <v>212</v>
      </c>
      <c r="G28" s="1" t="s">
        <v>30</v>
      </c>
      <c r="H28" s="1" t="s">
        <v>30</v>
      </c>
      <c r="I28" s="1" t="s">
        <v>32</v>
      </c>
    </row>
    <row r="29" spans="1:9" x14ac:dyDescent="0.3">
      <c r="A29" s="1">
        <v>37.331699999999998</v>
      </c>
      <c r="B29" s="1" t="s">
        <v>30</v>
      </c>
      <c r="C29" s="1">
        <v>3.2500000000000001E-2</v>
      </c>
      <c r="D29" s="1">
        <v>8.0000000000000004E-4</v>
      </c>
      <c r="E29" s="1" t="s">
        <v>37</v>
      </c>
      <c r="F29" s="1" t="s">
        <v>212</v>
      </c>
      <c r="G29" s="1" t="s">
        <v>30</v>
      </c>
      <c r="H29" s="1" t="s">
        <v>30</v>
      </c>
      <c r="I29" s="1" t="s">
        <v>32</v>
      </c>
    </row>
    <row r="30" spans="1:9" x14ac:dyDescent="0.3">
      <c r="A30" s="1">
        <v>242.76</v>
      </c>
      <c r="B30" s="1">
        <v>0.05</v>
      </c>
      <c r="C30" s="1">
        <v>2.41E-2</v>
      </c>
      <c r="D30" s="1">
        <v>3.0999999999999999E-3</v>
      </c>
      <c r="E30" s="1" t="s">
        <v>33</v>
      </c>
      <c r="F30" s="1" t="s">
        <v>212</v>
      </c>
      <c r="G30" s="1">
        <v>4</v>
      </c>
      <c r="H30" s="1">
        <v>3</v>
      </c>
      <c r="I30" s="1" t="s">
        <v>32</v>
      </c>
    </row>
    <row r="31" spans="1:9" x14ac:dyDescent="0.3">
      <c r="A31" s="1">
        <v>326.58499999999998</v>
      </c>
      <c r="B31" s="1">
        <v>1.4E-2</v>
      </c>
      <c r="C31" s="1">
        <v>1.7100000000000001E-2</v>
      </c>
      <c r="D31" s="1">
        <v>1.1000000000000001E-3</v>
      </c>
      <c r="E31" s="1" t="s">
        <v>33</v>
      </c>
      <c r="F31" s="1" t="s">
        <v>212</v>
      </c>
      <c r="G31" s="1">
        <v>5</v>
      </c>
      <c r="H31" s="1">
        <v>4</v>
      </c>
      <c r="I31" s="1" t="s">
        <v>32</v>
      </c>
    </row>
    <row r="32" spans="1:9" x14ac:dyDescent="0.3">
      <c r="A32" s="1">
        <v>847</v>
      </c>
      <c r="B32" s="1">
        <v>0.02</v>
      </c>
      <c r="C32" s="1">
        <v>2.9999999999999997E-4</v>
      </c>
      <c r="D32" s="1">
        <v>1E-4</v>
      </c>
      <c r="E32" s="1" t="s">
        <v>33</v>
      </c>
      <c r="F32" s="1" t="s">
        <v>211</v>
      </c>
      <c r="G32" s="1">
        <v>1</v>
      </c>
      <c r="H32" s="1">
        <v>0</v>
      </c>
      <c r="I32" s="1" t="s">
        <v>32</v>
      </c>
    </row>
    <row r="33" spans="1:1" x14ac:dyDescent="0.3">
      <c r="A33" s="1" t="s">
        <v>39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3"/>
  <sheetViews>
    <sheetView zoomScale="85" zoomScaleNormal="85" workbookViewId="0"/>
  </sheetViews>
  <sheetFormatPr defaultColWidth="8.88671875" defaultRowHeight="14.4" x14ac:dyDescent="0.3"/>
  <cols>
    <col min="1" max="1" width="80.88671875" style="1" bestFit="1" customWidth="1"/>
    <col min="2" max="2" width="15.44140625" style="1" bestFit="1" customWidth="1"/>
    <col min="3" max="3" width="11.88671875" style="1" bestFit="1" customWidth="1"/>
    <col min="4" max="4" width="11.5546875" style="1" bestFit="1" customWidth="1"/>
    <col min="5" max="5" width="6.33203125" style="1" bestFit="1" customWidth="1"/>
    <col min="6" max="6" width="7.6640625" style="1" bestFit="1" customWidth="1"/>
    <col min="7" max="7" width="8.88671875" style="1"/>
    <col min="8" max="8" width="8.109375" style="1" bestFit="1" customWidth="1"/>
    <col min="9" max="9" width="20" style="1" bestFit="1" customWidth="1"/>
    <col min="10" max="16384" width="8.88671875" style="1"/>
  </cols>
  <sheetData>
    <row r="1" spans="1:9" x14ac:dyDescent="0.3">
      <c r="A1" s="1" t="s">
        <v>0</v>
      </c>
      <c r="B1" s="1" t="s">
        <v>200</v>
      </c>
    </row>
    <row r="2" spans="1:9" x14ac:dyDescent="0.3">
      <c r="A2" s="1" t="s">
        <v>2</v>
      </c>
      <c r="B2" s="1" t="s">
        <v>201</v>
      </c>
    </row>
    <row r="3" spans="1:9" x14ac:dyDescent="0.3">
      <c r="A3" s="1" t="s">
        <v>4</v>
      </c>
      <c r="B3" s="1">
        <v>55</v>
      </c>
    </row>
    <row r="4" spans="1:9" x14ac:dyDescent="0.3">
      <c r="A4" s="1" t="s">
        <v>5</v>
      </c>
      <c r="B4" s="1" t="s">
        <v>8</v>
      </c>
      <c r="C4" s="1" t="s">
        <v>202</v>
      </c>
      <c r="D4" s="1">
        <v>100</v>
      </c>
    </row>
    <row r="5" spans="1:9" x14ac:dyDescent="0.3">
      <c r="A5" s="1" t="s">
        <v>85</v>
      </c>
      <c r="B5" s="1">
        <v>1175.6300000000001</v>
      </c>
    </row>
    <row r="6" spans="1:9" x14ac:dyDescent="0.3">
      <c r="A6" s="1" t="s">
        <v>68</v>
      </c>
      <c r="B6" s="1" t="s">
        <v>8</v>
      </c>
      <c r="C6" s="1" t="s">
        <v>203</v>
      </c>
      <c r="D6" s="1">
        <v>100</v>
      </c>
    </row>
    <row r="7" spans="1:9" x14ac:dyDescent="0.3">
      <c r="A7" s="1" t="s">
        <v>12</v>
      </c>
      <c r="B7" s="1">
        <v>30.05</v>
      </c>
      <c r="C7" s="1">
        <v>0.08</v>
      </c>
    </row>
    <row r="8" spans="1:9" x14ac:dyDescent="0.3">
      <c r="A8" s="1" t="s">
        <v>13</v>
      </c>
      <c r="B8" s="2">
        <v>948300000</v>
      </c>
      <c r="C8" s="2">
        <v>2500000</v>
      </c>
    </row>
    <row r="9" spans="1:9" x14ac:dyDescent="0.3">
      <c r="A9" s="1" t="s">
        <v>14</v>
      </c>
      <c r="B9" s="2">
        <v>7.3090000000000003E-10</v>
      </c>
      <c r="C9" s="2">
        <v>1.9E-12</v>
      </c>
    </row>
    <row r="10" spans="1:9" x14ac:dyDescent="0.3">
      <c r="A10" s="1" t="s">
        <v>15</v>
      </c>
      <c r="B10" s="2">
        <v>3213000000000</v>
      </c>
      <c r="C10" s="2">
        <v>9000000000</v>
      </c>
    </row>
    <row r="11" spans="1:9" x14ac:dyDescent="0.3">
      <c r="A11" s="1" t="s">
        <v>16</v>
      </c>
      <c r="B11" s="1" t="s">
        <v>204</v>
      </c>
    </row>
    <row r="12" spans="1:9" x14ac:dyDescent="0.3">
      <c r="A12" s="1" t="s">
        <v>18</v>
      </c>
      <c r="B12" s="3">
        <v>0.1</v>
      </c>
    </row>
    <row r="13" spans="1:9" x14ac:dyDescent="0.3">
      <c r="A13" s="1" t="s">
        <v>205</v>
      </c>
    </row>
    <row r="14" spans="1:9" x14ac:dyDescent="0.3">
      <c r="A14" s="1" t="s">
        <v>20</v>
      </c>
    </row>
    <row r="15" spans="1:9" x14ac:dyDescent="0.3">
      <c r="A15" s="1" t="s">
        <v>21</v>
      </c>
      <c r="B15" s="1" t="s">
        <v>22</v>
      </c>
      <c r="C15" s="1" t="s">
        <v>23</v>
      </c>
      <c r="D15" s="1" t="s">
        <v>24</v>
      </c>
      <c r="E15" s="1" t="s">
        <v>25</v>
      </c>
      <c r="F15" s="1" t="s">
        <v>26</v>
      </c>
      <c r="G15" s="1" t="s">
        <v>27</v>
      </c>
      <c r="H15" s="1" t="s">
        <v>28</v>
      </c>
      <c r="I15" s="1" t="s">
        <v>29</v>
      </c>
    </row>
    <row r="16" spans="1:9" x14ac:dyDescent="0.3">
      <c r="A16" s="1">
        <v>661.65700000000004</v>
      </c>
      <c r="B16" s="1">
        <v>3.0000000000000001E-3</v>
      </c>
      <c r="C16" s="1">
        <v>84.99</v>
      </c>
      <c r="D16" s="1">
        <v>0.2</v>
      </c>
      <c r="E16" s="1" t="s">
        <v>33</v>
      </c>
      <c r="F16" s="1" t="s">
        <v>202</v>
      </c>
      <c r="G16" s="1">
        <v>2</v>
      </c>
      <c r="H16" s="1">
        <v>0</v>
      </c>
      <c r="I16" s="1" t="s">
        <v>32</v>
      </c>
    </row>
    <row r="17" spans="1:9" x14ac:dyDescent="0.3">
      <c r="A17" s="1">
        <v>32.193899999999999</v>
      </c>
      <c r="B17" s="1" t="s">
        <v>30</v>
      </c>
      <c r="C17" s="1">
        <v>3.59</v>
      </c>
      <c r="D17" s="1">
        <v>7.0000000000000007E-2</v>
      </c>
      <c r="E17" s="1" t="s">
        <v>31</v>
      </c>
      <c r="F17" s="1" t="s">
        <v>202</v>
      </c>
      <c r="G17" s="1" t="s">
        <v>30</v>
      </c>
      <c r="H17" s="1" t="s">
        <v>30</v>
      </c>
      <c r="I17" s="1" t="s">
        <v>32</v>
      </c>
    </row>
    <row r="18" spans="1:9" x14ac:dyDescent="0.3">
      <c r="A18" s="1">
        <v>31.817399999999999</v>
      </c>
      <c r="B18" s="1" t="s">
        <v>30</v>
      </c>
      <c r="C18" s="1">
        <v>1.95</v>
      </c>
      <c r="D18" s="1">
        <v>0.04</v>
      </c>
      <c r="E18" s="1" t="s">
        <v>34</v>
      </c>
      <c r="F18" s="1" t="s">
        <v>202</v>
      </c>
      <c r="G18" s="1" t="s">
        <v>30</v>
      </c>
      <c r="H18" s="1" t="s">
        <v>30</v>
      </c>
      <c r="I18" s="1" t="s">
        <v>32</v>
      </c>
    </row>
    <row r="19" spans="1:9" x14ac:dyDescent="0.3">
      <c r="A19" s="1">
        <v>36.445700000000002</v>
      </c>
      <c r="B19" s="1" t="s">
        <v>30</v>
      </c>
      <c r="C19" s="1">
        <v>1.0549999999999999</v>
      </c>
      <c r="D19" s="1">
        <v>2.1999999999999999E-2</v>
      </c>
      <c r="E19" s="1" t="s">
        <v>36</v>
      </c>
      <c r="F19" s="1" t="s">
        <v>202</v>
      </c>
      <c r="G19" s="1" t="s">
        <v>30</v>
      </c>
      <c r="H19" s="1" t="s">
        <v>30</v>
      </c>
      <c r="I19" s="1" t="s">
        <v>32</v>
      </c>
    </row>
    <row r="20" spans="1:9" x14ac:dyDescent="0.3">
      <c r="A20" s="1">
        <v>4.8815</v>
      </c>
      <c r="B20" s="1" t="s">
        <v>30</v>
      </c>
      <c r="C20" s="1">
        <v>0.9</v>
      </c>
      <c r="D20" s="1">
        <v>0.05</v>
      </c>
      <c r="E20" s="1" t="s">
        <v>35</v>
      </c>
      <c r="F20" s="1" t="s">
        <v>202</v>
      </c>
      <c r="G20" s="1" t="s">
        <v>30</v>
      </c>
      <c r="H20" s="1" t="s">
        <v>30</v>
      </c>
      <c r="I20" s="1" t="s">
        <v>32</v>
      </c>
    </row>
    <row r="21" spans="1:9" x14ac:dyDescent="0.3">
      <c r="A21" s="1">
        <v>37.331699999999998</v>
      </c>
      <c r="B21" s="1" t="s">
        <v>30</v>
      </c>
      <c r="C21" s="1">
        <v>0.26600000000000001</v>
      </c>
      <c r="D21" s="1">
        <v>8.0000000000000002E-3</v>
      </c>
      <c r="E21" s="1" t="s">
        <v>37</v>
      </c>
      <c r="F21" s="1" t="s">
        <v>202</v>
      </c>
      <c r="G21" s="1" t="s">
        <v>30</v>
      </c>
      <c r="H21" s="1" t="s">
        <v>30</v>
      </c>
      <c r="I21" s="1" t="s">
        <v>32</v>
      </c>
    </row>
    <row r="22" spans="1:9" x14ac:dyDescent="0.3">
      <c r="A22" s="1">
        <v>283.5</v>
      </c>
      <c r="B22" s="1">
        <v>0.1</v>
      </c>
      <c r="C22" s="1">
        <v>5.8E-4</v>
      </c>
      <c r="D22" s="1">
        <v>8.0000000000000007E-5</v>
      </c>
      <c r="E22" s="1" t="s">
        <v>33</v>
      </c>
      <c r="F22" s="1" t="s">
        <v>202</v>
      </c>
      <c r="G22" s="1">
        <v>1</v>
      </c>
      <c r="H22" s="1">
        <v>0</v>
      </c>
      <c r="I22" s="1" t="s">
        <v>32</v>
      </c>
    </row>
    <row r="23" spans="1:9" x14ac:dyDescent="0.3">
      <c r="A23" s="1" t="s">
        <v>39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zoomScale="85" zoomScaleNormal="85" workbookViewId="0">
      <selection activeCell="A4" sqref="A4"/>
    </sheetView>
  </sheetViews>
  <sheetFormatPr defaultColWidth="8.88671875" defaultRowHeight="14.4" x14ac:dyDescent="0.3"/>
  <cols>
    <col min="1" max="1" width="81.109375" style="1" bestFit="1" customWidth="1"/>
    <col min="2" max="2" width="17.88671875" style="1" bestFit="1" customWidth="1"/>
    <col min="3" max="3" width="13.33203125" style="1" bestFit="1" customWidth="1"/>
    <col min="4" max="4" width="12.44140625" style="1" bestFit="1" customWidth="1"/>
    <col min="5" max="5" width="6.6640625" style="1" bestFit="1" customWidth="1"/>
    <col min="6" max="6" width="7.44140625" style="1" bestFit="1" customWidth="1"/>
    <col min="7" max="7" width="9.33203125" style="1" bestFit="1" customWidth="1"/>
    <col min="8" max="8" width="8.6640625" style="1" bestFit="1" customWidth="1"/>
    <col min="9" max="9" width="21.88671875" style="1" bestFit="1" customWidth="1"/>
    <col min="10" max="16384" width="8.88671875" style="1"/>
  </cols>
  <sheetData>
    <row r="1" spans="1:9" x14ac:dyDescent="0.3">
      <c r="A1" s="1" t="s">
        <v>0</v>
      </c>
      <c r="B1" s="1" t="s">
        <v>47</v>
      </c>
    </row>
    <row r="2" spans="1:9" x14ac:dyDescent="0.3">
      <c r="A2" s="1" t="s">
        <v>2</v>
      </c>
      <c r="B2" s="1" t="s">
        <v>48</v>
      </c>
    </row>
    <row r="3" spans="1:9" x14ac:dyDescent="0.3">
      <c r="A3" s="1" t="s">
        <v>4</v>
      </c>
      <c r="B3" s="1">
        <v>58</v>
      </c>
    </row>
    <row r="4" spans="1:9" x14ac:dyDescent="0.3">
      <c r="A4" s="1" t="s">
        <v>5</v>
      </c>
      <c r="B4" s="1" t="s">
        <v>42</v>
      </c>
      <c r="C4" s="1" t="s">
        <v>49</v>
      </c>
      <c r="D4" s="1">
        <v>100</v>
      </c>
    </row>
    <row r="5" spans="1:9" x14ac:dyDescent="0.3">
      <c r="A5" s="1" t="s">
        <v>10</v>
      </c>
      <c r="B5" s="1">
        <v>270</v>
      </c>
    </row>
    <row r="6" spans="1:9" x14ac:dyDescent="0.3">
      <c r="A6" s="1" t="s">
        <v>44</v>
      </c>
      <c r="B6" s="1">
        <v>137.64099999999999</v>
      </c>
      <c r="C6" s="1">
        <v>0.02</v>
      </c>
    </row>
    <row r="7" spans="1:9" x14ac:dyDescent="0.3">
      <c r="A7" s="1" t="s">
        <v>13</v>
      </c>
      <c r="B7" s="2">
        <v>11892200</v>
      </c>
      <c r="C7" s="2">
        <v>1700</v>
      </c>
    </row>
    <row r="8" spans="1:9" x14ac:dyDescent="0.3">
      <c r="A8" s="1" t="s">
        <v>14</v>
      </c>
      <c r="B8" s="2">
        <v>5.8286000000000003E-8</v>
      </c>
      <c r="C8" s="2">
        <v>7.9999999999999998E-12</v>
      </c>
    </row>
    <row r="9" spans="1:9" x14ac:dyDescent="0.3">
      <c r="A9" s="1" t="s">
        <v>15</v>
      </c>
      <c r="B9" s="2">
        <v>252523000000000</v>
      </c>
      <c r="C9" s="2">
        <v>37000000000</v>
      </c>
    </row>
    <row r="10" spans="1:9" x14ac:dyDescent="0.3">
      <c r="A10" s="1" t="s">
        <v>16</v>
      </c>
      <c r="B10" s="1" t="s">
        <v>50</v>
      </c>
    </row>
    <row r="11" spans="1:9" x14ac:dyDescent="0.3">
      <c r="A11" s="1" t="s">
        <v>18</v>
      </c>
      <c r="B11" s="3">
        <v>0.1</v>
      </c>
    </row>
    <row r="12" spans="1:9" x14ac:dyDescent="0.3">
      <c r="A12" s="1" t="s">
        <v>51</v>
      </c>
    </row>
    <row r="13" spans="1:9" x14ac:dyDescent="0.3">
      <c r="A13" s="1" t="s">
        <v>20</v>
      </c>
    </row>
    <row r="14" spans="1:9" x14ac:dyDescent="0.3">
      <c r="A14" s="1" t="s">
        <v>21</v>
      </c>
      <c r="B14" s="1" t="s">
        <v>22</v>
      </c>
      <c r="C14" s="1" t="s">
        <v>23</v>
      </c>
      <c r="D14" s="1" t="s">
        <v>24</v>
      </c>
      <c r="E14" s="1" t="s">
        <v>25</v>
      </c>
      <c r="F14" s="1" t="s">
        <v>26</v>
      </c>
      <c r="G14" s="1" t="s">
        <v>27</v>
      </c>
      <c r="H14" s="1" t="s">
        <v>28</v>
      </c>
      <c r="I14" s="1" t="s">
        <v>29</v>
      </c>
    </row>
    <row r="15" spans="1:9" x14ac:dyDescent="0.3">
      <c r="A15" s="1">
        <v>165.85749999999999</v>
      </c>
      <c r="B15" s="1">
        <v>1.1000000000000001E-3</v>
      </c>
      <c r="C15" s="1">
        <v>79.900000000000006</v>
      </c>
      <c r="D15" s="1">
        <v>0.04</v>
      </c>
      <c r="E15" s="1" t="s">
        <v>33</v>
      </c>
      <c r="F15" s="1" t="s">
        <v>49</v>
      </c>
      <c r="G15" s="1">
        <v>1</v>
      </c>
      <c r="H15" s="1">
        <v>0</v>
      </c>
      <c r="I15" s="1" t="s">
        <v>32</v>
      </c>
    </row>
    <row r="16" spans="1:9" x14ac:dyDescent="0.3">
      <c r="A16" s="1">
        <v>33.442100000000003</v>
      </c>
      <c r="B16" s="1" t="s">
        <v>30</v>
      </c>
      <c r="C16" s="1">
        <v>41.9</v>
      </c>
      <c r="D16" s="1">
        <v>0.4</v>
      </c>
      <c r="E16" s="1" t="s">
        <v>31</v>
      </c>
      <c r="F16" s="1" t="s">
        <v>49</v>
      </c>
      <c r="G16" s="1" t="s">
        <v>30</v>
      </c>
      <c r="H16" s="1" t="s">
        <v>30</v>
      </c>
      <c r="I16" s="1" t="s">
        <v>32</v>
      </c>
    </row>
    <row r="17" spans="1:9" x14ac:dyDescent="0.3">
      <c r="A17" s="1">
        <v>33.034399999999998</v>
      </c>
      <c r="B17" s="1" t="s">
        <v>30</v>
      </c>
      <c r="C17" s="1">
        <v>22.8</v>
      </c>
      <c r="D17" s="1">
        <v>0.24</v>
      </c>
      <c r="E17" s="1" t="s">
        <v>34</v>
      </c>
      <c r="F17" s="1" t="s">
        <v>49</v>
      </c>
      <c r="G17" s="1" t="s">
        <v>30</v>
      </c>
      <c r="H17" s="1" t="s">
        <v>30</v>
      </c>
      <c r="I17" s="1" t="s">
        <v>32</v>
      </c>
    </row>
    <row r="18" spans="1:9" x14ac:dyDescent="0.3">
      <c r="A18" s="1">
        <v>37.868699999999997</v>
      </c>
      <c r="B18" s="1" t="s">
        <v>30</v>
      </c>
      <c r="C18" s="1">
        <v>12.47</v>
      </c>
      <c r="D18" s="1">
        <v>0.18</v>
      </c>
      <c r="E18" s="1" t="s">
        <v>36</v>
      </c>
      <c r="F18" s="1" t="s">
        <v>49</v>
      </c>
      <c r="G18" s="1" t="s">
        <v>30</v>
      </c>
      <c r="H18" s="1" t="s">
        <v>30</v>
      </c>
      <c r="I18" s="1" t="s">
        <v>32</v>
      </c>
    </row>
    <row r="19" spans="1:9" x14ac:dyDescent="0.3">
      <c r="A19" s="1">
        <v>5.0945</v>
      </c>
      <c r="B19" s="1" t="s">
        <v>30</v>
      </c>
      <c r="C19" s="1">
        <v>12.19</v>
      </c>
      <c r="D19" s="1">
        <v>0.18</v>
      </c>
      <c r="E19" s="1" t="s">
        <v>35</v>
      </c>
      <c r="F19" s="1" t="s">
        <v>49</v>
      </c>
      <c r="G19" s="1" t="s">
        <v>30</v>
      </c>
      <c r="H19" s="1" t="s">
        <v>30</v>
      </c>
      <c r="I19" s="1" t="s">
        <v>32</v>
      </c>
    </row>
    <row r="20" spans="1:9" x14ac:dyDescent="0.3">
      <c r="A20" s="1">
        <v>38.822800000000001</v>
      </c>
      <c r="B20" s="1" t="s">
        <v>30</v>
      </c>
      <c r="C20" s="1">
        <v>3.16</v>
      </c>
      <c r="D20" s="1">
        <v>0.08</v>
      </c>
      <c r="E20" s="1" t="s">
        <v>37</v>
      </c>
      <c r="F20" s="1" t="s">
        <v>49</v>
      </c>
      <c r="G20" s="1" t="s">
        <v>30</v>
      </c>
      <c r="H20" s="1" t="s">
        <v>30</v>
      </c>
      <c r="I20" s="1" t="s">
        <v>32</v>
      </c>
    </row>
    <row r="21" spans="1:9" x14ac:dyDescent="0.3">
      <c r="A21" s="1" t="s">
        <v>39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54"/>
  <sheetViews>
    <sheetView zoomScale="85" zoomScaleNormal="85" workbookViewId="0">
      <selection activeCell="A18" sqref="A18"/>
    </sheetView>
  </sheetViews>
  <sheetFormatPr defaultColWidth="9.109375" defaultRowHeight="14.4" x14ac:dyDescent="0.3"/>
  <cols>
    <col min="1" max="1" width="39.5546875" style="1" customWidth="1"/>
    <col min="2" max="2" width="16" style="1" bestFit="1" customWidth="1"/>
    <col min="3" max="3" width="13.33203125" style="1" bestFit="1" customWidth="1"/>
    <col min="4" max="4" width="12.44140625" style="1" bestFit="1" customWidth="1"/>
    <col min="5" max="5" width="6.6640625" style="1" bestFit="1" customWidth="1"/>
    <col min="6" max="6" width="8.33203125" style="1" bestFit="1" customWidth="1"/>
    <col min="7" max="7" width="9.33203125" style="1" bestFit="1" customWidth="1"/>
    <col min="8" max="8" width="8.6640625" style="1" bestFit="1" customWidth="1"/>
    <col min="9" max="9" width="21.88671875" style="1" bestFit="1" customWidth="1"/>
    <col min="10" max="16384" width="9.109375" style="1"/>
  </cols>
  <sheetData>
    <row r="1" spans="1:9" x14ac:dyDescent="0.3">
      <c r="A1" s="1" t="s">
        <v>0</v>
      </c>
      <c r="B1" s="1" t="s">
        <v>1</v>
      </c>
    </row>
    <row r="2" spans="1:9" x14ac:dyDescent="0.3">
      <c r="A2" s="1" t="s">
        <v>2</v>
      </c>
      <c r="B2" s="1" t="s">
        <v>3</v>
      </c>
    </row>
    <row r="3" spans="1:9" x14ac:dyDescent="0.3">
      <c r="A3" s="1" t="s">
        <v>4</v>
      </c>
      <c r="B3" s="1">
        <v>63</v>
      </c>
    </row>
    <row r="4" spans="1:9" x14ac:dyDescent="0.3">
      <c r="A4" s="1" t="s">
        <v>5</v>
      </c>
      <c r="B4" s="1" t="s">
        <v>6</v>
      </c>
      <c r="C4" s="1" t="s">
        <v>7</v>
      </c>
      <c r="D4" s="1">
        <v>72.099999999999994</v>
      </c>
      <c r="E4" s="1" t="s">
        <v>8</v>
      </c>
      <c r="F4" s="1" t="s">
        <v>9</v>
      </c>
      <c r="G4" s="1">
        <v>27.9</v>
      </c>
    </row>
    <row r="5" spans="1:9" x14ac:dyDescent="0.3">
      <c r="A5" s="1" t="s">
        <v>10</v>
      </c>
      <c r="B5" s="1">
        <v>1874.3</v>
      </c>
      <c r="C5" s="1" t="s">
        <v>11</v>
      </c>
      <c r="D5" s="1">
        <v>1818.8</v>
      </c>
    </row>
    <row r="6" spans="1:9" x14ac:dyDescent="0.3">
      <c r="A6" s="1" t="s">
        <v>12</v>
      </c>
      <c r="B6" s="1">
        <v>13.522</v>
      </c>
      <c r="C6" s="1">
        <v>1.6E-2</v>
      </c>
    </row>
    <row r="7" spans="1:9" x14ac:dyDescent="0.3">
      <c r="A7" s="1" t="s">
        <v>13</v>
      </c>
      <c r="B7" s="2">
        <v>426700000</v>
      </c>
      <c r="C7" s="2">
        <v>500000</v>
      </c>
    </row>
    <row r="8" spans="1:9" x14ac:dyDescent="0.3">
      <c r="A8" s="1" t="s">
        <v>14</v>
      </c>
      <c r="B8" s="2">
        <v>1.6244000000000001E-9</v>
      </c>
      <c r="C8" s="2">
        <v>1.9E-12</v>
      </c>
    </row>
    <row r="9" spans="1:9" x14ac:dyDescent="0.3">
      <c r="A9" s="1" t="s">
        <v>15</v>
      </c>
      <c r="B9" s="2">
        <v>6436000000000</v>
      </c>
      <c r="C9" s="2">
        <v>8000000000</v>
      </c>
    </row>
    <row r="10" spans="1:9" x14ac:dyDescent="0.3">
      <c r="A10" s="1" t="s">
        <v>16</v>
      </c>
      <c r="B10" s="1" t="s">
        <v>17</v>
      </c>
    </row>
    <row r="11" spans="1:9" x14ac:dyDescent="0.3">
      <c r="A11" s="1" t="s">
        <v>18</v>
      </c>
      <c r="B11" s="3">
        <v>0.1</v>
      </c>
    </row>
    <row r="12" spans="1:9" x14ac:dyDescent="0.3">
      <c r="A12" s="1" t="s">
        <v>19</v>
      </c>
    </row>
    <row r="13" spans="1:9" x14ac:dyDescent="0.3">
      <c r="A13" s="1" t="s">
        <v>20</v>
      </c>
    </row>
    <row r="14" spans="1:9" x14ac:dyDescent="0.3">
      <c r="A14" s="1" t="s">
        <v>21</v>
      </c>
      <c r="B14" s="1" t="s">
        <v>22</v>
      </c>
      <c r="C14" s="1" t="s">
        <v>23</v>
      </c>
      <c r="D14" s="1" t="s">
        <v>24</v>
      </c>
      <c r="E14" s="1" t="s">
        <v>25</v>
      </c>
      <c r="F14" s="1" t="s">
        <v>26</v>
      </c>
      <c r="G14" s="1" t="s">
        <v>27</v>
      </c>
      <c r="H14" s="1" t="s">
        <v>28</v>
      </c>
      <c r="I14" s="1" t="s">
        <v>29</v>
      </c>
    </row>
    <row r="15" spans="1:9" x14ac:dyDescent="0.3">
      <c r="A15" s="1">
        <v>40.118600000000001</v>
      </c>
      <c r="B15" s="1" t="s">
        <v>30</v>
      </c>
      <c r="C15" s="1">
        <v>37.700000000000003</v>
      </c>
      <c r="D15" s="1">
        <v>0.5</v>
      </c>
      <c r="E15" s="1" t="s">
        <v>31</v>
      </c>
      <c r="F15" s="1" t="s">
        <v>7</v>
      </c>
      <c r="G15" s="1" t="s">
        <v>30</v>
      </c>
      <c r="H15" s="1" t="s">
        <v>30</v>
      </c>
      <c r="I15" s="1" t="s">
        <v>32</v>
      </c>
    </row>
    <row r="16" spans="1:9" x14ac:dyDescent="0.3">
      <c r="A16" s="1">
        <v>121.7817</v>
      </c>
      <c r="B16" s="1">
        <v>2.9999999999999997E-4</v>
      </c>
      <c r="C16" s="1">
        <v>28.41</v>
      </c>
      <c r="D16" s="1">
        <v>0.13</v>
      </c>
      <c r="E16" s="1" t="s">
        <v>33</v>
      </c>
      <c r="F16" s="1" t="s">
        <v>7</v>
      </c>
      <c r="G16" s="1">
        <v>1</v>
      </c>
      <c r="H16" s="1">
        <v>0</v>
      </c>
      <c r="I16" s="1" t="s">
        <v>32</v>
      </c>
    </row>
    <row r="17" spans="1:9" x14ac:dyDescent="0.3">
      <c r="A17" s="1">
        <v>344.27850000000001</v>
      </c>
      <c r="B17" s="1">
        <v>1.1999999999999999E-3</v>
      </c>
      <c r="C17" s="1">
        <v>26.59</v>
      </c>
      <c r="D17" s="1">
        <v>0.12</v>
      </c>
      <c r="E17" s="1" t="s">
        <v>33</v>
      </c>
      <c r="F17" s="1" t="s">
        <v>9</v>
      </c>
      <c r="G17" s="1">
        <v>1</v>
      </c>
      <c r="H17" s="1">
        <v>0</v>
      </c>
      <c r="I17" s="1" t="s">
        <v>32</v>
      </c>
    </row>
    <row r="18" spans="1:9" x14ac:dyDescent="0.3">
      <c r="A18" s="1">
        <v>1408.0129999999999</v>
      </c>
      <c r="B18" s="1">
        <v>3.0000000000000001E-3</v>
      </c>
      <c r="C18" s="1">
        <v>20.85</v>
      </c>
      <c r="D18" s="1">
        <v>0.08</v>
      </c>
      <c r="E18" s="1" t="s">
        <v>33</v>
      </c>
      <c r="F18" s="1" t="s">
        <v>7</v>
      </c>
      <c r="G18" s="1">
        <v>13</v>
      </c>
      <c r="H18" s="1">
        <v>1</v>
      </c>
      <c r="I18" s="1" t="s">
        <v>32</v>
      </c>
    </row>
    <row r="19" spans="1:9" x14ac:dyDescent="0.3">
      <c r="A19" s="1">
        <v>39.5229</v>
      </c>
      <c r="B19" s="1" t="s">
        <v>30</v>
      </c>
      <c r="C19" s="1">
        <v>20.8</v>
      </c>
      <c r="D19" s="1">
        <v>0.3</v>
      </c>
      <c r="E19" s="1" t="s">
        <v>34</v>
      </c>
      <c r="F19" s="1" t="s">
        <v>7</v>
      </c>
      <c r="G19" s="1" t="s">
        <v>30</v>
      </c>
      <c r="H19" s="1" t="s">
        <v>30</v>
      </c>
      <c r="I19" s="1" t="s">
        <v>32</v>
      </c>
    </row>
    <row r="20" spans="1:9" x14ac:dyDescent="0.3">
      <c r="A20" s="1">
        <v>964.07899999999995</v>
      </c>
      <c r="B20" s="1">
        <v>1.7999999999999999E-2</v>
      </c>
      <c r="C20" s="1">
        <v>14.5</v>
      </c>
      <c r="D20" s="1">
        <v>0.06</v>
      </c>
      <c r="E20" s="1" t="s">
        <v>33</v>
      </c>
      <c r="F20" s="1" t="s">
        <v>7</v>
      </c>
      <c r="G20" s="1">
        <v>9</v>
      </c>
      <c r="H20" s="1">
        <v>1</v>
      </c>
      <c r="I20" s="1" t="s">
        <v>32</v>
      </c>
    </row>
    <row r="21" spans="1:9" x14ac:dyDescent="0.3">
      <c r="A21" s="1">
        <v>1112.076</v>
      </c>
      <c r="B21" s="1">
        <v>3.0000000000000001E-3</v>
      </c>
      <c r="C21" s="1">
        <v>13.41</v>
      </c>
      <c r="D21" s="1">
        <v>0.06</v>
      </c>
      <c r="E21" s="1" t="s">
        <v>33</v>
      </c>
      <c r="F21" s="1" t="s">
        <v>7</v>
      </c>
      <c r="G21" s="1">
        <v>10</v>
      </c>
      <c r="H21" s="1">
        <v>1</v>
      </c>
      <c r="I21" s="1" t="s">
        <v>32</v>
      </c>
    </row>
    <row r="22" spans="1:9" x14ac:dyDescent="0.3">
      <c r="A22" s="1">
        <v>6.3949999999999996</v>
      </c>
      <c r="B22" s="1" t="s">
        <v>30</v>
      </c>
      <c r="C22" s="1">
        <v>13</v>
      </c>
      <c r="D22" s="1">
        <v>0.4</v>
      </c>
      <c r="E22" s="1" t="s">
        <v>35</v>
      </c>
      <c r="F22" s="1" t="s">
        <v>7</v>
      </c>
      <c r="G22" s="1" t="s">
        <v>30</v>
      </c>
      <c r="H22" s="1" t="s">
        <v>30</v>
      </c>
      <c r="I22" s="1" t="s">
        <v>32</v>
      </c>
    </row>
    <row r="23" spans="1:9" x14ac:dyDescent="0.3">
      <c r="A23" s="1">
        <v>778.90449999999998</v>
      </c>
      <c r="B23" s="1">
        <v>2.3999999999999998E-3</v>
      </c>
      <c r="C23" s="1">
        <v>12.97</v>
      </c>
      <c r="D23" s="1">
        <v>0.06</v>
      </c>
      <c r="E23" s="1" t="s">
        <v>33</v>
      </c>
      <c r="F23" s="1" t="s">
        <v>9</v>
      </c>
      <c r="G23" s="1">
        <v>7</v>
      </c>
      <c r="H23" s="1">
        <v>1</v>
      </c>
      <c r="I23" s="1" t="s">
        <v>32</v>
      </c>
    </row>
    <row r="24" spans="1:9" x14ac:dyDescent="0.3">
      <c r="A24" s="1">
        <v>45.477699999999999</v>
      </c>
      <c r="B24" s="1" t="s">
        <v>30</v>
      </c>
      <c r="C24" s="1">
        <v>11.78</v>
      </c>
      <c r="D24" s="1">
        <v>0.19</v>
      </c>
      <c r="E24" s="1" t="s">
        <v>36</v>
      </c>
      <c r="F24" s="1" t="s">
        <v>7</v>
      </c>
      <c r="G24" s="1" t="s">
        <v>30</v>
      </c>
      <c r="H24" s="1" t="s">
        <v>30</v>
      </c>
      <c r="I24" s="1" t="s">
        <v>32</v>
      </c>
    </row>
    <row r="25" spans="1:9" x14ac:dyDescent="0.3">
      <c r="A25" s="1">
        <v>1085.837</v>
      </c>
      <c r="B25" s="1">
        <v>0.01</v>
      </c>
      <c r="C25" s="1">
        <v>10.130000000000001</v>
      </c>
      <c r="D25" s="1">
        <v>0.06</v>
      </c>
      <c r="E25" s="1" t="s">
        <v>33</v>
      </c>
      <c r="F25" s="1" t="s">
        <v>7</v>
      </c>
      <c r="G25" s="1">
        <v>9</v>
      </c>
      <c r="H25" s="1">
        <v>0</v>
      </c>
      <c r="I25" s="1" t="s">
        <v>32</v>
      </c>
    </row>
    <row r="26" spans="1:9" x14ac:dyDescent="0.3">
      <c r="A26" s="1">
        <v>244.69739999999999</v>
      </c>
      <c r="B26" s="1">
        <v>8.0000000000000004E-4</v>
      </c>
      <c r="C26" s="1">
        <v>7.55</v>
      </c>
      <c r="D26" s="1">
        <v>0.04</v>
      </c>
      <c r="E26" s="1" t="s">
        <v>33</v>
      </c>
      <c r="F26" s="1" t="s">
        <v>7</v>
      </c>
      <c r="G26" s="1">
        <v>2</v>
      </c>
      <c r="H26" s="1">
        <v>1</v>
      </c>
      <c r="I26" s="1" t="s">
        <v>32</v>
      </c>
    </row>
    <row r="27" spans="1:9" x14ac:dyDescent="0.3">
      <c r="A27" s="1">
        <v>867.38</v>
      </c>
      <c r="B27" s="1">
        <v>3.0000000000000001E-3</v>
      </c>
      <c r="C27" s="1">
        <v>4.2430000000000003</v>
      </c>
      <c r="D27" s="1">
        <v>2.3E-2</v>
      </c>
      <c r="E27" s="1" t="s">
        <v>33</v>
      </c>
      <c r="F27" s="1" t="s">
        <v>7</v>
      </c>
      <c r="G27" s="1">
        <v>10</v>
      </c>
      <c r="H27" s="1">
        <v>2</v>
      </c>
      <c r="I27" s="1" t="s">
        <v>32</v>
      </c>
    </row>
    <row r="28" spans="1:9" x14ac:dyDescent="0.3">
      <c r="A28" s="1">
        <v>443.96499999999997</v>
      </c>
      <c r="B28" s="1">
        <v>3.0000000000000001E-3</v>
      </c>
      <c r="C28" s="1">
        <v>3.12</v>
      </c>
      <c r="D28" s="1">
        <v>2.8000000000000001E-2</v>
      </c>
      <c r="E28" s="1" t="s">
        <v>33</v>
      </c>
      <c r="F28" s="1" t="s">
        <v>7</v>
      </c>
      <c r="G28" s="1" t="s">
        <v>30</v>
      </c>
      <c r="H28" s="1" t="s">
        <v>30</v>
      </c>
      <c r="I28" s="1" t="s">
        <v>32</v>
      </c>
    </row>
    <row r="29" spans="1:9" x14ac:dyDescent="0.3">
      <c r="A29" s="1">
        <v>46.697699999999998</v>
      </c>
      <c r="B29" s="1" t="s">
        <v>30</v>
      </c>
      <c r="C29" s="1">
        <v>3.04</v>
      </c>
      <c r="D29" s="1">
        <v>0.08</v>
      </c>
      <c r="E29" s="1" t="s">
        <v>37</v>
      </c>
      <c r="F29" s="1" t="s">
        <v>7</v>
      </c>
      <c r="G29" s="1" t="s">
        <v>30</v>
      </c>
      <c r="H29" s="1" t="s">
        <v>30</v>
      </c>
      <c r="I29" s="1" t="s">
        <v>32</v>
      </c>
    </row>
    <row r="30" spans="1:9" x14ac:dyDescent="0.3">
      <c r="A30" s="1">
        <v>411.11649999999997</v>
      </c>
      <c r="B30" s="1">
        <v>1.1999999999999999E-3</v>
      </c>
      <c r="C30" s="1">
        <v>2.238</v>
      </c>
      <c r="D30" s="1">
        <v>0.01</v>
      </c>
      <c r="E30" s="1" t="s">
        <v>33</v>
      </c>
      <c r="F30" s="1" t="s">
        <v>9</v>
      </c>
      <c r="G30" s="1">
        <v>3</v>
      </c>
      <c r="H30" s="1">
        <v>1</v>
      </c>
      <c r="I30" s="1" t="s">
        <v>32</v>
      </c>
    </row>
    <row r="31" spans="1:9" x14ac:dyDescent="0.3">
      <c r="A31" s="1">
        <v>1089.7370000000001</v>
      </c>
      <c r="B31" s="1">
        <v>5.0000000000000001E-3</v>
      </c>
      <c r="C31" s="1">
        <v>1.73</v>
      </c>
      <c r="D31" s="1">
        <v>0.01</v>
      </c>
      <c r="E31" s="1" t="s">
        <v>33</v>
      </c>
      <c r="F31" s="1" t="s">
        <v>9</v>
      </c>
      <c r="G31" s="1">
        <v>11</v>
      </c>
      <c r="H31" s="1">
        <v>1</v>
      </c>
      <c r="I31" s="1" t="s">
        <v>32</v>
      </c>
    </row>
    <row r="32" spans="1:9" x14ac:dyDescent="0.3">
      <c r="A32" s="1">
        <v>1299.1420000000001</v>
      </c>
      <c r="B32" s="1">
        <v>8.0000000000000002E-3</v>
      </c>
      <c r="C32" s="1">
        <v>1.633</v>
      </c>
      <c r="D32" s="1">
        <v>8.9999999999999993E-3</v>
      </c>
      <c r="E32" s="1" t="s">
        <v>33</v>
      </c>
      <c r="F32" s="1" t="s">
        <v>9</v>
      </c>
      <c r="G32" s="1">
        <v>14</v>
      </c>
      <c r="H32" s="1">
        <v>1</v>
      </c>
      <c r="I32" s="1" t="s">
        <v>32</v>
      </c>
    </row>
    <row r="33" spans="1:9" x14ac:dyDescent="0.3">
      <c r="A33" s="1">
        <v>1212.9480000000001</v>
      </c>
      <c r="B33" s="1">
        <v>1.0999999999999999E-2</v>
      </c>
      <c r="C33" s="1">
        <v>1.4159999999999999</v>
      </c>
      <c r="D33" s="1">
        <v>8.9999999999999993E-3</v>
      </c>
      <c r="E33" s="1" t="s">
        <v>33</v>
      </c>
      <c r="F33" s="1" t="s">
        <v>7</v>
      </c>
      <c r="G33" s="1">
        <v>14</v>
      </c>
      <c r="H33" s="1">
        <v>2</v>
      </c>
      <c r="I33" s="1" t="s">
        <v>32</v>
      </c>
    </row>
    <row r="34" spans="1:9" x14ac:dyDescent="0.3">
      <c r="A34" s="1">
        <v>367.78910000000002</v>
      </c>
      <c r="B34" s="1">
        <v>2E-3</v>
      </c>
      <c r="C34" s="1">
        <v>0.86199999999999999</v>
      </c>
      <c r="D34" s="1">
        <v>5.0000000000000001E-3</v>
      </c>
      <c r="E34" s="1" t="s">
        <v>33</v>
      </c>
      <c r="F34" s="1" t="s">
        <v>9</v>
      </c>
      <c r="G34" s="1">
        <v>7</v>
      </c>
      <c r="H34" s="1">
        <v>3</v>
      </c>
      <c r="I34" s="1" t="s">
        <v>32</v>
      </c>
    </row>
    <row r="35" spans="1:9" x14ac:dyDescent="0.3">
      <c r="A35" s="1">
        <v>688.67</v>
      </c>
      <c r="B35" s="1">
        <v>5.0000000000000001E-3</v>
      </c>
      <c r="C35" s="1">
        <v>0.84099999999999997</v>
      </c>
      <c r="D35" s="1">
        <v>6.0000000000000001E-3</v>
      </c>
      <c r="E35" s="1" t="s">
        <v>33</v>
      </c>
      <c r="F35" s="1" t="s">
        <v>7</v>
      </c>
      <c r="G35" s="1">
        <v>5</v>
      </c>
      <c r="H35" s="1">
        <v>1</v>
      </c>
      <c r="I35" s="1" t="s">
        <v>32</v>
      </c>
    </row>
    <row r="36" spans="1:9" x14ac:dyDescent="0.3">
      <c r="A36" s="1">
        <v>1005.272</v>
      </c>
      <c r="B36" s="1">
        <v>1.7000000000000001E-2</v>
      </c>
      <c r="C36" s="1">
        <v>0.66500000000000004</v>
      </c>
      <c r="D36" s="1">
        <v>2.3E-2</v>
      </c>
      <c r="E36" s="1" t="s">
        <v>33</v>
      </c>
      <c r="F36" s="1" t="s">
        <v>7</v>
      </c>
      <c r="G36" s="1">
        <v>12</v>
      </c>
      <c r="H36" s="1">
        <v>2</v>
      </c>
      <c r="I36" s="1" t="s">
        <v>32</v>
      </c>
    </row>
    <row r="37" spans="1:9" x14ac:dyDescent="0.3">
      <c r="A37" s="1">
        <v>1457.643</v>
      </c>
      <c r="B37" s="1">
        <v>1.0999999999999999E-2</v>
      </c>
      <c r="C37" s="1">
        <v>0.498</v>
      </c>
      <c r="D37" s="1">
        <v>4.0000000000000001E-3</v>
      </c>
      <c r="E37" s="1" t="s">
        <v>33</v>
      </c>
      <c r="F37" s="1" t="s">
        <v>7</v>
      </c>
      <c r="G37" s="1">
        <v>14</v>
      </c>
      <c r="H37" s="1">
        <v>1</v>
      </c>
      <c r="I37" s="1" t="s">
        <v>32</v>
      </c>
    </row>
    <row r="38" spans="1:9" x14ac:dyDescent="0.3">
      <c r="A38" s="1">
        <v>678.62300000000005</v>
      </c>
      <c r="B38" s="1">
        <v>5.0000000000000001E-3</v>
      </c>
      <c r="C38" s="1">
        <v>0.47</v>
      </c>
      <c r="D38" s="1">
        <v>4.0000000000000001E-3</v>
      </c>
      <c r="E38" s="1" t="s">
        <v>33</v>
      </c>
      <c r="F38" s="1" t="s">
        <v>9</v>
      </c>
      <c r="G38" s="1">
        <v>11</v>
      </c>
      <c r="H38" s="1">
        <v>3</v>
      </c>
      <c r="I38" s="1" t="s">
        <v>32</v>
      </c>
    </row>
    <row r="39" spans="1:9" x14ac:dyDescent="0.3">
      <c r="A39" s="1">
        <v>586.26499999999999</v>
      </c>
      <c r="B39" s="1">
        <v>3.0000000000000001E-3</v>
      </c>
      <c r="C39" s="1">
        <v>0.46200000000000002</v>
      </c>
      <c r="D39" s="1">
        <v>4.0000000000000001E-3</v>
      </c>
      <c r="E39" s="1" t="s">
        <v>33</v>
      </c>
      <c r="F39" s="1" t="s">
        <v>9</v>
      </c>
      <c r="G39" s="1">
        <v>4</v>
      </c>
      <c r="H39" s="1">
        <v>1</v>
      </c>
      <c r="I39" s="1" t="s">
        <v>32</v>
      </c>
    </row>
    <row r="40" spans="1:9" x14ac:dyDescent="0.3">
      <c r="A40" s="1">
        <v>563.99</v>
      </c>
      <c r="B40" s="1">
        <v>7.0000000000000001E-3</v>
      </c>
      <c r="C40" s="1">
        <v>0.45700000000000002</v>
      </c>
      <c r="D40" s="1">
        <v>1.2999999999999999E-2</v>
      </c>
      <c r="E40" s="1" t="s">
        <v>33</v>
      </c>
      <c r="F40" s="1" t="s">
        <v>7</v>
      </c>
      <c r="G40" s="1">
        <v>16</v>
      </c>
      <c r="H40" s="1">
        <v>9</v>
      </c>
      <c r="I40" s="1" t="s">
        <v>32</v>
      </c>
    </row>
    <row r="41" spans="1:9" x14ac:dyDescent="0.3">
      <c r="A41" s="1">
        <v>295.93869999999998</v>
      </c>
      <c r="B41" s="1">
        <v>1.6999999999999999E-3</v>
      </c>
      <c r="C41" s="1">
        <v>0.442</v>
      </c>
      <c r="D41" s="1">
        <v>3.0000000000000001E-3</v>
      </c>
      <c r="E41" s="1" t="s">
        <v>33</v>
      </c>
      <c r="F41" s="1" t="s">
        <v>7</v>
      </c>
      <c r="G41" s="1">
        <v>13</v>
      </c>
      <c r="H41" s="1">
        <v>10</v>
      </c>
      <c r="I41" s="1" t="s">
        <v>32</v>
      </c>
    </row>
    <row r="42" spans="1:9" x14ac:dyDescent="0.3">
      <c r="A42" s="1">
        <v>42.996699999999997</v>
      </c>
      <c r="B42" s="1" t="s">
        <v>30</v>
      </c>
      <c r="C42" s="1">
        <v>0.437</v>
      </c>
      <c r="D42" s="1">
        <v>1.2E-2</v>
      </c>
      <c r="E42" s="1" t="s">
        <v>31</v>
      </c>
      <c r="F42" s="1" t="s">
        <v>9</v>
      </c>
      <c r="G42" s="1" t="s">
        <v>30</v>
      </c>
      <c r="H42" s="1" t="s">
        <v>30</v>
      </c>
      <c r="I42" s="1" t="s">
        <v>32</v>
      </c>
    </row>
    <row r="43" spans="1:9" x14ac:dyDescent="0.3">
      <c r="A43" s="1">
        <v>919.33699999999999</v>
      </c>
      <c r="B43" s="1">
        <v>4.0000000000000001E-3</v>
      </c>
      <c r="C43" s="1">
        <v>0.42899999999999999</v>
      </c>
      <c r="D43" s="1">
        <v>5.0000000000000001E-3</v>
      </c>
      <c r="E43" s="1" t="s">
        <v>33</v>
      </c>
      <c r="F43" s="1" t="s">
        <v>7</v>
      </c>
      <c r="G43" s="1">
        <v>8</v>
      </c>
      <c r="H43" s="1">
        <v>1</v>
      </c>
      <c r="I43" s="1" t="s">
        <v>32</v>
      </c>
    </row>
    <row r="44" spans="1:9" x14ac:dyDescent="0.3">
      <c r="A44" s="1">
        <v>488.67919999999998</v>
      </c>
      <c r="B44" s="1">
        <v>2E-3</v>
      </c>
      <c r="C44" s="1">
        <v>0.41389999999999999</v>
      </c>
      <c r="D44" s="1">
        <v>2.3999999999999998E-3</v>
      </c>
      <c r="E44" s="1" t="s">
        <v>33</v>
      </c>
      <c r="F44" s="1" t="s">
        <v>7</v>
      </c>
      <c r="G44" s="1">
        <v>13</v>
      </c>
      <c r="H44" s="1">
        <v>8</v>
      </c>
      <c r="I44" s="1" t="s">
        <v>32</v>
      </c>
    </row>
    <row r="45" spans="1:9" x14ac:dyDescent="0.3">
      <c r="A45" s="1">
        <v>719.34900000000005</v>
      </c>
      <c r="B45" s="1">
        <v>4.0000000000000001E-3</v>
      </c>
      <c r="C45" s="1">
        <v>0.32700000000000001</v>
      </c>
      <c r="D45" s="1">
        <v>1.4999999999999999E-2</v>
      </c>
      <c r="E45" s="1" t="s">
        <v>33</v>
      </c>
      <c r="F45" s="1" t="s">
        <v>7</v>
      </c>
      <c r="G45" s="1" t="s">
        <v>30</v>
      </c>
      <c r="H45" s="1" t="s">
        <v>30</v>
      </c>
      <c r="I45" s="1" t="s">
        <v>32</v>
      </c>
    </row>
    <row r="46" spans="1:9" x14ac:dyDescent="0.3">
      <c r="A46" s="1">
        <v>810.45100000000002</v>
      </c>
      <c r="B46" s="1">
        <v>5.0000000000000001E-3</v>
      </c>
      <c r="C46" s="1">
        <v>0.317</v>
      </c>
      <c r="D46" s="1">
        <v>3.0000000000000001E-3</v>
      </c>
      <c r="E46" s="1" t="s">
        <v>33</v>
      </c>
      <c r="F46" s="1" t="s">
        <v>7</v>
      </c>
      <c r="G46" s="1">
        <v>5</v>
      </c>
      <c r="H46" s="1">
        <v>0</v>
      </c>
      <c r="I46" s="1" t="s">
        <v>32</v>
      </c>
    </row>
    <row r="47" spans="1:9" x14ac:dyDescent="0.3">
      <c r="A47" s="1">
        <v>1528.1030000000001</v>
      </c>
      <c r="B47" s="1">
        <v>1.7999999999999999E-2</v>
      </c>
      <c r="C47" s="1">
        <v>0.28100000000000003</v>
      </c>
      <c r="D47" s="1">
        <v>5.0000000000000001E-3</v>
      </c>
      <c r="E47" s="1" t="s">
        <v>33</v>
      </c>
      <c r="F47" s="1" t="s">
        <v>7</v>
      </c>
      <c r="G47" s="1">
        <v>16</v>
      </c>
      <c r="H47" s="1">
        <v>1</v>
      </c>
      <c r="I47" s="1" t="s">
        <v>32</v>
      </c>
    </row>
    <row r="48" spans="1:9" x14ac:dyDescent="0.3">
      <c r="A48" s="1">
        <v>926.31700000000001</v>
      </c>
      <c r="B48" s="1">
        <v>1.4999999999999999E-2</v>
      </c>
      <c r="C48" s="1">
        <v>0.27300000000000002</v>
      </c>
      <c r="D48" s="1">
        <v>4.0000000000000001E-3</v>
      </c>
      <c r="E48" s="1" t="s">
        <v>33</v>
      </c>
      <c r="F48" s="1" t="s">
        <v>7</v>
      </c>
      <c r="G48" s="1">
        <v>11</v>
      </c>
      <c r="H48" s="1">
        <v>2</v>
      </c>
      <c r="I48" s="1" t="s">
        <v>32</v>
      </c>
    </row>
    <row r="49" spans="1:9" x14ac:dyDescent="0.3">
      <c r="A49" s="1">
        <v>1084</v>
      </c>
      <c r="B49" s="1">
        <v>1</v>
      </c>
      <c r="C49" s="1">
        <v>0.24399999999999999</v>
      </c>
      <c r="D49" s="1">
        <v>8.0000000000000002E-3</v>
      </c>
      <c r="E49" s="1" t="s">
        <v>33</v>
      </c>
      <c r="F49" s="1" t="s">
        <v>7</v>
      </c>
      <c r="G49" s="1">
        <v>-1</v>
      </c>
      <c r="H49" s="1">
        <v>15</v>
      </c>
      <c r="I49" s="1" t="s">
        <v>32</v>
      </c>
    </row>
    <row r="50" spans="1:9" x14ac:dyDescent="0.3">
      <c r="A50" s="1">
        <v>42.3093</v>
      </c>
      <c r="B50" s="1" t="s">
        <v>30</v>
      </c>
      <c r="C50" s="1">
        <v>0.24299999999999999</v>
      </c>
      <c r="D50" s="1">
        <v>7.0000000000000001E-3</v>
      </c>
      <c r="E50" s="1" t="s">
        <v>34</v>
      </c>
      <c r="F50" s="1" t="s">
        <v>9</v>
      </c>
      <c r="G50" s="1" t="s">
        <v>30</v>
      </c>
      <c r="H50" s="1" t="s">
        <v>30</v>
      </c>
      <c r="I50" s="1" t="s">
        <v>32</v>
      </c>
    </row>
    <row r="51" spans="1:9" x14ac:dyDescent="0.3">
      <c r="A51" s="1">
        <v>764.9</v>
      </c>
      <c r="B51" s="1">
        <v>8.9999999999999993E-3</v>
      </c>
      <c r="C51" s="1">
        <v>0.19</v>
      </c>
      <c r="D51" s="1">
        <v>4.0000000000000001E-3</v>
      </c>
      <c r="E51" s="1" t="s">
        <v>33</v>
      </c>
      <c r="F51" s="1" t="s">
        <v>9</v>
      </c>
      <c r="G51" s="1">
        <v>6</v>
      </c>
      <c r="H51" s="1">
        <v>1</v>
      </c>
      <c r="I51" s="1" t="s">
        <v>32</v>
      </c>
    </row>
    <row r="52" spans="1:9" x14ac:dyDescent="0.3">
      <c r="A52" s="1">
        <v>1249.9380000000001</v>
      </c>
      <c r="B52" s="1">
        <v>1.2999999999999999E-2</v>
      </c>
      <c r="C52" s="1">
        <v>0.186</v>
      </c>
      <c r="D52" s="1">
        <v>3.0000000000000001E-3</v>
      </c>
      <c r="E52" s="1" t="s">
        <v>33</v>
      </c>
      <c r="F52" s="1" t="s">
        <v>7</v>
      </c>
      <c r="G52" s="1">
        <v>12</v>
      </c>
      <c r="H52" s="1">
        <v>1</v>
      </c>
      <c r="I52" s="1" t="s">
        <v>32</v>
      </c>
    </row>
    <row r="53" spans="1:9" x14ac:dyDescent="0.3">
      <c r="A53" s="1">
        <v>1109.174</v>
      </c>
      <c r="B53" s="1">
        <v>1.2E-2</v>
      </c>
      <c r="C53" s="1">
        <v>0.186</v>
      </c>
      <c r="D53" s="1">
        <v>4.0000000000000001E-3</v>
      </c>
      <c r="E53" s="1" t="s">
        <v>33</v>
      </c>
      <c r="F53" s="1" t="s">
        <v>9</v>
      </c>
      <c r="G53" s="1">
        <v>6</v>
      </c>
      <c r="H53" s="1">
        <v>0</v>
      </c>
      <c r="I53" s="1" t="s">
        <v>32</v>
      </c>
    </row>
    <row r="54" spans="1:9" x14ac:dyDescent="0.3">
      <c r="A54" s="1">
        <v>6.7325499999999998</v>
      </c>
      <c r="B54" s="1" t="s">
        <v>30</v>
      </c>
      <c r="C54" s="1">
        <v>0.17699999999999999</v>
      </c>
      <c r="D54" s="1">
        <v>5.0000000000000001E-3</v>
      </c>
      <c r="E54" s="1" t="s">
        <v>35</v>
      </c>
      <c r="F54" s="1" t="s">
        <v>9</v>
      </c>
      <c r="G54" s="1" t="s">
        <v>30</v>
      </c>
      <c r="H54" s="1" t="s">
        <v>30</v>
      </c>
      <c r="I54" s="1" t="s">
        <v>32</v>
      </c>
    </row>
    <row r="55" spans="1:9" x14ac:dyDescent="0.3">
      <c r="A55" s="1">
        <v>674.67499999999995</v>
      </c>
      <c r="B55" s="1">
        <v>3.0000000000000001E-3</v>
      </c>
      <c r="C55" s="1">
        <v>0.17</v>
      </c>
      <c r="D55" s="1">
        <v>4.0000000000000001E-3</v>
      </c>
      <c r="E55" s="1" t="s">
        <v>33</v>
      </c>
      <c r="F55" s="1" t="s">
        <v>7</v>
      </c>
      <c r="G55" s="1">
        <v>8</v>
      </c>
      <c r="H55" s="1">
        <v>2</v>
      </c>
      <c r="I55" s="1" t="s">
        <v>32</v>
      </c>
    </row>
    <row r="56" spans="1:9" x14ac:dyDescent="0.3">
      <c r="A56" s="1">
        <v>841.57399999999996</v>
      </c>
      <c r="B56" s="1">
        <v>5.0000000000000001E-3</v>
      </c>
      <c r="C56" s="1">
        <v>0.16300000000000001</v>
      </c>
      <c r="D56" s="1">
        <v>2E-3</v>
      </c>
      <c r="E56" s="1" t="s">
        <v>33</v>
      </c>
      <c r="F56" s="1" t="s">
        <v>7</v>
      </c>
      <c r="G56" s="1">
        <v>6</v>
      </c>
      <c r="H56" s="1">
        <v>1</v>
      </c>
      <c r="I56" s="1" t="s">
        <v>32</v>
      </c>
    </row>
    <row r="57" spans="1:9" x14ac:dyDescent="0.3">
      <c r="A57" s="1">
        <v>503.47399999999999</v>
      </c>
      <c r="B57" s="1">
        <v>5.0000000000000001E-3</v>
      </c>
      <c r="C57" s="1">
        <v>0.15329999999999999</v>
      </c>
      <c r="D57" s="1">
        <v>1.8E-3</v>
      </c>
      <c r="E57" s="1" t="s">
        <v>33</v>
      </c>
      <c r="F57" s="1" t="s">
        <v>9</v>
      </c>
      <c r="G57" s="1">
        <v>11</v>
      </c>
      <c r="H57" s="1">
        <v>4</v>
      </c>
      <c r="I57" s="1" t="s">
        <v>32</v>
      </c>
    </row>
    <row r="58" spans="1:9" x14ac:dyDescent="0.3">
      <c r="A58" s="1">
        <v>656.48900000000003</v>
      </c>
      <c r="B58" s="1">
        <v>5.0000000000000001E-3</v>
      </c>
      <c r="C58" s="1">
        <v>0.14369999999999999</v>
      </c>
      <c r="D58" s="1">
        <v>1.8E-3</v>
      </c>
      <c r="E58" s="1" t="s">
        <v>33</v>
      </c>
      <c r="F58" s="1" t="s">
        <v>7</v>
      </c>
      <c r="G58" s="1">
        <v>7</v>
      </c>
      <c r="H58" s="1">
        <v>2</v>
      </c>
      <c r="I58" s="1" t="s">
        <v>32</v>
      </c>
    </row>
    <row r="59" spans="1:9" x14ac:dyDescent="0.3">
      <c r="A59" s="1">
        <v>48.768700000000003</v>
      </c>
      <c r="B59" s="1" t="s">
        <v>30</v>
      </c>
      <c r="C59" s="1">
        <v>0.13800000000000001</v>
      </c>
      <c r="D59" s="1">
        <v>4.0000000000000001E-3</v>
      </c>
      <c r="E59" s="1" t="s">
        <v>36</v>
      </c>
      <c r="F59" s="1" t="s">
        <v>9</v>
      </c>
      <c r="G59" s="1" t="s">
        <v>30</v>
      </c>
      <c r="H59" s="1" t="s">
        <v>30</v>
      </c>
      <c r="I59" s="1" t="s">
        <v>32</v>
      </c>
    </row>
    <row r="60" spans="1:9" x14ac:dyDescent="0.3">
      <c r="A60" s="1">
        <v>963.39</v>
      </c>
      <c r="B60" s="1">
        <v>1.2E-2</v>
      </c>
      <c r="C60" s="1">
        <v>0.1341</v>
      </c>
      <c r="D60" s="1">
        <v>2E-3</v>
      </c>
      <c r="E60" s="1" t="s">
        <v>33</v>
      </c>
      <c r="F60" s="1" t="s">
        <v>7</v>
      </c>
      <c r="G60" s="1">
        <v>6</v>
      </c>
      <c r="H60" s="1">
        <v>0</v>
      </c>
      <c r="I60" s="1" t="s">
        <v>32</v>
      </c>
    </row>
    <row r="61" spans="1:9" x14ac:dyDescent="0.3">
      <c r="A61" s="1">
        <v>566.44200000000001</v>
      </c>
      <c r="B61" s="1">
        <v>5.0000000000000001E-3</v>
      </c>
      <c r="C61" s="1">
        <v>0.13100000000000001</v>
      </c>
      <c r="D61" s="1">
        <v>4.0000000000000001E-3</v>
      </c>
      <c r="E61" s="1" t="s">
        <v>33</v>
      </c>
      <c r="F61" s="1" t="s">
        <v>7</v>
      </c>
      <c r="G61" s="1">
        <v>13</v>
      </c>
      <c r="H61" s="1">
        <v>6</v>
      </c>
      <c r="I61" s="1" t="s">
        <v>32</v>
      </c>
    </row>
    <row r="62" spans="1:9" x14ac:dyDescent="0.3">
      <c r="A62" s="1">
        <v>329.42500000000001</v>
      </c>
      <c r="B62" s="1">
        <v>2.1000000000000001E-2</v>
      </c>
      <c r="C62" s="1">
        <v>0.129</v>
      </c>
      <c r="D62" s="1">
        <v>6.0000000000000001E-3</v>
      </c>
      <c r="E62" s="1" t="s">
        <v>33</v>
      </c>
      <c r="F62" s="1" t="s">
        <v>7</v>
      </c>
      <c r="G62" s="1">
        <v>11</v>
      </c>
      <c r="H62" s="1">
        <v>6</v>
      </c>
      <c r="I62" s="1" t="s">
        <v>32</v>
      </c>
    </row>
    <row r="63" spans="1:9" x14ac:dyDescent="0.3">
      <c r="A63" s="1">
        <v>416.048</v>
      </c>
      <c r="B63" s="1">
        <v>8.0000000000000002E-3</v>
      </c>
      <c r="C63" s="1">
        <v>0.109</v>
      </c>
      <c r="D63" s="1">
        <v>1.6999999999999999E-3</v>
      </c>
      <c r="E63" s="1" t="s">
        <v>33</v>
      </c>
      <c r="F63" s="1" t="s">
        <v>7</v>
      </c>
      <c r="G63" s="1">
        <v>16</v>
      </c>
      <c r="H63" s="1">
        <v>10</v>
      </c>
      <c r="I63" s="1" t="s">
        <v>32</v>
      </c>
    </row>
    <row r="64" spans="1:9" x14ac:dyDescent="0.3">
      <c r="A64" s="1">
        <v>1292.778</v>
      </c>
      <c r="B64" s="1">
        <v>1.9E-2</v>
      </c>
      <c r="C64" s="1">
        <v>0.104</v>
      </c>
      <c r="D64" s="1">
        <v>3.0000000000000001E-3</v>
      </c>
      <c r="E64" s="1" t="s">
        <v>33</v>
      </c>
      <c r="F64" s="1" t="s">
        <v>7</v>
      </c>
      <c r="G64" s="1">
        <v>11</v>
      </c>
      <c r="H64" s="1">
        <v>0</v>
      </c>
      <c r="I64" s="1" t="s">
        <v>32</v>
      </c>
    </row>
    <row r="65" spans="1:9" x14ac:dyDescent="0.3">
      <c r="A65" s="1">
        <v>712.84299999999996</v>
      </c>
      <c r="B65" s="1">
        <v>6.0000000000000001E-3</v>
      </c>
      <c r="C65" s="1">
        <v>9.6100000000000005E-2</v>
      </c>
      <c r="D65" s="1">
        <v>1.9E-3</v>
      </c>
      <c r="E65" s="1" t="s">
        <v>33</v>
      </c>
      <c r="F65" s="1" t="s">
        <v>9</v>
      </c>
      <c r="G65" s="1">
        <v>14</v>
      </c>
      <c r="H65" s="1">
        <v>4</v>
      </c>
      <c r="I65" s="1" t="s">
        <v>32</v>
      </c>
    </row>
    <row r="66" spans="1:9" x14ac:dyDescent="0.3">
      <c r="A66" s="1">
        <v>768.94399999999996</v>
      </c>
      <c r="B66" s="1">
        <v>8.9999999999999993E-3</v>
      </c>
      <c r="C66" s="1">
        <v>8.7999999999999995E-2</v>
      </c>
      <c r="D66" s="1">
        <v>3.0000000000000001E-3</v>
      </c>
      <c r="E66" s="1" t="s">
        <v>33</v>
      </c>
      <c r="F66" s="1" t="s">
        <v>7</v>
      </c>
      <c r="G66" s="1">
        <v>14</v>
      </c>
      <c r="H66" s="1">
        <v>5</v>
      </c>
      <c r="I66" s="1" t="s">
        <v>32</v>
      </c>
    </row>
    <row r="67" spans="1:9" x14ac:dyDescent="0.3">
      <c r="A67" s="1">
        <v>901.18100000000004</v>
      </c>
      <c r="B67" s="1">
        <v>1.0999999999999999E-2</v>
      </c>
      <c r="C67" s="1">
        <v>8.4000000000000005E-2</v>
      </c>
      <c r="D67" s="1">
        <v>3.0000000000000001E-3</v>
      </c>
      <c r="E67" s="1" t="s">
        <v>33</v>
      </c>
      <c r="F67" s="1" t="s">
        <v>7</v>
      </c>
      <c r="G67" s="1">
        <v>7</v>
      </c>
      <c r="H67" s="1">
        <v>1</v>
      </c>
      <c r="I67" s="1" t="s">
        <v>32</v>
      </c>
    </row>
    <row r="68" spans="1:9" x14ac:dyDescent="0.3">
      <c r="A68" s="1">
        <v>271.13099999999997</v>
      </c>
      <c r="B68" s="1">
        <v>8.0000000000000002E-3</v>
      </c>
      <c r="C68" s="1">
        <v>7.8E-2</v>
      </c>
      <c r="D68" s="1">
        <v>3.0000000000000001E-3</v>
      </c>
      <c r="E68" s="1" t="s">
        <v>33</v>
      </c>
      <c r="F68" s="1" t="s">
        <v>9</v>
      </c>
      <c r="G68" s="1">
        <v>2</v>
      </c>
      <c r="H68" s="1">
        <v>1</v>
      </c>
      <c r="I68" s="1" t="s">
        <v>32</v>
      </c>
    </row>
    <row r="69" spans="1:9" x14ac:dyDescent="0.3">
      <c r="A69" s="1">
        <v>324.83</v>
      </c>
      <c r="B69" s="1">
        <v>0.03</v>
      </c>
      <c r="C69" s="1">
        <v>7.3800000000000004E-2</v>
      </c>
      <c r="D69" s="1">
        <v>1.5E-3</v>
      </c>
      <c r="E69" s="1" t="s">
        <v>33</v>
      </c>
      <c r="F69" s="1" t="s">
        <v>9</v>
      </c>
      <c r="G69" s="1">
        <v>11</v>
      </c>
      <c r="H69" s="1">
        <v>6</v>
      </c>
      <c r="I69" s="1" t="s">
        <v>32</v>
      </c>
    </row>
    <row r="70" spans="1:9" x14ac:dyDescent="0.3">
      <c r="A70" s="1">
        <v>930.58</v>
      </c>
      <c r="B70" s="1">
        <v>0.15</v>
      </c>
      <c r="C70" s="1">
        <v>7.2900000000000006E-2</v>
      </c>
      <c r="D70" s="1">
        <v>1.9E-3</v>
      </c>
      <c r="E70" s="1" t="s">
        <v>33</v>
      </c>
      <c r="F70" s="1" t="s">
        <v>9</v>
      </c>
      <c r="G70" s="1">
        <v>4</v>
      </c>
      <c r="H70" s="1">
        <v>0</v>
      </c>
      <c r="I70" s="1" t="s">
        <v>32</v>
      </c>
    </row>
    <row r="71" spans="1:9" x14ac:dyDescent="0.3">
      <c r="A71" s="1">
        <v>251.63300000000001</v>
      </c>
      <c r="B71" s="1">
        <v>0.01</v>
      </c>
      <c r="C71" s="1">
        <v>6.7100000000000007E-2</v>
      </c>
      <c r="D71" s="1">
        <v>1.5E-3</v>
      </c>
      <c r="E71" s="1" t="s">
        <v>33</v>
      </c>
      <c r="F71" s="1" t="s">
        <v>7</v>
      </c>
      <c r="G71" s="1">
        <v>11</v>
      </c>
      <c r="H71" s="1">
        <v>8</v>
      </c>
      <c r="I71" s="1" t="s">
        <v>32</v>
      </c>
    </row>
    <row r="72" spans="1:9" x14ac:dyDescent="0.3">
      <c r="A72" s="1">
        <v>896.58</v>
      </c>
      <c r="B72" s="1">
        <v>0.09</v>
      </c>
      <c r="C72" s="1">
        <v>6.6900000000000001E-2</v>
      </c>
      <c r="D72" s="1">
        <v>2.0999999999999999E-3</v>
      </c>
      <c r="E72" s="1" t="s">
        <v>33</v>
      </c>
      <c r="F72" s="1" t="s">
        <v>7</v>
      </c>
      <c r="G72" s="1">
        <v>-1</v>
      </c>
      <c r="H72" s="1">
        <v>11</v>
      </c>
      <c r="I72" s="1" t="s">
        <v>32</v>
      </c>
    </row>
    <row r="73" spans="1:9" x14ac:dyDescent="0.3">
      <c r="A73" s="1">
        <v>511</v>
      </c>
      <c r="B73" s="1" t="s">
        <v>30</v>
      </c>
      <c r="C73" s="1">
        <v>5.3999999999999999E-2</v>
      </c>
      <c r="D73" s="1">
        <v>0.03</v>
      </c>
      <c r="E73" s="1" t="s">
        <v>38</v>
      </c>
      <c r="F73" s="1" t="s">
        <v>7</v>
      </c>
      <c r="G73" s="1">
        <v>-1</v>
      </c>
      <c r="H73" s="1">
        <v>-1</v>
      </c>
      <c r="I73" s="1" t="s">
        <v>32</v>
      </c>
    </row>
    <row r="74" spans="1:9" x14ac:dyDescent="0.3">
      <c r="A74" s="1">
        <v>520.22699999999998</v>
      </c>
      <c r="B74" s="1">
        <v>5.0000000000000001E-3</v>
      </c>
      <c r="C74" s="1">
        <v>5.3600000000000002E-2</v>
      </c>
      <c r="D74" s="1">
        <v>1.2999999999999999E-3</v>
      </c>
      <c r="E74" s="1" t="s">
        <v>33</v>
      </c>
      <c r="F74" s="1" t="s">
        <v>9</v>
      </c>
      <c r="G74" s="1">
        <v>14</v>
      </c>
      <c r="H74" s="1">
        <v>7</v>
      </c>
      <c r="I74" s="1" t="s">
        <v>32</v>
      </c>
    </row>
    <row r="75" spans="1:9" x14ac:dyDescent="0.3">
      <c r="A75" s="1">
        <v>315.17399999999998</v>
      </c>
      <c r="B75" s="1">
        <v>1.7000000000000001E-2</v>
      </c>
      <c r="C75" s="1">
        <v>4.9599999999999998E-2</v>
      </c>
      <c r="D75" s="1">
        <v>1.6999999999999999E-3</v>
      </c>
      <c r="E75" s="1" t="s">
        <v>33</v>
      </c>
      <c r="F75" s="1" t="s">
        <v>9</v>
      </c>
      <c r="G75" s="1">
        <v>4</v>
      </c>
      <c r="H75" s="1">
        <v>2</v>
      </c>
      <c r="I75" s="1" t="s">
        <v>32</v>
      </c>
    </row>
    <row r="76" spans="1:9" x14ac:dyDescent="0.3">
      <c r="A76" s="1">
        <v>562.92999999999995</v>
      </c>
      <c r="B76" s="1">
        <v>0.02</v>
      </c>
      <c r="C76" s="1">
        <v>3.7999999999999999E-2</v>
      </c>
      <c r="D76" s="1">
        <v>1.2999999999999999E-2</v>
      </c>
      <c r="E76" s="1" t="s">
        <v>33</v>
      </c>
      <c r="F76" s="1" t="s">
        <v>7</v>
      </c>
      <c r="G76" s="1">
        <v>3</v>
      </c>
      <c r="H76" s="1">
        <v>1</v>
      </c>
      <c r="I76" s="1" t="s">
        <v>32</v>
      </c>
    </row>
    <row r="77" spans="1:9" x14ac:dyDescent="0.3">
      <c r="A77" s="1">
        <v>534.245</v>
      </c>
      <c r="B77" s="1">
        <v>7.0000000000000001E-3</v>
      </c>
      <c r="C77" s="1">
        <v>3.6799999999999999E-2</v>
      </c>
      <c r="D77" s="1">
        <v>1.9E-3</v>
      </c>
      <c r="E77" s="1" t="s">
        <v>33</v>
      </c>
      <c r="F77" s="1" t="s">
        <v>9</v>
      </c>
      <c r="G77" s="1">
        <v>14</v>
      </c>
      <c r="H77" s="1">
        <v>6</v>
      </c>
      <c r="I77" s="1" t="s">
        <v>32</v>
      </c>
    </row>
    <row r="78" spans="1:9" x14ac:dyDescent="0.3">
      <c r="A78" s="1">
        <v>1170.93</v>
      </c>
      <c r="B78" s="1">
        <v>0.11</v>
      </c>
      <c r="C78" s="1">
        <v>3.6499999999999998E-2</v>
      </c>
      <c r="D78" s="1">
        <v>1.2999999999999999E-3</v>
      </c>
      <c r="E78" s="1" t="s">
        <v>33</v>
      </c>
      <c r="F78" s="1" t="s">
        <v>7</v>
      </c>
      <c r="G78" s="1">
        <v>11</v>
      </c>
      <c r="H78" s="1">
        <v>1</v>
      </c>
      <c r="I78" s="1" t="s">
        <v>32</v>
      </c>
    </row>
    <row r="79" spans="1:9" x14ac:dyDescent="0.3">
      <c r="A79" s="1">
        <v>50.093000000000004</v>
      </c>
      <c r="B79" s="1" t="s">
        <v>30</v>
      </c>
      <c r="C79" s="1">
        <v>3.6299999999999999E-2</v>
      </c>
      <c r="D79" s="1">
        <v>1.2999999999999999E-3</v>
      </c>
      <c r="E79" s="1" t="s">
        <v>37</v>
      </c>
      <c r="F79" s="1" t="s">
        <v>9</v>
      </c>
      <c r="G79" s="1" t="s">
        <v>30</v>
      </c>
      <c r="H79" s="1" t="s">
        <v>30</v>
      </c>
      <c r="I79" s="1" t="s">
        <v>32</v>
      </c>
    </row>
    <row r="80" spans="1:9" x14ac:dyDescent="0.3">
      <c r="A80" s="1">
        <v>148.01</v>
      </c>
      <c r="B80" s="1">
        <v>1.7000000000000001E-2</v>
      </c>
      <c r="C80" s="1">
        <v>3.5000000000000003E-2</v>
      </c>
      <c r="D80" s="1">
        <v>5.0000000000000001E-3</v>
      </c>
      <c r="E80" s="1" t="s">
        <v>33</v>
      </c>
      <c r="F80" s="1" t="s">
        <v>7</v>
      </c>
      <c r="G80" s="1">
        <v>10</v>
      </c>
      <c r="H80" s="1">
        <v>9</v>
      </c>
      <c r="I80" s="1" t="s">
        <v>32</v>
      </c>
    </row>
    <row r="81" spans="1:9" x14ac:dyDescent="0.3">
      <c r="A81" s="1">
        <v>1261.3430000000001</v>
      </c>
      <c r="B81" s="1">
        <v>2.3E-2</v>
      </c>
      <c r="C81" s="1">
        <v>3.3599999999999998E-2</v>
      </c>
      <c r="D81" s="1">
        <v>1.1000000000000001E-3</v>
      </c>
      <c r="E81" s="1" t="s">
        <v>33</v>
      </c>
      <c r="F81" s="1" t="s">
        <v>9</v>
      </c>
      <c r="G81" s="1">
        <v>13</v>
      </c>
      <c r="H81" s="1">
        <v>1</v>
      </c>
      <c r="I81" s="1" t="s">
        <v>32</v>
      </c>
    </row>
    <row r="82" spans="1:9" x14ac:dyDescent="0.3">
      <c r="A82" s="1">
        <v>275.44900000000001</v>
      </c>
      <c r="B82" s="1">
        <v>1.4999999999999999E-2</v>
      </c>
      <c r="C82" s="1">
        <v>3.2300000000000002E-2</v>
      </c>
      <c r="D82" s="1">
        <v>1.6999999999999999E-3</v>
      </c>
      <c r="E82" s="1" t="s">
        <v>33</v>
      </c>
      <c r="F82" s="1" t="s">
        <v>7</v>
      </c>
      <c r="G82" s="1">
        <v>9</v>
      </c>
      <c r="H82" s="1">
        <v>5</v>
      </c>
      <c r="I82" s="1" t="s">
        <v>32</v>
      </c>
    </row>
    <row r="83" spans="1:9" x14ac:dyDescent="0.3">
      <c r="A83" s="1">
        <v>990.19</v>
      </c>
      <c r="B83" s="1">
        <v>0.03</v>
      </c>
      <c r="C83" s="1">
        <v>3.15E-2</v>
      </c>
      <c r="D83" s="1">
        <v>1.2999999999999999E-3</v>
      </c>
      <c r="E83" s="1" t="s">
        <v>33</v>
      </c>
      <c r="F83" s="1" t="s">
        <v>9</v>
      </c>
      <c r="G83" s="1">
        <v>13</v>
      </c>
      <c r="H83" s="1">
        <v>2</v>
      </c>
      <c r="I83" s="1" t="s">
        <v>32</v>
      </c>
    </row>
    <row r="84" spans="1:9" x14ac:dyDescent="0.3">
      <c r="A84" s="1">
        <v>340.4</v>
      </c>
      <c r="B84" s="1">
        <v>0.14000000000000001</v>
      </c>
      <c r="C84" s="1">
        <v>3.1E-2</v>
      </c>
      <c r="D84" s="1">
        <v>3.0000000000000001E-3</v>
      </c>
      <c r="E84" s="1" t="s">
        <v>33</v>
      </c>
      <c r="F84" s="1" t="s">
        <v>7</v>
      </c>
      <c r="G84" s="1">
        <v>4</v>
      </c>
      <c r="H84" s="1">
        <v>2</v>
      </c>
      <c r="I84" s="1" t="s">
        <v>32</v>
      </c>
    </row>
    <row r="85" spans="1:9" x14ac:dyDescent="0.3">
      <c r="A85" s="1">
        <v>482.31</v>
      </c>
      <c r="B85" s="1">
        <v>0.03</v>
      </c>
      <c r="C85" s="1">
        <v>2.7900000000000001E-2</v>
      </c>
      <c r="D85" s="1">
        <v>1.6000000000000001E-3</v>
      </c>
      <c r="E85" s="1" t="s">
        <v>33</v>
      </c>
      <c r="F85" s="1" t="s">
        <v>7</v>
      </c>
      <c r="G85" s="1">
        <v>11</v>
      </c>
      <c r="H85" s="1">
        <v>5</v>
      </c>
      <c r="I85" s="1" t="s">
        <v>32</v>
      </c>
    </row>
    <row r="86" spans="1:9" x14ac:dyDescent="0.3">
      <c r="A86" s="1">
        <v>493.50799999999998</v>
      </c>
      <c r="B86" s="1">
        <v>0.02</v>
      </c>
      <c r="C86" s="1">
        <v>2.7799999999999998E-2</v>
      </c>
      <c r="D86" s="1">
        <v>3.0000000000000001E-3</v>
      </c>
      <c r="E86" s="1" t="s">
        <v>33</v>
      </c>
      <c r="F86" s="1" t="s">
        <v>7</v>
      </c>
      <c r="G86" s="1">
        <v>14</v>
      </c>
      <c r="H86" s="1">
        <v>9</v>
      </c>
      <c r="I86" s="1" t="s">
        <v>32</v>
      </c>
    </row>
    <row r="87" spans="1:9" x14ac:dyDescent="0.3">
      <c r="A87" s="1">
        <v>794.81</v>
      </c>
      <c r="B87" s="1">
        <v>0.03</v>
      </c>
      <c r="C87" s="1">
        <v>2.63E-2</v>
      </c>
      <c r="D87" s="1">
        <v>1E-3</v>
      </c>
      <c r="E87" s="1" t="s">
        <v>33</v>
      </c>
      <c r="F87" s="1" t="s">
        <v>9</v>
      </c>
      <c r="G87" s="1">
        <v>12</v>
      </c>
      <c r="H87" s="1">
        <v>3</v>
      </c>
      <c r="I87" s="1" t="s">
        <v>32</v>
      </c>
    </row>
    <row r="88" spans="1:9" x14ac:dyDescent="0.3">
      <c r="A88" s="1">
        <v>1363.77</v>
      </c>
      <c r="B88" s="1">
        <v>0.05</v>
      </c>
      <c r="C88" s="1">
        <v>2.5600000000000001E-2</v>
      </c>
      <c r="D88" s="1">
        <v>8.0000000000000004E-4</v>
      </c>
      <c r="E88" s="1" t="s">
        <v>33</v>
      </c>
      <c r="F88" s="1" t="s">
        <v>7</v>
      </c>
      <c r="G88" s="1">
        <v>17</v>
      </c>
      <c r="H88" s="1">
        <v>2</v>
      </c>
      <c r="I88" s="1" t="s">
        <v>32</v>
      </c>
    </row>
    <row r="89" spans="1:9" x14ac:dyDescent="0.3">
      <c r="A89" s="1">
        <v>958.63</v>
      </c>
      <c r="B89" s="1">
        <v>0.05</v>
      </c>
      <c r="C89" s="1">
        <v>2.1000000000000001E-2</v>
      </c>
      <c r="D89" s="1">
        <v>1.9E-3</v>
      </c>
      <c r="E89" s="1" t="s">
        <v>33</v>
      </c>
      <c r="F89" s="1" t="s">
        <v>7</v>
      </c>
      <c r="G89" s="1">
        <v>19</v>
      </c>
      <c r="H89" s="1">
        <v>5</v>
      </c>
      <c r="I89" s="1" t="s">
        <v>32</v>
      </c>
    </row>
    <row r="90" spans="1:9" x14ac:dyDescent="0.3">
      <c r="A90" s="1">
        <v>686.61</v>
      </c>
      <c r="B90" s="1">
        <v>0.05</v>
      </c>
      <c r="C90" s="1">
        <v>0.02</v>
      </c>
      <c r="D90" s="1">
        <v>1.6999999999999999E-3</v>
      </c>
      <c r="E90" s="1" t="s">
        <v>33</v>
      </c>
      <c r="F90" s="1" t="s">
        <v>7</v>
      </c>
      <c r="G90" s="1">
        <v>16</v>
      </c>
      <c r="H90" s="1">
        <v>6</v>
      </c>
      <c r="I90" s="1" t="s">
        <v>32</v>
      </c>
    </row>
    <row r="91" spans="1:9" x14ac:dyDescent="0.3">
      <c r="A91" s="1">
        <v>212.56800000000001</v>
      </c>
      <c r="B91" s="1">
        <v>1.4999999999999999E-2</v>
      </c>
      <c r="C91" s="1">
        <v>1.9599999999999999E-2</v>
      </c>
      <c r="D91" s="1">
        <v>5.9999999999999995E-4</v>
      </c>
      <c r="E91" s="1" t="s">
        <v>33</v>
      </c>
      <c r="F91" s="1" t="s">
        <v>7</v>
      </c>
      <c r="G91" s="1">
        <v>7</v>
      </c>
      <c r="H91" s="1">
        <v>5</v>
      </c>
      <c r="I91" s="1" t="s">
        <v>32</v>
      </c>
    </row>
    <row r="92" spans="1:9" x14ac:dyDescent="0.3">
      <c r="A92" s="1">
        <v>671.15499999999997</v>
      </c>
      <c r="B92" s="1">
        <v>1.7000000000000001E-2</v>
      </c>
      <c r="C92" s="1">
        <v>1.9400000000000001E-2</v>
      </c>
      <c r="D92" s="1">
        <v>1.2999999999999999E-3</v>
      </c>
      <c r="E92" s="1" t="s">
        <v>33</v>
      </c>
      <c r="F92" s="1" t="s">
        <v>7</v>
      </c>
      <c r="G92" s="1">
        <v>18</v>
      </c>
      <c r="H92" s="1">
        <v>9</v>
      </c>
      <c r="I92" s="1" t="s">
        <v>32</v>
      </c>
    </row>
    <row r="93" spans="1:9" x14ac:dyDescent="0.3">
      <c r="A93" s="1">
        <v>125.69</v>
      </c>
      <c r="B93" s="1">
        <v>0.13</v>
      </c>
      <c r="C93" s="1">
        <v>1.9E-2</v>
      </c>
      <c r="D93" s="1">
        <v>6.0000000000000001E-3</v>
      </c>
      <c r="E93" s="1" t="s">
        <v>33</v>
      </c>
      <c r="F93" s="1" t="s">
        <v>7</v>
      </c>
      <c r="G93" s="1">
        <v>5</v>
      </c>
      <c r="H93" s="1">
        <v>3</v>
      </c>
      <c r="I93" s="1" t="s">
        <v>32</v>
      </c>
    </row>
    <row r="94" spans="1:9" x14ac:dyDescent="0.3">
      <c r="A94" s="1">
        <v>556.55999999999995</v>
      </c>
      <c r="B94" s="1">
        <v>0.03</v>
      </c>
      <c r="C94" s="1">
        <v>1.77E-2</v>
      </c>
      <c r="D94" s="1">
        <v>1.1000000000000001E-3</v>
      </c>
      <c r="E94" s="1" t="s">
        <v>33</v>
      </c>
      <c r="F94" s="1" t="s">
        <v>7</v>
      </c>
      <c r="G94" s="1">
        <v>14</v>
      </c>
      <c r="H94" s="1">
        <v>7</v>
      </c>
      <c r="I94" s="1" t="s">
        <v>32</v>
      </c>
    </row>
    <row r="95" spans="1:9" x14ac:dyDescent="0.3">
      <c r="A95" s="1">
        <v>1348.1</v>
      </c>
      <c r="B95" s="1">
        <v>7.0000000000000007E-2</v>
      </c>
      <c r="C95" s="1">
        <v>1.7500000000000002E-2</v>
      </c>
      <c r="D95" s="1">
        <v>8.0000000000000004E-4</v>
      </c>
      <c r="E95" s="1" t="s">
        <v>33</v>
      </c>
      <c r="F95" s="1" t="s">
        <v>9</v>
      </c>
      <c r="G95" s="1">
        <v>15</v>
      </c>
      <c r="H95" s="1">
        <v>1</v>
      </c>
      <c r="I95" s="1" t="s">
        <v>32</v>
      </c>
    </row>
    <row r="96" spans="1:9" x14ac:dyDescent="0.3">
      <c r="A96" s="1">
        <v>674.67700000000002</v>
      </c>
      <c r="B96" s="1">
        <v>3.0000000000000001E-3</v>
      </c>
      <c r="C96" s="1">
        <v>1.7100000000000001E-2</v>
      </c>
      <c r="D96" s="1">
        <v>1.8E-3</v>
      </c>
      <c r="E96" s="1" t="s">
        <v>33</v>
      </c>
      <c r="F96" s="1" t="s">
        <v>9</v>
      </c>
      <c r="G96" s="1">
        <v>13</v>
      </c>
      <c r="H96" s="1">
        <v>4</v>
      </c>
      <c r="I96" s="1" t="s">
        <v>32</v>
      </c>
    </row>
    <row r="97" spans="1:9" x14ac:dyDescent="0.3">
      <c r="A97" s="1">
        <v>839.36</v>
      </c>
      <c r="B97" s="1">
        <v>0.04</v>
      </c>
      <c r="C97" s="1">
        <v>1.6E-2</v>
      </c>
      <c r="D97" s="1">
        <v>8.0000000000000004E-4</v>
      </c>
      <c r="E97" s="1" t="s">
        <v>33</v>
      </c>
      <c r="F97" s="1" t="s">
        <v>7</v>
      </c>
      <c r="G97" s="1">
        <v>16</v>
      </c>
      <c r="H97" s="1">
        <v>5</v>
      </c>
      <c r="I97" s="1" t="s">
        <v>32</v>
      </c>
    </row>
    <row r="98" spans="1:9" x14ac:dyDescent="0.3">
      <c r="A98" s="1">
        <v>906.01</v>
      </c>
      <c r="B98" s="1">
        <v>0.06</v>
      </c>
      <c r="C98" s="1">
        <v>1.6E-2</v>
      </c>
      <c r="D98" s="1">
        <v>1E-3</v>
      </c>
      <c r="E98" s="1" t="s">
        <v>33</v>
      </c>
      <c r="F98" s="1" t="s">
        <v>7</v>
      </c>
      <c r="G98" s="1">
        <v>15</v>
      </c>
      <c r="H98" s="1">
        <v>4</v>
      </c>
      <c r="I98" s="1" t="s">
        <v>32</v>
      </c>
    </row>
    <row r="99" spans="1:9" x14ac:dyDescent="0.3">
      <c r="A99" s="1">
        <v>351.66</v>
      </c>
      <c r="B99" s="1">
        <v>0.04</v>
      </c>
      <c r="C99" s="1">
        <v>1.4E-2</v>
      </c>
      <c r="D99" s="1">
        <v>2.2000000000000001E-3</v>
      </c>
      <c r="E99" s="1" t="s">
        <v>33</v>
      </c>
      <c r="F99" s="1" t="s">
        <v>9</v>
      </c>
      <c r="G99" s="1">
        <v>8</v>
      </c>
      <c r="H99" s="1">
        <v>4</v>
      </c>
      <c r="I99" s="1" t="s">
        <v>32</v>
      </c>
    </row>
    <row r="100" spans="1:9" x14ac:dyDescent="0.3">
      <c r="A100" s="1">
        <v>974.09</v>
      </c>
      <c r="B100" s="1">
        <v>0.04</v>
      </c>
      <c r="C100" s="1">
        <v>1.38E-2</v>
      </c>
      <c r="D100" s="1">
        <v>8.0000000000000004E-4</v>
      </c>
      <c r="E100" s="1" t="s">
        <v>33</v>
      </c>
      <c r="F100" s="1" t="s">
        <v>9</v>
      </c>
      <c r="G100" s="1">
        <v>10</v>
      </c>
      <c r="H100" s="1">
        <v>1</v>
      </c>
      <c r="I100" s="1" t="s">
        <v>32</v>
      </c>
    </row>
    <row r="101" spans="1:9" x14ac:dyDescent="0.3">
      <c r="A101" s="1">
        <v>1206.1099999999999</v>
      </c>
      <c r="B101" s="1">
        <v>0.15</v>
      </c>
      <c r="C101" s="1">
        <v>1.35E-2</v>
      </c>
      <c r="D101" s="1">
        <v>8.0000000000000004E-4</v>
      </c>
      <c r="E101" s="1" t="s">
        <v>33</v>
      </c>
      <c r="F101" s="1" t="s">
        <v>9</v>
      </c>
      <c r="G101" s="1">
        <v>12</v>
      </c>
      <c r="H101" s="1">
        <v>1</v>
      </c>
      <c r="I101" s="1" t="s">
        <v>32</v>
      </c>
    </row>
    <row r="102" spans="1:9" x14ac:dyDescent="0.3">
      <c r="A102" s="1">
        <v>440.86</v>
      </c>
      <c r="B102" s="1">
        <v>0.1</v>
      </c>
      <c r="C102" s="1">
        <v>1.3299999999999999E-2</v>
      </c>
      <c r="D102" s="1">
        <v>1E-3</v>
      </c>
      <c r="E102" s="1" t="s">
        <v>33</v>
      </c>
      <c r="F102" s="1" t="s">
        <v>9</v>
      </c>
      <c r="G102" s="1">
        <v>12</v>
      </c>
      <c r="H102" s="1">
        <v>6</v>
      </c>
      <c r="I102" s="1" t="s">
        <v>32</v>
      </c>
    </row>
    <row r="103" spans="1:9" x14ac:dyDescent="0.3">
      <c r="A103" s="1">
        <v>526.88099999999997</v>
      </c>
      <c r="B103" s="1">
        <v>0.02</v>
      </c>
      <c r="C103" s="1">
        <v>1.29E-2</v>
      </c>
      <c r="D103" s="1">
        <v>5.9999999999999995E-4</v>
      </c>
      <c r="E103" s="1" t="s">
        <v>33</v>
      </c>
      <c r="F103" s="1" t="s">
        <v>9</v>
      </c>
      <c r="G103" s="1">
        <v>8</v>
      </c>
      <c r="H103" s="1">
        <v>3</v>
      </c>
      <c r="I103" s="1" t="s">
        <v>32</v>
      </c>
    </row>
    <row r="104" spans="1:9" x14ac:dyDescent="0.3">
      <c r="A104" s="1">
        <v>805.7</v>
      </c>
      <c r="B104" s="1">
        <v>7.0000000000000007E-2</v>
      </c>
      <c r="C104" s="1">
        <v>1.2500000000000001E-2</v>
      </c>
      <c r="D104" s="1">
        <v>8.0000000000000004E-4</v>
      </c>
      <c r="E104" s="1" t="s">
        <v>33</v>
      </c>
      <c r="F104" s="1" t="s">
        <v>7</v>
      </c>
      <c r="G104" s="1">
        <v>19</v>
      </c>
      <c r="H104" s="1">
        <v>6</v>
      </c>
      <c r="I104" s="1" t="s">
        <v>32</v>
      </c>
    </row>
    <row r="105" spans="1:9" x14ac:dyDescent="0.3">
      <c r="A105" s="1">
        <v>523.13</v>
      </c>
      <c r="B105" s="1">
        <v>0.05</v>
      </c>
      <c r="C105" s="1">
        <v>1.1299999999999999E-2</v>
      </c>
      <c r="D105" s="1">
        <v>2.0999999999999999E-3</v>
      </c>
      <c r="E105" s="1" t="s">
        <v>33</v>
      </c>
      <c r="F105" s="1" t="s">
        <v>7</v>
      </c>
      <c r="G105" s="1">
        <v>18</v>
      </c>
      <c r="H105" s="1">
        <v>10</v>
      </c>
      <c r="I105" s="1" t="s">
        <v>32</v>
      </c>
    </row>
    <row r="106" spans="1:9" x14ac:dyDescent="0.3">
      <c r="A106" s="1">
        <v>727.99</v>
      </c>
      <c r="B106" s="1">
        <v>0.14000000000000001</v>
      </c>
      <c r="C106" s="1">
        <v>1.06E-2</v>
      </c>
      <c r="D106" s="1">
        <v>1.2999999999999999E-3</v>
      </c>
      <c r="E106" s="1" t="s">
        <v>33</v>
      </c>
      <c r="F106" s="1" t="s">
        <v>7</v>
      </c>
      <c r="G106" s="1">
        <v>19</v>
      </c>
      <c r="H106" s="1">
        <v>8</v>
      </c>
      <c r="I106" s="1" t="s">
        <v>32</v>
      </c>
    </row>
    <row r="107" spans="1:9" x14ac:dyDescent="0.3">
      <c r="A107" s="1">
        <v>664.78</v>
      </c>
      <c r="B107" s="1">
        <v>0.05</v>
      </c>
      <c r="C107" s="1">
        <v>0.01</v>
      </c>
      <c r="D107" s="1">
        <v>3.0000000000000001E-3</v>
      </c>
      <c r="E107" s="1" t="s">
        <v>33</v>
      </c>
      <c r="F107" s="1" t="s">
        <v>7</v>
      </c>
      <c r="G107" s="1">
        <v>12</v>
      </c>
      <c r="H107" s="1">
        <v>4</v>
      </c>
      <c r="I107" s="1" t="s">
        <v>32</v>
      </c>
    </row>
    <row r="108" spans="1:9" x14ac:dyDescent="0.3">
      <c r="A108" s="1">
        <v>285.98</v>
      </c>
      <c r="B108" s="1">
        <v>0.03</v>
      </c>
      <c r="C108" s="1">
        <v>0.01</v>
      </c>
      <c r="D108" s="1">
        <v>5.9999999999999995E-4</v>
      </c>
      <c r="E108" s="1" t="s">
        <v>33</v>
      </c>
      <c r="F108" s="1" t="s">
        <v>7</v>
      </c>
      <c r="G108" s="1">
        <v>12</v>
      </c>
      <c r="H108" s="1">
        <v>9</v>
      </c>
      <c r="I108" s="1" t="s">
        <v>32</v>
      </c>
    </row>
    <row r="109" spans="1:9" x14ac:dyDescent="0.3">
      <c r="A109" s="1">
        <v>1769.09</v>
      </c>
      <c r="B109" s="1">
        <v>0.05</v>
      </c>
      <c r="C109" s="1">
        <v>9.1999999999999998E-3</v>
      </c>
      <c r="D109" s="1">
        <v>2.9999999999999997E-4</v>
      </c>
      <c r="E109" s="1" t="s">
        <v>33</v>
      </c>
      <c r="F109" s="1" t="s">
        <v>7</v>
      </c>
      <c r="G109" s="1">
        <v>19</v>
      </c>
      <c r="H109" s="1">
        <v>0</v>
      </c>
      <c r="I109" s="1" t="s">
        <v>32</v>
      </c>
    </row>
    <row r="110" spans="1:9" x14ac:dyDescent="0.3">
      <c r="A110" s="1">
        <v>616.04999999999995</v>
      </c>
      <c r="B110" s="1">
        <v>0.03</v>
      </c>
      <c r="C110" s="1">
        <v>9.1999999999999998E-3</v>
      </c>
      <c r="D110" s="1">
        <v>5.9999999999999995E-4</v>
      </c>
      <c r="E110" s="1" t="s">
        <v>33</v>
      </c>
      <c r="F110" s="1" t="s">
        <v>7</v>
      </c>
      <c r="G110" s="1">
        <v>14</v>
      </c>
      <c r="H110" s="1">
        <v>6</v>
      </c>
      <c r="I110" s="1" t="s">
        <v>32</v>
      </c>
    </row>
    <row r="111" spans="1:9" x14ac:dyDescent="0.3">
      <c r="A111" s="1">
        <v>493.50799999999998</v>
      </c>
      <c r="B111" s="1">
        <v>0.02</v>
      </c>
      <c r="C111" s="1">
        <v>8.9999999999999993E-3</v>
      </c>
      <c r="D111" s="1">
        <v>2E-3</v>
      </c>
      <c r="E111" s="1" t="s">
        <v>33</v>
      </c>
      <c r="F111" s="1" t="s">
        <v>9</v>
      </c>
      <c r="G111" s="1">
        <v>6</v>
      </c>
      <c r="H111" s="1">
        <v>2</v>
      </c>
      <c r="I111" s="1" t="s">
        <v>32</v>
      </c>
    </row>
    <row r="112" spans="1:9" x14ac:dyDescent="0.3">
      <c r="A112" s="1">
        <v>1605.61</v>
      </c>
      <c r="B112" s="1">
        <v>7.0000000000000007E-2</v>
      </c>
      <c r="C112" s="1">
        <v>8.0999999999999996E-3</v>
      </c>
      <c r="D112" s="1">
        <v>4.0000000000000002E-4</v>
      </c>
      <c r="E112" s="1" t="s">
        <v>33</v>
      </c>
      <c r="F112" s="1" t="s">
        <v>9</v>
      </c>
      <c r="G112" s="1">
        <v>13</v>
      </c>
      <c r="H112" s="1">
        <v>0</v>
      </c>
      <c r="I112" s="1" t="s">
        <v>32</v>
      </c>
    </row>
    <row r="113" spans="1:9" x14ac:dyDescent="0.3">
      <c r="A113" s="1">
        <v>239.42</v>
      </c>
      <c r="B113" s="1">
        <v>0.17</v>
      </c>
      <c r="C113" s="1">
        <v>8.0000000000000002E-3</v>
      </c>
      <c r="D113" s="1">
        <v>3.0000000000000001E-3</v>
      </c>
      <c r="E113" s="1" t="s">
        <v>33</v>
      </c>
      <c r="F113" s="1" t="s">
        <v>7</v>
      </c>
      <c r="G113" s="1">
        <v>19</v>
      </c>
      <c r="H113" s="1">
        <v>13</v>
      </c>
      <c r="I113" s="1" t="s">
        <v>32</v>
      </c>
    </row>
    <row r="114" spans="1:9" x14ac:dyDescent="0.3">
      <c r="A114" s="1">
        <v>192.6</v>
      </c>
      <c r="B114" s="1">
        <v>0.4</v>
      </c>
      <c r="C114" s="1">
        <v>6.7999999999999996E-3</v>
      </c>
      <c r="D114" s="1">
        <v>2.0000000000000001E-4</v>
      </c>
      <c r="E114" s="1" t="s">
        <v>33</v>
      </c>
      <c r="F114" s="1" t="s">
        <v>9</v>
      </c>
      <c r="G114" s="1">
        <v>7</v>
      </c>
      <c r="H114" s="1">
        <v>4</v>
      </c>
      <c r="I114" s="1" t="s">
        <v>32</v>
      </c>
    </row>
    <row r="115" spans="1:9" x14ac:dyDescent="0.3">
      <c r="A115" s="1">
        <v>1647.41</v>
      </c>
      <c r="B115" s="1">
        <v>0.14000000000000001</v>
      </c>
      <c r="C115" s="1">
        <v>6.4000000000000003E-3</v>
      </c>
      <c r="D115" s="1">
        <v>4.0000000000000002E-4</v>
      </c>
      <c r="E115" s="1" t="s">
        <v>33</v>
      </c>
      <c r="F115" s="1" t="s">
        <v>7</v>
      </c>
      <c r="G115" s="1">
        <v>19</v>
      </c>
      <c r="H115" s="1">
        <v>1</v>
      </c>
      <c r="I115" s="1" t="s">
        <v>32</v>
      </c>
    </row>
    <row r="116" spans="1:9" x14ac:dyDescent="0.3">
      <c r="A116" s="1">
        <v>644.37</v>
      </c>
      <c r="B116" s="1">
        <v>0.05</v>
      </c>
      <c r="C116" s="1">
        <v>6.3E-3</v>
      </c>
      <c r="D116" s="1">
        <v>5.9999999999999995E-4</v>
      </c>
      <c r="E116" s="1" t="s">
        <v>33</v>
      </c>
      <c r="F116" s="1" t="s">
        <v>7</v>
      </c>
      <c r="G116" s="1">
        <v>17</v>
      </c>
      <c r="H116" s="1">
        <v>9</v>
      </c>
      <c r="I116" s="1" t="s">
        <v>32</v>
      </c>
    </row>
    <row r="117" spans="1:9" x14ac:dyDescent="0.3">
      <c r="A117" s="1">
        <v>535.4</v>
      </c>
      <c r="B117" s="1">
        <v>0.4</v>
      </c>
      <c r="C117" s="1">
        <v>6.0000000000000001E-3</v>
      </c>
      <c r="D117" s="1">
        <v>1.6000000000000001E-3</v>
      </c>
      <c r="E117" s="1" t="s">
        <v>33</v>
      </c>
      <c r="F117" s="1" t="s">
        <v>7</v>
      </c>
      <c r="G117" s="1">
        <v>-1</v>
      </c>
      <c r="H117" s="1">
        <v>5</v>
      </c>
      <c r="I117" s="1" t="s">
        <v>32</v>
      </c>
    </row>
    <row r="118" spans="1:9" x14ac:dyDescent="0.3">
      <c r="A118" s="1">
        <v>1674.3</v>
      </c>
      <c r="B118" s="1">
        <v>0.06</v>
      </c>
      <c r="C118" s="1">
        <v>6.0000000000000001E-3</v>
      </c>
      <c r="D118" s="1">
        <v>8.0000000000000004E-4</v>
      </c>
      <c r="E118" s="1" t="s">
        <v>33</v>
      </c>
      <c r="F118" s="1" t="s">
        <v>7</v>
      </c>
      <c r="G118" s="1">
        <v>-1</v>
      </c>
      <c r="H118" s="1">
        <v>14</v>
      </c>
      <c r="I118" s="1" t="s">
        <v>32</v>
      </c>
    </row>
    <row r="119" spans="1:9" x14ac:dyDescent="0.3">
      <c r="A119" s="1">
        <v>269.86</v>
      </c>
      <c r="B119" s="1">
        <v>0.06</v>
      </c>
      <c r="C119" s="1">
        <v>6.0000000000000001E-3</v>
      </c>
      <c r="D119" s="1">
        <v>2.3999999999999998E-3</v>
      </c>
      <c r="E119" s="1" t="s">
        <v>33</v>
      </c>
      <c r="F119" s="1" t="s">
        <v>7</v>
      </c>
      <c r="G119" s="1">
        <v>11</v>
      </c>
      <c r="H119" s="1">
        <v>7</v>
      </c>
      <c r="I119" s="1" t="s">
        <v>32</v>
      </c>
    </row>
    <row r="120" spans="1:9" x14ac:dyDescent="0.3">
      <c r="A120" s="1">
        <v>330.54</v>
      </c>
      <c r="B120" s="1">
        <v>0.1</v>
      </c>
      <c r="C120" s="1">
        <v>6.0000000000000001E-3</v>
      </c>
      <c r="D120" s="1">
        <v>1.6999999999999999E-3</v>
      </c>
      <c r="E120" s="1" t="s">
        <v>33</v>
      </c>
      <c r="F120" s="1" t="s">
        <v>7</v>
      </c>
      <c r="G120" s="1">
        <v>12</v>
      </c>
      <c r="H120" s="1">
        <v>8</v>
      </c>
      <c r="I120" s="1" t="s">
        <v>32</v>
      </c>
    </row>
    <row r="121" spans="1:9" x14ac:dyDescent="0.3">
      <c r="A121" s="1">
        <v>207.6</v>
      </c>
      <c r="B121" s="1">
        <v>0.3</v>
      </c>
      <c r="C121" s="1">
        <v>5.8999999999999999E-3</v>
      </c>
      <c r="D121" s="1">
        <v>4.0000000000000002E-4</v>
      </c>
      <c r="E121" s="1" t="s">
        <v>33</v>
      </c>
      <c r="F121" s="1" t="s">
        <v>7</v>
      </c>
      <c r="G121" s="1">
        <v>14</v>
      </c>
      <c r="H121" s="1">
        <v>12</v>
      </c>
      <c r="I121" s="1" t="s">
        <v>32</v>
      </c>
    </row>
    <row r="122" spans="1:9" x14ac:dyDescent="0.3">
      <c r="A122" s="1">
        <v>735.4</v>
      </c>
      <c r="B122" s="1">
        <v>0.1</v>
      </c>
      <c r="C122" s="1">
        <v>5.7999999999999996E-3</v>
      </c>
      <c r="D122" s="1">
        <v>1E-3</v>
      </c>
      <c r="E122" s="1" t="s">
        <v>33</v>
      </c>
      <c r="F122" s="1" t="s">
        <v>7</v>
      </c>
      <c r="G122" s="1">
        <v>-1</v>
      </c>
      <c r="H122" s="1">
        <v>9</v>
      </c>
      <c r="I122" s="1" t="s">
        <v>32</v>
      </c>
    </row>
    <row r="123" spans="1:9" x14ac:dyDescent="0.3">
      <c r="A123" s="1">
        <v>209.41</v>
      </c>
      <c r="B123" s="1">
        <v>0.13</v>
      </c>
      <c r="C123" s="1">
        <v>5.4999999999999997E-3</v>
      </c>
      <c r="D123" s="1">
        <v>5.0000000000000001E-4</v>
      </c>
      <c r="E123" s="1" t="s">
        <v>33</v>
      </c>
      <c r="F123" s="1" t="s">
        <v>9</v>
      </c>
      <c r="G123" s="1">
        <v>14</v>
      </c>
      <c r="H123" s="1">
        <v>11</v>
      </c>
      <c r="I123" s="1" t="s">
        <v>32</v>
      </c>
    </row>
    <row r="124" spans="1:9" x14ac:dyDescent="0.3">
      <c r="A124" s="1">
        <v>756.12</v>
      </c>
      <c r="B124" s="1">
        <v>0.09</v>
      </c>
      <c r="C124" s="1">
        <v>5.4000000000000003E-3</v>
      </c>
      <c r="D124" s="1">
        <v>8.0000000000000004E-4</v>
      </c>
      <c r="E124" s="1" t="s">
        <v>33</v>
      </c>
      <c r="F124" s="1" t="s">
        <v>7</v>
      </c>
      <c r="G124" s="1">
        <v>-1</v>
      </c>
      <c r="H124" s="1">
        <v>10</v>
      </c>
      <c r="I124" s="1" t="s">
        <v>32</v>
      </c>
    </row>
    <row r="125" spans="1:9" x14ac:dyDescent="0.3">
      <c r="A125" s="1">
        <v>703.25</v>
      </c>
      <c r="B125" s="1">
        <v>0.06</v>
      </c>
      <c r="C125" s="1">
        <v>5.3E-3</v>
      </c>
      <c r="D125" s="1">
        <v>1.2999999999999999E-3</v>
      </c>
      <c r="E125" s="1" t="s">
        <v>33</v>
      </c>
      <c r="F125" s="1" t="s">
        <v>9</v>
      </c>
      <c r="G125" s="1" t="s">
        <v>30</v>
      </c>
      <c r="H125" s="1" t="s">
        <v>30</v>
      </c>
      <c r="I125" s="1" t="s">
        <v>32</v>
      </c>
    </row>
    <row r="126" spans="1:9" x14ac:dyDescent="0.3">
      <c r="A126" s="1">
        <v>1608.36</v>
      </c>
      <c r="B126" s="1">
        <v>0.08</v>
      </c>
      <c r="C126" s="1">
        <v>5.3E-3</v>
      </c>
      <c r="D126" s="1">
        <v>2.9999999999999997E-4</v>
      </c>
      <c r="E126" s="1" t="s">
        <v>33</v>
      </c>
      <c r="F126" s="1" t="s">
        <v>7</v>
      </c>
      <c r="G126" s="1">
        <v>17</v>
      </c>
      <c r="H126" s="1">
        <v>1</v>
      </c>
      <c r="I126" s="1" t="s">
        <v>32</v>
      </c>
    </row>
    <row r="127" spans="1:9" x14ac:dyDescent="0.3">
      <c r="A127" s="1">
        <v>385.69</v>
      </c>
      <c r="B127" s="1">
        <v>0.2</v>
      </c>
      <c r="C127" s="1">
        <v>5.0000000000000001E-3</v>
      </c>
      <c r="D127" s="1">
        <v>5.9999999999999995E-4</v>
      </c>
      <c r="E127" s="1" t="s">
        <v>33</v>
      </c>
      <c r="F127" s="1" t="s">
        <v>7</v>
      </c>
      <c r="G127" s="1">
        <v>18</v>
      </c>
      <c r="H127" s="1">
        <v>12</v>
      </c>
      <c r="I127" s="1" t="s">
        <v>32</v>
      </c>
    </row>
    <row r="128" spans="1:9" x14ac:dyDescent="0.3">
      <c r="A128" s="1">
        <v>496.39</v>
      </c>
      <c r="B128" s="1">
        <v>0.03</v>
      </c>
      <c r="C128" s="1">
        <v>4.8999999999999998E-3</v>
      </c>
      <c r="D128" s="1">
        <v>5.0000000000000001E-4</v>
      </c>
      <c r="E128" s="1" t="s">
        <v>33</v>
      </c>
      <c r="F128" s="1" t="s">
        <v>7</v>
      </c>
      <c r="G128" s="1">
        <v>17</v>
      </c>
      <c r="H128" s="1">
        <v>10</v>
      </c>
      <c r="I128" s="1" t="s">
        <v>32</v>
      </c>
    </row>
    <row r="129" spans="1:9" x14ac:dyDescent="0.3">
      <c r="A129" s="1">
        <v>1390.36</v>
      </c>
      <c r="B129" s="1">
        <v>0.16</v>
      </c>
      <c r="C129" s="1">
        <v>4.7999999999999996E-3</v>
      </c>
      <c r="D129" s="1">
        <v>5.9999999999999995E-4</v>
      </c>
      <c r="E129" s="1" t="s">
        <v>33</v>
      </c>
      <c r="F129" s="1" t="s">
        <v>7</v>
      </c>
      <c r="G129" s="1">
        <v>18</v>
      </c>
      <c r="H129" s="1">
        <v>2</v>
      </c>
      <c r="I129" s="1" t="s">
        <v>32</v>
      </c>
    </row>
    <row r="130" spans="1:9" x14ac:dyDescent="0.3">
      <c r="A130" s="1">
        <v>571.83000000000004</v>
      </c>
      <c r="B130" s="1">
        <v>0.08</v>
      </c>
      <c r="C130" s="1">
        <v>4.7999999999999996E-3</v>
      </c>
      <c r="D130" s="1">
        <v>8.0000000000000004E-4</v>
      </c>
      <c r="E130" s="1" t="s">
        <v>33</v>
      </c>
      <c r="F130" s="1" t="s">
        <v>7</v>
      </c>
      <c r="G130" s="1">
        <v>15</v>
      </c>
      <c r="H130" s="1">
        <v>8</v>
      </c>
      <c r="I130" s="1" t="s">
        <v>32</v>
      </c>
    </row>
    <row r="131" spans="1:9" x14ac:dyDescent="0.3">
      <c r="A131" s="1">
        <v>1314.7</v>
      </c>
      <c r="B131" s="1">
        <v>0.2</v>
      </c>
      <c r="C131" s="1">
        <v>4.7999999999999996E-3</v>
      </c>
      <c r="D131" s="1">
        <v>5.9999999999999995E-4</v>
      </c>
      <c r="E131" s="1" t="s">
        <v>33</v>
      </c>
      <c r="F131" s="1" t="s">
        <v>9</v>
      </c>
      <c r="G131" s="1">
        <v>9</v>
      </c>
      <c r="H131" s="1">
        <v>0</v>
      </c>
      <c r="I131" s="1" t="s">
        <v>32</v>
      </c>
    </row>
    <row r="132" spans="1:9" x14ac:dyDescent="0.3">
      <c r="A132" s="1">
        <v>1001.1</v>
      </c>
      <c r="B132" s="1">
        <v>0.3</v>
      </c>
      <c r="C132" s="1">
        <v>4.5999999999999999E-3</v>
      </c>
      <c r="D132" s="1">
        <v>1E-3</v>
      </c>
      <c r="E132" s="1" t="s">
        <v>33</v>
      </c>
      <c r="F132" s="1" t="s">
        <v>7</v>
      </c>
      <c r="G132" s="1">
        <v>-1</v>
      </c>
      <c r="H132" s="1">
        <v>12</v>
      </c>
      <c r="I132" s="1" t="s">
        <v>32</v>
      </c>
    </row>
    <row r="133" spans="1:9" x14ac:dyDescent="0.3">
      <c r="A133" s="1">
        <v>557.91</v>
      </c>
      <c r="B133" s="1">
        <v>0.17</v>
      </c>
      <c r="C133" s="1">
        <v>4.4000000000000003E-3</v>
      </c>
      <c r="D133" s="1">
        <v>6.9999999999999999E-4</v>
      </c>
      <c r="E133" s="1" t="s">
        <v>33</v>
      </c>
      <c r="F133" s="1" t="s">
        <v>9</v>
      </c>
      <c r="G133" s="1">
        <v>13</v>
      </c>
      <c r="H133" s="1">
        <v>5</v>
      </c>
      <c r="I133" s="1" t="s">
        <v>32</v>
      </c>
    </row>
    <row r="134" spans="1:9" x14ac:dyDescent="0.3">
      <c r="A134" s="1">
        <v>538.29</v>
      </c>
      <c r="B134" s="1">
        <v>0.06</v>
      </c>
      <c r="C134" s="1">
        <v>4.1999999999999997E-3</v>
      </c>
      <c r="D134" s="1">
        <v>5.9999999999999995E-4</v>
      </c>
      <c r="E134" s="1" t="s">
        <v>33</v>
      </c>
      <c r="F134" s="1" t="s">
        <v>7</v>
      </c>
      <c r="G134" s="1">
        <v>14</v>
      </c>
      <c r="H134" s="1">
        <v>8</v>
      </c>
      <c r="I134" s="1" t="s">
        <v>32</v>
      </c>
    </row>
    <row r="135" spans="1:9" x14ac:dyDescent="0.3">
      <c r="A135" s="1">
        <v>496.39</v>
      </c>
      <c r="B135" s="1">
        <v>0.03</v>
      </c>
      <c r="C135" s="1">
        <v>4.1999999999999997E-3</v>
      </c>
      <c r="D135" s="1">
        <v>4.0000000000000002E-4</v>
      </c>
      <c r="E135" s="1" t="s">
        <v>33</v>
      </c>
      <c r="F135" s="1" t="s">
        <v>9</v>
      </c>
      <c r="G135" s="1">
        <v>13</v>
      </c>
      <c r="H135" s="1">
        <v>6</v>
      </c>
      <c r="I135" s="1" t="s">
        <v>32</v>
      </c>
    </row>
    <row r="136" spans="1:9" x14ac:dyDescent="0.3">
      <c r="A136" s="1">
        <v>357.26</v>
      </c>
      <c r="B136" s="1">
        <v>0.05</v>
      </c>
      <c r="C136" s="1">
        <v>4.0000000000000001E-3</v>
      </c>
      <c r="D136" s="1">
        <v>5.0000000000000001E-4</v>
      </c>
      <c r="E136" s="1" t="s">
        <v>33</v>
      </c>
      <c r="F136" s="1" t="s">
        <v>7</v>
      </c>
      <c r="G136" s="1">
        <v>16</v>
      </c>
      <c r="H136" s="1">
        <v>11</v>
      </c>
      <c r="I136" s="1" t="s">
        <v>32</v>
      </c>
    </row>
    <row r="137" spans="1:9" x14ac:dyDescent="0.3">
      <c r="A137" s="1">
        <v>423.45</v>
      </c>
      <c r="B137" s="1">
        <v>0.04</v>
      </c>
      <c r="C137" s="1">
        <v>3.2000000000000002E-3</v>
      </c>
      <c r="D137" s="1">
        <v>5.0000000000000001E-4</v>
      </c>
      <c r="E137" s="1" t="s">
        <v>33</v>
      </c>
      <c r="F137" s="1" t="s">
        <v>7</v>
      </c>
      <c r="G137" s="1">
        <v>10</v>
      </c>
      <c r="H137" s="1">
        <v>5</v>
      </c>
      <c r="I137" s="1" t="s">
        <v>32</v>
      </c>
    </row>
    <row r="138" spans="1:9" x14ac:dyDescent="0.3">
      <c r="A138" s="1">
        <v>683.32</v>
      </c>
      <c r="B138" s="1">
        <v>0.11</v>
      </c>
      <c r="C138" s="1">
        <v>3.0999999999999999E-3</v>
      </c>
      <c r="D138" s="1">
        <v>8.0000000000000004E-4</v>
      </c>
      <c r="E138" s="1" t="s">
        <v>33</v>
      </c>
      <c r="F138" s="1" t="s">
        <v>7</v>
      </c>
      <c r="G138" s="1">
        <v>-1</v>
      </c>
      <c r="H138" s="1">
        <v>7</v>
      </c>
      <c r="I138" s="1" t="s">
        <v>32</v>
      </c>
    </row>
    <row r="139" spans="1:9" x14ac:dyDescent="0.3">
      <c r="A139" s="1">
        <v>595.61</v>
      </c>
      <c r="B139" s="1">
        <v>0.01</v>
      </c>
      <c r="C139" s="1">
        <v>3.0999999999999999E-3</v>
      </c>
      <c r="D139" s="1">
        <v>1.6999999999999999E-3</v>
      </c>
      <c r="E139" s="1" t="s">
        <v>33</v>
      </c>
      <c r="F139" s="1" t="s">
        <v>7</v>
      </c>
      <c r="G139" s="1">
        <v>-1</v>
      </c>
      <c r="H139" s="1">
        <v>6</v>
      </c>
      <c r="I139" s="1" t="s">
        <v>32</v>
      </c>
    </row>
    <row r="140" spans="1:9" x14ac:dyDescent="0.3">
      <c r="A140" s="1">
        <v>316.2</v>
      </c>
      <c r="B140" s="1">
        <v>0.2</v>
      </c>
      <c r="C140" s="1">
        <v>3.0999999999999999E-3</v>
      </c>
      <c r="D140" s="1">
        <v>1E-3</v>
      </c>
      <c r="E140" s="1" t="s">
        <v>33</v>
      </c>
      <c r="F140" s="1" t="s">
        <v>7</v>
      </c>
      <c r="G140" s="1">
        <v>7</v>
      </c>
      <c r="H140" s="1">
        <v>4</v>
      </c>
      <c r="I140" s="1" t="s">
        <v>32</v>
      </c>
    </row>
    <row r="141" spans="1:9" x14ac:dyDescent="0.3">
      <c r="A141" s="1">
        <v>387.9</v>
      </c>
      <c r="B141" s="1">
        <v>0.08</v>
      </c>
      <c r="C141" s="1">
        <v>2.96E-3</v>
      </c>
      <c r="D141" s="1">
        <v>2.1000000000000001E-4</v>
      </c>
      <c r="E141" s="1" t="s">
        <v>33</v>
      </c>
      <c r="F141" s="1" t="s">
        <v>9</v>
      </c>
      <c r="G141" s="1">
        <v>10</v>
      </c>
      <c r="H141" s="1">
        <v>4</v>
      </c>
      <c r="I141" s="1" t="s">
        <v>32</v>
      </c>
    </row>
    <row r="142" spans="1:9" x14ac:dyDescent="0.3">
      <c r="A142" s="1">
        <v>696.87</v>
      </c>
      <c r="B142" s="1">
        <v>0.19</v>
      </c>
      <c r="C142" s="1">
        <v>2.8999999999999998E-3</v>
      </c>
      <c r="D142" s="1">
        <v>1E-3</v>
      </c>
      <c r="E142" s="1" t="s">
        <v>33</v>
      </c>
      <c r="F142" s="1" t="s">
        <v>7</v>
      </c>
      <c r="G142" s="1">
        <v>-1</v>
      </c>
      <c r="H142" s="1">
        <v>8</v>
      </c>
      <c r="I142" s="1" t="s">
        <v>32</v>
      </c>
    </row>
    <row r="143" spans="1:9" x14ac:dyDescent="0.3">
      <c r="A143" s="1">
        <v>937.05</v>
      </c>
      <c r="B143" s="1">
        <v>1.4999999999999999E-2</v>
      </c>
      <c r="C143" s="1">
        <v>2.7000000000000001E-3</v>
      </c>
      <c r="D143" s="1">
        <v>5.9999999999999995E-4</v>
      </c>
      <c r="E143" s="1" t="s">
        <v>33</v>
      </c>
      <c r="F143" s="1" t="s">
        <v>9</v>
      </c>
      <c r="G143" s="1">
        <v>15</v>
      </c>
      <c r="H143" s="1">
        <v>3</v>
      </c>
      <c r="I143" s="1" t="s">
        <v>32</v>
      </c>
    </row>
    <row r="144" spans="1:9" x14ac:dyDescent="0.3">
      <c r="A144" s="1">
        <v>237.31</v>
      </c>
      <c r="B144" s="1">
        <v>0.05</v>
      </c>
      <c r="C144" s="1">
        <v>2.5000000000000001E-3</v>
      </c>
      <c r="D144" s="1">
        <v>8.0000000000000004E-4</v>
      </c>
      <c r="E144" s="1" t="s">
        <v>33</v>
      </c>
      <c r="F144" s="1" t="s">
        <v>7</v>
      </c>
      <c r="G144" s="1">
        <v>-1</v>
      </c>
      <c r="H144" s="1">
        <v>0</v>
      </c>
      <c r="I144" s="1" t="s">
        <v>32</v>
      </c>
    </row>
    <row r="145" spans="1:9" x14ac:dyDescent="0.3">
      <c r="A145" s="1">
        <v>320.02999999999997</v>
      </c>
      <c r="B145" s="1">
        <v>0.15</v>
      </c>
      <c r="C145" s="1">
        <v>1.6999999999999999E-3</v>
      </c>
      <c r="D145" s="1">
        <v>5.9999999999999995E-4</v>
      </c>
      <c r="E145" s="1" t="s">
        <v>33</v>
      </c>
      <c r="F145" s="1" t="s">
        <v>7</v>
      </c>
      <c r="G145" s="1">
        <v>-1</v>
      </c>
      <c r="H145" s="1">
        <v>1</v>
      </c>
      <c r="I145" s="1" t="s">
        <v>32</v>
      </c>
    </row>
    <row r="146" spans="1:9" x14ac:dyDescent="0.3">
      <c r="A146" s="1">
        <v>1643.6</v>
      </c>
      <c r="B146" s="1">
        <v>0.1</v>
      </c>
      <c r="C146" s="1">
        <v>1.5E-3</v>
      </c>
      <c r="D146" s="1">
        <v>4.0000000000000002E-4</v>
      </c>
      <c r="E146" s="1" t="s">
        <v>33</v>
      </c>
      <c r="F146" s="1" t="s">
        <v>9</v>
      </c>
      <c r="G146" s="1">
        <v>14</v>
      </c>
      <c r="H146" s="1">
        <v>0</v>
      </c>
      <c r="I146" s="1" t="s">
        <v>32</v>
      </c>
    </row>
    <row r="147" spans="1:9" x14ac:dyDescent="0.3">
      <c r="A147" s="1">
        <v>482.31</v>
      </c>
      <c r="B147" s="1">
        <v>0.03</v>
      </c>
      <c r="C147" s="1">
        <v>1.39E-3</v>
      </c>
      <c r="D147" s="1">
        <v>6.0000000000000002E-5</v>
      </c>
      <c r="E147" s="1" t="s">
        <v>33</v>
      </c>
      <c r="F147" s="1" t="s">
        <v>9</v>
      </c>
      <c r="G147" s="1">
        <v>13</v>
      </c>
      <c r="H147" s="1">
        <v>7</v>
      </c>
      <c r="I147" s="1" t="s">
        <v>32</v>
      </c>
    </row>
    <row r="148" spans="1:9" x14ac:dyDescent="0.3">
      <c r="A148" s="1">
        <v>1139</v>
      </c>
      <c r="B148" s="1">
        <v>1</v>
      </c>
      <c r="C148" s="1">
        <v>1.2999999999999999E-3</v>
      </c>
      <c r="D148" s="1">
        <v>2.9999999999999997E-4</v>
      </c>
      <c r="E148" s="1" t="s">
        <v>33</v>
      </c>
      <c r="F148" s="1" t="s">
        <v>7</v>
      </c>
      <c r="G148" s="1">
        <v>-1</v>
      </c>
      <c r="H148" s="1">
        <v>13</v>
      </c>
      <c r="I148" s="1" t="s">
        <v>32</v>
      </c>
    </row>
    <row r="149" spans="1:9" x14ac:dyDescent="0.3">
      <c r="A149" s="1">
        <v>391.32</v>
      </c>
      <c r="B149" s="1">
        <v>0.14000000000000001</v>
      </c>
      <c r="C149" s="1">
        <v>1.25E-3</v>
      </c>
      <c r="D149" s="1">
        <v>2.1000000000000001E-4</v>
      </c>
      <c r="E149" s="1" t="s">
        <v>33</v>
      </c>
      <c r="F149" s="1" t="s">
        <v>7</v>
      </c>
      <c r="G149" s="1">
        <v>-1</v>
      </c>
      <c r="H149" s="1">
        <v>3</v>
      </c>
      <c r="I149" s="1" t="s">
        <v>32</v>
      </c>
    </row>
    <row r="150" spans="1:9" x14ac:dyDescent="0.3">
      <c r="A150" s="1">
        <v>561.20000000000005</v>
      </c>
      <c r="B150" s="1">
        <v>0.5</v>
      </c>
      <c r="C150" s="1">
        <v>1.08E-3</v>
      </c>
      <c r="D150" s="1">
        <v>2.1000000000000001E-4</v>
      </c>
      <c r="E150" s="1" t="s">
        <v>33</v>
      </c>
      <c r="F150" s="1" t="s">
        <v>7</v>
      </c>
      <c r="G150" s="1">
        <v>12</v>
      </c>
      <c r="H150" s="1">
        <v>5</v>
      </c>
      <c r="I150" s="1" t="s">
        <v>32</v>
      </c>
    </row>
    <row r="151" spans="1:9" x14ac:dyDescent="0.3">
      <c r="A151" s="1">
        <v>379.37</v>
      </c>
      <c r="B151" s="1">
        <v>0.06</v>
      </c>
      <c r="C151" s="1">
        <v>8.3000000000000001E-4</v>
      </c>
      <c r="D151" s="1">
        <v>2.1000000000000001E-4</v>
      </c>
      <c r="E151" s="1" t="s">
        <v>33</v>
      </c>
      <c r="F151" s="1" t="s">
        <v>7</v>
      </c>
      <c r="G151" s="1">
        <v>-1</v>
      </c>
      <c r="H151" s="1">
        <v>2</v>
      </c>
      <c r="I151" s="1" t="s">
        <v>32</v>
      </c>
    </row>
    <row r="152" spans="1:9" x14ac:dyDescent="0.3">
      <c r="A152" s="1">
        <v>406.74</v>
      </c>
      <c r="B152" s="1">
        <v>0.15</v>
      </c>
      <c r="C152" s="1">
        <v>8.3000000000000001E-4</v>
      </c>
      <c r="D152" s="1">
        <v>2.1000000000000001E-4</v>
      </c>
      <c r="E152" s="1" t="s">
        <v>33</v>
      </c>
      <c r="F152" s="1" t="s">
        <v>7</v>
      </c>
      <c r="G152" s="1">
        <v>-1</v>
      </c>
      <c r="H152" s="1">
        <v>4</v>
      </c>
      <c r="I152" s="1" t="s">
        <v>32</v>
      </c>
    </row>
    <row r="153" spans="1:9" x14ac:dyDescent="0.3">
      <c r="A153" s="1">
        <v>1635.2</v>
      </c>
      <c r="B153" s="1">
        <v>0.5</v>
      </c>
      <c r="C153" s="1">
        <v>1.4999999999999999E-4</v>
      </c>
      <c r="D153" s="1">
        <v>5.0000000000000002E-5</v>
      </c>
      <c r="E153" s="1" t="s">
        <v>33</v>
      </c>
      <c r="F153" s="1" t="s">
        <v>7</v>
      </c>
      <c r="G153" s="1">
        <v>18</v>
      </c>
      <c r="H153" s="1">
        <v>1</v>
      </c>
      <c r="I153" s="1" t="s">
        <v>32</v>
      </c>
    </row>
    <row r="154" spans="1:9" x14ac:dyDescent="0.3">
      <c r="A154" s="1" t="s">
        <v>39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227"/>
  <sheetViews>
    <sheetView zoomScale="85" zoomScaleNormal="85" workbookViewId="0">
      <selection activeCell="A17" sqref="A17"/>
    </sheetView>
  </sheetViews>
  <sheetFormatPr defaultColWidth="9.109375" defaultRowHeight="14.4" x14ac:dyDescent="0.3"/>
  <cols>
    <col min="1" max="1" width="81.109375" style="1" bestFit="1" customWidth="1"/>
    <col min="2" max="2" width="16" style="1" bestFit="1" customWidth="1"/>
    <col min="3" max="3" width="13.33203125" style="1" bestFit="1" customWidth="1"/>
    <col min="4" max="4" width="12.44140625" style="1" bestFit="1" customWidth="1"/>
    <col min="5" max="5" width="6.6640625" style="1" bestFit="1" customWidth="1"/>
    <col min="6" max="6" width="8.5546875" style="1" bestFit="1" customWidth="1"/>
    <col min="7" max="7" width="9.33203125" style="1" bestFit="1" customWidth="1"/>
    <col min="8" max="8" width="8.6640625" style="1" bestFit="1" customWidth="1"/>
    <col min="9" max="9" width="21.88671875" style="1" bestFit="1" customWidth="1"/>
    <col min="10" max="16384" width="9.109375" style="1"/>
  </cols>
  <sheetData>
    <row r="1" spans="1:9" x14ac:dyDescent="0.3">
      <c r="A1" s="1" t="s">
        <v>0</v>
      </c>
      <c r="B1" s="1" t="s">
        <v>63</v>
      </c>
    </row>
    <row r="2" spans="1:9" x14ac:dyDescent="0.3">
      <c r="A2" s="1" t="s">
        <v>2</v>
      </c>
      <c r="B2" s="1" t="s">
        <v>64</v>
      </c>
    </row>
    <row r="3" spans="1:9" x14ac:dyDescent="0.3">
      <c r="A3" s="1" t="s">
        <v>4</v>
      </c>
      <c r="B3" s="1">
        <v>95</v>
      </c>
    </row>
    <row r="4" spans="1:9" x14ac:dyDescent="0.3">
      <c r="A4" s="1" t="s">
        <v>5</v>
      </c>
      <c r="B4" s="1" t="s">
        <v>65</v>
      </c>
      <c r="C4" s="1" t="s">
        <v>66</v>
      </c>
      <c r="D4" s="1">
        <v>100</v>
      </c>
    </row>
    <row r="5" spans="1:9" x14ac:dyDescent="0.3">
      <c r="A5" s="1" t="s">
        <v>67</v>
      </c>
      <c r="B5" s="1">
        <v>5637.82</v>
      </c>
    </row>
    <row r="6" spans="1:9" x14ac:dyDescent="0.3">
      <c r="A6" s="1" t="s">
        <v>68</v>
      </c>
      <c r="B6" s="1" t="s">
        <v>8</v>
      </c>
      <c r="C6" s="1" t="s">
        <v>69</v>
      </c>
      <c r="D6" s="1">
        <v>99.997559999999993</v>
      </c>
    </row>
    <row r="7" spans="1:9" x14ac:dyDescent="0.3">
      <c r="A7" s="1" t="s">
        <v>12</v>
      </c>
      <c r="B7" s="1">
        <v>432.6</v>
      </c>
      <c r="C7" s="1">
        <v>0.6</v>
      </c>
    </row>
    <row r="8" spans="1:9" x14ac:dyDescent="0.3">
      <c r="A8" s="1" t="s">
        <v>13</v>
      </c>
      <c r="B8" s="2">
        <v>13652000000</v>
      </c>
      <c r="C8" s="2">
        <v>19000000</v>
      </c>
    </row>
    <row r="9" spans="1:9" x14ac:dyDescent="0.3">
      <c r="A9" s="1" t="s">
        <v>14</v>
      </c>
      <c r="B9" s="2">
        <v>5.0770000000000003E-11</v>
      </c>
      <c r="C9" s="2">
        <v>7.0000000000000005E-14</v>
      </c>
    </row>
    <row r="10" spans="1:9" x14ac:dyDescent="0.3">
      <c r="A10" s="1" t="s">
        <v>15</v>
      </c>
      <c r="B10" s="2">
        <v>126880000000</v>
      </c>
      <c r="C10" s="2">
        <v>180000000</v>
      </c>
    </row>
    <row r="11" spans="1:9" x14ac:dyDescent="0.3">
      <c r="A11" s="1" t="s">
        <v>16</v>
      </c>
      <c r="B11" s="1" t="s">
        <v>70</v>
      </c>
    </row>
    <row r="12" spans="1:9" x14ac:dyDescent="0.3">
      <c r="A12" s="1" t="s">
        <v>18</v>
      </c>
      <c r="B12" s="3">
        <v>0.1</v>
      </c>
    </row>
    <row r="13" spans="1:9" x14ac:dyDescent="0.3">
      <c r="A13" s="1" t="s">
        <v>71</v>
      </c>
    </row>
    <row r="14" spans="1:9" x14ac:dyDescent="0.3">
      <c r="A14" s="1" t="s">
        <v>20</v>
      </c>
    </row>
    <row r="15" spans="1:9" x14ac:dyDescent="0.3">
      <c r="A15" s="1" t="s">
        <v>21</v>
      </c>
      <c r="B15" s="1" t="s">
        <v>22</v>
      </c>
      <c r="C15" s="1" t="s">
        <v>23</v>
      </c>
      <c r="D15" s="1" t="s">
        <v>24</v>
      </c>
      <c r="E15" s="1" t="s">
        <v>25</v>
      </c>
      <c r="F15" s="1" t="s">
        <v>26</v>
      </c>
      <c r="G15" s="1" t="s">
        <v>27</v>
      </c>
      <c r="H15" s="1" t="s">
        <v>28</v>
      </c>
      <c r="I15" s="1" t="s">
        <v>29</v>
      </c>
    </row>
    <row r="16" spans="1:9" x14ac:dyDescent="0.3">
      <c r="A16" s="1">
        <v>5485.56</v>
      </c>
      <c r="B16" s="1">
        <v>0.12</v>
      </c>
      <c r="C16" s="1">
        <v>84.45</v>
      </c>
      <c r="D16" s="1">
        <v>0.1</v>
      </c>
      <c r="E16" s="1" t="s">
        <v>72</v>
      </c>
      <c r="F16" s="1" t="s">
        <v>63</v>
      </c>
      <c r="G16" s="1">
        <v>0</v>
      </c>
      <c r="H16" s="1">
        <v>2</v>
      </c>
      <c r="I16" s="1" t="s">
        <v>32</v>
      </c>
    </row>
    <row r="17" spans="1:9" x14ac:dyDescent="0.3">
      <c r="A17" s="1">
        <v>59.540900000000001</v>
      </c>
      <c r="B17" s="1">
        <v>1E-4</v>
      </c>
      <c r="C17" s="1">
        <v>35.92</v>
      </c>
      <c r="D17" s="1">
        <v>0.17</v>
      </c>
      <c r="E17" s="1" t="s">
        <v>33</v>
      </c>
      <c r="F17" s="1" t="s">
        <v>66</v>
      </c>
      <c r="G17" s="1">
        <v>2</v>
      </c>
      <c r="H17" s="1">
        <v>0</v>
      </c>
      <c r="I17" s="1" t="s">
        <v>32</v>
      </c>
    </row>
    <row r="18" spans="1:9" x14ac:dyDescent="0.3">
      <c r="A18" s="1">
        <v>16.96</v>
      </c>
      <c r="B18" s="1" t="s">
        <v>30</v>
      </c>
      <c r="C18" s="1">
        <v>18.579999999999998</v>
      </c>
      <c r="D18" s="1">
        <v>0.13</v>
      </c>
      <c r="E18" s="1" t="s">
        <v>73</v>
      </c>
      <c r="F18" s="1" t="s">
        <v>66</v>
      </c>
      <c r="G18" s="1" t="s">
        <v>30</v>
      </c>
      <c r="H18" s="1" t="s">
        <v>30</v>
      </c>
      <c r="I18" s="1" t="s">
        <v>32</v>
      </c>
    </row>
    <row r="19" spans="1:9" x14ac:dyDescent="0.3">
      <c r="A19" s="1">
        <v>5442.86</v>
      </c>
      <c r="B19" s="1">
        <v>0.12</v>
      </c>
      <c r="C19" s="1">
        <v>13.23</v>
      </c>
      <c r="D19" s="1">
        <v>0.1</v>
      </c>
      <c r="E19" s="1" t="s">
        <v>72</v>
      </c>
      <c r="F19" s="1" t="s">
        <v>63</v>
      </c>
      <c r="G19" s="1">
        <v>0</v>
      </c>
      <c r="H19" s="1">
        <v>4</v>
      </c>
      <c r="I19" s="1" t="s">
        <v>32</v>
      </c>
    </row>
    <row r="20" spans="1:9" x14ac:dyDescent="0.3">
      <c r="A20" s="1">
        <v>13.852</v>
      </c>
      <c r="B20" s="1" t="s">
        <v>30</v>
      </c>
      <c r="C20" s="1">
        <v>13.02</v>
      </c>
      <c r="D20" s="1">
        <v>0.1</v>
      </c>
      <c r="E20" s="1" t="s">
        <v>74</v>
      </c>
      <c r="F20" s="1" t="s">
        <v>66</v>
      </c>
      <c r="G20" s="1" t="s">
        <v>30</v>
      </c>
      <c r="H20" s="1" t="s">
        <v>30</v>
      </c>
      <c r="I20" s="1" t="s">
        <v>32</v>
      </c>
    </row>
    <row r="21" spans="1:9" x14ac:dyDescent="0.3">
      <c r="A21" s="1">
        <v>21.16</v>
      </c>
      <c r="B21" s="1" t="s">
        <v>30</v>
      </c>
      <c r="C21" s="1">
        <v>4.83</v>
      </c>
      <c r="D21" s="1">
        <v>0.03</v>
      </c>
      <c r="E21" s="1" t="s">
        <v>75</v>
      </c>
      <c r="F21" s="1" t="s">
        <v>66</v>
      </c>
      <c r="G21" s="1" t="s">
        <v>30</v>
      </c>
      <c r="H21" s="1" t="s">
        <v>30</v>
      </c>
      <c r="I21" s="1" t="s">
        <v>32</v>
      </c>
    </row>
    <row r="22" spans="1:9" x14ac:dyDescent="0.3">
      <c r="A22" s="1">
        <v>26.3446</v>
      </c>
      <c r="B22" s="1">
        <v>2.0000000000000001E-4</v>
      </c>
      <c r="C22" s="1">
        <v>2.31</v>
      </c>
      <c r="D22" s="1">
        <v>0.08</v>
      </c>
      <c r="E22" s="1" t="s">
        <v>33</v>
      </c>
      <c r="F22" s="1" t="s">
        <v>66</v>
      </c>
      <c r="G22" s="1">
        <v>2</v>
      </c>
      <c r="H22" s="1">
        <v>1</v>
      </c>
      <c r="I22" s="1" t="s">
        <v>32</v>
      </c>
    </row>
    <row r="23" spans="1:9" x14ac:dyDescent="0.3">
      <c r="A23" s="1">
        <v>5388.25</v>
      </c>
      <c r="B23" s="1">
        <v>0.13</v>
      </c>
      <c r="C23" s="1">
        <v>1.66</v>
      </c>
      <c r="D23" s="1">
        <v>0.03</v>
      </c>
      <c r="E23" s="1" t="s">
        <v>72</v>
      </c>
      <c r="F23" s="1" t="s">
        <v>63</v>
      </c>
      <c r="G23" s="1">
        <v>0</v>
      </c>
      <c r="H23" s="1">
        <v>6</v>
      </c>
      <c r="I23" s="1" t="s">
        <v>32</v>
      </c>
    </row>
    <row r="24" spans="1:9" x14ac:dyDescent="0.3">
      <c r="A24" s="1">
        <v>11.89</v>
      </c>
      <c r="B24" s="1" t="s">
        <v>30</v>
      </c>
      <c r="C24" s="1">
        <v>0.84399999999999997</v>
      </c>
      <c r="D24" s="1">
        <v>8.9999999999999993E-3</v>
      </c>
      <c r="E24" s="1" t="s">
        <v>76</v>
      </c>
      <c r="F24" s="1" t="s">
        <v>66</v>
      </c>
      <c r="G24" s="1" t="s">
        <v>30</v>
      </c>
      <c r="H24" s="1" t="s">
        <v>30</v>
      </c>
      <c r="I24" s="1" t="s">
        <v>32</v>
      </c>
    </row>
    <row r="25" spans="1:9" x14ac:dyDescent="0.3">
      <c r="A25" s="1">
        <v>15.875999999999999</v>
      </c>
      <c r="B25" s="1" t="s">
        <v>30</v>
      </c>
      <c r="C25" s="1">
        <v>0.38400000000000001</v>
      </c>
      <c r="D25" s="1">
        <v>0.02</v>
      </c>
      <c r="E25" s="1" t="s">
        <v>77</v>
      </c>
      <c r="F25" s="1" t="s">
        <v>66</v>
      </c>
      <c r="G25" s="1" t="s">
        <v>30</v>
      </c>
      <c r="H25" s="1" t="s">
        <v>30</v>
      </c>
      <c r="I25" s="1" t="s">
        <v>32</v>
      </c>
    </row>
    <row r="26" spans="1:9" x14ac:dyDescent="0.3">
      <c r="A26" s="1">
        <v>5544.11</v>
      </c>
      <c r="B26" s="1">
        <v>0.12</v>
      </c>
      <c r="C26" s="1">
        <v>0.38</v>
      </c>
      <c r="D26" s="1">
        <v>0.01</v>
      </c>
      <c r="E26" s="1" t="s">
        <v>72</v>
      </c>
      <c r="F26" s="1" t="s">
        <v>63</v>
      </c>
      <c r="G26" s="1">
        <v>0</v>
      </c>
      <c r="H26" s="1">
        <v>0</v>
      </c>
      <c r="I26" s="1" t="s">
        <v>32</v>
      </c>
    </row>
    <row r="27" spans="1:9" x14ac:dyDescent="0.3">
      <c r="A27" s="1">
        <v>5511.46</v>
      </c>
      <c r="B27" s="1">
        <v>0.12</v>
      </c>
      <c r="C27" s="1">
        <v>0.23</v>
      </c>
      <c r="D27" s="1">
        <v>0.01</v>
      </c>
      <c r="E27" s="1" t="s">
        <v>72</v>
      </c>
      <c r="F27" s="1" t="s">
        <v>63</v>
      </c>
      <c r="G27" s="1">
        <v>0</v>
      </c>
      <c r="H27" s="1">
        <v>1</v>
      </c>
      <c r="I27" s="1" t="s">
        <v>32</v>
      </c>
    </row>
    <row r="28" spans="1:9" x14ac:dyDescent="0.3">
      <c r="A28" s="1">
        <v>33.196300000000001</v>
      </c>
      <c r="B28" s="1">
        <v>2.9999999999999997E-4</v>
      </c>
      <c r="C28" s="1">
        <v>0.1215</v>
      </c>
      <c r="D28" s="1">
        <v>2.8E-3</v>
      </c>
      <c r="E28" s="1" t="s">
        <v>33</v>
      </c>
      <c r="F28" s="1" t="s">
        <v>66</v>
      </c>
      <c r="G28" s="1">
        <v>1</v>
      </c>
      <c r="H28" s="1">
        <v>0</v>
      </c>
      <c r="I28" s="1" t="s">
        <v>32</v>
      </c>
    </row>
    <row r="29" spans="1:9" x14ac:dyDescent="0.3">
      <c r="A29" s="1">
        <v>43.42</v>
      </c>
      <c r="B29" s="1">
        <v>3.0000000000000001E-3</v>
      </c>
      <c r="C29" s="1">
        <v>6.6900000000000001E-2</v>
      </c>
      <c r="D29" s="1">
        <v>2.8999999999999998E-3</v>
      </c>
      <c r="E29" s="1" t="s">
        <v>33</v>
      </c>
      <c r="F29" s="1" t="s">
        <v>66</v>
      </c>
      <c r="G29" s="1">
        <v>4</v>
      </c>
      <c r="H29" s="1">
        <v>2</v>
      </c>
      <c r="I29" s="1" t="s">
        <v>32</v>
      </c>
    </row>
    <row r="30" spans="1:9" x14ac:dyDescent="0.3">
      <c r="A30" s="1">
        <v>5469.47</v>
      </c>
      <c r="B30" s="1">
        <v>0.12</v>
      </c>
      <c r="C30" s="1">
        <v>0.04</v>
      </c>
      <c r="D30" s="1" t="s">
        <v>30</v>
      </c>
      <c r="E30" s="1" t="s">
        <v>72</v>
      </c>
      <c r="F30" s="1" t="s">
        <v>63</v>
      </c>
      <c r="G30" s="1">
        <v>0</v>
      </c>
      <c r="H30" s="1">
        <v>3</v>
      </c>
      <c r="I30" s="1" t="s">
        <v>32</v>
      </c>
    </row>
    <row r="31" spans="1:9" x14ac:dyDescent="0.3">
      <c r="A31" s="1">
        <v>98.97</v>
      </c>
      <c r="B31" s="1">
        <v>0.02</v>
      </c>
      <c r="C31" s="1">
        <v>2.0299999999999999E-2</v>
      </c>
      <c r="D31" s="1">
        <v>4.0000000000000002E-4</v>
      </c>
      <c r="E31" s="1" t="s">
        <v>33</v>
      </c>
      <c r="F31" s="1" t="s">
        <v>66</v>
      </c>
      <c r="G31" s="1">
        <v>6</v>
      </c>
      <c r="H31" s="1">
        <v>2</v>
      </c>
      <c r="I31" s="1" t="s">
        <v>32</v>
      </c>
    </row>
    <row r="32" spans="1:9" x14ac:dyDescent="0.3">
      <c r="A32" s="1">
        <v>102.98</v>
      </c>
      <c r="B32" s="1">
        <v>0.02</v>
      </c>
      <c r="C32" s="1">
        <v>1.95E-2</v>
      </c>
      <c r="D32" s="1">
        <v>4.0000000000000002E-4</v>
      </c>
      <c r="E32" s="1" t="s">
        <v>33</v>
      </c>
      <c r="F32" s="1" t="s">
        <v>66</v>
      </c>
      <c r="G32" s="1">
        <v>4</v>
      </c>
      <c r="H32" s="1">
        <v>0</v>
      </c>
      <c r="I32" s="1" t="s">
        <v>32</v>
      </c>
    </row>
    <row r="33" spans="1:9" x14ac:dyDescent="0.3">
      <c r="A33" s="1">
        <v>55.56</v>
      </c>
      <c r="B33" s="1">
        <v>0.02</v>
      </c>
      <c r="C33" s="1">
        <v>1.8100000000000002E-2</v>
      </c>
      <c r="D33" s="1">
        <v>1.8E-3</v>
      </c>
      <c r="E33" s="1" t="s">
        <v>33</v>
      </c>
      <c r="F33" s="1" t="s">
        <v>66</v>
      </c>
      <c r="G33" s="1">
        <v>6</v>
      </c>
      <c r="H33" s="1">
        <v>4</v>
      </c>
      <c r="I33" s="1" t="s">
        <v>32</v>
      </c>
    </row>
    <row r="34" spans="1:9" x14ac:dyDescent="0.3">
      <c r="A34" s="1">
        <v>32.183</v>
      </c>
      <c r="B34" s="1" t="s">
        <v>30</v>
      </c>
      <c r="C34" s="1">
        <v>1.7399999999999999E-2</v>
      </c>
      <c r="D34" s="1">
        <v>4.0000000000000002E-4</v>
      </c>
      <c r="E34" s="1" t="s">
        <v>33</v>
      </c>
      <c r="F34" s="1" t="s">
        <v>66</v>
      </c>
      <c r="G34" s="1">
        <v>-1</v>
      </c>
      <c r="H34" s="1">
        <v>1</v>
      </c>
      <c r="I34" s="1" t="s">
        <v>32</v>
      </c>
    </row>
    <row r="35" spans="1:9" x14ac:dyDescent="0.3">
      <c r="A35" s="1">
        <v>5321.87</v>
      </c>
      <c r="B35" s="1">
        <v>0.13</v>
      </c>
      <c r="C35" s="1">
        <v>1.4E-2</v>
      </c>
      <c r="D35" s="1">
        <v>3.0000000000000001E-3</v>
      </c>
      <c r="E35" s="1" t="s">
        <v>72</v>
      </c>
      <c r="F35" s="1" t="s">
        <v>63</v>
      </c>
      <c r="G35" s="1">
        <v>0</v>
      </c>
      <c r="H35" s="1">
        <v>8</v>
      </c>
      <c r="I35" s="1" t="s">
        <v>32</v>
      </c>
    </row>
    <row r="36" spans="1:9" x14ac:dyDescent="0.3">
      <c r="A36" s="1">
        <v>5416.28</v>
      </c>
      <c r="B36" s="1">
        <v>0.13</v>
      </c>
      <c r="C36" s="1">
        <v>0.01</v>
      </c>
      <c r="D36" s="1" t="s">
        <v>30</v>
      </c>
      <c r="E36" s="1" t="s">
        <v>72</v>
      </c>
      <c r="F36" s="1" t="s">
        <v>63</v>
      </c>
      <c r="G36" s="1">
        <v>0</v>
      </c>
      <c r="H36" s="1">
        <v>5</v>
      </c>
      <c r="I36" s="1" t="s">
        <v>32</v>
      </c>
    </row>
    <row r="37" spans="1:9" x14ac:dyDescent="0.3">
      <c r="A37" s="1">
        <v>42.704000000000001</v>
      </c>
      <c r="B37" s="1">
        <v>5.0000000000000001E-3</v>
      </c>
      <c r="C37" s="1">
        <v>5.4999999999999997E-3</v>
      </c>
      <c r="D37" s="1">
        <v>1.1000000000000001E-3</v>
      </c>
      <c r="E37" s="1" t="s">
        <v>33</v>
      </c>
      <c r="F37" s="1" t="s">
        <v>66</v>
      </c>
      <c r="G37" s="1">
        <v>3</v>
      </c>
      <c r="H37" s="1">
        <v>1</v>
      </c>
      <c r="I37" s="1" t="s">
        <v>32</v>
      </c>
    </row>
    <row r="38" spans="1:9" x14ac:dyDescent="0.3">
      <c r="A38" s="1">
        <v>57.85</v>
      </c>
      <c r="B38" s="1">
        <v>0.05</v>
      </c>
      <c r="C38" s="1">
        <v>5.1999999999999998E-3</v>
      </c>
      <c r="D38" s="1">
        <v>1.5E-3</v>
      </c>
      <c r="E38" s="1" t="s">
        <v>33</v>
      </c>
      <c r="F38" s="1" t="s">
        <v>66</v>
      </c>
      <c r="G38" s="1">
        <v>-1</v>
      </c>
      <c r="H38" s="1">
        <v>2</v>
      </c>
      <c r="I38" s="1" t="s">
        <v>32</v>
      </c>
    </row>
    <row r="39" spans="1:9" x14ac:dyDescent="0.3">
      <c r="A39" s="1">
        <v>125.3</v>
      </c>
      <c r="B39" s="1">
        <v>0.02</v>
      </c>
      <c r="C39" s="1">
        <v>4.1000000000000003E-3</v>
      </c>
      <c r="D39" s="1">
        <v>2.0000000000000001E-4</v>
      </c>
      <c r="E39" s="1" t="s">
        <v>33</v>
      </c>
      <c r="F39" s="1" t="s">
        <v>66</v>
      </c>
      <c r="G39" s="1">
        <v>6</v>
      </c>
      <c r="H39" s="1">
        <v>1</v>
      </c>
      <c r="I39" s="1" t="s">
        <v>32</v>
      </c>
    </row>
    <row r="40" spans="1:9" x14ac:dyDescent="0.3">
      <c r="A40" s="1">
        <v>69.760000000000005</v>
      </c>
      <c r="B40" s="1">
        <v>0.03</v>
      </c>
      <c r="C40" s="1">
        <v>2.8999999999999998E-3</v>
      </c>
      <c r="D40" s="1">
        <v>4.0000000000000002E-4</v>
      </c>
      <c r="E40" s="1" t="s">
        <v>33</v>
      </c>
      <c r="F40" s="1" t="s">
        <v>66</v>
      </c>
      <c r="G40" s="1">
        <v>4</v>
      </c>
      <c r="H40" s="1">
        <v>1</v>
      </c>
      <c r="I40" s="1" t="s">
        <v>32</v>
      </c>
    </row>
    <row r="41" spans="1:9" x14ac:dyDescent="0.3">
      <c r="A41" s="1">
        <v>5244.13</v>
      </c>
      <c r="B41" s="1">
        <v>0.13</v>
      </c>
      <c r="C41" s="1">
        <v>2.2000000000000001E-3</v>
      </c>
      <c r="D41" s="1">
        <v>2.9999999999999997E-4</v>
      </c>
      <c r="E41" s="1" t="s">
        <v>72</v>
      </c>
      <c r="F41" s="1" t="s">
        <v>63</v>
      </c>
      <c r="G41" s="1">
        <v>0</v>
      </c>
      <c r="H41" s="1">
        <v>11</v>
      </c>
      <c r="I41" s="1" t="s">
        <v>32</v>
      </c>
    </row>
    <row r="42" spans="1:9" x14ac:dyDescent="0.3">
      <c r="A42" s="1">
        <v>101.059</v>
      </c>
      <c r="B42" s="1" t="s">
        <v>30</v>
      </c>
      <c r="C42" s="1">
        <v>1.81E-3</v>
      </c>
      <c r="D42" s="1">
        <v>5.0000000000000002E-5</v>
      </c>
      <c r="E42" s="1" t="s">
        <v>31</v>
      </c>
      <c r="F42" s="1" t="s">
        <v>66</v>
      </c>
      <c r="G42" s="1" t="s">
        <v>30</v>
      </c>
      <c r="H42" s="1" t="s">
        <v>30</v>
      </c>
      <c r="I42" s="1" t="s">
        <v>32</v>
      </c>
    </row>
    <row r="43" spans="1:9" x14ac:dyDescent="0.3">
      <c r="A43" s="1">
        <v>5225.08</v>
      </c>
      <c r="B43" s="1">
        <v>0.13</v>
      </c>
      <c r="C43" s="1">
        <v>1.2999999999999999E-3</v>
      </c>
      <c r="D43" s="1" t="s">
        <v>30</v>
      </c>
      <c r="E43" s="1" t="s">
        <v>72</v>
      </c>
      <c r="F43" s="1" t="s">
        <v>63</v>
      </c>
      <c r="G43" s="1">
        <v>0</v>
      </c>
      <c r="H43" s="1">
        <v>13</v>
      </c>
      <c r="I43" s="1" t="s">
        <v>32</v>
      </c>
    </row>
    <row r="44" spans="1:9" x14ac:dyDescent="0.3">
      <c r="A44" s="1">
        <v>97.069000000000003</v>
      </c>
      <c r="B44" s="1" t="s">
        <v>30</v>
      </c>
      <c r="C44" s="1">
        <v>1.134E-3</v>
      </c>
      <c r="D44" s="1">
        <v>3.0000000000000001E-5</v>
      </c>
      <c r="E44" s="1" t="s">
        <v>34</v>
      </c>
      <c r="F44" s="1" t="s">
        <v>66</v>
      </c>
      <c r="G44" s="1" t="s">
        <v>30</v>
      </c>
      <c r="H44" s="1" t="s">
        <v>30</v>
      </c>
      <c r="I44" s="1" t="s">
        <v>32</v>
      </c>
    </row>
    <row r="45" spans="1:9" x14ac:dyDescent="0.3">
      <c r="A45" s="1">
        <v>123.05</v>
      </c>
      <c r="B45" s="1">
        <v>0.01</v>
      </c>
      <c r="C45" s="1">
        <v>1E-3</v>
      </c>
      <c r="D45" s="1">
        <v>4.0000000000000003E-5</v>
      </c>
      <c r="E45" s="1" t="s">
        <v>33</v>
      </c>
      <c r="F45" s="1" t="s">
        <v>66</v>
      </c>
      <c r="G45" s="1">
        <v>8</v>
      </c>
      <c r="H45" s="1">
        <v>4</v>
      </c>
      <c r="I45" s="1" t="s">
        <v>32</v>
      </c>
    </row>
    <row r="46" spans="1:9" x14ac:dyDescent="0.3">
      <c r="A46" s="1">
        <v>5181.63</v>
      </c>
      <c r="B46" s="1">
        <v>0.13</v>
      </c>
      <c r="C46" s="1">
        <v>8.9999999999999998E-4</v>
      </c>
      <c r="D46" s="1" t="s">
        <v>30</v>
      </c>
      <c r="E46" s="1" t="s">
        <v>72</v>
      </c>
      <c r="F46" s="1" t="s">
        <v>63</v>
      </c>
      <c r="G46" s="1">
        <v>0</v>
      </c>
      <c r="H46" s="1">
        <v>16</v>
      </c>
      <c r="I46" s="1" t="s">
        <v>32</v>
      </c>
    </row>
    <row r="47" spans="1:9" x14ac:dyDescent="0.3">
      <c r="A47" s="1">
        <v>208.005</v>
      </c>
      <c r="B47" s="1">
        <v>2.3E-2</v>
      </c>
      <c r="C47" s="1">
        <v>7.8600000000000002E-4</v>
      </c>
      <c r="D47" s="1">
        <v>9.0000000000000002E-6</v>
      </c>
      <c r="E47" s="1" t="s">
        <v>33</v>
      </c>
      <c r="F47" s="1" t="s">
        <v>66</v>
      </c>
      <c r="G47" s="1">
        <v>9</v>
      </c>
      <c r="H47" s="1">
        <v>2</v>
      </c>
      <c r="I47" s="1" t="s">
        <v>32</v>
      </c>
    </row>
    <row r="48" spans="1:9" x14ac:dyDescent="0.3">
      <c r="A48" s="1">
        <v>5155.12</v>
      </c>
      <c r="B48" s="1">
        <v>0.13</v>
      </c>
      <c r="C48" s="1">
        <v>6.9999999999999999E-4</v>
      </c>
      <c r="D48" s="1" t="s">
        <v>30</v>
      </c>
      <c r="E48" s="1" t="s">
        <v>72</v>
      </c>
      <c r="F48" s="1" t="s">
        <v>63</v>
      </c>
      <c r="G48" s="1">
        <v>0</v>
      </c>
      <c r="H48" s="1">
        <v>18</v>
      </c>
      <c r="I48" s="1" t="s">
        <v>32</v>
      </c>
    </row>
    <row r="49" spans="1:9" x14ac:dyDescent="0.3">
      <c r="A49" s="1">
        <v>4834.1499999999996</v>
      </c>
      <c r="B49" s="1">
        <v>0.13</v>
      </c>
      <c r="C49" s="1">
        <v>6.9999999999999999E-4</v>
      </c>
      <c r="D49" s="1" t="s">
        <v>30</v>
      </c>
      <c r="E49" s="1" t="s">
        <v>72</v>
      </c>
      <c r="F49" s="1" t="s">
        <v>63</v>
      </c>
      <c r="G49" s="1">
        <v>0</v>
      </c>
      <c r="H49" s="1">
        <v>33</v>
      </c>
      <c r="I49" s="1" t="s">
        <v>32</v>
      </c>
    </row>
    <row r="50" spans="1:9" x14ac:dyDescent="0.3">
      <c r="A50" s="1">
        <v>114.1497</v>
      </c>
      <c r="B50" s="1" t="s">
        <v>30</v>
      </c>
      <c r="C50" s="1">
        <v>6.5799999999999995E-4</v>
      </c>
      <c r="D50" s="1">
        <v>2.0999999999999999E-5</v>
      </c>
      <c r="E50" s="1" t="s">
        <v>36</v>
      </c>
      <c r="F50" s="1" t="s">
        <v>66</v>
      </c>
      <c r="G50" s="1" t="s">
        <v>30</v>
      </c>
      <c r="H50" s="1" t="s">
        <v>30</v>
      </c>
      <c r="I50" s="1" t="s">
        <v>32</v>
      </c>
    </row>
    <row r="51" spans="1:9" x14ac:dyDescent="0.3">
      <c r="A51" s="1">
        <v>75.900000000000006</v>
      </c>
      <c r="B51" s="1">
        <v>0.01</v>
      </c>
      <c r="C51" s="1">
        <v>5.9999999999999995E-4</v>
      </c>
      <c r="D51" s="1" t="s">
        <v>30</v>
      </c>
      <c r="E51" s="1" t="s">
        <v>33</v>
      </c>
      <c r="F51" s="1" t="s">
        <v>66</v>
      </c>
      <c r="G51" s="1">
        <v>3</v>
      </c>
      <c r="H51" s="1">
        <v>0</v>
      </c>
      <c r="I51" s="1" t="s">
        <v>32</v>
      </c>
    </row>
    <row r="52" spans="1:9" x14ac:dyDescent="0.3">
      <c r="A52" s="1">
        <v>5190.17</v>
      </c>
      <c r="B52" s="1">
        <v>0.23</v>
      </c>
      <c r="C52" s="1">
        <v>5.9999999999999995E-4</v>
      </c>
      <c r="D52" s="1" t="s">
        <v>30</v>
      </c>
      <c r="E52" s="1" t="s">
        <v>72</v>
      </c>
      <c r="F52" s="1" t="s">
        <v>63</v>
      </c>
      <c r="G52" s="1">
        <v>0</v>
      </c>
      <c r="H52" s="1">
        <v>15</v>
      </c>
      <c r="I52" s="1" t="s">
        <v>32</v>
      </c>
    </row>
    <row r="53" spans="1:9" x14ac:dyDescent="0.3">
      <c r="A53" s="1">
        <v>5280.99</v>
      </c>
      <c r="B53" s="1">
        <v>0.13</v>
      </c>
      <c r="C53" s="1">
        <v>5.0000000000000001E-4</v>
      </c>
      <c r="D53" s="1" t="s">
        <v>30</v>
      </c>
      <c r="E53" s="1" t="s">
        <v>72</v>
      </c>
      <c r="F53" s="1" t="s">
        <v>63</v>
      </c>
      <c r="G53" s="1">
        <v>0</v>
      </c>
      <c r="H53" s="1">
        <v>9</v>
      </c>
      <c r="I53" s="1" t="s">
        <v>32</v>
      </c>
    </row>
    <row r="54" spans="1:9" x14ac:dyDescent="0.3">
      <c r="A54" s="1">
        <v>335.37</v>
      </c>
      <c r="B54" s="1">
        <v>0.03</v>
      </c>
      <c r="C54" s="1">
        <v>4.9600000000000002E-4</v>
      </c>
      <c r="D54" s="1">
        <v>6.9999999999999999E-6</v>
      </c>
      <c r="E54" s="1" t="s">
        <v>33</v>
      </c>
      <c r="F54" s="1" t="s">
        <v>66</v>
      </c>
      <c r="G54" s="1">
        <v>16</v>
      </c>
      <c r="H54" s="1">
        <v>1</v>
      </c>
      <c r="I54" s="1" t="s">
        <v>32</v>
      </c>
    </row>
    <row r="55" spans="1:9" x14ac:dyDescent="0.3">
      <c r="A55" s="1">
        <v>146.55000000000001</v>
      </c>
      <c r="B55" s="1">
        <v>0.03</v>
      </c>
      <c r="C55" s="1">
        <v>4.6000000000000001E-4</v>
      </c>
      <c r="D55" s="1">
        <v>1.0000000000000001E-5</v>
      </c>
      <c r="E55" s="1" t="s">
        <v>33</v>
      </c>
      <c r="F55" s="1" t="s">
        <v>66</v>
      </c>
      <c r="G55" s="1">
        <v>11</v>
      </c>
      <c r="H55" s="1">
        <v>6</v>
      </c>
      <c r="I55" s="1" t="s">
        <v>32</v>
      </c>
    </row>
    <row r="56" spans="1:9" x14ac:dyDescent="0.3">
      <c r="A56" s="1">
        <v>67.5</v>
      </c>
      <c r="B56" s="1">
        <v>0.02</v>
      </c>
      <c r="C56" s="1">
        <v>4.2000000000000002E-4</v>
      </c>
      <c r="D56" s="1">
        <v>1E-4</v>
      </c>
      <c r="E56" s="1" t="s">
        <v>33</v>
      </c>
      <c r="F56" s="1" t="s">
        <v>66</v>
      </c>
      <c r="G56" s="1">
        <v>8</v>
      </c>
      <c r="H56" s="1">
        <v>6</v>
      </c>
      <c r="I56" s="1" t="s">
        <v>32</v>
      </c>
    </row>
    <row r="57" spans="1:9" x14ac:dyDescent="0.3">
      <c r="A57" s="1">
        <v>5117.21</v>
      </c>
      <c r="B57" s="1">
        <v>0.13</v>
      </c>
      <c r="C57" s="1">
        <v>4.0000000000000002E-4</v>
      </c>
      <c r="D57" s="1" t="s">
        <v>30</v>
      </c>
      <c r="E57" s="1" t="s">
        <v>72</v>
      </c>
      <c r="F57" s="1" t="s">
        <v>63</v>
      </c>
      <c r="G57" s="1">
        <v>0</v>
      </c>
      <c r="H57" s="1">
        <v>20</v>
      </c>
      <c r="I57" s="1" t="s">
        <v>32</v>
      </c>
    </row>
    <row r="58" spans="1:9" x14ac:dyDescent="0.3">
      <c r="A58" s="1">
        <v>5099.08</v>
      </c>
      <c r="B58" s="1">
        <v>0.13</v>
      </c>
      <c r="C58" s="1">
        <v>4.0000000000000002E-4</v>
      </c>
      <c r="D58" s="1" t="s">
        <v>30</v>
      </c>
      <c r="E58" s="1" t="s">
        <v>72</v>
      </c>
      <c r="F58" s="1" t="s">
        <v>63</v>
      </c>
      <c r="G58" s="1">
        <v>0</v>
      </c>
      <c r="H58" s="1">
        <v>22</v>
      </c>
      <c r="I58" s="1" t="s">
        <v>32</v>
      </c>
    </row>
    <row r="59" spans="1:9" x14ac:dyDescent="0.3">
      <c r="A59" s="1">
        <v>5092.0600000000004</v>
      </c>
      <c r="B59" s="1">
        <v>0.13</v>
      </c>
      <c r="C59" s="1">
        <v>4.0000000000000002E-4</v>
      </c>
      <c r="D59" s="1" t="s">
        <v>30</v>
      </c>
      <c r="E59" s="1" t="s">
        <v>72</v>
      </c>
      <c r="F59" s="1" t="s">
        <v>63</v>
      </c>
      <c r="G59" s="1">
        <v>0</v>
      </c>
      <c r="H59" s="1">
        <v>23</v>
      </c>
      <c r="I59" s="1" t="s">
        <v>32</v>
      </c>
    </row>
    <row r="60" spans="1:9" x14ac:dyDescent="0.3">
      <c r="A60" s="1">
        <v>662.4</v>
      </c>
      <c r="B60" s="1">
        <v>0.02</v>
      </c>
      <c r="C60" s="1">
        <v>3.6699999999999998E-4</v>
      </c>
      <c r="D60" s="1">
        <v>6.0000000000000002E-6</v>
      </c>
      <c r="E60" s="1" t="s">
        <v>33</v>
      </c>
      <c r="F60" s="1" t="s">
        <v>66</v>
      </c>
      <c r="G60" s="1">
        <v>33</v>
      </c>
      <c r="H60" s="1">
        <v>2</v>
      </c>
      <c r="I60" s="1" t="s">
        <v>32</v>
      </c>
    </row>
    <row r="61" spans="1:9" x14ac:dyDescent="0.3">
      <c r="A61" s="1">
        <v>5179.3500000000004</v>
      </c>
      <c r="B61" s="1">
        <v>0.13</v>
      </c>
      <c r="C61" s="1">
        <v>2.9999999999999997E-4</v>
      </c>
      <c r="D61" s="1" t="s">
        <v>30</v>
      </c>
      <c r="E61" s="1" t="s">
        <v>72</v>
      </c>
      <c r="F61" s="1" t="s">
        <v>63</v>
      </c>
      <c r="G61" s="1">
        <v>0</v>
      </c>
      <c r="H61" s="1">
        <v>17</v>
      </c>
      <c r="I61" s="1" t="s">
        <v>32</v>
      </c>
    </row>
    <row r="62" spans="1:9" x14ac:dyDescent="0.3">
      <c r="A62" s="1">
        <v>117.92270000000001</v>
      </c>
      <c r="B62" s="1" t="s">
        <v>30</v>
      </c>
      <c r="C62" s="1">
        <v>2.2599999999999999E-4</v>
      </c>
      <c r="D62" s="1">
        <v>7.9999999999999996E-6</v>
      </c>
      <c r="E62" s="1" t="s">
        <v>37</v>
      </c>
      <c r="F62" s="1" t="s">
        <v>66</v>
      </c>
      <c r="G62" s="1" t="s">
        <v>30</v>
      </c>
      <c r="H62" s="1" t="s">
        <v>30</v>
      </c>
      <c r="I62" s="1" t="s">
        <v>32</v>
      </c>
    </row>
    <row r="63" spans="1:9" x14ac:dyDescent="0.3">
      <c r="A63" s="1">
        <v>368.62</v>
      </c>
      <c r="B63" s="1">
        <v>0.03</v>
      </c>
      <c r="C63" s="1">
        <v>2.14E-4</v>
      </c>
      <c r="D63" s="1">
        <v>5.0000000000000004E-6</v>
      </c>
      <c r="E63" s="1" t="s">
        <v>33</v>
      </c>
      <c r="F63" s="1" t="s">
        <v>66</v>
      </c>
      <c r="G63" s="1">
        <v>16</v>
      </c>
      <c r="H63" s="1">
        <v>0</v>
      </c>
      <c r="I63" s="1" t="s">
        <v>32</v>
      </c>
    </row>
    <row r="64" spans="1:9" x14ac:dyDescent="0.3">
      <c r="A64" s="1">
        <v>721.96</v>
      </c>
      <c r="B64" s="1">
        <v>0.02</v>
      </c>
      <c r="C64" s="1">
        <v>1.9599999999999999E-4</v>
      </c>
      <c r="D64" s="1">
        <v>5.0000000000000004E-6</v>
      </c>
      <c r="E64" s="1" t="s">
        <v>33</v>
      </c>
      <c r="F64" s="1" t="s">
        <v>66</v>
      </c>
      <c r="G64" s="1">
        <v>33</v>
      </c>
      <c r="H64" s="1">
        <v>0</v>
      </c>
      <c r="I64" s="1" t="s">
        <v>32</v>
      </c>
    </row>
    <row r="65" spans="1:9" x14ac:dyDescent="0.3">
      <c r="A65" s="1">
        <v>169.56</v>
      </c>
      <c r="B65" s="1">
        <v>0.03</v>
      </c>
      <c r="C65" s="1">
        <v>1.7000000000000001E-4</v>
      </c>
      <c r="D65" s="1">
        <v>1.0000000000000001E-5</v>
      </c>
      <c r="E65" s="1" t="s">
        <v>33</v>
      </c>
      <c r="F65" s="1" t="s">
        <v>66</v>
      </c>
      <c r="G65" s="1">
        <v>18</v>
      </c>
      <c r="H65" s="1">
        <v>8</v>
      </c>
      <c r="I65" s="1" t="s">
        <v>32</v>
      </c>
    </row>
    <row r="66" spans="1:9" x14ac:dyDescent="0.3">
      <c r="A66" s="1">
        <v>322.56</v>
      </c>
      <c r="B66" s="1">
        <v>0.03</v>
      </c>
      <c r="C66" s="1">
        <v>1.5100000000000001E-4</v>
      </c>
      <c r="D66" s="1">
        <v>3.9999999999999998E-6</v>
      </c>
      <c r="E66" s="1" t="s">
        <v>33</v>
      </c>
      <c r="F66" s="1" t="s">
        <v>66</v>
      </c>
      <c r="G66" s="1">
        <v>22</v>
      </c>
      <c r="H66" s="1">
        <v>5</v>
      </c>
      <c r="I66" s="1" t="s">
        <v>32</v>
      </c>
    </row>
    <row r="67" spans="1:9" x14ac:dyDescent="0.3">
      <c r="A67" s="1">
        <v>332.35</v>
      </c>
      <c r="B67" s="1">
        <v>0.03</v>
      </c>
      <c r="C67" s="1">
        <v>1.4999999999999999E-4</v>
      </c>
      <c r="D67" s="1">
        <v>3.9999999999999998E-6</v>
      </c>
      <c r="E67" s="1" t="s">
        <v>33</v>
      </c>
      <c r="F67" s="1" t="s">
        <v>66</v>
      </c>
      <c r="G67" s="1">
        <v>14</v>
      </c>
      <c r="H67" s="1">
        <v>0</v>
      </c>
      <c r="I67" s="1" t="s">
        <v>32</v>
      </c>
    </row>
    <row r="68" spans="1:9" x14ac:dyDescent="0.3">
      <c r="A68" s="1">
        <v>64.83</v>
      </c>
      <c r="B68" s="1">
        <v>0.02</v>
      </c>
      <c r="C68" s="1">
        <v>1.3999999999999999E-4</v>
      </c>
      <c r="D68" s="1">
        <v>2.0000000000000002E-5</v>
      </c>
      <c r="E68" s="1" t="s">
        <v>33</v>
      </c>
      <c r="F68" s="1" t="s">
        <v>66</v>
      </c>
      <c r="G68" s="1">
        <v>14</v>
      </c>
      <c r="H68" s="1">
        <v>9</v>
      </c>
      <c r="I68" s="1" t="s">
        <v>32</v>
      </c>
    </row>
    <row r="69" spans="1:9" x14ac:dyDescent="0.3">
      <c r="A69" s="1">
        <v>376.65</v>
      </c>
      <c r="B69" s="1">
        <v>0.03</v>
      </c>
      <c r="C69" s="1">
        <v>1.37E-4</v>
      </c>
      <c r="D69" s="1">
        <v>3.0000000000000001E-6</v>
      </c>
      <c r="E69" s="1" t="s">
        <v>33</v>
      </c>
      <c r="F69" s="1" t="s">
        <v>66</v>
      </c>
      <c r="G69" s="1">
        <v>22</v>
      </c>
      <c r="H69" s="1">
        <v>3</v>
      </c>
      <c r="I69" s="1" t="s">
        <v>32</v>
      </c>
    </row>
    <row r="70" spans="1:9" x14ac:dyDescent="0.3">
      <c r="A70" s="1">
        <v>5065.97</v>
      </c>
      <c r="B70" s="1">
        <v>0.15</v>
      </c>
      <c r="C70" s="1">
        <v>1.1E-4</v>
      </c>
      <c r="D70" s="1" t="s">
        <v>30</v>
      </c>
      <c r="E70" s="1" t="s">
        <v>72</v>
      </c>
      <c r="F70" s="1" t="s">
        <v>63</v>
      </c>
      <c r="G70" s="1">
        <v>0</v>
      </c>
      <c r="H70" s="1">
        <v>24</v>
      </c>
      <c r="I70" s="1" t="s">
        <v>32</v>
      </c>
    </row>
    <row r="71" spans="1:9" x14ac:dyDescent="0.3">
      <c r="A71" s="1">
        <v>5007.07</v>
      </c>
      <c r="B71" s="1">
        <v>0.14000000000000001</v>
      </c>
      <c r="C71" s="1">
        <v>1E-4</v>
      </c>
      <c r="D71" s="1" t="s">
        <v>30</v>
      </c>
      <c r="E71" s="1" t="s">
        <v>72</v>
      </c>
      <c r="F71" s="1" t="s">
        <v>63</v>
      </c>
      <c r="G71" s="1">
        <v>0</v>
      </c>
      <c r="H71" s="1">
        <v>27</v>
      </c>
      <c r="I71" s="1" t="s">
        <v>32</v>
      </c>
    </row>
    <row r="72" spans="1:9" x14ac:dyDescent="0.3">
      <c r="A72" s="1">
        <v>4800.99</v>
      </c>
      <c r="B72" s="1">
        <v>0.13</v>
      </c>
      <c r="C72" s="1">
        <v>8.6000000000000003E-5</v>
      </c>
      <c r="D72" s="1" t="s">
        <v>30</v>
      </c>
      <c r="E72" s="1" t="s">
        <v>72</v>
      </c>
      <c r="F72" s="1" t="s">
        <v>63</v>
      </c>
      <c r="G72" s="1">
        <v>0</v>
      </c>
      <c r="H72" s="1">
        <v>34</v>
      </c>
      <c r="I72" s="1" t="s">
        <v>32</v>
      </c>
    </row>
    <row r="73" spans="1:9" x14ac:dyDescent="0.3">
      <c r="A73" s="1">
        <v>150.04</v>
      </c>
      <c r="B73" s="1">
        <v>0.03</v>
      </c>
      <c r="C73" s="1">
        <v>7.2999999999999999E-5</v>
      </c>
      <c r="D73" s="1">
        <v>5.0000000000000004E-6</v>
      </c>
      <c r="E73" s="1" t="s">
        <v>33</v>
      </c>
      <c r="F73" s="1" t="s">
        <v>66</v>
      </c>
      <c r="G73" s="1">
        <v>8</v>
      </c>
      <c r="H73" s="1">
        <v>3</v>
      </c>
      <c r="I73" s="1" t="s">
        <v>32</v>
      </c>
    </row>
    <row r="74" spans="1:9" x14ac:dyDescent="0.3">
      <c r="A74" s="1">
        <v>164.61</v>
      </c>
      <c r="B74" s="1">
        <v>0.02</v>
      </c>
      <c r="C74" s="1">
        <v>6.6000000000000005E-5</v>
      </c>
      <c r="D74" s="1">
        <v>3.0000000000000001E-6</v>
      </c>
      <c r="E74" s="1" t="s">
        <v>33</v>
      </c>
      <c r="F74" s="1" t="s">
        <v>66</v>
      </c>
      <c r="G74" s="1">
        <v>9</v>
      </c>
      <c r="H74" s="1">
        <v>4</v>
      </c>
      <c r="I74" s="1" t="s">
        <v>32</v>
      </c>
    </row>
    <row r="75" spans="1:9" x14ac:dyDescent="0.3">
      <c r="A75" s="1">
        <v>619.01</v>
      </c>
      <c r="B75" s="1">
        <v>0.02</v>
      </c>
      <c r="C75" s="1">
        <v>6.0000000000000002E-5</v>
      </c>
      <c r="D75" s="1">
        <v>1.9999999999999999E-6</v>
      </c>
      <c r="E75" s="1" t="s">
        <v>33</v>
      </c>
      <c r="F75" s="1" t="s">
        <v>66</v>
      </c>
      <c r="G75" s="1">
        <v>33</v>
      </c>
      <c r="H75" s="1">
        <v>4</v>
      </c>
      <c r="I75" s="1" t="s">
        <v>32</v>
      </c>
    </row>
    <row r="76" spans="1:9" x14ac:dyDescent="0.3">
      <c r="A76" s="1">
        <v>370.94</v>
      </c>
      <c r="B76" s="1">
        <v>0.03</v>
      </c>
      <c r="C76" s="1">
        <v>5.1999999999999997E-5</v>
      </c>
      <c r="D76" s="1">
        <v>7.9999999999999996E-7</v>
      </c>
      <c r="E76" s="1" t="s">
        <v>33</v>
      </c>
      <c r="F76" s="1" t="s">
        <v>66</v>
      </c>
      <c r="G76" s="1">
        <v>17</v>
      </c>
      <c r="H76" s="1">
        <v>0</v>
      </c>
      <c r="I76" s="1" t="s">
        <v>32</v>
      </c>
    </row>
    <row r="77" spans="1:9" x14ac:dyDescent="0.3">
      <c r="A77" s="1">
        <v>96.79</v>
      </c>
      <c r="B77" s="1">
        <v>0.03</v>
      </c>
      <c r="C77" s="1">
        <v>4.6999999999999997E-5</v>
      </c>
      <c r="D77" s="1">
        <v>1.5999999999999999E-5</v>
      </c>
      <c r="E77" s="1" t="s">
        <v>33</v>
      </c>
      <c r="F77" s="1" t="s">
        <v>66</v>
      </c>
      <c r="G77" s="1">
        <v>5</v>
      </c>
      <c r="H77" s="1">
        <v>1</v>
      </c>
      <c r="I77" s="1" t="s">
        <v>32</v>
      </c>
    </row>
    <row r="78" spans="1:9" x14ac:dyDescent="0.3">
      <c r="A78" s="1">
        <v>221.46</v>
      </c>
      <c r="B78" s="1">
        <v>0.03</v>
      </c>
      <c r="C78" s="1">
        <v>4.3399999999999998E-5</v>
      </c>
      <c r="D78" s="1">
        <v>7.9999999999999996E-7</v>
      </c>
      <c r="E78" s="1" t="s">
        <v>33</v>
      </c>
      <c r="F78" s="1" t="s">
        <v>66</v>
      </c>
      <c r="G78" s="1">
        <v>13</v>
      </c>
      <c r="H78" s="1">
        <v>4</v>
      </c>
      <c r="I78" s="1" t="s">
        <v>32</v>
      </c>
    </row>
    <row r="79" spans="1:9" x14ac:dyDescent="0.3">
      <c r="A79" s="1">
        <v>4757.58</v>
      </c>
      <c r="B79" s="1">
        <v>0.13</v>
      </c>
      <c r="C79" s="1">
        <v>4.0000000000000003E-5</v>
      </c>
      <c r="D79" s="1">
        <v>3.0000000000000001E-5</v>
      </c>
      <c r="E79" s="1" t="s">
        <v>72</v>
      </c>
      <c r="F79" s="1" t="s">
        <v>63</v>
      </c>
      <c r="G79" s="1">
        <v>0</v>
      </c>
      <c r="H79" s="1">
        <v>36</v>
      </c>
      <c r="I79" s="1" t="s">
        <v>32</v>
      </c>
    </row>
    <row r="80" spans="1:9" x14ac:dyDescent="0.3">
      <c r="A80" s="1">
        <v>652.73</v>
      </c>
      <c r="B80" s="1">
        <v>0.02</v>
      </c>
      <c r="C80" s="1">
        <v>3.7599999999999999E-5</v>
      </c>
      <c r="D80" s="1">
        <v>8.9999999999999996E-7</v>
      </c>
      <c r="E80" s="1" t="s">
        <v>33</v>
      </c>
      <c r="F80" s="1" t="s">
        <v>66</v>
      </c>
      <c r="G80" s="1">
        <v>34</v>
      </c>
      <c r="H80" s="1">
        <v>4</v>
      </c>
      <c r="I80" s="1" t="s">
        <v>32</v>
      </c>
    </row>
    <row r="81" spans="1:9" x14ac:dyDescent="0.3">
      <c r="A81" s="1">
        <v>688.72</v>
      </c>
      <c r="B81" s="1">
        <v>0.04</v>
      </c>
      <c r="C81" s="1">
        <v>3.2299999999999999E-5</v>
      </c>
      <c r="D81" s="1">
        <v>5.9999999999999997E-7</v>
      </c>
      <c r="E81" s="1" t="s">
        <v>33</v>
      </c>
      <c r="F81" s="1" t="s">
        <v>66</v>
      </c>
      <c r="G81" s="1">
        <v>33</v>
      </c>
      <c r="H81" s="1">
        <v>1</v>
      </c>
      <c r="I81" s="1" t="s">
        <v>32</v>
      </c>
    </row>
    <row r="82" spans="1:9" x14ac:dyDescent="0.3">
      <c r="A82" s="1">
        <v>426.47</v>
      </c>
      <c r="B82" s="1">
        <v>0.04</v>
      </c>
      <c r="C82" s="1">
        <v>3.1000000000000001E-5</v>
      </c>
      <c r="D82" s="1">
        <v>6.0000000000000002E-6</v>
      </c>
      <c r="E82" s="1" t="s">
        <v>33</v>
      </c>
      <c r="F82" s="1" t="s">
        <v>66</v>
      </c>
      <c r="G82" s="1">
        <v>23</v>
      </c>
      <c r="H82" s="1">
        <v>1</v>
      </c>
      <c r="I82" s="1" t="s">
        <v>32</v>
      </c>
    </row>
    <row r="83" spans="1:9" x14ac:dyDescent="0.3">
      <c r="A83" s="1">
        <v>419.33</v>
      </c>
      <c r="B83" s="1">
        <v>0.04</v>
      </c>
      <c r="C83" s="1">
        <v>2.8399999999999999E-5</v>
      </c>
      <c r="D83" s="1">
        <v>3.9999999999999998E-7</v>
      </c>
      <c r="E83" s="1" t="s">
        <v>33</v>
      </c>
      <c r="F83" s="1" t="s">
        <v>66</v>
      </c>
      <c r="G83" s="1">
        <v>22</v>
      </c>
      <c r="H83" s="1">
        <v>1</v>
      </c>
      <c r="I83" s="1" t="s">
        <v>32</v>
      </c>
    </row>
    <row r="84" spans="1:9" x14ac:dyDescent="0.3">
      <c r="A84" s="1">
        <v>383.81</v>
      </c>
      <c r="B84" s="1">
        <v>0.03</v>
      </c>
      <c r="C84" s="1">
        <v>2.8099999999999999E-5</v>
      </c>
      <c r="D84" s="1">
        <v>5.9999999999999997E-7</v>
      </c>
      <c r="E84" s="1" t="s">
        <v>33</v>
      </c>
      <c r="F84" s="1" t="s">
        <v>66</v>
      </c>
      <c r="G84" s="1">
        <v>23</v>
      </c>
      <c r="H84" s="1">
        <v>3</v>
      </c>
      <c r="I84" s="1" t="s">
        <v>32</v>
      </c>
    </row>
    <row r="85" spans="1:9" x14ac:dyDescent="0.3">
      <c r="A85" s="1">
        <v>267.54000000000002</v>
      </c>
      <c r="B85" s="1">
        <v>0.04</v>
      </c>
      <c r="C85" s="1">
        <v>2.6800000000000001E-5</v>
      </c>
      <c r="D85" s="1">
        <v>5.9999999999999997E-7</v>
      </c>
      <c r="E85" s="1" t="s">
        <v>33</v>
      </c>
      <c r="F85" s="1" t="s">
        <v>66</v>
      </c>
      <c r="G85" s="1">
        <v>9</v>
      </c>
      <c r="H85" s="1">
        <v>0</v>
      </c>
      <c r="I85" s="1" t="s">
        <v>32</v>
      </c>
    </row>
    <row r="86" spans="1:9" x14ac:dyDescent="0.3">
      <c r="A86" s="1">
        <v>51.01</v>
      </c>
      <c r="B86" s="1">
        <v>0.03</v>
      </c>
      <c r="C86" s="1">
        <v>2.5999999999999998E-5</v>
      </c>
      <c r="D86" s="1">
        <v>1.2E-5</v>
      </c>
      <c r="E86" s="1" t="s">
        <v>33</v>
      </c>
      <c r="F86" s="1" t="s">
        <v>66</v>
      </c>
      <c r="G86" s="1">
        <v>14</v>
      </c>
      <c r="H86" s="1">
        <v>10</v>
      </c>
      <c r="I86" s="1" t="s">
        <v>32</v>
      </c>
    </row>
    <row r="87" spans="1:9" x14ac:dyDescent="0.3">
      <c r="A87" s="1">
        <v>165.81</v>
      </c>
      <c r="B87" s="1">
        <v>0.06</v>
      </c>
      <c r="C87" s="1">
        <v>2.3E-5</v>
      </c>
      <c r="D87" s="1">
        <v>9.9999999999999995E-7</v>
      </c>
      <c r="E87" s="1" t="s">
        <v>33</v>
      </c>
      <c r="F87" s="1" t="s">
        <v>66</v>
      </c>
      <c r="G87" s="1">
        <v>13</v>
      </c>
      <c r="H87" s="1">
        <v>6</v>
      </c>
      <c r="I87" s="1" t="s">
        <v>32</v>
      </c>
    </row>
    <row r="88" spans="1:9" x14ac:dyDescent="0.3">
      <c r="A88" s="1">
        <v>191.96</v>
      </c>
      <c r="B88" s="1">
        <v>0.04</v>
      </c>
      <c r="C88" s="1">
        <v>2.1500000000000001E-5</v>
      </c>
      <c r="D88" s="1">
        <v>9.9999999999999995E-7</v>
      </c>
      <c r="E88" s="1" t="s">
        <v>33</v>
      </c>
      <c r="F88" s="1" t="s">
        <v>66</v>
      </c>
      <c r="G88" s="1">
        <v>25</v>
      </c>
      <c r="H88" s="1">
        <v>11</v>
      </c>
      <c r="I88" s="1" t="s">
        <v>32</v>
      </c>
    </row>
    <row r="89" spans="1:9" x14ac:dyDescent="0.3">
      <c r="A89" s="1">
        <v>175.07</v>
      </c>
      <c r="B89" s="1">
        <v>0.04</v>
      </c>
      <c r="C89" s="1">
        <v>1.8E-5</v>
      </c>
      <c r="D89" s="1">
        <v>3.0000000000000001E-6</v>
      </c>
      <c r="E89" s="1" t="s">
        <v>33</v>
      </c>
      <c r="F89" s="1" t="s">
        <v>66</v>
      </c>
      <c r="G89" s="1">
        <v>11</v>
      </c>
      <c r="H89" s="1">
        <v>5</v>
      </c>
      <c r="I89" s="1" t="s">
        <v>32</v>
      </c>
    </row>
    <row r="90" spans="1:9" x14ac:dyDescent="0.3">
      <c r="A90" s="1">
        <v>106.42</v>
      </c>
      <c r="B90" s="1">
        <v>0.05</v>
      </c>
      <c r="C90" s="1">
        <v>1.5E-5</v>
      </c>
      <c r="D90" s="1" t="s">
        <v>30</v>
      </c>
      <c r="E90" s="1" t="s">
        <v>33</v>
      </c>
      <c r="F90" s="1" t="s">
        <v>66</v>
      </c>
      <c r="G90" s="1">
        <v>-1</v>
      </c>
      <c r="H90" s="1">
        <v>3</v>
      </c>
      <c r="I90" s="1" t="s">
        <v>32</v>
      </c>
    </row>
    <row r="91" spans="1:9" x14ac:dyDescent="0.3">
      <c r="A91" s="1">
        <v>292.77</v>
      </c>
      <c r="B91" s="1">
        <v>0.06</v>
      </c>
      <c r="C91" s="1">
        <v>1.42E-5</v>
      </c>
      <c r="D91" s="1">
        <v>2.9999999999999999E-7</v>
      </c>
      <c r="E91" s="1" t="s">
        <v>33</v>
      </c>
      <c r="F91" s="1" t="s">
        <v>66</v>
      </c>
      <c r="G91" s="1">
        <v>16</v>
      </c>
      <c r="H91" s="1">
        <v>3</v>
      </c>
      <c r="I91" s="1" t="s">
        <v>32</v>
      </c>
    </row>
    <row r="92" spans="1:9" x14ac:dyDescent="0.3">
      <c r="A92" s="1">
        <v>454.66</v>
      </c>
      <c r="B92" s="1">
        <v>0.08</v>
      </c>
      <c r="C92" s="1">
        <v>9.5300000000000002E-6</v>
      </c>
      <c r="D92" s="1">
        <v>1.1999999999999999E-7</v>
      </c>
      <c r="E92" s="1" t="s">
        <v>33</v>
      </c>
      <c r="F92" s="1" t="s">
        <v>66</v>
      </c>
      <c r="G92" s="1">
        <v>26</v>
      </c>
      <c r="H92" s="1">
        <v>2</v>
      </c>
      <c r="I92" s="1" t="s">
        <v>32</v>
      </c>
    </row>
    <row r="93" spans="1:9" x14ac:dyDescent="0.3">
      <c r="A93" s="1">
        <v>264.88</v>
      </c>
      <c r="B93" s="1">
        <v>0.03</v>
      </c>
      <c r="C93" s="1">
        <v>9.4299999999999995E-6</v>
      </c>
      <c r="D93" s="1">
        <v>1.1999999999999999E-7</v>
      </c>
      <c r="E93" s="1" t="s">
        <v>33</v>
      </c>
      <c r="F93" s="1" t="s">
        <v>66</v>
      </c>
      <c r="G93" s="1">
        <v>13</v>
      </c>
      <c r="H93" s="1">
        <v>2</v>
      </c>
      <c r="I93" s="1" t="s">
        <v>32</v>
      </c>
    </row>
    <row r="94" spans="1:9" x14ac:dyDescent="0.3">
      <c r="A94" s="1">
        <v>737.34</v>
      </c>
      <c r="B94" s="1">
        <v>0.05</v>
      </c>
      <c r="C94" s="1">
        <v>7.9400000000000002E-6</v>
      </c>
      <c r="D94" s="1">
        <v>1.1000000000000001E-7</v>
      </c>
      <c r="E94" s="1" t="s">
        <v>33</v>
      </c>
      <c r="F94" s="1" t="s">
        <v>66</v>
      </c>
      <c r="G94" s="1">
        <v>35</v>
      </c>
      <c r="H94" s="1">
        <v>1</v>
      </c>
      <c r="I94" s="1" t="s">
        <v>32</v>
      </c>
    </row>
    <row r="95" spans="1:9" x14ac:dyDescent="0.3">
      <c r="A95" s="1">
        <v>755.68</v>
      </c>
      <c r="B95" s="1">
        <v>0.02</v>
      </c>
      <c r="C95" s="1">
        <v>7.8399999999999995E-6</v>
      </c>
      <c r="D95" s="1">
        <v>1.1000000000000001E-7</v>
      </c>
      <c r="E95" s="1" t="s">
        <v>33</v>
      </c>
      <c r="F95" s="1" t="s">
        <v>66</v>
      </c>
      <c r="G95" s="1">
        <v>34</v>
      </c>
      <c r="H95" s="1">
        <v>0</v>
      </c>
      <c r="I95" s="1" t="s">
        <v>32</v>
      </c>
    </row>
    <row r="96" spans="1:9" x14ac:dyDescent="0.3">
      <c r="A96" s="1">
        <v>597.19000000000005</v>
      </c>
      <c r="B96" s="1">
        <v>0.02</v>
      </c>
      <c r="C96" s="1">
        <v>7.2899999999999997E-6</v>
      </c>
      <c r="D96" s="1">
        <v>1.1000000000000001E-7</v>
      </c>
      <c r="E96" s="1" t="s">
        <v>33</v>
      </c>
      <c r="F96" s="1" t="s">
        <v>66</v>
      </c>
      <c r="G96" s="1">
        <v>34</v>
      </c>
      <c r="H96" s="1">
        <v>6</v>
      </c>
      <c r="I96" s="1" t="s">
        <v>32</v>
      </c>
    </row>
    <row r="97" spans="1:9" x14ac:dyDescent="0.3">
      <c r="A97" s="1">
        <v>641.32000000000005</v>
      </c>
      <c r="B97" s="1">
        <v>0.04</v>
      </c>
      <c r="C97" s="1">
        <v>7.0400000000000004E-6</v>
      </c>
      <c r="D97" s="1">
        <v>9.9999999999999995E-8</v>
      </c>
      <c r="E97" s="1" t="s">
        <v>33</v>
      </c>
      <c r="F97" s="1" t="s">
        <v>66</v>
      </c>
      <c r="G97" s="1">
        <v>36</v>
      </c>
      <c r="H97" s="1">
        <v>6</v>
      </c>
      <c r="I97" s="1" t="s">
        <v>32</v>
      </c>
    </row>
    <row r="98" spans="1:9" x14ac:dyDescent="0.3">
      <c r="A98" s="1">
        <v>709.42</v>
      </c>
      <c r="B98" s="1">
        <v>0.05</v>
      </c>
      <c r="C98" s="1">
        <v>6.4099999999999996E-6</v>
      </c>
      <c r="D98" s="1">
        <v>1.9000000000000001E-7</v>
      </c>
      <c r="E98" s="1" t="s">
        <v>33</v>
      </c>
      <c r="F98" s="1" t="s">
        <v>66</v>
      </c>
      <c r="G98" s="1">
        <v>-1</v>
      </c>
      <c r="H98" s="1">
        <v>32</v>
      </c>
      <c r="I98" s="1" t="s">
        <v>32</v>
      </c>
    </row>
    <row r="99" spans="1:9" x14ac:dyDescent="0.3">
      <c r="A99" s="1">
        <v>275.77</v>
      </c>
      <c r="B99" s="1">
        <v>0.08</v>
      </c>
      <c r="C99" s="1">
        <v>6.3199999999999996E-6</v>
      </c>
      <c r="D99" s="1">
        <v>9.9999999999999995E-8</v>
      </c>
      <c r="E99" s="1" t="s">
        <v>33</v>
      </c>
      <c r="F99" s="1" t="s">
        <v>66</v>
      </c>
      <c r="G99" s="1">
        <v>20</v>
      </c>
      <c r="H99" s="1">
        <v>6</v>
      </c>
      <c r="I99" s="1" t="s">
        <v>32</v>
      </c>
    </row>
    <row r="100" spans="1:9" x14ac:dyDescent="0.3">
      <c r="A100" s="1">
        <v>390.61</v>
      </c>
      <c r="B100" s="1">
        <v>0.05</v>
      </c>
      <c r="C100" s="1">
        <v>5.7300000000000002E-6</v>
      </c>
      <c r="D100" s="1">
        <v>9.9999999999999995E-8</v>
      </c>
      <c r="E100" s="1" t="s">
        <v>33</v>
      </c>
      <c r="F100" s="1" t="s">
        <v>66</v>
      </c>
      <c r="G100" s="1">
        <v>-1</v>
      </c>
      <c r="H100" s="1">
        <v>16</v>
      </c>
      <c r="I100" s="1" t="s">
        <v>32</v>
      </c>
    </row>
    <row r="101" spans="1:9" x14ac:dyDescent="0.3">
      <c r="A101" s="1">
        <v>139.44</v>
      </c>
      <c r="B101" s="1">
        <v>0.08</v>
      </c>
      <c r="C101" s="1">
        <v>5.3000000000000001E-6</v>
      </c>
      <c r="D101" s="1">
        <v>1.1000000000000001E-6</v>
      </c>
      <c r="E101" s="1" t="s">
        <v>33</v>
      </c>
      <c r="F101" s="1" t="s">
        <v>66</v>
      </c>
      <c r="G101" s="1">
        <v>29</v>
      </c>
      <c r="H101" s="1">
        <v>22</v>
      </c>
      <c r="I101" s="1" t="s">
        <v>32</v>
      </c>
    </row>
    <row r="102" spans="1:9" x14ac:dyDescent="0.3">
      <c r="A102" s="1">
        <v>696.14</v>
      </c>
      <c r="B102" s="1">
        <v>0.02</v>
      </c>
      <c r="C102" s="1">
        <v>5.1699999999999996E-6</v>
      </c>
      <c r="D102" s="1">
        <v>8.0000000000000002E-8</v>
      </c>
      <c r="E102" s="1" t="s">
        <v>33</v>
      </c>
      <c r="F102" s="1" t="s">
        <v>66</v>
      </c>
      <c r="G102" s="1">
        <v>34</v>
      </c>
      <c r="H102" s="1">
        <v>2</v>
      </c>
      <c r="I102" s="1" t="s">
        <v>32</v>
      </c>
    </row>
    <row r="103" spans="1:9" x14ac:dyDescent="0.3">
      <c r="A103" s="1">
        <v>766.62</v>
      </c>
      <c r="B103" s="1">
        <v>0.04</v>
      </c>
      <c r="C103" s="1">
        <v>5.0100000000000003E-6</v>
      </c>
      <c r="D103" s="1">
        <v>5.9999999999999995E-8</v>
      </c>
      <c r="E103" s="1" t="s">
        <v>33</v>
      </c>
      <c r="F103" s="1" t="s">
        <v>66</v>
      </c>
      <c r="G103" s="1">
        <v>36</v>
      </c>
      <c r="H103" s="1">
        <v>1</v>
      </c>
      <c r="I103" s="1" t="s">
        <v>32</v>
      </c>
    </row>
    <row r="104" spans="1:9" x14ac:dyDescent="0.3">
      <c r="A104" s="1">
        <v>109.7</v>
      </c>
      <c r="B104" s="1">
        <v>7.0000000000000007E-2</v>
      </c>
      <c r="C104" s="1">
        <v>4.8999999999999997E-6</v>
      </c>
      <c r="D104" s="1" t="s">
        <v>30</v>
      </c>
      <c r="E104" s="1" t="s">
        <v>33</v>
      </c>
      <c r="F104" s="1" t="s">
        <v>66</v>
      </c>
      <c r="G104" s="1">
        <v>20</v>
      </c>
      <c r="H104" s="1">
        <v>13</v>
      </c>
      <c r="I104" s="1" t="s">
        <v>32</v>
      </c>
    </row>
    <row r="105" spans="1:9" x14ac:dyDescent="0.3">
      <c r="A105" s="1">
        <v>337.7</v>
      </c>
      <c r="B105" s="1">
        <v>0.2</v>
      </c>
      <c r="C105" s="1">
        <v>4.8799999999999999E-6</v>
      </c>
      <c r="D105" s="1">
        <v>8.9999999999999999E-8</v>
      </c>
      <c r="E105" s="1" t="s">
        <v>33</v>
      </c>
      <c r="F105" s="1" t="s">
        <v>66</v>
      </c>
      <c r="G105" s="1">
        <v>17</v>
      </c>
      <c r="H105" s="1">
        <v>1</v>
      </c>
      <c r="I105" s="1" t="s">
        <v>32</v>
      </c>
    </row>
    <row r="106" spans="1:9" x14ac:dyDescent="0.3">
      <c r="A106" s="1">
        <v>232.81</v>
      </c>
      <c r="B106" s="1">
        <v>0.05</v>
      </c>
      <c r="C106" s="1">
        <v>4.8199999999999996E-6</v>
      </c>
      <c r="D106" s="1">
        <v>8.9999999999999999E-8</v>
      </c>
      <c r="E106" s="1" t="s">
        <v>33</v>
      </c>
      <c r="F106" s="1" t="s">
        <v>66</v>
      </c>
      <c r="G106" s="1">
        <v>26</v>
      </c>
      <c r="H106" s="1">
        <v>10</v>
      </c>
      <c r="I106" s="1" t="s">
        <v>32</v>
      </c>
    </row>
    <row r="107" spans="1:9" x14ac:dyDescent="0.3">
      <c r="A107" s="1">
        <v>770.57</v>
      </c>
      <c r="B107" s="1">
        <v>0.1</v>
      </c>
      <c r="C107" s="1">
        <v>4.8099999999999997E-6</v>
      </c>
      <c r="D107" s="1">
        <v>7.0000000000000005E-8</v>
      </c>
      <c r="E107" s="1" t="s">
        <v>33</v>
      </c>
      <c r="F107" s="1" t="s">
        <v>66</v>
      </c>
      <c r="G107" s="1">
        <v>35</v>
      </c>
      <c r="H107" s="1">
        <v>0</v>
      </c>
      <c r="I107" s="1" t="s">
        <v>32</v>
      </c>
    </row>
    <row r="108" spans="1:9" x14ac:dyDescent="0.3">
      <c r="A108" s="1">
        <v>120.36</v>
      </c>
      <c r="B108" s="1">
        <v>0.08</v>
      </c>
      <c r="C108" s="1">
        <v>4.5000000000000001E-6</v>
      </c>
      <c r="D108" s="1" t="s">
        <v>30</v>
      </c>
      <c r="E108" s="1" t="s">
        <v>33</v>
      </c>
      <c r="F108" s="1" t="s">
        <v>66</v>
      </c>
      <c r="G108" s="1">
        <v>21</v>
      </c>
      <c r="H108" s="1">
        <v>13</v>
      </c>
      <c r="I108" s="1" t="s">
        <v>32</v>
      </c>
    </row>
    <row r="109" spans="1:9" x14ac:dyDescent="0.3">
      <c r="A109" s="1">
        <v>514</v>
      </c>
      <c r="B109" s="1">
        <v>0.5</v>
      </c>
      <c r="C109" s="1">
        <v>3.8E-6</v>
      </c>
      <c r="D109" s="1">
        <v>1.9999999999999999E-7</v>
      </c>
      <c r="E109" s="1" t="s">
        <v>33</v>
      </c>
      <c r="F109" s="1" t="s">
        <v>66</v>
      </c>
      <c r="G109" s="1">
        <v>26</v>
      </c>
      <c r="H109" s="1">
        <v>0</v>
      </c>
      <c r="I109" s="1" t="s">
        <v>32</v>
      </c>
    </row>
    <row r="110" spans="1:9" x14ac:dyDescent="0.3">
      <c r="A110" s="1">
        <v>459.68</v>
      </c>
      <c r="B110" s="1">
        <v>0.1</v>
      </c>
      <c r="C110" s="1">
        <v>3.5499999999999999E-6</v>
      </c>
      <c r="D110" s="1">
        <v>7.0000000000000005E-8</v>
      </c>
      <c r="E110" s="1" t="s">
        <v>33</v>
      </c>
      <c r="F110" s="1" t="s">
        <v>66</v>
      </c>
      <c r="G110" s="1">
        <v>23</v>
      </c>
      <c r="H110" s="1">
        <v>0</v>
      </c>
      <c r="I110" s="1" t="s">
        <v>32</v>
      </c>
    </row>
    <row r="111" spans="1:9" x14ac:dyDescent="0.3">
      <c r="A111" s="1">
        <v>693.46</v>
      </c>
      <c r="B111" s="1" t="s">
        <v>30</v>
      </c>
      <c r="C111" s="1">
        <v>3.54E-6</v>
      </c>
      <c r="D111" s="1">
        <v>8.0000000000000002E-8</v>
      </c>
      <c r="E111" s="1" t="s">
        <v>33</v>
      </c>
      <c r="F111" s="1" t="s">
        <v>66</v>
      </c>
      <c r="G111" s="1">
        <v>-1</v>
      </c>
      <c r="H111" s="1">
        <v>31</v>
      </c>
      <c r="I111" s="1" t="s">
        <v>32</v>
      </c>
    </row>
    <row r="112" spans="1:9" x14ac:dyDescent="0.3">
      <c r="A112" s="1">
        <v>679.79</v>
      </c>
      <c r="B112" s="1">
        <v>0.02</v>
      </c>
      <c r="C112" s="1">
        <v>3.3100000000000001E-6</v>
      </c>
      <c r="D112" s="1">
        <v>8.0000000000000002E-8</v>
      </c>
      <c r="E112" s="1" t="s">
        <v>33</v>
      </c>
      <c r="F112" s="1" t="s">
        <v>66</v>
      </c>
      <c r="G112" s="1">
        <v>34</v>
      </c>
      <c r="H112" s="1">
        <v>3</v>
      </c>
      <c r="I112" s="1" t="s">
        <v>32</v>
      </c>
    </row>
    <row r="113" spans="1:9" x14ac:dyDescent="0.3">
      <c r="A113" s="1">
        <v>442.81</v>
      </c>
      <c r="B113" s="1">
        <v>7.0000000000000007E-2</v>
      </c>
      <c r="C113" s="1">
        <v>3.3100000000000001E-6</v>
      </c>
      <c r="D113" s="1">
        <v>8.0000000000000002E-8</v>
      </c>
      <c r="E113" s="1" t="s">
        <v>33</v>
      </c>
      <c r="F113" s="1" t="s">
        <v>66</v>
      </c>
      <c r="G113" s="1">
        <v>-1</v>
      </c>
      <c r="H113" s="1">
        <v>20</v>
      </c>
      <c r="I113" s="1" t="s">
        <v>32</v>
      </c>
    </row>
    <row r="114" spans="1:9" x14ac:dyDescent="0.3">
      <c r="A114" s="1">
        <v>374.83</v>
      </c>
      <c r="B114" s="1" t="s">
        <v>30</v>
      </c>
      <c r="C114" s="1">
        <v>3.1300000000000001E-6</v>
      </c>
      <c r="D114" s="1">
        <v>5.9999999999999995E-8</v>
      </c>
      <c r="E114" s="1" t="s">
        <v>33</v>
      </c>
      <c r="F114" s="1" t="s">
        <v>66</v>
      </c>
      <c r="G114" s="1">
        <v>-1</v>
      </c>
      <c r="H114" s="1">
        <v>14</v>
      </c>
      <c r="I114" s="1" t="s">
        <v>32</v>
      </c>
    </row>
    <row r="115" spans="1:9" x14ac:dyDescent="0.3">
      <c r="A115" s="1">
        <v>291.3</v>
      </c>
      <c r="B115" s="1">
        <v>0.2</v>
      </c>
      <c r="C115" s="1">
        <v>3.05E-6</v>
      </c>
      <c r="D115" s="1">
        <v>8.0000000000000002E-8</v>
      </c>
      <c r="E115" s="1" t="s">
        <v>33</v>
      </c>
      <c r="F115" s="1" t="s">
        <v>66</v>
      </c>
      <c r="G115" s="1">
        <v>13</v>
      </c>
      <c r="H115" s="1">
        <v>1</v>
      </c>
      <c r="I115" s="1" t="s">
        <v>32</v>
      </c>
    </row>
    <row r="116" spans="1:9" x14ac:dyDescent="0.3">
      <c r="A116" s="1">
        <v>590.09</v>
      </c>
      <c r="B116" s="1">
        <v>0.04</v>
      </c>
      <c r="C116" s="1">
        <v>2.7999999999999999E-6</v>
      </c>
      <c r="D116" s="1">
        <v>5.9999999999999995E-8</v>
      </c>
      <c r="E116" s="1" t="s">
        <v>33</v>
      </c>
      <c r="F116" s="1" t="s">
        <v>66</v>
      </c>
      <c r="G116" s="1">
        <v>28</v>
      </c>
      <c r="H116" s="1">
        <v>0</v>
      </c>
      <c r="I116" s="1" t="s">
        <v>32</v>
      </c>
    </row>
    <row r="117" spans="1:9" x14ac:dyDescent="0.3">
      <c r="A117" s="1">
        <v>772.57</v>
      </c>
      <c r="B117" s="1">
        <v>0.12</v>
      </c>
      <c r="C117" s="1">
        <v>2.79E-6</v>
      </c>
      <c r="D117" s="1">
        <v>4.0000000000000001E-8</v>
      </c>
      <c r="E117" s="1" t="s">
        <v>33</v>
      </c>
      <c r="F117" s="1" t="s">
        <v>66</v>
      </c>
      <c r="G117" s="1">
        <v>37</v>
      </c>
      <c r="H117" s="1">
        <v>1</v>
      </c>
      <c r="I117" s="1" t="s">
        <v>32</v>
      </c>
    </row>
    <row r="118" spans="1:9" x14ac:dyDescent="0.3">
      <c r="A118" s="1">
        <v>468.12</v>
      </c>
      <c r="B118" s="1">
        <v>0.15</v>
      </c>
      <c r="C118" s="1">
        <v>2.6900000000000001E-6</v>
      </c>
      <c r="D118" s="1">
        <v>5.9999999999999995E-8</v>
      </c>
      <c r="E118" s="1" t="s">
        <v>33</v>
      </c>
      <c r="F118" s="1" t="s">
        <v>66</v>
      </c>
      <c r="G118" s="1">
        <v>30</v>
      </c>
      <c r="H118" s="1">
        <v>5</v>
      </c>
      <c r="I118" s="1" t="s">
        <v>32</v>
      </c>
    </row>
    <row r="119" spans="1:9" x14ac:dyDescent="0.3">
      <c r="A119" s="1">
        <v>246.73</v>
      </c>
      <c r="B119" s="1">
        <v>0.1</v>
      </c>
      <c r="C119" s="1">
        <v>2.4399999999999999E-6</v>
      </c>
      <c r="D119" s="1">
        <v>7.0000000000000005E-8</v>
      </c>
      <c r="E119" s="1" t="s">
        <v>33</v>
      </c>
      <c r="F119" s="1" t="s">
        <v>66</v>
      </c>
      <c r="G119" s="1">
        <v>26</v>
      </c>
      <c r="H119" s="1">
        <v>9</v>
      </c>
      <c r="I119" s="1" t="s">
        <v>32</v>
      </c>
    </row>
    <row r="120" spans="1:9" x14ac:dyDescent="0.3">
      <c r="A120" s="1">
        <v>452.6</v>
      </c>
      <c r="B120" s="1">
        <v>0.2</v>
      </c>
      <c r="C120" s="1">
        <v>2.3599999999999999E-6</v>
      </c>
      <c r="D120" s="1">
        <v>7.0000000000000005E-8</v>
      </c>
      <c r="E120" s="1" t="s">
        <v>33</v>
      </c>
      <c r="F120" s="1" t="s">
        <v>66</v>
      </c>
      <c r="G120" s="1">
        <v>22</v>
      </c>
      <c r="H120" s="1">
        <v>0</v>
      </c>
      <c r="I120" s="1" t="s">
        <v>32</v>
      </c>
    </row>
    <row r="121" spans="1:9" x14ac:dyDescent="0.3">
      <c r="A121" s="1">
        <v>190.4</v>
      </c>
      <c r="B121" s="1" t="s">
        <v>30</v>
      </c>
      <c r="C121" s="1">
        <v>2.2000000000000001E-6</v>
      </c>
      <c r="D121" s="1">
        <v>4.9999999999999998E-7</v>
      </c>
      <c r="E121" s="1" t="s">
        <v>33</v>
      </c>
      <c r="F121" s="1" t="s">
        <v>66</v>
      </c>
      <c r="G121" s="1">
        <v>-1</v>
      </c>
      <c r="H121" s="1">
        <v>7</v>
      </c>
      <c r="I121" s="1" t="s">
        <v>32</v>
      </c>
    </row>
    <row r="122" spans="1:9" x14ac:dyDescent="0.3">
      <c r="A122" s="1">
        <v>512.5</v>
      </c>
      <c r="B122" s="1">
        <v>0.3</v>
      </c>
      <c r="C122" s="1">
        <v>2.0999999999999998E-6</v>
      </c>
      <c r="D122" s="1">
        <v>3.9999999999999998E-7</v>
      </c>
      <c r="E122" s="1" t="s">
        <v>33</v>
      </c>
      <c r="F122" s="1" t="s">
        <v>66</v>
      </c>
      <c r="G122" s="1">
        <v>27</v>
      </c>
      <c r="H122" s="1">
        <v>1</v>
      </c>
      <c r="I122" s="1" t="s">
        <v>32</v>
      </c>
    </row>
    <row r="123" spans="1:9" x14ac:dyDescent="0.3">
      <c r="A123" s="1">
        <v>204.06</v>
      </c>
      <c r="B123" s="1">
        <v>0.06</v>
      </c>
      <c r="C123" s="1">
        <v>2.0600000000000002E-6</v>
      </c>
      <c r="D123" s="1">
        <v>5.9999999999999995E-8</v>
      </c>
      <c r="E123" s="1" t="s">
        <v>33</v>
      </c>
      <c r="F123" s="1" t="s">
        <v>66</v>
      </c>
      <c r="G123" s="1">
        <v>18</v>
      </c>
      <c r="H123" s="1">
        <v>7</v>
      </c>
      <c r="I123" s="1" t="s">
        <v>32</v>
      </c>
    </row>
    <row r="124" spans="1:9" x14ac:dyDescent="0.3">
      <c r="A124" s="1">
        <v>309.10000000000002</v>
      </c>
      <c r="B124" s="1">
        <v>0.3</v>
      </c>
      <c r="C124" s="1">
        <v>1.9999999999999999E-6</v>
      </c>
      <c r="D124" s="1">
        <v>2.9999999999999999E-7</v>
      </c>
      <c r="E124" s="1" t="s">
        <v>33</v>
      </c>
      <c r="F124" s="1" t="s">
        <v>66</v>
      </c>
      <c r="G124" s="1">
        <v>16</v>
      </c>
      <c r="H124" s="1">
        <v>2</v>
      </c>
      <c r="I124" s="1" t="s">
        <v>32</v>
      </c>
    </row>
    <row r="125" spans="1:9" x14ac:dyDescent="0.3">
      <c r="A125" s="1">
        <v>759.5</v>
      </c>
      <c r="B125" s="1">
        <v>0.1</v>
      </c>
      <c r="C125" s="1">
        <v>1.81E-6</v>
      </c>
      <c r="D125" s="1">
        <v>4.9999999999999998E-8</v>
      </c>
      <c r="E125" s="1" t="s">
        <v>33</v>
      </c>
      <c r="F125" s="1" t="s">
        <v>66</v>
      </c>
      <c r="G125" s="1">
        <v>-1</v>
      </c>
      <c r="H125" s="1">
        <v>40</v>
      </c>
      <c r="I125" s="1" t="s">
        <v>32</v>
      </c>
    </row>
    <row r="126" spans="1:9" x14ac:dyDescent="0.3">
      <c r="A126" s="1">
        <v>324.69</v>
      </c>
      <c r="B126" s="1" t="s">
        <v>30</v>
      </c>
      <c r="C126" s="1">
        <v>1.7999999999999999E-6</v>
      </c>
      <c r="D126" s="1">
        <v>2.9999999999999999E-7</v>
      </c>
      <c r="E126" s="1" t="s">
        <v>33</v>
      </c>
      <c r="F126" s="1" t="s">
        <v>66</v>
      </c>
      <c r="G126" s="1">
        <v>-1</v>
      </c>
      <c r="H126" s="1">
        <v>11</v>
      </c>
      <c r="I126" s="1" t="s">
        <v>32</v>
      </c>
    </row>
    <row r="127" spans="1:9" x14ac:dyDescent="0.3">
      <c r="A127" s="1">
        <v>161.54</v>
      </c>
      <c r="B127" s="1">
        <v>0.1</v>
      </c>
      <c r="C127" s="1">
        <v>1.5E-6</v>
      </c>
      <c r="D127" s="1" t="s">
        <v>30</v>
      </c>
      <c r="E127" s="1" t="s">
        <v>33</v>
      </c>
      <c r="F127" s="1" t="s">
        <v>66</v>
      </c>
      <c r="G127" s="1">
        <v>24</v>
      </c>
      <c r="H127" s="1">
        <v>13</v>
      </c>
      <c r="I127" s="1" t="s">
        <v>32</v>
      </c>
    </row>
    <row r="128" spans="1:9" x14ac:dyDescent="0.3">
      <c r="A128" s="1">
        <v>870.63</v>
      </c>
      <c r="B128" s="1" t="s">
        <v>30</v>
      </c>
      <c r="C128" s="1">
        <v>1.5E-6</v>
      </c>
      <c r="D128" s="1">
        <v>4.0000000000000001E-8</v>
      </c>
      <c r="E128" s="1" t="s">
        <v>33</v>
      </c>
      <c r="F128" s="1" t="s">
        <v>66</v>
      </c>
      <c r="G128" s="1">
        <v>-1</v>
      </c>
      <c r="H128" s="1">
        <v>62</v>
      </c>
      <c r="I128" s="1" t="s">
        <v>32</v>
      </c>
    </row>
    <row r="129" spans="1:9" x14ac:dyDescent="0.3">
      <c r="A129" s="1">
        <v>248.52</v>
      </c>
      <c r="B129" s="1">
        <v>0.03</v>
      </c>
      <c r="C129" s="1">
        <v>1.46E-6</v>
      </c>
      <c r="D129" s="1">
        <v>2.9999999999999997E-8</v>
      </c>
      <c r="E129" s="1" t="s">
        <v>33</v>
      </c>
      <c r="F129" s="1" t="s">
        <v>66</v>
      </c>
      <c r="G129" s="1">
        <v>13</v>
      </c>
      <c r="H129" s="1">
        <v>3</v>
      </c>
      <c r="I129" s="1" t="s">
        <v>32</v>
      </c>
    </row>
    <row r="130" spans="1:9" x14ac:dyDescent="0.3">
      <c r="A130" s="1">
        <v>271.54000000000002</v>
      </c>
      <c r="B130" s="1" t="s">
        <v>30</v>
      </c>
      <c r="C130" s="1">
        <v>1.44E-6</v>
      </c>
      <c r="D130" s="1">
        <v>4.9999999999999998E-8</v>
      </c>
      <c r="E130" s="1" t="s">
        <v>33</v>
      </c>
      <c r="F130" s="1" t="s">
        <v>66</v>
      </c>
      <c r="G130" s="1">
        <v>-1</v>
      </c>
      <c r="H130" s="1">
        <v>10</v>
      </c>
      <c r="I130" s="1" t="s">
        <v>32</v>
      </c>
    </row>
    <row r="131" spans="1:9" x14ac:dyDescent="0.3">
      <c r="A131" s="1">
        <v>159.26</v>
      </c>
      <c r="B131" s="1">
        <v>0.2</v>
      </c>
      <c r="C131" s="1">
        <v>1.3999999999999999E-6</v>
      </c>
      <c r="D131" s="1">
        <v>4.9999999999999998E-7</v>
      </c>
      <c r="E131" s="1" t="s">
        <v>33</v>
      </c>
      <c r="F131" s="1" t="s">
        <v>66</v>
      </c>
      <c r="G131" s="1">
        <v>29</v>
      </c>
      <c r="H131" s="1">
        <v>20</v>
      </c>
      <c r="I131" s="1" t="s">
        <v>32</v>
      </c>
    </row>
    <row r="132" spans="1:9" x14ac:dyDescent="0.3">
      <c r="A132" s="1">
        <v>350.71</v>
      </c>
      <c r="B132" s="1" t="s">
        <v>30</v>
      </c>
      <c r="C132" s="1">
        <v>1.39E-6</v>
      </c>
      <c r="D132" s="1">
        <v>4.9999999999999998E-8</v>
      </c>
      <c r="E132" s="1" t="s">
        <v>33</v>
      </c>
      <c r="F132" s="1" t="s">
        <v>66</v>
      </c>
      <c r="G132" s="1">
        <v>-1</v>
      </c>
      <c r="H132" s="1">
        <v>13</v>
      </c>
      <c r="I132" s="1" t="s">
        <v>32</v>
      </c>
    </row>
    <row r="133" spans="1:9" x14ac:dyDescent="0.3">
      <c r="A133" s="1">
        <v>406.35</v>
      </c>
      <c r="B133" s="1">
        <v>0.15</v>
      </c>
      <c r="C133" s="1">
        <v>1.37E-6</v>
      </c>
      <c r="D133" s="1">
        <v>4.9999999999999998E-8</v>
      </c>
      <c r="E133" s="1" t="s">
        <v>33</v>
      </c>
      <c r="F133" s="1" t="s">
        <v>66</v>
      </c>
      <c r="G133" s="1">
        <v>30</v>
      </c>
      <c r="H133" s="1">
        <v>7</v>
      </c>
      <c r="I133" s="1" t="s">
        <v>32</v>
      </c>
    </row>
    <row r="134" spans="1:9" x14ac:dyDescent="0.3">
      <c r="A134" s="1">
        <v>729.72</v>
      </c>
      <c r="B134" s="1">
        <v>0.15</v>
      </c>
      <c r="C134" s="1">
        <v>1.37E-6</v>
      </c>
      <c r="D134" s="1">
        <v>4.9999999999999998E-8</v>
      </c>
      <c r="E134" s="1" t="s">
        <v>33</v>
      </c>
      <c r="F134" s="1" t="s">
        <v>66</v>
      </c>
      <c r="G134" s="1">
        <v>37</v>
      </c>
      <c r="H134" s="1">
        <v>3</v>
      </c>
      <c r="I134" s="1" t="s">
        <v>32</v>
      </c>
    </row>
    <row r="135" spans="1:9" x14ac:dyDescent="0.3">
      <c r="A135" s="1">
        <v>261</v>
      </c>
      <c r="B135" s="1">
        <v>7.0000000000000007E-2</v>
      </c>
      <c r="C135" s="1">
        <v>1.2899999999999999E-6</v>
      </c>
      <c r="D135" s="1">
        <v>5.9999999999999995E-8</v>
      </c>
      <c r="E135" s="1" t="s">
        <v>33</v>
      </c>
      <c r="F135" s="1" t="s">
        <v>66</v>
      </c>
      <c r="G135" s="1">
        <v>22</v>
      </c>
      <c r="H135" s="1">
        <v>7</v>
      </c>
      <c r="I135" s="1" t="s">
        <v>32</v>
      </c>
    </row>
    <row r="136" spans="1:9" x14ac:dyDescent="0.3">
      <c r="A136" s="1">
        <v>358.25</v>
      </c>
      <c r="B136" s="1">
        <v>0.2</v>
      </c>
      <c r="C136" s="1">
        <v>1.2899999999999999E-6</v>
      </c>
      <c r="D136" s="1">
        <v>4.9999999999999998E-8</v>
      </c>
      <c r="E136" s="1" t="s">
        <v>33</v>
      </c>
      <c r="F136" s="1" t="s">
        <v>66</v>
      </c>
      <c r="G136" s="1">
        <v>20</v>
      </c>
      <c r="H136" s="1">
        <v>3</v>
      </c>
      <c r="I136" s="1" t="s">
        <v>32</v>
      </c>
    </row>
    <row r="137" spans="1:9" x14ac:dyDescent="0.3">
      <c r="A137" s="1">
        <v>736.68</v>
      </c>
      <c r="B137" s="1" t="s">
        <v>30</v>
      </c>
      <c r="C137" s="1">
        <v>1.28E-6</v>
      </c>
      <c r="D137" s="1">
        <v>4.9999999999999998E-8</v>
      </c>
      <c r="E137" s="1" t="s">
        <v>33</v>
      </c>
      <c r="F137" s="1" t="s">
        <v>66</v>
      </c>
      <c r="G137" s="1">
        <v>-1</v>
      </c>
      <c r="H137" s="1">
        <v>35</v>
      </c>
      <c r="I137" s="1" t="s">
        <v>32</v>
      </c>
    </row>
    <row r="138" spans="1:9" x14ac:dyDescent="0.3">
      <c r="A138" s="1">
        <v>573.94000000000005</v>
      </c>
      <c r="B138" s="1">
        <v>0.2</v>
      </c>
      <c r="C138" s="1">
        <v>1.28E-6</v>
      </c>
      <c r="D138" s="1">
        <v>4.9999999999999998E-8</v>
      </c>
      <c r="E138" s="1" t="s">
        <v>33</v>
      </c>
      <c r="F138" s="1" t="s">
        <v>66</v>
      </c>
      <c r="G138" s="1">
        <v>36</v>
      </c>
      <c r="H138" s="1">
        <v>8</v>
      </c>
      <c r="I138" s="1" t="s">
        <v>32</v>
      </c>
    </row>
    <row r="139" spans="1:9" x14ac:dyDescent="0.3">
      <c r="A139" s="1">
        <v>632.92999999999995</v>
      </c>
      <c r="B139" s="1">
        <v>0.15</v>
      </c>
      <c r="C139" s="1">
        <v>1.24E-6</v>
      </c>
      <c r="D139" s="1">
        <v>4.9999999999999998E-8</v>
      </c>
      <c r="E139" s="1" t="s">
        <v>33</v>
      </c>
      <c r="F139" s="1" t="s">
        <v>66</v>
      </c>
      <c r="G139" s="1">
        <v>32</v>
      </c>
      <c r="H139" s="1">
        <v>1</v>
      </c>
      <c r="I139" s="1" t="s">
        <v>32</v>
      </c>
    </row>
    <row r="140" spans="1:9" x14ac:dyDescent="0.3">
      <c r="A140" s="1">
        <v>586.59</v>
      </c>
      <c r="B140" s="1">
        <v>0.2</v>
      </c>
      <c r="C140" s="1">
        <v>1.24E-6</v>
      </c>
      <c r="D140" s="1">
        <v>4.9999999999999998E-8</v>
      </c>
      <c r="E140" s="1" t="s">
        <v>33</v>
      </c>
      <c r="F140" s="1" t="s">
        <v>66</v>
      </c>
      <c r="G140" s="1">
        <v>31</v>
      </c>
      <c r="H140" s="1">
        <v>2</v>
      </c>
      <c r="I140" s="1" t="s">
        <v>32</v>
      </c>
    </row>
    <row r="141" spans="1:9" x14ac:dyDescent="0.3">
      <c r="A141" s="1">
        <v>801.94</v>
      </c>
      <c r="B141" s="1">
        <v>0.2</v>
      </c>
      <c r="C141" s="1">
        <v>1.2300000000000001E-6</v>
      </c>
      <c r="D141" s="1">
        <v>7.0000000000000005E-8</v>
      </c>
      <c r="E141" s="1" t="s">
        <v>33</v>
      </c>
      <c r="F141" s="1" t="s">
        <v>66</v>
      </c>
      <c r="G141" s="1">
        <v>39</v>
      </c>
      <c r="H141" s="1">
        <v>2</v>
      </c>
      <c r="I141" s="1" t="s">
        <v>32</v>
      </c>
    </row>
    <row r="142" spans="1:9" x14ac:dyDescent="0.3">
      <c r="A142" s="1">
        <v>278.04000000000002</v>
      </c>
      <c r="B142" s="1">
        <v>0.15</v>
      </c>
      <c r="C142" s="1">
        <v>1.15E-6</v>
      </c>
      <c r="D142" s="1">
        <v>2.9999999999999997E-8</v>
      </c>
      <c r="E142" s="1" t="s">
        <v>33</v>
      </c>
      <c r="F142" s="1" t="s">
        <v>66</v>
      </c>
      <c r="G142" s="1">
        <v>27</v>
      </c>
      <c r="H142" s="1">
        <v>9</v>
      </c>
      <c r="I142" s="1" t="s">
        <v>32</v>
      </c>
    </row>
    <row r="143" spans="1:9" x14ac:dyDescent="0.3">
      <c r="A143" s="1">
        <v>329.69</v>
      </c>
      <c r="B143" s="1" t="s">
        <v>30</v>
      </c>
      <c r="C143" s="1">
        <v>1.1000000000000001E-6</v>
      </c>
      <c r="D143" s="1">
        <v>1.9999999999999999E-7</v>
      </c>
      <c r="E143" s="1" t="s">
        <v>33</v>
      </c>
      <c r="F143" s="1" t="s">
        <v>66</v>
      </c>
      <c r="G143" s="1">
        <v>-1</v>
      </c>
      <c r="H143" s="1">
        <v>12</v>
      </c>
      <c r="I143" s="1" t="s">
        <v>32</v>
      </c>
    </row>
    <row r="144" spans="1:9" x14ac:dyDescent="0.3">
      <c r="A144" s="1">
        <v>429.9</v>
      </c>
      <c r="B144" s="1">
        <v>0.1</v>
      </c>
      <c r="C144" s="1">
        <v>1.0899999999999999E-6</v>
      </c>
      <c r="D144" s="1">
        <v>4.9999999999999998E-8</v>
      </c>
      <c r="E144" s="1" t="s">
        <v>33</v>
      </c>
      <c r="F144" s="1" t="s">
        <v>66</v>
      </c>
      <c r="G144" s="1">
        <v>-1</v>
      </c>
      <c r="H144" s="1">
        <v>18</v>
      </c>
      <c r="I144" s="1" t="s">
        <v>32</v>
      </c>
    </row>
    <row r="145" spans="1:9" x14ac:dyDescent="0.3">
      <c r="A145" s="1">
        <v>486.05</v>
      </c>
      <c r="B145" s="1" t="s">
        <v>30</v>
      </c>
      <c r="C145" s="1">
        <v>1.0499999999999999E-6</v>
      </c>
      <c r="D145" s="1">
        <v>5.9999999999999995E-8</v>
      </c>
      <c r="E145" s="1" t="s">
        <v>33</v>
      </c>
      <c r="F145" s="1" t="s">
        <v>66</v>
      </c>
      <c r="G145" s="1">
        <v>-1</v>
      </c>
      <c r="H145" s="1">
        <v>21</v>
      </c>
      <c r="I145" s="1" t="s">
        <v>32</v>
      </c>
    </row>
    <row r="146" spans="1:9" x14ac:dyDescent="0.3">
      <c r="A146" s="1">
        <v>582.89</v>
      </c>
      <c r="B146" s="1" t="s">
        <v>30</v>
      </c>
      <c r="C146" s="1">
        <v>1.0100000000000001E-6</v>
      </c>
      <c r="D146" s="1">
        <v>5.9999999999999995E-8</v>
      </c>
      <c r="E146" s="1" t="s">
        <v>33</v>
      </c>
      <c r="F146" s="1" t="s">
        <v>66</v>
      </c>
      <c r="G146" s="1">
        <v>-1</v>
      </c>
      <c r="H146" s="1">
        <v>28</v>
      </c>
      <c r="I146" s="1" t="s">
        <v>32</v>
      </c>
    </row>
    <row r="147" spans="1:9" x14ac:dyDescent="0.3">
      <c r="A147" s="1">
        <v>1014.33</v>
      </c>
      <c r="B147" s="1" t="s">
        <v>30</v>
      </c>
      <c r="C147" s="1">
        <v>9.9999999999999995E-7</v>
      </c>
      <c r="D147" s="1">
        <v>1.9999999999999999E-7</v>
      </c>
      <c r="E147" s="1" t="s">
        <v>33</v>
      </c>
      <c r="F147" s="1" t="s">
        <v>66</v>
      </c>
      <c r="G147" s="1">
        <v>43</v>
      </c>
      <c r="H147" s="1">
        <v>0</v>
      </c>
      <c r="I147" s="1" t="s">
        <v>32</v>
      </c>
    </row>
    <row r="148" spans="1:9" x14ac:dyDescent="0.3">
      <c r="A148" s="1">
        <v>462.34</v>
      </c>
      <c r="B148" s="1">
        <v>0.08</v>
      </c>
      <c r="C148" s="1">
        <v>9.9999999999999995E-7</v>
      </c>
      <c r="D148" s="1" t="s">
        <v>30</v>
      </c>
      <c r="E148" s="1" t="s">
        <v>33</v>
      </c>
      <c r="F148" s="1" t="s">
        <v>66</v>
      </c>
      <c r="G148" s="1">
        <v>29</v>
      </c>
      <c r="H148" s="1">
        <v>5</v>
      </c>
      <c r="I148" s="1" t="s">
        <v>32</v>
      </c>
    </row>
    <row r="149" spans="1:9" x14ac:dyDescent="0.3">
      <c r="A149" s="1">
        <v>522.05999999999995</v>
      </c>
      <c r="B149" s="1">
        <v>0.15</v>
      </c>
      <c r="C149" s="1">
        <v>9.9000000000000005E-7</v>
      </c>
      <c r="D149" s="1">
        <v>4.9999999999999998E-8</v>
      </c>
      <c r="E149" s="1" t="s">
        <v>33</v>
      </c>
      <c r="F149" s="1" t="s">
        <v>66</v>
      </c>
      <c r="G149" s="1">
        <v>30</v>
      </c>
      <c r="H149" s="1">
        <v>3</v>
      </c>
      <c r="I149" s="1" t="s">
        <v>32</v>
      </c>
    </row>
    <row r="150" spans="1:9" x14ac:dyDescent="0.3">
      <c r="A150" s="1">
        <v>843.7</v>
      </c>
      <c r="B150" s="1" t="s">
        <v>30</v>
      </c>
      <c r="C150" s="1">
        <v>9.7000000000000003E-7</v>
      </c>
      <c r="D150" s="1">
        <v>8.0000000000000002E-8</v>
      </c>
      <c r="E150" s="1" t="s">
        <v>33</v>
      </c>
      <c r="F150" s="1" t="s">
        <v>66</v>
      </c>
      <c r="G150" s="1">
        <v>-1</v>
      </c>
      <c r="H150" s="1">
        <v>56</v>
      </c>
      <c r="I150" s="1" t="s">
        <v>32</v>
      </c>
    </row>
    <row r="151" spans="1:9" x14ac:dyDescent="0.3">
      <c r="A151" s="1">
        <v>666.2</v>
      </c>
      <c r="B151" s="1">
        <v>0.2</v>
      </c>
      <c r="C151" s="1">
        <v>9.5000000000000001E-7</v>
      </c>
      <c r="D151" s="1">
        <v>7.0000000000000005E-8</v>
      </c>
      <c r="E151" s="1" t="s">
        <v>33</v>
      </c>
      <c r="F151" s="1" t="s">
        <v>66</v>
      </c>
      <c r="G151" s="1">
        <v>32</v>
      </c>
      <c r="H151" s="1">
        <v>0</v>
      </c>
      <c r="I151" s="1" t="s">
        <v>32</v>
      </c>
    </row>
    <row r="152" spans="1:9" x14ac:dyDescent="0.3">
      <c r="A152" s="1">
        <v>794.92</v>
      </c>
      <c r="B152" s="1">
        <v>0.2</v>
      </c>
      <c r="C152" s="1">
        <v>9.4E-7</v>
      </c>
      <c r="D152" s="1" t="s">
        <v>30</v>
      </c>
      <c r="E152" s="1" t="s">
        <v>33</v>
      </c>
      <c r="F152" s="1" t="s">
        <v>66</v>
      </c>
      <c r="G152" s="1">
        <v>-1</v>
      </c>
      <c r="H152" s="1">
        <v>48</v>
      </c>
      <c r="I152" s="1" t="s">
        <v>32</v>
      </c>
    </row>
    <row r="153" spans="1:9" x14ac:dyDescent="0.3">
      <c r="A153" s="1">
        <v>304.20999999999998</v>
      </c>
      <c r="B153" s="1">
        <v>0.2</v>
      </c>
      <c r="C153" s="1">
        <v>9.2999999999999999E-7</v>
      </c>
      <c r="D153" s="1">
        <v>2E-8</v>
      </c>
      <c r="E153" s="1" t="s">
        <v>33</v>
      </c>
      <c r="F153" s="1" t="s">
        <v>66</v>
      </c>
      <c r="G153" s="1">
        <v>20</v>
      </c>
      <c r="H153" s="1">
        <v>5</v>
      </c>
      <c r="I153" s="1" t="s">
        <v>32</v>
      </c>
    </row>
    <row r="154" spans="1:9" x14ac:dyDescent="0.3">
      <c r="A154" s="1">
        <v>234.4</v>
      </c>
      <c r="B154" s="1">
        <v>0.04</v>
      </c>
      <c r="C154" s="1">
        <v>8.7000000000000003E-7</v>
      </c>
      <c r="D154" s="1">
        <v>8.0000000000000002E-8</v>
      </c>
      <c r="E154" s="1" t="s">
        <v>33</v>
      </c>
      <c r="F154" s="1" t="s">
        <v>66</v>
      </c>
      <c r="G154" s="1">
        <v>9</v>
      </c>
      <c r="H154" s="1">
        <v>1</v>
      </c>
      <c r="I154" s="1" t="s">
        <v>32</v>
      </c>
    </row>
    <row r="155" spans="1:9" x14ac:dyDescent="0.3">
      <c r="A155" s="1">
        <v>675.78</v>
      </c>
      <c r="B155" s="1">
        <v>0.13</v>
      </c>
      <c r="C155" s="1">
        <v>8.5000000000000001E-7</v>
      </c>
      <c r="D155" s="1">
        <v>4.9999999999999998E-8</v>
      </c>
      <c r="E155" s="1" t="s">
        <v>33</v>
      </c>
      <c r="F155" s="1" t="s">
        <v>66</v>
      </c>
      <c r="G155" s="1">
        <v>37</v>
      </c>
      <c r="H155" s="1">
        <v>5</v>
      </c>
      <c r="I155" s="1" t="s">
        <v>32</v>
      </c>
    </row>
    <row r="156" spans="1:9" x14ac:dyDescent="0.3">
      <c r="A156" s="1">
        <v>201.7</v>
      </c>
      <c r="B156" s="1">
        <v>0.14000000000000001</v>
      </c>
      <c r="C156" s="1">
        <v>7.9999999999999996E-7</v>
      </c>
      <c r="D156" s="1" t="s">
        <v>30</v>
      </c>
      <c r="E156" s="1" t="s">
        <v>33</v>
      </c>
      <c r="F156" s="1" t="s">
        <v>66</v>
      </c>
      <c r="G156" s="1">
        <v>-1</v>
      </c>
      <c r="H156" s="1">
        <v>8</v>
      </c>
      <c r="I156" s="1" t="s">
        <v>32</v>
      </c>
    </row>
    <row r="157" spans="1:9" x14ac:dyDescent="0.3">
      <c r="A157" s="1">
        <v>529.16999999999996</v>
      </c>
      <c r="B157" s="1">
        <v>0.2</v>
      </c>
      <c r="C157" s="1">
        <v>6.8999999999999996E-7</v>
      </c>
      <c r="D157" s="1">
        <v>4.9999999999999998E-8</v>
      </c>
      <c r="E157" s="1" t="s">
        <v>33</v>
      </c>
      <c r="F157" s="1" t="s">
        <v>66</v>
      </c>
      <c r="G157" s="1">
        <v>38</v>
      </c>
      <c r="H157" s="1">
        <v>13</v>
      </c>
      <c r="I157" s="1" t="s">
        <v>32</v>
      </c>
    </row>
    <row r="158" spans="1:9" x14ac:dyDescent="0.3">
      <c r="A158" s="1">
        <v>811.9</v>
      </c>
      <c r="B158" s="1">
        <v>0.3</v>
      </c>
      <c r="C158" s="1">
        <v>6.3E-7</v>
      </c>
      <c r="D158" s="1">
        <v>5.9999999999999995E-8</v>
      </c>
      <c r="E158" s="1" t="s">
        <v>33</v>
      </c>
      <c r="F158" s="1" t="s">
        <v>66</v>
      </c>
      <c r="G158" s="1">
        <v>-1</v>
      </c>
      <c r="H158" s="1">
        <v>50</v>
      </c>
      <c r="I158" s="1" t="s">
        <v>32</v>
      </c>
    </row>
    <row r="159" spans="1:9" x14ac:dyDescent="0.3">
      <c r="A159" s="1">
        <v>786</v>
      </c>
      <c r="B159" s="1">
        <v>0.15</v>
      </c>
      <c r="C159" s="1">
        <v>6.1999999999999999E-7</v>
      </c>
      <c r="D159" s="1" t="s">
        <v>30</v>
      </c>
      <c r="E159" s="1" t="s">
        <v>33</v>
      </c>
      <c r="F159" s="1" t="s">
        <v>66</v>
      </c>
      <c r="G159" s="1">
        <v>39</v>
      </c>
      <c r="H159" s="1">
        <v>3</v>
      </c>
      <c r="I159" s="1" t="s">
        <v>32</v>
      </c>
    </row>
    <row r="160" spans="1:9" x14ac:dyDescent="0.3">
      <c r="A160" s="1">
        <v>487.13</v>
      </c>
      <c r="B160" s="1">
        <v>0.04</v>
      </c>
      <c r="C160" s="1">
        <v>6.1999999999999999E-7</v>
      </c>
      <c r="D160" s="1">
        <v>4.9999999999999998E-8</v>
      </c>
      <c r="E160" s="1" t="s">
        <v>33</v>
      </c>
      <c r="F160" s="1" t="s">
        <v>66</v>
      </c>
      <c r="G160" s="1">
        <v>28</v>
      </c>
      <c r="H160" s="1">
        <v>4</v>
      </c>
      <c r="I160" s="1" t="s">
        <v>32</v>
      </c>
    </row>
    <row r="161" spans="1:9" x14ac:dyDescent="0.3">
      <c r="A161" s="1">
        <v>861.8</v>
      </c>
      <c r="B161" s="1">
        <v>0.12</v>
      </c>
      <c r="C161" s="1">
        <v>6.0999999999999998E-7</v>
      </c>
      <c r="D161" s="1">
        <v>5.9999999999999995E-8</v>
      </c>
      <c r="E161" s="1" t="s">
        <v>33</v>
      </c>
      <c r="F161" s="1" t="s">
        <v>66</v>
      </c>
      <c r="G161" s="1">
        <v>39</v>
      </c>
      <c r="H161" s="1">
        <v>0</v>
      </c>
      <c r="I161" s="1" t="s">
        <v>32</v>
      </c>
    </row>
    <row r="162" spans="1:9" x14ac:dyDescent="0.3">
      <c r="A162" s="1">
        <v>955.91</v>
      </c>
      <c r="B162" s="1" t="s">
        <v>30</v>
      </c>
      <c r="C162" s="1">
        <v>5.9999999999999997E-7</v>
      </c>
      <c r="D162" s="1">
        <v>4.9999999999999998E-8</v>
      </c>
      <c r="E162" s="1" t="s">
        <v>33</v>
      </c>
      <c r="F162" s="1" t="s">
        <v>66</v>
      </c>
      <c r="G162" s="1">
        <v>-1</v>
      </c>
      <c r="H162" s="1">
        <v>74</v>
      </c>
      <c r="I162" s="1" t="s">
        <v>32</v>
      </c>
    </row>
    <row r="163" spans="1:9" x14ac:dyDescent="0.3">
      <c r="A163" s="1">
        <v>440.63</v>
      </c>
      <c r="B163" s="1" t="s">
        <v>30</v>
      </c>
      <c r="C163" s="1">
        <v>5.6000000000000004E-7</v>
      </c>
      <c r="D163" s="1">
        <v>2.9999999999999997E-8</v>
      </c>
      <c r="E163" s="1" t="s">
        <v>33</v>
      </c>
      <c r="F163" s="1" t="s">
        <v>66</v>
      </c>
      <c r="G163" s="1">
        <v>-1</v>
      </c>
      <c r="H163" s="1">
        <v>19</v>
      </c>
      <c r="I163" s="1" t="s">
        <v>32</v>
      </c>
    </row>
    <row r="164" spans="1:9" x14ac:dyDescent="0.3">
      <c r="A164" s="1">
        <v>627.17999999999995</v>
      </c>
      <c r="B164" s="1">
        <v>0.2</v>
      </c>
      <c r="C164" s="1">
        <v>5.0999999999999999E-7</v>
      </c>
      <c r="D164" s="1">
        <v>2E-8</v>
      </c>
      <c r="E164" s="1" t="s">
        <v>33</v>
      </c>
      <c r="F164" s="1" t="s">
        <v>66</v>
      </c>
      <c r="G164" s="1">
        <v>38</v>
      </c>
      <c r="H164" s="1">
        <v>8</v>
      </c>
      <c r="I164" s="1" t="s">
        <v>32</v>
      </c>
    </row>
    <row r="165" spans="1:9" x14ac:dyDescent="0.3">
      <c r="A165" s="1">
        <v>669.83</v>
      </c>
      <c r="B165" s="1">
        <v>0.02</v>
      </c>
      <c r="C165" s="1">
        <v>5.0999999999999999E-7</v>
      </c>
      <c r="D165" s="1">
        <v>7.0000000000000005E-8</v>
      </c>
      <c r="E165" s="1" t="s">
        <v>33</v>
      </c>
      <c r="F165" s="1" t="s">
        <v>66</v>
      </c>
      <c r="G165" s="1">
        <v>36</v>
      </c>
      <c r="H165" s="1">
        <v>5</v>
      </c>
      <c r="I165" s="1" t="s">
        <v>32</v>
      </c>
    </row>
    <row r="166" spans="1:9" x14ac:dyDescent="0.3">
      <c r="A166" s="1">
        <v>154.27000000000001</v>
      </c>
      <c r="B166" s="1">
        <v>0.2</v>
      </c>
      <c r="C166" s="1">
        <v>4.9999999999999998E-7</v>
      </c>
      <c r="D166" s="1" t="s">
        <v>30</v>
      </c>
      <c r="E166" s="1" t="s">
        <v>33</v>
      </c>
      <c r="F166" s="1" t="s">
        <v>66</v>
      </c>
      <c r="G166" s="1">
        <v>26</v>
      </c>
      <c r="H166" s="1">
        <v>15</v>
      </c>
      <c r="I166" s="1" t="s">
        <v>32</v>
      </c>
    </row>
    <row r="167" spans="1:9" x14ac:dyDescent="0.3">
      <c r="A167" s="1">
        <v>270.63</v>
      </c>
      <c r="B167" s="1">
        <v>0.15</v>
      </c>
      <c r="C167" s="1">
        <v>4.9999999999999998E-7</v>
      </c>
      <c r="D167" s="1">
        <v>1.9999999999999999E-7</v>
      </c>
      <c r="E167" s="1" t="s">
        <v>33</v>
      </c>
      <c r="F167" s="1" t="s">
        <v>66</v>
      </c>
      <c r="G167" s="1">
        <v>-1</v>
      </c>
      <c r="H167" s="1">
        <v>9</v>
      </c>
      <c r="I167" s="1" t="s">
        <v>32</v>
      </c>
    </row>
    <row r="168" spans="1:9" x14ac:dyDescent="0.3">
      <c r="A168" s="1">
        <v>196.76</v>
      </c>
      <c r="B168" s="1">
        <v>0.08</v>
      </c>
      <c r="C168" s="1">
        <v>4.8999999999999997E-7</v>
      </c>
      <c r="D168" s="1" t="s">
        <v>30</v>
      </c>
      <c r="E168" s="1" t="s">
        <v>33</v>
      </c>
      <c r="F168" s="1" t="s">
        <v>66</v>
      </c>
      <c r="G168" s="1">
        <v>29</v>
      </c>
      <c r="H168" s="1">
        <v>18</v>
      </c>
      <c r="I168" s="1" t="s">
        <v>32</v>
      </c>
    </row>
    <row r="169" spans="1:9" x14ac:dyDescent="0.3">
      <c r="A169" s="1">
        <v>389</v>
      </c>
      <c r="B169" s="1">
        <v>0.3</v>
      </c>
      <c r="C169" s="1">
        <v>4.8999999999999997E-7</v>
      </c>
      <c r="D169" s="1" t="s">
        <v>30</v>
      </c>
      <c r="E169" s="1" t="s">
        <v>33</v>
      </c>
      <c r="F169" s="1" t="s">
        <v>66</v>
      </c>
      <c r="G169" s="1">
        <v>-1</v>
      </c>
      <c r="H169" s="1">
        <v>15</v>
      </c>
      <c r="I169" s="1" t="s">
        <v>32</v>
      </c>
    </row>
    <row r="170" spans="1:9" x14ac:dyDescent="0.3">
      <c r="A170" s="1">
        <v>731.44</v>
      </c>
      <c r="B170" s="1" t="s">
        <v>30</v>
      </c>
      <c r="C170" s="1">
        <v>4.5999999999999999E-7</v>
      </c>
      <c r="D170" s="1">
        <v>4.0000000000000001E-8</v>
      </c>
      <c r="E170" s="1" t="s">
        <v>33</v>
      </c>
      <c r="F170" s="1" t="s">
        <v>66</v>
      </c>
      <c r="G170" s="1">
        <v>-1</v>
      </c>
      <c r="H170" s="1">
        <v>34</v>
      </c>
      <c r="I170" s="1" t="s">
        <v>32</v>
      </c>
    </row>
    <row r="171" spans="1:9" x14ac:dyDescent="0.3">
      <c r="A171" s="1">
        <v>563.46</v>
      </c>
      <c r="B171" s="1">
        <v>0.02</v>
      </c>
      <c r="C171" s="1">
        <v>4.4000000000000002E-7</v>
      </c>
      <c r="D171" s="1">
        <v>2E-8</v>
      </c>
      <c r="E171" s="1" t="s">
        <v>33</v>
      </c>
      <c r="F171" s="1" t="s">
        <v>66</v>
      </c>
      <c r="G171" s="1">
        <v>33</v>
      </c>
      <c r="H171" s="1">
        <v>6</v>
      </c>
      <c r="I171" s="1" t="s">
        <v>32</v>
      </c>
    </row>
    <row r="172" spans="1:9" x14ac:dyDescent="0.3">
      <c r="A172" s="1">
        <v>819.33</v>
      </c>
      <c r="B172" s="1" t="s">
        <v>30</v>
      </c>
      <c r="C172" s="1">
        <v>4.3000000000000001E-7</v>
      </c>
      <c r="D172" s="1">
        <v>5.9999999999999995E-8</v>
      </c>
      <c r="E172" s="1" t="s">
        <v>33</v>
      </c>
      <c r="F172" s="1" t="s">
        <v>66</v>
      </c>
      <c r="G172" s="1">
        <v>-1</v>
      </c>
      <c r="H172" s="1">
        <v>51</v>
      </c>
      <c r="I172" s="1" t="s">
        <v>32</v>
      </c>
    </row>
    <row r="173" spans="1:9" x14ac:dyDescent="0.3">
      <c r="A173" s="1">
        <v>789</v>
      </c>
      <c r="B173" s="1">
        <v>0.3</v>
      </c>
      <c r="C173" s="1">
        <v>4.2E-7</v>
      </c>
      <c r="D173" s="1">
        <v>5.9999999999999995E-8</v>
      </c>
      <c r="E173" s="1" t="s">
        <v>33</v>
      </c>
      <c r="F173" s="1" t="s">
        <v>66</v>
      </c>
      <c r="G173" s="1">
        <v>-1</v>
      </c>
      <c r="H173" s="1">
        <v>46</v>
      </c>
      <c r="I173" s="1" t="s">
        <v>32</v>
      </c>
    </row>
    <row r="174" spans="1:9" x14ac:dyDescent="0.3">
      <c r="A174" s="1">
        <v>851.6</v>
      </c>
      <c r="B174" s="1">
        <v>1</v>
      </c>
      <c r="C174" s="1">
        <v>4.0999999999999999E-7</v>
      </c>
      <c r="D174" s="1">
        <v>5.9999999999999995E-8</v>
      </c>
      <c r="E174" s="1" t="s">
        <v>33</v>
      </c>
      <c r="F174" s="1" t="s">
        <v>66</v>
      </c>
      <c r="G174" s="1">
        <v>-1</v>
      </c>
      <c r="H174" s="1">
        <v>59</v>
      </c>
      <c r="I174" s="1" t="s">
        <v>32</v>
      </c>
    </row>
    <row r="175" spans="1:9" x14ac:dyDescent="0.3">
      <c r="A175" s="1">
        <v>742.9</v>
      </c>
      <c r="B175" s="1">
        <v>0.3</v>
      </c>
      <c r="C175" s="1">
        <v>3.4999999999999998E-7</v>
      </c>
      <c r="D175" s="1" t="s">
        <v>30</v>
      </c>
      <c r="E175" s="1" t="s">
        <v>33</v>
      </c>
      <c r="F175" s="1" t="s">
        <v>66</v>
      </c>
      <c r="G175" s="1">
        <v>-1</v>
      </c>
      <c r="H175" s="1">
        <v>37</v>
      </c>
      <c r="I175" s="1" t="s">
        <v>32</v>
      </c>
    </row>
    <row r="176" spans="1:9" x14ac:dyDescent="0.3">
      <c r="A176" s="1">
        <v>902.61</v>
      </c>
      <c r="B176" s="1" t="s">
        <v>30</v>
      </c>
      <c r="C176" s="1">
        <v>3.3000000000000002E-7</v>
      </c>
      <c r="D176" s="1">
        <v>2.9999999999999997E-8</v>
      </c>
      <c r="E176" s="1" t="s">
        <v>33</v>
      </c>
      <c r="F176" s="1" t="s">
        <v>66</v>
      </c>
      <c r="G176" s="1">
        <v>-1</v>
      </c>
      <c r="H176" s="1">
        <v>68</v>
      </c>
      <c r="I176" s="1" t="s">
        <v>32</v>
      </c>
    </row>
    <row r="177" spans="1:9" x14ac:dyDescent="0.3">
      <c r="A177" s="1">
        <v>887.68</v>
      </c>
      <c r="B177" s="1">
        <v>0.2</v>
      </c>
      <c r="C177" s="1">
        <v>3.3000000000000002E-7</v>
      </c>
      <c r="D177" s="1">
        <v>5.9999999999999995E-8</v>
      </c>
      <c r="E177" s="1" t="s">
        <v>33</v>
      </c>
      <c r="F177" s="1" t="s">
        <v>66</v>
      </c>
      <c r="G177" s="1">
        <v>40</v>
      </c>
      <c r="H177" s="1">
        <v>1</v>
      </c>
      <c r="I177" s="1" t="s">
        <v>32</v>
      </c>
    </row>
    <row r="178" spans="1:9" x14ac:dyDescent="0.3">
      <c r="A178" s="1">
        <v>890.38</v>
      </c>
      <c r="B178" s="1" t="s">
        <v>30</v>
      </c>
      <c r="C178" s="1">
        <v>3.2000000000000001E-7</v>
      </c>
      <c r="D178" s="1">
        <v>4.9999999999999998E-8</v>
      </c>
      <c r="E178" s="1" t="s">
        <v>33</v>
      </c>
      <c r="F178" s="1" t="s">
        <v>66</v>
      </c>
      <c r="G178" s="1">
        <v>-1</v>
      </c>
      <c r="H178" s="1">
        <v>65</v>
      </c>
      <c r="I178" s="1" t="s">
        <v>32</v>
      </c>
    </row>
    <row r="179" spans="1:9" x14ac:dyDescent="0.3">
      <c r="A179" s="1">
        <v>780.53</v>
      </c>
      <c r="B179" s="1" t="s">
        <v>30</v>
      </c>
      <c r="C179" s="1">
        <v>3.1E-7</v>
      </c>
      <c r="D179" s="1">
        <v>2E-8</v>
      </c>
      <c r="E179" s="1" t="s">
        <v>33</v>
      </c>
      <c r="F179" s="1" t="s">
        <v>66</v>
      </c>
      <c r="G179" s="1">
        <v>-1</v>
      </c>
      <c r="H179" s="1">
        <v>44</v>
      </c>
      <c r="I179" s="1" t="s">
        <v>32</v>
      </c>
    </row>
    <row r="180" spans="1:9" x14ac:dyDescent="0.3">
      <c r="A180" s="1">
        <v>805.77</v>
      </c>
      <c r="B180" s="1">
        <v>0.12</v>
      </c>
      <c r="C180" s="1">
        <v>3.1E-7</v>
      </c>
      <c r="D180" s="1" t="s">
        <v>30</v>
      </c>
      <c r="E180" s="1" t="s">
        <v>33</v>
      </c>
      <c r="F180" s="1" t="s">
        <v>66</v>
      </c>
      <c r="G180" s="1">
        <v>37</v>
      </c>
      <c r="H180" s="1">
        <v>0</v>
      </c>
      <c r="I180" s="1" t="s">
        <v>32</v>
      </c>
    </row>
    <row r="181" spans="1:9" x14ac:dyDescent="0.3">
      <c r="A181" s="1">
        <v>912.4</v>
      </c>
      <c r="B181" s="1" t="s">
        <v>30</v>
      </c>
      <c r="C181" s="1">
        <v>2.8000000000000002E-7</v>
      </c>
      <c r="D181" s="1">
        <v>2.9999999999999997E-8</v>
      </c>
      <c r="E181" s="1" t="s">
        <v>33</v>
      </c>
      <c r="F181" s="1" t="s">
        <v>66</v>
      </c>
      <c r="G181" s="1">
        <v>-1</v>
      </c>
      <c r="H181" s="1">
        <v>70</v>
      </c>
      <c r="I181" s="1" t="s">
        <v>32</v>
      </c>
    </row>
    <row r="182" spans="1:9" x14ac:dyDescent="0.3">
      <c r="A182" s="1">
        <v>847.4</v>
      </c>
      <c r="B182" s="1">
        <v>0.5</v>
      </c>
      <c r="C182" s="1">
        <v>2.7000000000000001E-7</v>
      </c>
      <c r="D182" s="1">
        <v>2.9999999999999997E-8</v>
      </c>
      <c r="E182" s="1" t="s">
        <v>33</v>
      </c>
      <c r="F182" s="1" t="s">
        <v>66</v>
      </c>
      <c r="G182" s="1">
        <v>-1</v>
      </c>
      <c r="H182" s="1">
        <v>58</v>
      </c>
      <c r="I182" s="1" t="s">
        <v>32</v>
      </c>
    </row>
    <row r="183" spans="1:9" x14ac:dyDescent="0.3">
      <c r="A183" s="1">
        <v>546.12</v>
      </c>
      <c r="B183" s="1">
        <v>0.06</v>
      </c>
      <c r="C183" s="1">
        <v>2.4999999999999999E-7</v>
      </c>
      <c r="D183" s="1">
        <v>2.9999999999999997E-8</v>
      </c>
      <c r="E183" s="1" t="s">
        <v>33</v>
      </c>
      <c r="F183" s="1" t="s">
        <v>66</v>
      </c>
      <c r="G183" s="1">
        <v>27</v>
      </c>
      <c r="H183" s="1">
        <v>0</v>
      </c>
      <c r="I183" s="1" t="s">
        <v>32</v>
      </c>
    </row>
    <row r="184" spans="1:9" x14ac:dyDescent="0.3">
      <c r="A184" s="1">
        <v>822.21</v>
      </c>
      <c r="B184" s="1" t="s">
        <v>30</v>
      </c>
      <c r="C184" s="1">
        <v>2.3999999999999998E-7</v>
      </c>
      <c r="D184" s="1">
        <v>5.9999999999999995E-8</v>
      </c>
      <c r="E184" s="1" t="s">
        <v>33</v>
      </c>
      <c r="F184" s="1" t="s">
        <v>66</v>
      </c>
      <c r="G184" s="1">
        <v>-1</v>
      </c>
      <c r="H184" s="1">
        <v>52</v>
      </c>
      <c r="I184" s="1" t="s">
        <v>32</v>
      </c>
    </row>
    <row r="185" spans="1:9" x14ac:dyDescent="0.3">
      <c r="A185" s="1">
        <v>763.31</v>
      </c>
      <c r="B185" s="1" t="s">
        <v>30</v>
      </c>
      <c r="C185" s="1">
        <v>2.2999999999999999E-7</v>
      </c>
      <c r="D185" s="1">
        <v>2E-8</v>
      </c>
      <c r="E185" s="1" t="s">
        <v>33</v>
      </c>
      <c r="F185" s="1" t="s">
        <v>66</v>
      </c>
      <c r="G185" s="1">
        <v>-1</v>
      </c>
      <c r="H185" s="1">
        <v>41</v>
      </c>
      <c r="I185" s="1" t="s">
        <v>32</v>
      </c>
    </row>
    <row r="186" spans="1:9" x14ac:dyDescent="0.3">
      <c r="A186" s="1">
        <v>854.95</v>
      </c>
      <c r="B186" s="1" t="s">
        <v>30</v>
      </c>
      <c r="C186" s="1">
        <v>2.2999999999999999E-7</v>
      </c>
      <c r="D186" s="1">
        <v>4.0000000000000001E-8</v>
      </c>
      <c r="E186" s="1" t="s">
        <v>33</v>
      </c>
      <c r="F186" s="1" t="s">
        <v>66</v>
      </c>
      <c r="G186" s="1">
        <v>-1</v>
      </c>
      <c r="H186" s="1">
        <v>60</v>
      </c>
      <c r="I186" s="1" t="s">
        <v>32</v>
      </c>
    </row>
    <row r="187" spans="1:9" x14ac:dyDescent="0.3">
      <c r="A187" s="1">
        <v>600.26</v>
      </c>
      <c r="B187" s="1" t="s">
        <v>30</v>
      </c>
      <c r="C187" s="1">
        <v>2.2000000000000001E-7</v>
      </c>
      <c r="D187" s="1">
        <v>2.9999999999999997E-8</v>
      </c>
      <c r="E187" s="1" t="s">
        <v>33</v>
      </c>
      <c r="F187" s="1" t="s">
        <v>66</v>
      </c>
      <c r="G187" s="1">
        <v>-1</v>
      </c>
      <c r="H187" s="1">
        <v>29</v>
      </c>
      <c r="I187" s="1" t="s">
        <v>32</v>
      </c>
    </row>
    <row r="188" spans="1:9" x14ac:dyDescent="0.3">
      <c r="A188" s="1">
        <v>828.6</v>
      </c>
      <c r="B188" s="1">
        <v>0.12</v>
      </c>
      <c r="C188" s="1">
        <v>2.1E-7</v>
      </c>
      <c r="D188" s="1">
        <v>4.0000000000000001E-8</v>
      </c>
      <c r="E188" s="1" t="s">
        <v>33</v>
      </c>
      <c r="F188" s="1" t="s">
        <v>66</v>
      </c>
      <c r="G188" s="1">
        <v>39</v>
      </c>
      <c r="H188" s="1">
        <v>1</v>
      </c>
      <c r="I188" s="1" t="s">
        <v>32</v>
      </c>
    </row>
    <row r="189" spans="1:9" x14ac:dyDescent="0.3">
      <c r="A189" s="1">
        <v>636.9</v>
      </c>
      <c r="B189" s="1" t="s">
        <v>30</v>
      </c>
      <c r="C189" s="1">
        <v>2.1E-7</v>
      </c>
      <c r="D189" s="1">
        <v>2.9999999999999997E-8</v>
      </c>
      <c r="E189" s="1" t="s">
        <v>33</v>
      </c>
      <c r="F189" s="1" t="s">
        <v>66</v>
      </c>
      <c r="G189" s="1">
        <v>-1</v>
      </c>
      <c r="H189" s="1">
        <v>30</v>
      </c>
      <c r="I189" s="1" t="s">
        <v>32</v>
      </c>
    </row>
    <row r="190" spans="1:9" x14ac:dyDescent="0.3">
      <c r="A190" s="1">
        <v>712.5</v>
      </c>
      <c r="B190" s="1" t="s">
        <v>30</v>
      </c>
      <c r="C190" s="1">
        <v>1.9999999999999999E-7</v>
      </c>
      <c r="D190" s="1">
        <v>2.9999999999999997E-8</v>
      </c>
      <c r="E190" s="1" t="s">
        <v>33</v>
      </c>
      <c r="F190" s="1" t="s">
        <v>66</v>
      </c>
      <c r="G190" s="1">
        <v>-1</v>
      </c>
      <c r="H190" s="1">
        <v>33</v>
      </c>
      <c r="I190" s="1" t="s">
        <v>32</v>
      </c>
    </row>
    <row r="191" spans="1:9" x14ac:dyDescent="0.3">
      <c r="A191" s="1">
        <v>740.51</v>
      </c>
      <c r="B191" s="1" t="s">
        <v>30</v>
      </c>
      <c r="C191" s="1">
        <v>1.9000000000000001E-7</v>
      </c>
      <c r="D191" s="1">
        <v>2.9999999999999997E-8</v>
      </c>
      <c r="E191" s="1" t="s">
        <v>33</v>
      </c>
      <c r="F191" s="1" t="s">
        <v>66</v>
      </c>
      <c r="G191" s="1">
        <v>-1</v>
      </c>
      <c r="H191" s="1">
        <v>36</v>
      </c>
      <c r="I191" s="1" t="s">
        <v>32</v>
      </c>
    </row>
    <row r="192" spans="1:9" x14ac:dyDescent="0.3">
      <c r="A192" s="1">
        <v>920.88</v>
      </c>
      <c r="B192" s="1">
        <v>0.2</v>
      </c>
      <c r="C192" s="1">
        <v>1.9000000000000001E-7</v>
      </c>
      <c r="D192" s="1">
        <v>2.9999999999999997E-8</v>
      </c>
      <c r="E192" s="1" t="s">
        <v>33</v>
      </c>
      <c r="F192" s="1" t="s">
        <v>66</v>
      </c>
      <c r="G192" s="1">
        <v>40</v>
      </c>
      <c r="H192" s="1">
        <v>0</v>
      </c>
      <c r="I192" s="1" t="s">
        <v>32</v>
      </c>
    </row>
    <row r="193" spans="1:9" x14ac:dyDescent="0.3">
      <c r="A193" s="1">
        <v>411.27</v>
      </c>
      <c r="B193" s="1" t="s">
        <v>30</v>
      </c>
      <c r="C193" s="1">
        <v>1.8E-7</v>
      </c>
      <c r="D193" s="1">
        <v>4.0000000000000001E-8</v>
      </c>
      <c r="E193" s="1" t="s">
        <v>33</v>
      </c>
      <c r="F193" s="1" t="s">
        <v>66</v>
      </c>
      <c r="G193" s="1">
        <v>-1</v>
      </c>
      <c r="H193" s="1">
        <v>17</v>
      </c>
      <c r="I193" s="1" t="s">
        <v>32</v>
      </c>
    </row>
    <row r="194" spans="1:9" x14ac:dyDescent="0.3">
      <c r="A194" s="1">
        <v>846.86</v>
      </c>
      <c r="B194" s="1" t="s">
        <v>30</v>
      </c>
      <c r="C194" s="1">
        <v>1.6E-7</v>
      </c>
      <c r="D194" s="1">
        <v>2.9999999999999997E-8</v>
      </c>
      <c r="E194" s="1" t="s">
        <v>33</v>
      </c>
      <c r="F194" s="1" t="s">
        <v>66</v>
      </c>
      <c r="G194" s="1">
        <v>-1</v>
      </c>
      <c r="H194" s="1">
        <v>57</v>
      </c>
      <c r="I194" s="1" t="s">
        <v>32</v>
      </c>
    </row>
    <row r="195" spans="1:9" x14ac:dyDescent="0.3">
      <c r="A195" s="1">
        <v>525.14</v>
      </c>
      <c r="B195" s="1" t="s">
        <v>30</v>
      </c>
      <c r="C195" s="1">
        <v>1.6E-7</v>
      </c>
      <c r="D195" s="1">
        <v>2.9999999999999997E-8</v>
      </c>
      <c r="E195" s="1" t="s">
        <v>33</v>
      </c>
      <c r="F195" s="1" t="s">
        <v>66</v>
      </c>
      <c r="G195" s="1">
        <v>-1</v>
      </c>
      <c r="H195" s="1">
        <v>24</v>
      </c>
      <c r="I195" s="1" t="s">
        <v>32</v>
      </c>
    </row>
    <row r="196" spans="1:9" x14ac:dyDescent="0.3">
      <c r="A196" s="1">
        <v>803.19</v>
      </c>
      <c r="B196" s="1" t="s">
        <v>30</v>
      </c>
      <c r="C196" s="1">
        <v>1.6E-7</v>
      </c>
      <c r="D196" s="1">
        <v>2.9999999999999997E-8</v>
      </c>
      <c r="E196" s="1" t="s">
        <v>33</v>
      </c>
      <c r="F196" s="1" t="s">
        <v>66</v>
      </c>
      <c r="G196" s="1">
        <v>-1</v>
      </c>
      <c r="H196" s="1">
        <v>49</v>
      </c>
      <c r="I196" s="1" t="s">
        <v>32</v>
      </c>
    </row>
    <row r="197" spans="1:9" x14ac:dyDescent="0.3">
      <c r="A197" s="1">
        <v>777.39</v>
      </c>
      <c r="B197" s="1" t="s">
        <v>30</v>
      </c>
      <c r="C197" s="1">
        <v>1.4999999999999999E-7</v>
      </c>
      <c r="D197" s="1">
        <v>2E-8</v>
      </c>
      <c r="E197" s="1" t="s">
        <v>33</v>
      </c>
      <c r="F197" s="1" t="s">
        <v>66</v>
      </c>
      <c r="G197" s="1">
        <v>-1</v>
      </c>
      <c r="H197" s="1">
        <v>43</v>
      </c>
      <c r="I197" s="1" t="s">
        <v>32</v>
      </c>
    </row>
    <row r="198" spans="1:9" x14ac:dyDescent="0.3">
      <c r="A198" s="1">
        <v>886.53</v>
      </c>
      <c r="B198" s="1" t="s">
        <v>30</v>
      </c>
      <c r="C198" s="1">
        <v>1.4999999999999999E-7</v>
      </c>
      <c r="D198" s="1">
        <v>2.9999999999999997E-8</v>
      </c>
      <c r="E198" s="1" t="s">
        <v>33</v>
      </c>
      <c r="F198" s="1" t="s">
        <v>66</v>
      </c>
      <c r="G198" s="1">
        <v>-1</v>
      </c>
      <c r="H198" s="1">
        <v>64</v>
      </c>
      <c r="I198" s="1" t="s">
        <v>32</v>
      </c>
    </row>
    <row r="199" spans="1:9" x14ac:dyDescent="0.3">
      <c r="A199" s="1">
        <v>782.2</v>
      </c>
      <c r="B199" s="1">
        <v>0.5</v>
      </c>
      <c r="C199" s="1">
        <v>1.4999999999999999E-7</v>
      </c>
      <c r="D199" s="1" t="s">
        <v>30</v>
      </c>
      <c r="E199" s="1" t="s">
        <v>33</v>
      </c>
      <c r="F199" s="1" t="s">
        <v>66</v>
      </c>
      <c r="G199" s="1">
        <v>-1</v>
      </c>
      <c r="H199" s="1">
        <v>45</v>
      </c>
      <c r="I199" s="1" t="s">
        <v>32</v>
      </c>
    </row>
    <row r="200" spans="1:9" x14ac:dyDescent="0.3">
      <c r="A200" s="1">
        <v>501.39</v>
      </c>
      <c r="B200" s="1" t="s">
        <v>30</v>
      </c>
      <c r="C200" s="1">
        <v>1.4000000000000001E-7</v>
      </c>
      <c r="D200" s="1">
        <v>2E-8</v>
      </c>
      <c r="E200" s="1" t="s">
        <v>33</v>
      </c>
      <c r="F200" s="1" t="s">
        <v>66</v>
      </c>
      <c r="G200" s="1">
        <v>-1</v>
      </c>
      <c r="H200" s="1">
        <v>23</v>
      </c>
      <c r="I200" s="1" t="s">
        <v>32</v>
      </c>
    </row>
    <row r="201" spans="1:9" x14ac:dyDescent="0.3">
      <c r="A201" s="1">
        <v>400.78</v>
      </c>
      <c r="B201" s="1">
        <v>0.1</v>
      </c>
      <c r="C201" s="1">
        <v>1.4000000000000001E-7</v>
      </c>
      <c r="D201" s="1">
        <v>2.9999999999999997E-8</v>
      </c>
      <c r="E201" s="1" t="s">
        <v>33</v>
      </c>
      <c r="F201" s="1" t="s">
        <v>66</v>
      </c>
      <c r="G201" s="1">
        <v>29</v>
      </c>
      <c r="H201" s="1">
        <v>7</v>
      </c>
      <c r="I201" s="1" t="s">
        <v>32</v>
      </c>
    </row>
    <row r="202" spans="1:9" x14ac:dyDescent="0.3">
      <c r="A202" s="1">
        <v>774.67</v>
      </c>
      <c r="B202" s="1" t="s">
        <v>30</v>
      </c>
      <c r="C202" s="1">
        <v>1.1000000000000001E-7</v>
      </c>
      <c r="D202" s="1">
        <v>2E-8</v>
      </c>
      <c r="E202" s="1" t="s">
        <v>33</v>
      </c>
      <c r="F202" s="1" t="s">
        <v>66</v>
      </c>
      <c r="G202" s="1">
        <v>-1</v>
      </c>
      <c r="H202" s="1">
        <v>42</v>
      </c>
      <c r="I202" s="1" t="s">
        <v>32</v>
      </c>
    </row>
    <row r="203" spans="1:9" x14ac:dyDescent="0.3">
      <c r="A203" s="1">
        <v>446.15</v>
      </c>
      <c r="B203" s="1">
        <v>0.06</v>
      </c>
      <c r="C203" s="1">
        <v>1.1000000000000001E-7</v>
      </c>
      <c r="D203" s="1">
        <v>2E-8</v>
      </c>
      <c r="E203" s="1" t="s">
        <v>33</v>
      </c>
      <c r="F203" s="1" t="s">
        <v>66</v>
      </c>
      <c r="G203" s="1">
        <v>35</v>
      </c>
      <c r="H203" s="1">
        <v>13</v>
      </c>
      <c r="I203" s="1" t="s">
        <v>32</v>
      </c>
    </row>
    <row r="204" spans="1:9" x14ac:dyDescent="0.3">
      <c r="A204" s="1">
        <v>494.39</v>
      </c>
      <c r="B204" s="1" t="s">
        <v>30</v>
      </c>
      <c r="C204" s="1">
        <v>9.9999999999999995E-8</v>
      </c>
      <c r="D204" s="1">
        <v>2E-8</v>
      </c>
      <c r="E204" s="1" t="s">
        <v>33</v>
      </c>
      <c r="F204" s="1" t="s">
        <v>66</v>
      </c>
      <c r="G204" s="1">
        <v>-1</v>
      </c>
      <c r="H204" s="1">
        <v>22</v>
      </c>
      <c r="I204" s="1" t="s">
        <v>32</v>
      </c>
    </row>
    <row r="205" spans="1:9" x14ac:dyDescent="0.3">
      <c r="A205" s="1">
        <v>856.26</v>
      </c>
      <c r="B205" s="1" t="s">
        <v>30</v>
      </c>
      <c r="C205" s="1">
        <v>9.9999999999999995E-8</v>
      </c>
      <c r="D205" s="1">
        <v>2.9999999999999997E-8</v>
      </c>
      <c r="E205" s="1" t="s">
        <v>33</v>
      </c>
      <c r="F205" s="1" t="s">
        <v>66</v>
      </c>
      <c r="G205" s="1">
        <v>-1</v>
      </c>
      <c r="H205" s="1">
        <v>61</v>
      </c>
      <c r="I205" s="1" t="s">
        <v>32</v>
      </c>
    </row>
    <row r="206" spans="1:9" x14ac:dyDescent="0.3">
      <c r="A206" s="1">
        <v>841.14</v>
      </c>
      <c r="B206" s="1" t="s">
        <v>30</v>
      </c>
      <c r="C206" s="1">
        <v>9.9999999999999995E-8</v>
      </c>
      <c r="D206" s="1">
        <v>2.9999999999999997E-8</v>
      </c>
      <c r="E206" s="1" t="s">
        <v>33</v>
      </c>
      <c r="F206" s="1" t="s">
        <v>66</v>
      </c>
      <c r="G206" s="1">
        <v>-1</v>
      </c>
      <c r="H206" s="1">
        <v>55</v>
      </c>
      <c r="I206" s="1" t="s">
        <v>32</v>
      </c>
    </row>
    <row r="207" spans="1:9" x14ac:dyDescent="0.3">
      <c r="A207" s="1">
        <v>928.95</v>
      </c>
      <c r="B207" s="1" t="s">
        <v>30</v>
      </c>
      <c r="C207" s="1">
        <v>8.9999999999999999E-8</v>
      </c>
      <c r="D207" s="1">
        <v>2E-8</v>
      </c>
      <c r="E207" s="1" t="s">
        <v>33</v>
      </c>
      <c r="F207" s="1" t="s">
        <v>66</v>
      </c>
      <c r="G207" s="1">
        <v>-1</v>
      </c>
      <c r="H207" s="1">
        <v>71</v>
      </c>
      <c r="I207" s="1" t="s">
        <v>32</v>
      </c>
    </row>
    <row r="208" spans="1:9" x14ac:dyDescent="0.3">
      <c r="A208" s="1">
        <v>745.02</v>
      </c>
      <c r="B208" s="1" t="s">
        <v>30</v>
      </c>
      <c r="C208" s="1">
        <v>8.9999999999999999E-8</v>
      </c>
      <c r="D208" s="1">
        <v>2E-8</v>
      </c>
      <c r="E208" s="1" t="s">
        <v>33</v>
      </c>
      <c r="F208" s="1" t="s">
        <v>66</v>
      </c>
      <c r="G208" s="1">
        <v>-1</v>
      </c>
      <c r="H208" s="1">
        <v>38</v>
      </c>
      <c r="I208" s="1" t="s">
        <v>32</v>
      </c>
    </row>
    <row r="209" spans="1:9" x14ac:dyDescent="0.3">
      <c r="A209" s="1">
        <v>555.25</v>
      </c>
      <c r="B209" s="1" t="s">
        <v>30</v>
      </c>
      <c r="C209" s="1">
        <v>8.9999999999999999E-8</v>
      </c>
      <c r="D209" s="1">
        <v>2E-8</v>
      </c>
      <c r="E209" s="1" t="s">
        <v>33</v>
      </c>
      <c r="F209" s="1" t="s">
        <v>66</v>
      </c>
      <c r="G209" s="1">
        <v>-1</v>
      </c>
      <c r="H209" s="1">
        <v>27</v>
      </c>
      <c r="I209" s="1" t="s">
        <v>32</v>
      </c>
    </row>
    <row r="210" spans="1:9" x14ac:dyDescent="0.3">
      <c r="A210" s="1">
        <v>532.44000000000005</v>
      </c>
      <c r="B210" s="1" t="s">
        <v>30</v>
      </c>
      <c r="C210" s="1">
        <v>8.0000000000000002E-8</v>
      </c>
      <c r="D210" s="1">
        <v>2E-8</v>
      </c>
      <c r="E210" s="1" t="s">
        <v>33</v>
      </c>
      <c r="F210" s="1" t="s">
        <v>66</v>
      </c>
      <c r="G210" s="1">
        <v>-1</v>
      </c>
      <c r="H210" s="1">
        <v>25</v>
      </c>
      <c r="I210" s="1" t="s">
        <v>32</v>
      </c>
    </row>
    <row r="211" spans="1:9" x14ac:dyDescent="0.3">
      <c r="A211" s="1">
        <v>861.34</v>
      </c>
      <c r="B211" s="1">
        <v>0.2</v>
      </c>
      <c r="C211" s="1">
        <v>8.0000000000000002E-8</v>
      </c>
      <c r="D211" s="1">
        <v>2.9999999999999997E-8</v>
      </c>
      <c r="E211" s="1" t="s">
        <v>33</v>
      </c>
      <c r="F211" s="1" t="s">
        <v>66</v>
      </c>
      <c r="G211" s="1">
        <v>40</v>
      </c>
      <c r="H211" s="1">
        <v>2</v>
      </c>
      <c r="I211" s="1" t="s">
        <v>32</v>
      </c>
    </row>
    <row r="212" spans="1:9" x14ac:dyDescent="0.3">
      <c r="A212" s="1">
        <v>898.17</v>
      </c>
      <c r="B212" s="1" t="s">
        <v>30</v>
      </c>
      <c r="C212" s="1">
        <v>5.9999999999999995E-8</v>
      </c>
      <c r="D212" s="1">
        <v>2E-8</v>
      </c>
      <c r="E212" s="1" t="s">
        <v>33</v>
      </c>
      <c r="F212" s="1" t="s">
        <v>66</v>
      </c>
      <c r="G212" s="1">
        <v>-1</v>
      </c>
      <c r="H212" s="1">
        <v>67</v>
      </c>
      <c r="I212" s="1" t="s">
        <v>32</v>
      </c>
    </row>
    <row r="213" spans="1:9" x14ac:dyDescent="0.3">
      <c r="A213" s="1">
        <v>750.39</v>
      </c>
      <c r="B213" s="1" t="s">
        <v>30</v>
      </c>
      <c r="C213" s="1">
        <v>5.9999999999999995E-8</v>
      </c>
      <c r="D213" s="1">
        <v>2E-8</v>
      </c>
      <c r="E213" s="1" t="s">
        <v>33</v>
      </c>
      <c r="F213" s="1" t="s">
        <v>66</v>
      </c>
      <c r="G213" s="1">
        <v>-1</v>
      </c>
      <c r="H213" s="1">
        <v>39</v>
      </c>
      <c r="I213" s="1" t="s">
        <v>32</v>
      </c>
    </row>
    <row r="214" spans="1:9" x14ac:dyDescent="0.3">
      <c r="A214" s="1">
        <v>548.15</v>
      </c>
      <c r="B214" s="1" t="s">
        <v>30</v>
      </c>
      <c r="C214" s="1">
        <v>4.9999999999999998E-8</v>
      </c>
      <c r="D214" s="1">
        <v>2E-8</v>
      </c>
      <c r="E214" s="1" t="s">
        <v>33</v>
      </c>
      <c r="F214" s="1" t="s">
        <v>66</v>
      </c>
      <c r="G214" s="1">
        <v>-1</v>
      </c>
      <c r="H214" s="1">
        <v>26</v>
      </c>
      <c r="I214" s="1" t="s">
        <v>32</v>
      </c>
    </row>
    <row r="215" spans="1:9" x14ac:dyDescent="0.3">
      <c r="A215" s="1">
        <v>909.95</v>
      </c>
      <c r="B215" s="1" t="s">
        <v>30</v>
      </c>
      <c r="C215" s="1">
        <v>4.9999999999999998E-8</v>
      </c>
      <c r="D215" s="1">
        <v>1E-8</v>
      </c>
      <c r="E215" s="1" t="s">
        <v>33</v>
      </c>
      <c r="F215" s="1" t="s">
        <v>66</v>
      </c>
      <c r="G215" s="1">
        <v>-1</v>
      </c>
      <c r="H215" s="1">
        <v>69</v>
      </c>
      <c r="I215" s="1" t="s">
        <v>32</v>
      </c>
    </row>
    <row r="216" spans="1:9" x14ac:dyDescent="0.3">
      <c r="A216" s="1">
        <v>939.2</v>
      </c>
      <c r="B216" s="1" t="s">
        <v>30</v>
      </c>
      <c r="C216" s="1">
        <v>4.9999999999999998E-8</v>
      </c>
      <c r="D216" s="1">
        <v>1E-8</v>
      </c>
      <c r="E216" s="1" t="s">
        <v>33</v>
      </c>
      <c r="F216" s="1" t="s">
        <v>66</v>
      </c>
      <c r="G216" s="1">
        <v>-1</v>
      </c>
      <c r="H216" s="1">
        <v>72</v>
      </c>
      <c r="I216" s="1" t="s">
        <v>32</v>
      </c>
    </row>
    <row r="217" spans="1:9" x14ac:dyDescent="0.3">
      <c r="A217" s="1">
        <v>962.19</v>
      </c>
      <c r="B217" s="1" t="s">
        <v>30</v>
      </c>
      <c r="C217" s="1">
        <v>4.0000000000000001E-8</v>
      </c>
      <c r="D217" s="1">
        <v>1E-8</v>
      </c>
      <c r="E217" s="1" t="s">
        <v>33</v>
      </c>
      <c r="F217" s="1" t="s">
        <v>66</v>
      </c>
      <c r="G217" s="1">
        <v>42</v>
      </c>
      <c r="H217" s="1">
        <v>0</v>
      </c>
      <c r="I217" s="1" t="s">
        <v>32</v>
      </c>
    </row>
    <row r="218" spans="1:9" x14ac:dyDescent="0.3">
      <c r="A218" s="1">
        <v>882</v>
      </c>
      <c r="B218" s="1" t="s">
        <v>30</v>
      </c>
      <c r="C218" s="1">
        <v>4.0000000000000001E-8</v>
      </c>
      <c r="D218" s="1">
        <v>1E-8</v>
      </c>
      <c r="E218" s="1" t="s">
        <v>33</v>
      </c>
      <c r="F218" s="1" t="s">
        <v>66</v>
      </c>
      <c r="G218" s="1">
        <v>-1</v>
      </c>
      <c r="H218" s="1">
        <v>63</v>
      </c>
      <c r="I218" s="1" t="s">
        <v>32</v>
      </c>
    </row>
    <row r="219" spans="1:9" x14ac:dyDescent="0.3">
      <c r="A219" s="1">
        <v>838.88</v>
      </c>
      <c r="B219" s="1" t="s">
        <v>30</v>
      </c>
      <c r="C219" s="1">
        <v>4.0000000000000001E-8</v>
      </c>
      <c r="D219" s="1">
        <v>1E-8</v>
      </c>
      <c r="E219" s="1" t="s">
        <v>33</v>
      </c>
      <c r="F219" s="1" t="s">
        <v>66</v>
      </c>
      <c r="G219" s="1">
        <v>-1</v>
      </c>
      <c r="H219" s="1">
        <v>54</v>
      </c>
      <c r="I219" s="1" t="s">
        <v>32</v>
      </c>
    </row>
    <row r="220" spans="1:9" x14ac:dyDescent="0.3">
      <c r="A220" s="1">
        <v>835.21</v>
      </c>
      <c r="B220" s="1" t="s">
        <v>30</v>
      </c>
      <c r="C220" s="1">
        <v>2.9999999999999997E-8</v>
      </c>
      <c r="D220" s="1">
        <v>1E-8</v>
      </c>
      <c r="E220" s="1" t="s">
        <v>33</v>
      </c>
      <c r="F220" s="1" t="s">
        <v>66</v>
      </c>
      <c r="G220" s="1">
        <v>-1</v>
      </c>
      <c r="H220" s="1">
        <v>53</v>
      </c>
      <c r="I220" s="1" t="s">
        <v>32</v>
      </c>
    </row>
    <row r="221" spans="1:9" x14ac:dyDescent="0.3">
      <c r="A221" s="1">
        <v>894.47</v>
      </c>
      <c r="B221" s="1" t="s">
        <v>30</v>
      </c>
      <c r="C221" s="1">
        <v>2.9999999999999997E-8</v>
      </c>
      <c r="D221" s="1">
        <v>1E-8</v>
      </c>
      <c r="E221" s="1" t="s">
        <v>33</v>
      </c>
      <c r="F221" s="1" t="s">
        <v>66</v>
      </c>
      <c r="G221" s="1">
        <v>-1</v>
      </c>
      <c r="H221" s="1">
        <v>66</v>
      </c>
      <c r="I221" s="1" t="s">
        <v>32</v>
      </c>
    </row>
    <row r="222" spans="1:9" x14ac:dyDescent="0.3">
      <c r="A222" s="1">
        <v>980.84</v>
      </c>
      <c r="B222" s="1" t="s">
        <v>30</v>
      </c>
      <c r="C222" s="1">
        <v>2.9999999999999997E-8</v>
      </c>
      <c r="D222" s="1">
        <v>1E-8</v>
      </c>
      <c r="E222" s="1" t="s">
        <v>33</v>
      </c>
      <c r="F222" s="1" t="s">
        <v>66</v>
      </c>
      <c r="G222" s="1">
        <v>-1</v>
      </c>
      <c r="H222" s="1">
        <v>76</v>
      </c>
      <c r="I222" s="1" t="s">
        <v>32</v>
      </c>
    </row>
    <row r="223" spans="1:9" x14ac:dyDescent="0.3">
      <c r="A223" s="1">
        <v>792.6</v>
      </c>
      <c r="B223" s="1" t="s">
        <v>30</v>
      </c>
      <c r="C223" s="1">
        <v>2.9999999999999997E-8</v>
      </c>
      <c r="D223" s="1">
        <v>1E-8</v>
      </c>
      <c r="E223" s="1" t="s">
        <v>33</v>
      </c>
      <c r="F223" s="1" t="s">
        <v>66</v>
      </c>
      <c r="G223" s="1">
        <v>-1</v>
      </c>
      <c r="H223" s="1">
        <v>47</v>
      </c>
      <c r="I223" s="1" t="s">
        <v>32</v>
      </c>
    </row>
    <row r="224" spans="1:9" x14ac:dyDescent="0.3">
      <c r="A224" s="1">
        <v>969.09</v>
      </c>
      <c r="B224" s="1" t="s">
        <v>30</v>
      </c>
      <c r="C224" s="1">
        <v>2.9999999999999997E-8</v>
      </c>
      <c r="D224" s="1">
        <v>1E-8</v>
      </c>
      <c r="E224" s="1" t="s">
        <v>33</v>
      </c>
      <c r="F224" s="1" t="s">
        <v>66</v>
      </c>
      <c r="G224" s="1">
        <v>-1</v>
      </c>
      <c r="H224" s="1">
        <v>75</v>
      </c>
      <c r="I224" s="1" t="s">
        <v>32</v>
      </c>
    </row>
    <row r="225" spans="1:9" x14ac:dyDescent="0.3">
      <c r="A225" s="1">
        <v>952.72</v>
      </c>
      <c r="B225" s="1" t="s">
        <v>30</v>
      </c>
      <c r="C225" s="1">
        <v>2.9999999999999997E-8</v>
      </c>
      <c r="D225" s="1">
        <v>1E-8</v>
      </c>
      <c r="E225" s="1" t="s">
        <v>33</v>
      </c>
      <c r="F225" s="1" t="s">
        <v>66</v>
      </c>
      <c r="G225" s="1">
        <v>-1</v>
      </c>
      <c r="H225" s="1">
        <v>73</v>
      </c>
      <c r="I225" s="1" t="s">
        <v>32</v>
      </c>
    </row>
    <row r="226" spans="1:9" x14ac:dyDescent="0.3">
      <c r="A226" s="1">
        <v>946.06</v>
      </c>
      <c r="B226" s="1" t="s">
        <v>30</v>
      </c>
      <c r="C226" s="1">
        <v>1E-8</v>
      </c>
      <c r="D226" s="1">
        <v>2.0000000000000001E-9</v>
      </c>
      <c r="E226" s="1" t="s">
        <v>33</v>
      </c>
      <c r="F226" s="1" t="s">
        <v>66</v>
      </c>
      <c r="G226" s="1">
        <v>41</v>
      </c>
      <c r="H226" s="1">
        <v>0</v>
      </c>
      <c r="I226" s="1" t="s">
        <v>32</v>
      </c>
    </row>
    <row r="227" spans="1:9" x14ac:dyDescent="0.3">
      <c r="A227" s="1" t="s">
        <v>39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zoomScale="85" zoomScaleNormal="85" workbookViewId="0">
      <selection activeCell="A22" sqref="A22"/>
    </sheetView>
  </sheetViews>
  <sheetFormatPr defaultColWidth="8.88671875" defaultRowHeight="14.4" x14ac:dyDescent="0.3"/>
  <cols>
    <col min="1" max="1" width="80.88671875" style="1" bestFit="1" customWidth="1"/>
    <col min="2" max="2" width="14.6640625" style="1" bestFit="1" customWidth="1"/>
    <col min="3" max="3" width="11.88671875" style="1" bestFit="1" customWidth="1"/>
    <col min="4" max="4" width="11.5546875" style="1" bestFit="1" customWidth="1"/>
    <col min="5" max="5" width="5.88671875" style="1" bestFit="1" customWidth="1"/>
    <col min="6" max="6" width="6.88671875" style="1" bestFit="1" customWidth="1"/>
    <col min="7" max="7" width="8.88671875" style="1"/>
    <col min="8" max="8" width="8.109375" style="1" bestFit="1" customWidth="1"/>
    <col min="9" max="9" width="20" style="1" bestFit="1" customWidth="1"/>
    <col min="10" max="16384" width="8.88671875" style="1"/>
  </cols>
  <sheetData>
    <row r="1" spans="1:9" x14ac:dyDescent="0.3">
      <c r="A1" s="1" t="s">
        <v>0</v>
      </c>
      <c r="B1" s="1" t="s">
        <v>172</v>
      </c>
    </row>
    <row r="2" spans="1:9" x14ac:dyDescent="0.3">
      <c r="A2" s="1" t="s">
        <v>2</v>
      </c>
      <c r="B2" s="1" t="s">
        <v>173</v>
      </c>
    </row>
    <row r="3" spans="1:9" x14ac:dyDescent="0.3">
      <c r="A3" s="1" t="s">
        <v>4</v>
      </c>
      <c r="B3" s="1">
        <v>11</v>
      </c>
    </row>
    <row r="4" spans="1:9" x14ac:dyDescent="0.3">
      <c r="A4" s="1" t="s">
        <v>5</v>
      </c>
      <c r="B4" s="1" t="s">
        <v>6</v>
      </c>
      <c r="C4" s="1" t="s">
        <v>174</v>
      </c>
      <c r="D4" s="1">
        <v>100</v>
      </c>
    </row>
    <row r="5" spans="1:9" x14ac:dyDescent="0.3">
      <c r="A5" s="1" t="s">
        <v>10</v>
      </c>
      <c r="B5" s="1">
        <v>2843.02</v>
      </c>
    </row>
    <row r="6" spans="1:9" x14ac:dyDescent="0.3">
      <c r="A6" s="1" t="s">
        <v>12</v>
      </c>
      <c r="B6" s="1">
        <v>2.6029</v>
      </c>
      <c r="C6" s="1">
        <v>8.0000000000000004E-4</v>
      </c>
    </row>
    <row r="7" spans="1:9" x14ac:dyDescent="0.3">
      <c r="A7" s="1" t="s">
        <v>13</v>
      </c>
      <c r="B7" s="2">
        <v>82140000</v>
      </c>
      <c r="C7" s="2">
        <v>25000</v>
      </c>
    </row>
    <row r="8" spans="1:9" x14ac:dyDescent="0.3">
      <c r="A8" s="1" t="s">
        <v>14</v>
      </c>
      <c r="B8" s="2">
        <v>8.4387000000000006E-9</v>
      </c>
      <c r="C8" s="2">
        <v>2.5999999999999998E-12</v>
      </c>
    </row>
    <row r="9" spans="1:9" x14ac:dyDescent="0.3">
      <c r="A9" s="1" t="s">
        <v>15</v>
      </c>
      <c r="B9" s="2">
        <v>230990000000000</v>
      </c>
      <c r="C9" s="2">
        <v>70000000000</v>
      </c>
    </row>
    <row r="10" spans="1:9" x14ac:dyDescent="0.3">
      <c r="A10" s="1" t="s">
        <v>16</v>
      </c>
      <c r="B10" s="1" t="s">
        <v>175</v>
      </c>
    </row>
    <row r="11" spans="1:9" x14ac:dyDescent="0.3">
      <c r="A11" s="1" t="s">
        <v>18</v>
      </c>
      <c r="B11" s="3">
        <v>0.1</v>
      </c>
    </row>
    <row r="12" spans="1:9" x14ac:dyDescent="0.3">
      <c r="A12" s="1" t="s">
        <v>176</v>
      </c>
    </row>
    <row r="13" spans="1:9" x14ac:dyDescent="0.3">
      <c r="A13" s="1" t="s">
        <v>20</v>
      </c>
    </row>
    <row r="14" spans="1:9" x14ac:dyDescent="0.3">
      <c r="A14" s="1" t="s">
        <v>21</v>
      </c>
      <c r="B14" s="1" t="s">
        <v>22</v>
      </c>
      <c r="C14" s="1" t="s">
        <v>23</v>
      </c>
      <c r="D14" s="1" t="s">
        <v>24</v>
      </c>
      <c r="E14" s="1" t="s">
        <v>25</v>
      </c>
      <c r="F14" s="1" t="s">
        <v>26</v>
      </c>
      <c r="G14" s="1" t="s">
        <v>27</v>
      </c>
      <c r="H14" s="1" t="s">
        <v>28</v>
      </c>
      <c r="I14" s="1" t="s">
        <v>29</v>
      </c>
    </row>
    <row r="15" spans="1:9" x14ac:dyDescent="0.3">
      <c r="A15" s="1">
        <v>511</v>
      </c>
      <c r="B15" s="1" t="s">
        <v>30</v>
      </c>
      <c r="C15" s="1">
        <v>180.7</v>
      </c>
      <c r="D15" s="1">
        <v>0.2</v>
      </c>
      <c r="E15" s="1" t="s">
        <v>38</v>
      </c>
      <c r="F15" s="1" t="s">
        <v>174</v>
      </c>
      <c r="G15" s="1">
        <v>-1</v>
      </c>
      <c r="H15" s="1">
        <v>-1</v>
      </c>
      <c r="I15" s="1" t="s">
        <v>32</v>
      </c>
    </row>
    <row r="16" spans="1:9" x14ac:dyDescent="0.3">
      <c r="A16" s="1">
        <v>1274.537</v>
      </c>
      <c r="B16" s="1">
        <v>7.0000000000000001E-3</v>
      </c>
      <c r="C16" s="1">
        <v>99.94</v>
      </c>
      <c r="D16" s="1">
        <v>0.13</v>
      </c>
      <c r="E16" s="1" t="s">
        <v>33</v>
      </c>
      <c r="F16" s="1" t="s">
        <v>174</v>
      </c>
      <c r="G16" s="1">
        <v>1</v>
      </c>
      <c r="H16" s="1">
        <v>0</v>
      </c>
      <c r="I16" s="1" t="s">
        <v>32</v>
      </c>
    </row>
    <row r="17" spans="1:9" x14ac:dyDescent="0.3">
      <c r="A17" s="1">
        <v>0.84860000000000002</v>
      </c>
      <c r="B17" s="1" t="s">
        <v>30</v>
      </c>
      <c r="C17" s="1">
        <v>0.09</v>
      </c>
      <c r="D17" s="1">
        <v>5.0000000000000001E-3</v>
      </c>
      <c r="E17" s="1" t="s">
        <v>31</v>
      </c>
      <c r="F17" s="1" t="s">
        <v>174</v>
      </c>
      <c r="G17" s="1" t="s">
        <v>30</v>
      </c>
      <c r="H17" s="1" t="s">
        <v>30</v>
      </c>
      <c r="I17" s="1" t="s">
        <v>32</v>
      </c>
    </row>
    <row r="18" spans="1:9" x14ac:dyDescent="0.3">
      <c r="A18" s="1">
        <v>0.84860000000000002</v>
      </c>
      <c r="B18" s="1" t="s">
        <v>30</v>
      </c>
      <c r="C18" s="1">
        <v>4.53E-2</v>
      </c>
      <c r="D18" s="1">
        <v>2.5000000000000001E-3</v>
      </c>
      <c r="E18" s="1" t="s">
        <v>34</v>
      </c>
      <c r="F18" s="1" t="s">
        <v>174</v>
      </c>
      <c r="G18" s="1" t="s">
        <v>30</v>
      </c>
      <c r="H18" s="1" t="s">
        <v>30</v>
      </c>
      <c r="I18" s="1" t="s">
        <v>32</v>
      </c>
    </row>
    <row r="19" spans="1:9" x14ac:dyDescent="0.3">
      <c r="A19" s="1" t="s">
        <v>39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zoomScale="85" zoomScaleNormal="85" workbookViewId="0">
      <selection activeCell="A31" sqref="A31"/>
    </sheetView>
  </sheetViews>
  <sheetFormatPr defaultColWidth="9.109375" defaultRowHeight="14.4" x14ac:dyDescent="0.3"/>
  <cols>
    <col min="1" max="1" width="81.109375" style="1" bestFit="1" customWidth="1"/>
    <col min="2" max="2" width="16" style="1" bestFit="1" customWidth="1"/>
    <col min="3" max="3" width="13.33203125" style="1" bestFit="1" customWidth="1"/>
    <col min="4" max="4" width="12.44140625" style="1" bestFit="1" customWidth="1"/>
    <col min="5" max="5" width="6.6640625" style="1" bestFit="1" customWidth="1"/>
    <col min="6" max="6" width="7.33203125" style="1" bestFit="1" customWidth="1"/>
    <col min="7" max="7" width="9.33203125" style="1" bestFit="1" customWidth="1"/>
    <col min="8" max="8" width="8.6640625" style="1" bestFit="1" customWidth="1"/>
    <col min="9" max="9" width="21.88671875" style="1" bestFit="1" customWidth="1"/>
    <col min="10" max="16384" width="9.109375" style="1"/>
  </cols>
  <sheetData>
    <row r="1" spans="1:9" x14ac:dyDescent="0.3">
      <c r="A1" s="1" t="s">
        <v>0</v>
      </c>
      <c r="B1" s="1" t="s">
        <v>92</v>
      </c>
    </row>
    <row r="2" spans="1:9" x14ac:dyDescent="0.3">
      <c r="A2" s="1" t="s">
        <v>2</v>
      </c>
      <c r="B2" s="1" t="s">
        <v>93</v>
      </c>
    </row>
    <row r="3" spans="1:9" x14ac:dyDescent="0.3">
      <c r="A3" s="1" t="s">
        <v>4</v>
      </c>
      <c r="B3" s="1">
        <v>25</v>
      </c>
    </row>
    <row r="4" spans="1:9" x14ac:dyDescent="0.3">
      <c r="A4" s="1" t="s">
        <v>5</v>
      </c>
      <c r="B4" s="1" t="s">
        <v>6</v>
      </c>
      <c r="C4" s="1" t="s">
        <v>94</v>
      </c>
      <c r="D4" s="1">
        <v>100</v>
      </c>
    </row>
    <row r="5" spans="1:9" x14ac:dyDescent="0.3">
      <c r="A5" s="1" t="s">
        <v>10</v>
      </c>
      <c r="B5" s="1">
        <v>1377.2</v>
      </c>
    </row>
    <row r="6" spans="1:9" x14ac:dyDescent="0.3">
      <c r="A6" s="1" t="s">
        <v>44</v>
      </c>
      <c r="B6" s="1">
        <v>312.19</v>
      </c>
      <c r="C6" s="1">
        <v>0.03</v>
      </c>
    </row>
    <row r="7" spans="1:9" x14ac:dyDescent="0.3">
      <c r="A7" s="1" t="s">
        <v>13</v>
      </c>
      <c r="B7" s="2">
        <v>26973200</v>
      </c>
      <c r="C7" s="2">
        <v>2600</v>
      </c>
    </row>
    <row r="8" spans="1:9" x14ac:dyDescent="0.3">
      <c r="A8" s="1" t="s">
        <v>14</v>
      </c>
      <c r="B8" s="2">
        <v>2.5697600000000001E-8</v>
      </c>
      <c r="C8" s="2">
        <v>2.4999999999999998E-12</v>
      </c>
    </row>
    <row r="9" spans="1:9" x14ac:dyDescent="0.3">
      <c r="A9" s="1" t="s">
        <v>15</v>
      </c>
      <c r="B9" s="2">
        <v>286583000000000</v>
      </c>
      <c r="C9" s="2">
        <v>28000000000</v>
      </c>
    </row>
    <row r="10" spans="1:9" x14ac:dyDescent="0.3">
      <c r="A10" s="1" t="s">
        <v>16</v>
      </c>
      <c r="B10" s="1" t="s">
        <v>82</v>
      </c>
    </row>
    <row r="11" spans="1:9" x14ac:dyDescent="0.3">
      <c r="A11" s="1" t="s">
        <v>18</v>
      </c>
      <c r="B11" s="3">
        <v>0.1</v>
      </c>
    </row>
    <row r="12" spans="1:9" x14ac:dyDescent="0.3">
      <c r="A12" s="1" t="s">
        <v>51</v>
      </c>
    </row>
    <row r="13" spans="1:9" x14ac:dyDescent="0.3">
      <c r="A13" s="1" t="s">
        <v>20</v>
      </c>
    </row>
    <row r="14" spans="1:9" x14ac:dyDescent="0.3">
      <c r="A14" s="1" t="s">
        <v>21</v>
      </c>
      <c r="B14" s="1" t="s">
        <v>22</v>
      </c>
      <c r="C14" s="1" t="s">
        <v>23</v>
      </c>
      <c r="D14" s="1" t="s">
        <v>24</v>
      </c>
      <c r="E14" s="1" t="s">
        <v>25</v>
      </c>
      <c r="F14" s="1" t="s">
        <v>26</v>
      </c>
      <c r="G14" s="1" t="s">
        <v>27</v>
      </c>
      <c r="H14" s="1" t="s">
        <v>28</v>
      </c>
      <c r="I14" s="1" t="s">
        <v>29</v>
      </c>
    </row>
    <row r="15" spans="1:9" x14ac:dyDescent="0.3">
      <c r="A15" s="1">
        <v>834.84799999999996</v>
      </c>
      <c r="B15" s="1">
        <v>3.0000000000000001E-3</v>
      </c>
      <c r="C15" s="1">
        <v>99.975200000000001</v>
      </c>
      <c r="D15" s="1">
        <v>5.0000000000000001E-4</v>
      </c>
      <c r="E15" s="1" t="s">
        <v>33</v>
      </c>
      <c r="F15" s="1" t="s">
        <v>94</v>
      </c>
      <c r="G15" s="1">
        <v>1</v>
      </c>
      <c r="H15" s="1">
        <v>0</v>
      </c>
      <c r="I15" s="1" t="s">
        <v>32</v>
      </c>
    </row>
    <row r="16" spans="1:9" x14ac:dyDescent="0.3">
      <c r="A16" s="1">
        <v>5.41479</v>
      </c>
      <c r="B16" s="1" t="s">
        <v>30</v>
      </c>
      <c r="C16" s="1">
        <v>15.02</v>
      </c>
      <c r="D16" s="1">
        <v>0.27</v>
      </c>
      <c r="E16" s="1" t="s">
        <v>31</v>
      </c>
      <c r="F16" s="1" t="s">
        <v>94</v>
      </c>
      <c r="G16" s="1" t="s">
        <v>30</v>
      </c>
      <c r="H16" s="1" t="s">
        <v>30</v>
      </c>
      <c r="I16" s="1" t="s">
        <v>32</v>
      </c>
    </row>
    <row r="17" spans="1:9" x14ac:dyDescent="0.3">
      <c r="A17" s="1">
        <v>5.40557</v>
      </c>
      <c r="B17" s="1" t="s">
        <v>30</v>
      </c>
      <c r="C17" s="1">
        <v>7.65</v>
      </c>
      <c r="D17" s="1">
        <v>0.14000000000000001</v>
      </c>
      <c r="E17" s="1" t="s">
        <v>34</v>
      </c>
      <c r="F17" s="1" t="s">
        <v>94</v>
      </c>
      <c r="G17" s="1" t="s">
        <v>30</v>
      </c>
      <c r="H17" s="1" t="s">
        <v>30</v>
      </c>
      <c r="I17" s="1" t="s">
        <v>32</v>
      </c>
    </row>
    <row r="18" spans="1:9" x14ac:dyDescent="0.3">
      <c r="A18" s="1">
        <v>5.9668999999999999</v>
      </c>
      <c r="B18" s="1" t="s">
        <v>30</v>
      </c>
      <c r="C18" s="1">
        <v>3.05</v>
      </c>
      <c r="D18" s="1">
        <v>7.0000000000000007E-2</v>
      </c>
      <c r="E18" s="1" t="s">
        <v>36</v>
      </c>
      <c r="F18" s="1" t="s">
        <v>94</v>
      </c>
      <c r="G18" s="1" t="s">
        <v>30</v>
      </c>
      <c r="H18" s="1" t="s">
        <v>30</v>
      </c>
      <c r="I18" s="1" t="s">
        <v>32</v>
      </c>
    </row>
    <row r="19" spans="1:9" x14ac:dyDescent="0.3">
      <c r="A19" s="1">
        <v>0.59889000000000003</v>
      </c>
      <c r="B19" s="1" t="s">
        <v>30</v>
      </c>
      <c r="C19" s="1">
        <v>0.65</v>
      </c>
      <c r="D19" s="1">
        <v>0.13</v>
      </c>
      <c r="E19" s="1" t="s">
        <v>35</v>
      </c>
      <c r="F19" s="1" t="s">
        <v>94</v>
      </c>
      <c r="G19" s="1" t="s">
        <v>30</v>
      </c>
      <c r="H19" s="1" t="s">
        <v>30</v>
      </c>
      <c r="I19" s="1" t="s">
        <v>32</v>
      </c>
    </row>
    <row r="20" spans="1:9" x14ac:dyDescent="0.3">
      <c r="A20" s="1">
        <v>511</v>
      </c>
      <c r="B20" s="1" t="s">
        <v>30</v>
      </c>
      <c r="C20" s="1">
        <v>1.1400000000000001E-6</v>
      </c>
      <c r="D20" s="1" t="s">
        <v>30</v>
      </c>
      <c r="E20" s="1" t="s">
        <v>38</v>
      </c>
      <c r="F20" s="1" t="s">
        <v>94</v>
      </c>
      <c r="G20" s="1">
        <v>-1</v>
      </c>
      <c r="H20" s="1">
        <v>-1</v>
      </c>
      <c r="I20" s="1" t="s">
        <v>32</v>
      </c>
    </row>
    <row r="21" spans="1:9" x14ac:dyDescent="0.3">
      <c r="A21" s="1" t="s">
        <v>39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"/>
  <sheetViews>
    <sheetView zoomScale="85" zoomScaleNormal="85" workbookViewId="0"/>
  </sheetViews>
  <sheetFormatPr defaultColWidth="8.88671875" defaultRowHeight="14.4" x14ac:dyDescent="0.3"/>
  <cols>
    <col min="1" max="1" width="80.88671875" style="1" bestFit="1" customWidth="1"/>
    <col min="2" max="2" width="19.6640625" style="1" bestFit="1" customWidth="1"/>
    <col min="3" max="3" width="11.88671875" style="1" bestFit="1" customWidth="1"/>
    <col min="4" max="4" width="11.5546875" style="1" bestFit="1" customWidth="1"/>
    <col min="5" max="5" width="6.33203125" style="1" bestFit="1" customWidth="1"/>
    <col min="6" max="6" width="7.33203125" style="1" bestFit="1" customWidth="1"/>
    <col min="7" max="7" width="8.88671875" style="1"/>
    <col min="8" max="8" width="8.109375" style="1" bestFit="1" customWidth="1"/>
    <col min="9" max="9" width="20" style="1" bestFit="1" customWidth="1"/>
    <col min="10" max="16384" width="8.88671875" style="1"/>
  </cols>
  <sheetData>
    <row r="1" spans="1:9" x14ac:dyDescent="0.3">
      <c r="A1" s="1" t="s">
        <v>0</v>
      </c>
      <c r="B1" s="1" t="s">
        <v>177</v>
      </c>
    </row>
    <row r="2" spans="1:9" x14ac:dyDescent="0.3">
      <c r="A2" s="1" t="s">
        <v>2</v>
      </c>
      <c r="B2" s="1" t="s">
        <v>178</v>
      </c>
    </row>
    <row r="3" spans="1:9" x14ac:dyDescent="0.3">
      <c r="A3" s="1" t="s">
        <v>4</v>
      </c>
      <c r="B3" s="1">
        <v>26</v>
      </c>
    </row>
    <row r="4" spans="1:9" x14ac:dyDescent="0.3">
      <c r="A4" s="1" t="s">
        <v>5</v>
      </c>
      <c r="B4" s="1" t="s">
        <v>42</v>
      </c>
      <c r="C4" s="1" t="s">
        <v>179</v>
      </c>
      <c r="D4" s="1">
        <v>100</v>
      </c>
    </row>
    <row r="5" spans="1:9" x14ac:dyDescent="0.3">
      <c r="A5" s="1" t="s">
        <v>10</v>
      </c>
      <c r="B5" s="1">
        <v>231.21</v>
      </c>
    </row>
    <row r="6" spans="1:9" x14ac:dyDescent="0.3">
      <c r="A6" s="1" t="s">
        <v>12</v>
      </c>
      <c r="B6" s="1">
        <v>2.7469999999999999</v>
      </c>
      <c r="C6" s="1">
        <v>8.0000000000000002E-3</v>
      </c>
    </row>
    <row r="7" spans="1:9" x14ac:dyDescent="0.3">
      <c r="A7" s="1" t="s">
        <v>13</v>
      </c>
      <c r="B7" s="2">
        <v>86690000</v>
      </c>
      <c r="C7" s="2">
        <v>250000</v>
      </c>
    </row>
    <row r="8" spans="1:9" x14ac:dyDescent="0.3">
      <c r="A8" s="1" t="s">
        <v>14</v>
      </c>
      <c r="B8" s="2">
        <v>7.9959999999999993E-9</v>
      </c>
      <c r="C8" s="2">
        <v>2.3000000000000001E-11</v>
      </c>
    </row>
    <row r="9" spans="1:9" x14ac:dyDescent="0.3">
      <c r="A9" s="1" t="s">
        <v>15</v>
      </c>
      <c r="B9" s="2">
        <v>87550000000000</v>
      </c>
      <c r="C9" s="2">
        <v>250000000000</v>
      </c>
    </row>
    <row r="10" spans="1:9" x14ac:dyDescent="0.3">
      <c r="A10" s="1" t="s">
        <v>16</v>
      </c>
      <c r="B10" s="1" t="s">
        <v>180</v>
      </c>
    </row>
    <row r="11" spans="1:9" x14ac:dyDescent="0.3">
      <c r="A11" s="1" t="s">
        <v>18</v>
      </c>
      <c r="B11" s="3">
        <v>0.1</v>
      </c>
    </row>
    <row r="12" spans="1:9" x14ac:dyDescent="0.3">
      <c r="A12" s="1" t="s">
        <v>181</v>
      </c>
    </row>
    <row r="13" spans="1:9" x14ac:dyDescent="0.3">
      <c r="A13" s="1" t="s">
        <v>20</v>
      </c>
    </row>
    <row r="14" spans="1:9" x14ac:dyDescent="0.3">
      <c r="A14" s="1" t="s">
        <v>21</v>
      </c>
      <c r="B14" s="1" t="s">
        <v>22</v>
      </c>
      <c r="C14" s="1" t="s">
        <v>23</v>
      </c>
      <c r="D14" s="1" t="s">
        <v>24</v>
      </c>
      <c r="E14" s="1" t="s">
        <v>25</v>
      </c>
      <c r="F14" s="1" t="s">
        <v>26</v>
      </c>
      <c r="G14" s="1" t="s">
        <v>27</v>
      </c>
      <c r="H14" s="1" t="s">
        <v>28</v>
      </c>
      <c r="I14" s="1" t="s">
        <v>29</v>
      </c>
    </row>
    <row r="15" spans="1:9" x14ac:dyDescent="0.3">
      <c r="A15" s="1">
        <v>5.8987499999999997</v>
      </c>
      <c r="B15" s="1" t="s">
        <v>30</v>
      </c>
      <c r="C15" s="1">
        <v>16.57</v>
      </c>
      <c r="D15" s="1">
        <v>0.27</v>
      </c>
      <c r="E15" s="1" t="s">
        <v>31</v>
      </c>
      <c r="F15" s="1" t="s">
        <v>179</v>
      </c>
      <c r="G15" s="1" t="s">
        <v>30</v>
      </c>
      <c r="H15" s="1" t="s">
        <v>30</v>
      </c>
      <c r="I15" s="1" t="s">
        <v>32</v>
      </c>
    </row>
    <row r="16" spans="1:9" x14ac:dyDescent="0.3">
      <c r="A16" s="1">
        <v>5.8876499999999998</v>
      </c>
      <c r="B16" s="1" t="s">
        <v>30</v>
      </c>
      <c r="C16" s="1">
        <v>8.4499999999999993</v>
      </c>
      <c r="D16" s="1">
        <v>0.14000000000000001</v>
      </c>
      <c r="E16" s="1" t="s">
        <v>34</v>
      </c>
      <c r="F16" s="1" t="s">
        <v>179</v>
      </c>
      <c r="G16" s="1" t="s">
        <v>30</v>
      </c>
      <c r="H16" s="1" t="s">
        <v>30</v>
      </c>
      <c r="I16" s="1" t="s">
        <v>32</v>
      </c>
    </row>
    <row r="17" spans="1:9" x14ac:dyDescent="0.3">
      <c r="A17" s="1">
        <v>6.5128000000000004</v>
      </c>
      <c r="B17" s="1" t="s">
        <v>30</v>
      </c>
      <c r="C17" s="1">
        <v>3.4</v>
      </c>
      <c r="D17" s="1">
        <v>7.0000000000000007E-2</v>
      </c>
      <c r="E17" s="1" t="s">
        <v>36</v>
      </c>
      <c r="F17" s="1" t="s">
        <v>179</v>
      </c>
      <c r="G17" s="1" t="s">
        <v>30</v>
      </c>
      <c r="H17" s="1" t="s">
        <v>30</v>
      </c>
      <c r="I17" s="1" t="s">
        <v>32</v>
      </c>
    </row>
    <row r="18" spans="1:9" x14ac:dyDescent="0.3">
      <c r="A18" s="1">
        <v>0.63849999999999996</v>
      </c>
      <c r="B18" s="1" t="s">
        <v>30</v>
      </c>
      <c r="C18" s="1">
        <v>0.52400000000000002</v>
      </c>
      <c r="D18" s="1">
        <v>2.1000000000000001E-2</v>
      </c>
      <c r="E18" s="1" t="s">
        <v>35</v>
      </c>
      <c r="F18" s="1" t="s">
        <v>179</v>
      </c>
      <c r="G18" s="1" t="s">
        <v>30</v>
      </c>
      <c r="H18" s="1" t="s">
        <v>30</v>
      </c>
      <c r="I18" s="1" t="s">
        <v>32</v>
      </c>
    </row>
    <row r="19" spans="1:9" x14ac:dyDescent="0.3">
      <c r="A19" s="1">
        <v>125.949</v>
      </c>
      <c r="B19" s="1">
        <v>0.01</v>
      </c>
      <c r="C19" s="1">
        <v>1.3E-7</v>
      </c>
      <c r="D19" s="1">
        <v>1E-8</v>
      </c>
      <c r="E19" s="1" t="s">
        <v>33</v>
      </c>
      <c r="F19" s="1" t="s">
        <v>179</v>
      </c>
      <c r="G19" s="1">
        <v>1</v>
      </c>
      <c r="H19" s="1">
        <v>0</v>
      </c>
      <c r="I19" s="1" t="s">
        <v>32</v>
      </c>
    </row>
    <row r="20" spans="1:9" x14ac:dyDescent="0.3">
      <c r="A20" s="1" t="s">
        <v>39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0"/>
  <sheetViews>
    <sheetView zoomScale="85" zoomScaleNormal="85" workbookViewId="0">
      <selection activeCell="A31" sqref="A31"/>
    </sheetView>
  </sheetViews>
  <sheetFormatPr defaultColWidth="9.109375" defaultRowHeight="14.4" x14ac:dyDescent="0.3"/>
  <cols>
    <col min="1" max="1" width="35.44140625" style="1" customWidth="1"/>
    <col min="2" max="2" width="16" style="1" bestFit="1" customWidth="1"/>
    <col min="3" max="3" width="13.33203125" style="1" bestFit="1" customWidth="1"/>
    <col min="4" max="4" width="12.44140625" style="1" bestFit="1" customWidth="1"/>
    <col min="5" max="5" width="6.6640625" style="1" bestFit="1" customWidth="1"/>
    <col min="6" max="6" width="7.33203125" style="1" bestFit="1" customWidth="1"/>
    <col min="7" max="7" width="9.33203125" style="1" bestFit="1" customWidth="1"/>
    <col min="8" max="8" width="8.6640625" style="1" bestFit="1" customWidth="1"/>
    <col min="9" max="9" width="21.88671875" style="1" bestFit="1" customWidth="1"/>
    <col min="10" max="16384" width="9.109375" style="1"/>
  </cols>
  <sheetData>
    <row r="1" spans="1:9" x14ac:dyDescent="0.3">
      <c r="A1" s="1" t="s">
        <v>0</v>
      </c>
      <c r="B1" s="1" t="s">
        <v>78</v>
      </c>
    </row>
    <row r="2" spans="1:9" x14ac:dyDescent="0.3">
      <c r="A2" s="1" t="s">
        <v>2</v>
      </c>
      <c r="B2" s="1" t="s">
        <v>79</v>
      </c>
    </row>
    <row r="3" spans="1:9" x14ac:dyDescent="0.3">
      <c r="A3" s="1" t="s">
        <v>4</v>
      </c>
      <c r="B3" s="1">
        <v>27</v>
      </c>
    </row>
    <row r="4" spans="1:9" x14ac:dyDescent="0.3">
      <c r="A4" s="1" t="s">
        <v>5</v>
      </c>
      <c r="B4" s="1" t="s">
        <v>42</v>
      </c>
      <c r="C4" s="1" t="s">
        <v>80</v>
      </c>
      <c r="D4" s="1">
        <v>100</v>
      </c>
    </row>
    <row r="5" spans="1:9" x14ac:dyDescent="0.3">
      <c r="A5" s="1" t="s">
        <v>10</v>
      </c>
      <c r="B5" s="1">
        <v>836.2</v>
      </c>
    </row>
    <row r="6" spans="1:9" x14ac:dyDescent="0.3">
      <c r="A6" s="1" t="s">
        <v>68</v>
      </c>
      <c r="B6" s="1" t="s">
        <v>6</v>
      </c>
      <c r="C6" s="1" t="s">
        <v>81</v>
      </c>
      <c r="D6" s="1">
        <v>100</v>
      </c>
    </row>
    <row r="7" spans="1:9" x14ac:dyDescent="0.3">
      <c r="A7" s="1" t="s">
        <v>44</v>
      </c>
      <c r="B7" s="1">
        <v>271.81</v>
      </c>
      <c r="C7" s="1">
        <v>0.04</v>
      </c>
    </row>
    <row r="8" spans="1:9" x14ac:dyDescent="0.3">
      <c r="A8" s="1" t="s">
        <v>13</v>
      </c>
      <c r="B8" s="2">
        <v>23484400</v>
      </c>
      <c r="C8" s="2">
        <v>3500</v>
      </c>
    </row>
    <row r="9" spans="1:9" x14ac:dyDescent="0.3">
      <c r="A9" s="1" t="s">
        <v>14</v>
      </c>
      <c r="B9" s="2">
        <v>2.9515200000000001E-8</v>
      </c>
      <c r="C9" s="2">
        <v>4.2999999999999999E-12</v>
      </c>
    </row>
    <row r="10" spans="1:9" x14ac:dyDescent="0.3">
      <c r="A10" s="1" t="s">
        <v>15</v>
      </c>
      <c r="B10" s="2">
        <v>311833000000000</v>
      </c>
      <c r="C10" s="2">
        <v>46000000000</v>
      </c>
    </row>
    <row r="11" spans="1:9" x14ac:dyDescent="0.3">
      <c r="A11" s="1" t="s">
        <v>16</v>
      </c>
      <c r="B11" s="1" t="s">
        <v>82</v>
      </c>
    </row>
    <row r="12" spans="1:9" x14ac:dyDescent="0.3">
      <c r="A12" s="1" t="s">
        <v>18</v>
      </c>
      <c r="B12" s="3">
        <v>0.1</v>
      </c>
    </row>
    <row r="13" spans="1:9" x14ac:dyDescent="0.3">
      <c r="A13" s="1" t="s">
        <v>60</v>
      </c>
    </row>
    <row r="14" spans="1:9" x14ac:dyDescent="0.3">
      <c r="A14" s="1" t="s">
        <v>20</v>
      </c>
    </row>
    <row r="15" spans="1:9" x14ac:dyDescent="0.3">
      <c r="A15" s="1" t="s">
        <v>21</v>
      </c>
      <c r="B15" s="1" t="s">
        <v>22</v>
      </c>
      <c r="C15" s="1" t="s">
        <v>23</v>
      </c>
      <c r="D15" s="1" t="s">
        <v>24</v>
      </c>
      <c r="E15" s="1" t="s">
        <v>25</v>
      </c>
      <c r="F15" s="1" t="s">
        <v>26</v>
      </c>
      <c r="G15" s="1" t="s">
        <v>27</v>
      </c>
      <c r="H15" s="1" t="s">
        <v>28</v>
      </c>
      <c r="I15" s="1" t="s">
        <v>29</v>
      </c>
    </row>
    <row r="16" spans="1:9" x14ac:dyDescent="0.3">
      <c r="A16" s="1">
        <v>122.06065</v>
      </c>
      <c r="B16" s="1">
        <v>1.2E-4</v>
      </c>
      <c r="C16" s="1">
        <v>85.49</v>
      </c>
      <c r="D16" s="1">
        <v>0.14000000000000001</v>
      </c>
      <c r="E16" s="1" t="s">
        <v>33</v>
      </c>
      <c r="F16" s="1" t="s">
        <v>80</v>
      </c>
      <c r="G16" s="1">
        <v>2</v>
      </c>
      <c r="H16" s="1">
        <v>1</v>
      </c>
      <c r="I16" s="1" t="s">
        <v>32</v>
      </c>
    </row>
    <row r="17" spans="1:9" x14ac:dyDescent="0.3">
      <c r="A17" s="1">
        <v>6.4039099999999998</v>
      </c>
      <c r="B17" s="1" t="s">
        <v>30</v>
      </c>
      <c r="C17" s="1">
        <v>33.5</v>
      </c>
      <c r="D17" s="1">
        <v>0.5</v>
      </c>
      <c r="E17" s="1" t="s">
        <v>31</v>
      </c>
      <c r="F17" s="1" t="s">
        <v>80</v>
      </c>
      <c r="G17" s="1" t="s">
        <v>30</v>
      </c>
      <c r="H17" s="1" t="s">
        <v>30</v>
      </c>
      <c r="I17" s="1" t="s">
        <v>32</v>
      </c>
    </row>
    <row r="18" spans="1:9" x14ac:dyDescent="0.3">
      <c r="A18" s="1">
        <v>6.3909099999999999</v>
      </c>
      <c r="B18" s="1" t="s">
        <v>30</v>
      </c>
      <c r="C18" s="1">
        <v>17.12</v>
      </c>
      <c r="D18" s="1">
        <v>0.26</v>
      </c>
      <c r="E18" s="1" t="s">
        <v>34</v>
      </c>
      <c r="F18" s="1" t="s">
        <v>80</v>
      </c>
      <c r="G18" s="1" t="s">
        <v>30</v>
      </c>
      <c r="H18" s="1" t="s">
        <v>30</v>
      </c>
      <c r="I18" s="1" t="s">
        <v>32</v>
      </c>
    </row>
    <row r="19" spans="1:9" x14ac:dyDescent="0.3">
      <c r="A19" s="1">
        <v>136.47355999999999</v>
      </c>
      <c r="B19" s="1">
        <v>2.9E-4</v>
      </c>
      <c r="C19" s="1">
        <v>10.71</v>
      </c>
      <c r="D19" s="1">
        <v>0.15</v>
      </c>
      <c r="E19" s="1" t="s">
        <v>33</v>
      </c>
      <c r="F19" s="1" t="s">
        <v>80</v>
      </c>
      <c r="G19" s="1">
        <v>2</v>
      </c>
      <c r="H19" s="1">
        <v>0</v>
      </c>
      <c r="I19" s="1" t="s">
        <v>32</v>
      </c>
    </row>
    <row r="20" spans="1:9" x14ac:dyDescent="0.3">
      <c r="A20" s="1">
        <v>14.41295</v>
      </c>
      <c r="B20" s="1">
        <v>3.1E-4</v>
      </c>
      <c r="C20" s="1">
        <v>9.18</v>
      </c>
      <c r="D20" s="1">
        <v>0.12</v>
      </c>
      <c r="E20" s="1" t="s">
        <v>33</v>
      </c>
      <c r="F20" s="1" t="s">
        <v>80</v>
      </c>
      <c r="G20" s="1">
        <v>1</v>
      </c>
      <c r="H20" s="1">
        <v>0</v>
      </c>
      <c r="I20" s="1" t="s">
        <v>32</v>
      </c>
    </row>
    <row r="21" spans="1:9" x14ac:dyDescent="0.3">
      <c r="A21" s="1">
        <v>7.0831999999999997</v>
      </c>
      <c r="B21" s="1" t="s">
        <v>30</v>
      </c>
      <c r="C21" s="1">
        <v>6.93</v>
      </c>
      <c r="D21" s="1">
        <v>0.13</v>
      </c>
      <c r="E21" s="1" t="s">
        <v>36</v>
      </c>
      <c r="F21" s="1" t="s">
        <v>80</v>
      </c>
      <c r="G21" s="1" t="s">
        <v>30</v>
      </c>
      <c r="H21" s="1" t="s">
        <v>30</v>
      </c>
      <c r="I21" s="1" t="s">
        <v>32</v>
      </c>
    </row>
    <row r="22" spans="1:9" x14ac:dyDescent="0.3">
      <c r="A22" s="1">
        <v>0.70540000000000003</v>
      </c>
      <c r="B22" s="1" t="s">
        <v>30</v>
      </c>
      <c r="C22" s="1">
        <v>1.3</v>
      </c>
      <c r="D22" s="1">
        <v>0.04</v>
      </c>
      <c r="E22" s="1" t="s">
        <v>35</v>
      </c>
      <c r="F22" s="1" t="s">
        <v>80</v>
      </c>
      <c r="G22" s="1" t="s">
        <v>30</v>
      </c>
      <c r="H22" s="1" t="s">
        <v>30</v>
      </c>
      <c r="I22" s="1" t="s">
        <v>32</v>
      </c>
    </row>
    <row r="23" spans="1:9" x14ac:dyDescent="0.3">
      <c r="A23" s="1">
        <v>692.01</v>
      </c>
      <c r="B23" s="1">
        <v>0.02</v>
      </c>
      <c r="C23" s="1">
        <v>0.159</v>
      </c>
      <c r="D23" s="1">
        <v>6.0000000000000001E-3</v>
      </c>
      <c r="E23" s="1" t="s">
        <v>33</v>
      </c>
      <c r="F23" s="1" t="s">
        <v>80</v>
      </c>
      <c r="G23" s="1">
        <v>4</v>
      </c>
      <c r="H23" s="1">
        <v>1</v>
      </c>
      <c r="I23" s="1" t="s">
        <v>32</v>
      </c>
    </row>
    <row r="24" spans="1:9" x14ac:dyDescent="0.3">
      <c r="A24" s="1">
        <v>569.94000000000005</v>
      </c>
      <c r="B24" s="1">
        <v>0.04</v>
      </c>
      <c r="C24" s="1">
        <v>1.4999999999999999E-2</v>
      </c>
      <c r="D24" s="1">
        <v>2E-3</v>
      </c>
      <c r="E24" s="1" t="s">
        <v>33</v>
      </c>
      <c r="F24" s="1" t="s">
        <v>80</v>
      </c>
      <c r="G24" s="1">
        <v>4</v>
      </c>
      <c r="H24" s="1">
        <v>2</v>
      </c>
      <c r="I24" s="1" t="s">
        <v>32</v>
      </c>
    </row>
    <row r="25" spans="1:9" x14ac:dyDescent="0.3">
      <c r="A25" s="1">
        <v>706.41499999999996</v>
      </c>
      <c r="B25" s="1">
        <v>0.02</v>
      </c>
      <c r="C25" s="1">
        <v>5.0000000000000001E-3</v>
      </c>
      <c r="D25" s="1">
        <v>5.0000000000000001E-4</v>
      </c>
      <c r="E25" s="1" t="s">
        <v>33</v>
      </c>
      <c r="F25" s="1" t="s">
        <v>80</v>
      </c>
      <c r="G25" s="1">
        <v>4</v>
      </c>
      <c r="H25" s="1">
        <v>0</v>
      </c>
      <c r="I25" s="1" t="s">
        <v>32</v>
      </c>
    </row>
    <row r="26" spans="1:9" x14ac:dyDescent="0.3">
      <c r="A26" s="1">
        <v>339.67</v>
      </c>
      <c r="B26" s="1">
        <v>0.03</v>
      </c>
      <c r="C26" s="1">
        <v>3.8E-3</v>
      </c>
      <c r="D26" s="1">
        <v>4.0000000000000002E-4</v>
      </c>
      <c r="E26" s="1" t="s">
        <v>33</v>
      </c>
      <c r="F26" s="1" t="s">
        <v>80</v>
      </c>
      <c r="G26" s="1">
        <v>4</v>
      </c>
      <c r="H26" s="1">
        <v>3</v>
      </c>
      <c r="I26" s="1" t="s">
        <v>32</v>
      </c>
    </row>
    <row r="27" spans="1:9" x14ac:dyDescent="0.3">
      <c r="A27" s="1">
        <v>352.34</v>
      </c>
      <c r="B27" s="1">
        <v>0.02</v>
      </c>
      <c r="C27" s="1">
        <v>3.2000000000000002E-3</v>
      </c>
      <c r="D27" s="1">
        <v>4.0000000000000002E-4</v>
      </c>
      <c r="E27" s="1" t="s">
        <v>33</v>
      </c>
      <c r="F27" s="1" t="s">
        <v>80</v>
      </c>
      <c r="G27" s="1">
        <v>3</v>
      </c>
      <c r="H27" s="1">
        <v>1</v>
      </c>
      <c r="I27" s="1" t="s">
        <v>32</v>
      </c>
    </row>
    <row r="28" spans="1:9" x14ac:dyDescent="0.3">
      <c r="A28" s="1">
        <v>366.74</v>
      </c>
      <c r="B28" s="1">
        <v>0.03</v>
      </c>
      <c r="C28" s="1">
        <v>1.2999999999999999E-3</v>
      </c>
      <c r="D28" s="1">
        <v>4.0000000000000002E-4</v>
      </c>
      <c r="E28" s="1" t="s">
        <v>33</v>
      </c>
      <c r="F28" s="1" t="s">
        <v>80</v>
      </c>
      <c r="G28" s="1">
        <v>3</v>
      </c>
      <c r="H28" s="1">
        <v>0</v>
      </c>
      <c r="I28" s="1" t="s">
        <v>32</v>
      </c>
    </row>
    <row r="29" spans="1:9" x14ac:dyDescent="0.3">
      <c r="A29" s="1">
        <v>230.27</v>
      </c>
      <c r="B29" s="1">
        <v>0.03</v>
      </c>
      <c r="C29" s="1">
        <v>4.0000000000000002E-4</v>
      </c>
      <c r="D29" s="1">
        <v>4.0000000000000002E-4</v>
      </c>
      <c r="E29" s="1" t="s">
        <v>33</v>
      </c>
      <c r="F29" s="1" t="s">
        <v>80</v>
      </c>
      <c r="G29" s="1">
        <v>3</v>
      </c>
      <c r="H29" s="1">
        <v>2</v>
      </c>
      <c r="I29" s="1" t="s">
        <v>32</v>
      </c>
    </row>
    <row r="30" spans="1:9" x14ac:dyDescent="0.3">
      <c r="A30" s="1" t="s">
        <v>39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6"/>
  <sheetViews>
    <sheetView zoomScale="85" zoomScaleNormal="85" workbookViewId="0">
      <selection activeCell="A25" sqref="A25"/>
    </sheetView>
  </sheetViews>
  <sheetFormatPr defaultColWidth="9.109375" defaultRowHeight="14.4" x14ac:dyDescent="0.3"/>
  <cols>
    <col min="1" max="1" width="81.109375" style="1" bestFit="1" customWidth="1"/>
    <col min="2" max="2" width="16" style="1" bestFit="1" customWidth="1"/>
    <col min="3" max="3" width="13.33203125" style="1" bestFit="1" customWidth="1"/>
    <col min="4" max="4" width="12.44140625" style="1" bestFit="1" customWidth="1"/>
    <col min="5" max="5" width="6.6640625" style="1" bestFit="1" customWidth="1"/>
    <col min="6" max="6" width="7.33203125" style="1" bestFit="1" customWidth="1"/>
    <col min="7" max="7" width="9.33203125" style="1" bestFit="1" customWidth="1"/>
    <col min="8" max="8" width="8.6640625" style="1" bestFit="1" customWidth="1"/>
    <col min="9" max="9" width="21.88671875" style="1" bestFit="1" customWidth="1"/>
    <col min="10" max="16384" width="9.109375" style="1"/>
  </cols>
  <sheetData>
    <row r="1" spans="1:9" x14ac:dyDescent="0.3">
      <c r="A1" s="1" t="s">
        <v>0</v>
      </c>
      <c r="B1" s="1" t="s">
        <v>83</v>
      </c>
    </row>
    <row r="2" spans="1:9" x14ac:dyDescent="0.3">
      <c r="A2" s="1" t="s">
        <v>2</v>
      </c>
      <c r="B2" s="1" t="s">
        <v>79</v>
      </c>
    </row>
    <row r="3" spans="1:9" x14ac:dyDescent="0.3">
      <c r="A3" s="1" t="s">
        <v>4</v>
      </c>
      <c r="B3" s="1">
        <v>27</v>
      </c>
    </row>
    <row r="4" spans="1:9" x14ac:dyDescent="0.3">
      <c r="A4" s="1" t="s">
        <v>5</v>
      </c>
      <c r="B4" s="1" t="s">
        <v>8</v>
      </c>
      <c r="C4" s="1" t="s">
        <v>84</v>
      </c>
      <c r="D4" s="1">
        <v>100</v>
      </c>
    </row>
    <row r="5" spans="1:9" x14ac:dyDescent="0.3">
      <c r="A5" s="1" t="s">
        <v>85</v>
      </c>
      <c r="B5" s="1">
        <v>2823.07</v>
      </c>
    </row>
    <row r="6" spans="1:9" x14ac:dyDescent="0.3">
      <c r="A6" s="1" t="s">
        <v>68</v>
      </c>
      <c r="B6" s="1" t="s">
        <v>86</v>
      </c>
      <c r="C6" s="1" t="s">
        <v>87</v>
      </c>
      <c r="D6" s="1">
        <v>99.75</v>
      </c>
    </row>
    <row r="7" spans="1:9" x14ac:dyDescent="0.3">
      <c r="A7" s="1" t="s">
        <v>12</v>
      </c>
      <c r="B7" s="1">
        <v>5.2710999999999997</v>
      </c>
      <c r="C7" s="1">
        <v>8.0000000000000004E-4</v>
      </c>
    </row>
    <row r="8" spans="1:9" x14ac:dyDescent="0.3">
      <c r="A8" s="1" t="s">
        <v>13</v>
      </c>
      <c r="B8" s="2">
        <v>166340000</v>
      </c>
      <c r="C8" s="2">
        <v>25000</v>
      </c>
    </row>
    <row r="9" spans="1:9" x14ac:dyDescent="0.3">
      <c r="A9" s="1" t="s">
        <v>14</v>
      </c>
      <c r="B9" s="2">
        <v>4.1670999999999998E-9</v>
      </c>
      <c r="C9" s="2">
        <v>5.9999999999999997E-13</v>
      </c>
    </row>
    <row r="10" spans="1:9" x14ac:dyDescent="0.3">
      <c r="A10" s="1" t="s">
        <v>15</v>
      </c>
      <c r="B10" s="2">
        <v>41824000000000</v>
      </c>
      <c r="C10" s="2">
        <v>6000000000</v>
      </c>
    </row>
    <row r="11" spans="1:9" x14ac:dyDescent="0.3">
      <c r="A11" s="1" t="s">
        <v>16</v>
      </c>
      <c r="B11" s="1" t="s">
        <v>88</v>
      </c>
    </row>
    <row r="12" spans="1:9" x14ac:dyDescent="0.3">
      <c r="A12" s="1" t="s">
        <v>18</v>
      </c>
      <c r="B12" s="3">
        <v>0.1</v>
      </c>
    </row>
    <row r="13" spans="1:9" x14ac:dyDescent="0.3">
      <c r="A13" s="1" t="s">
        <v>46</v>
      </c>
    </row>
    <row r="14" spans="1:9" x14ac:dyDescent="0.3">
      <c r="A14" s="1" t="s">
        <v>20</v>
      </c>
    </row>
    <row r="15" spans="1:9" x14ac:dyDescent="0.3">
      <c r="A15" s="1" t="s">
        <v>21</v>
      </c>
      <c r="B15" s="1" t="s">
        <v>22</v>
      </c>
      <c r="C15" s="1" t="s">
        <v>23</v>
      </c>
      <c r="D15" s="1" t="s">
        <v>24</v>
      </c>
      <c r="E15" s="1" t="s">
        <v>25</v>
      </c>
      <c r="F15" s="1" t="s">
        <v>26</v>
      </c>
      <c r="G15" s="1" t="s">
        <v>27</v>
      </c>
      <c r="H15" s="1" t="s">
        <v>28</v>
      </c>
      <c r="I15" s="1" t="s">
        <v>29</v>
      </c>
    </row>
    <row r="16" spans="1:9" x14ac:dyDescent="0.3">
      <c r="A16" s="1">
        <v>1332.492</v>
      </c>
      <c r="B16" s="1">
        <v>4.0000000000000001E-3</v>
      </c>
      <c r="C16" s="1">
        <v>99.982600000000005</v>
      </c>
      <c r="D16" s="1">
        <v>5.9999999999999995E-4</v>
      </c>
      <c r="E16" s="1" t="s">
        <v>33</v>
      </c>
      <c r="F16" s="1" t="s">
        <v>84</v>
      </c>
      <c r="G16" s="1">
        <v>1</v>
      </c>
      <c r="H16" s="1">
        <v>0</v>
      </c>
      <c r="I16" s="1" t="s">
        <v>89</v>
      </c>
    </row>
    <row r="17" spans="1:9" x14ac:dyDescent="0.3">
      <c r="A17" s="1">
        <v>1173.2280000000001</v>
      </c>
      <c r="B17" s="1">
        <v>3.0000000000000001E-3</v>
      </c>
      <c r="C17" s="1">
        <v>99.85</v>
      </c>
      <c r="D17" s="1">
        <v>0.03</v>
      </c>
      <c r="E17" s="1" t="s">
        <v>33</v>
      </c>
      <c r="F17" s="1" t="s">
        <v>84</v>
      </c>
      <c r="G17" s="1">
        <v>3</v>
      </c>
      <c r="H17" s="1">
        <v>1</v>
      </c>
      <c r="I17" s="1" t="s">
        <v>90</v>
      </c>
    </row>
    <row r="18" spans="1:9" x14ac:dyDescent="0.3">
      <c r="A18" s="1">
        <v>826.1</v>
      </c>
      <c r="B18" s="1">
        <v>0.03</v>
      </c>
      <c r="C18" s="1">
        <v>7.6E-3</v>
      </c>
      <c r="D18" s="1">
        <v>8.0000000000000004E-4</v>
      </c>
      <c r="E18" s="1" t="s">
        <v>33</v>
      </c>
      <c r="F18" s="1" t="s">
        <v>84</v>
      </c>
      <c r="G18" s="1">
        <v>2</v>
      </c>
      <c r="H18" s="1">
        <v>1</v>
      </c>
      <c r="I18" s="1" t="s">
        <v>32</v>
      </c>
    </row>
    <row r="19" spans="1:9" x14ac:dyDescent="0.3">
      <c r="A19" s="1">
        <v>347.14</v>
      </c>
      <c r="B19" s="1">
        <v>7.0000000000000007E-2</v>
      </c>
      <c r="C19" s="1">
        <v>7.4999999999999997E-3</v>
      </c>
      <c r="D19" s="1">
        <v>4.0000000000000002E-4</v>
      </c>
      <c r="E19" s="1" t="s">
        <v>33</v>
      </c>
      <c r="F19" s="1" t="s">
        <v>84</v>
      </c>
      <c r="G19" s="1">
        <v>3</v>
      </c>
      <c r="H19" s="1">
        <v>2</v>
      </c>
      <c r="I19" s="1" t="s">
        <v>32</v>
      </c>
    </row>
    <row r="20" spans="1:9" x14ac:dyDescent="0.3">
      <c r="A20" s="1">
        <v>7.4782400000000004</v>
      </c>
      <c r="B20" s="1" t="s">
        <v>30</v>
      </c>
      <c r="C20" s="1">
        <v>6.4999999999999997E-3</v>
      </c>
      <c r="D20" s="1">
        <v>2.9999999999999997E-4</v>
      </c>
      <c r="E20" s="1" t="s">
        <v>31</v>
      </c>
      <c r="F20" s="1" t="s">
        <v>84</v>
      </c>
      <c r="G20" s="1" t="s">
        <v>30</v>
      </c>
      <c r="H20" s="1" t="s">
        <v>30</v>
      </c>
      <c r="I20" s="1" t="s">
        <v>32</v>
      </c>
    </row>
    <row r="21" spans="1:9" x14ac:dyDescent="0.3">
      <c r="A21" s="1">
        <v>7.4609699999999997</v>
      </c>
      <c r="B21" s="1" t="s">
        <v>30</v>
      </c>
      <c r="C21" s="1">
        <v>3.3400000000000001E-3</v>
      </c>
      <c r="D21" s="1">
        <v>1.2E-4</v>
      </c>
      <c r="E21" s="1" t="s">
        <v>34</v>
      </c>
      <c r="F21" s="1" t="s">
        <v>84</v>
      </c>
      <c r="G21" s="1" t="s">
        <v>30</v>
      </c>
      <c r="H21" s="1" t="s">
        <v>30</v>
      </c>
      <c r="I21" s="1" t="s">
        <v>32</v>
      </c>
    </row>
    <row r="22" spans="1:9" x14ac:dyDescent="0.3">
      <c r="A22" s="1">
        <v>8.2966999999999995</v>
      </c>
      <c r="B22" s="1" t="s">
        <v>30</v>
      </c>
      <c r="C22" s="1">
        <v>1.3600000000000001E-3</v>
      </c>
      <c r="D22" s="1">
        <v>5.0000000000000002E-5</v>
      </c>
      <c r="E22" s="1" t="s">
        <v>36</v>
      </c>
      <c r="F22" s="1" t="s">
        <v>84</v>
      </c>
      <c r="G22" s="1" t="s">
        <v>30</v>
      </c>
      <c r="H22" s="1" t="s">
        <v>30</v>
      </c>
      <c r="I22" s="1" t="s">
        <v>32</v>
      </c>
    </row>
    <row r="23" spans="1:9" x14ac:dyDescent="0.3">
      <c r="A23" s="1">
        <v>2158.5700000000002</v>
      </c>
      <c r="B23" s="1">
        <v>0.03</v>
      </c>
      <c r="C23" s="1">
        <v>1.1999999999999999E-3</v>
      </c>
      <c r="D23" s="1">
        <v>2.0000000000000001E-4</v>
      </c>
      <c r="E23" s="1" t="s">
        <v>33</v>
      </c>
      <c r="F23" s="1" t="s">
        <v>84</v>
      </c>
      <c r="G23" s="1">
        <v>2</v>
      </c>
      <c r="H23" s="1">
        <v>0</v>
      </c>
      <c r="I23" s="1" t="s">
        <v>32</v>
      </c>
    </row>
    <row r="24" spans="1:9" x14ac:dyDescent="0.3">
      <c r="A24" s="1">
        <v>0.84</v>
      </c>
      <c r="B24" s="1" t="s">
        <v>30</v>
      </c>
      <c r="C24" s="1">
        <v>2.0000000000000001E-4</v>
      </c>
      <c r="D24" s="1" t="s">
        <v>30</v>
      </c>
      <c r="E24" s="1" t="s">
        <v>35</v>
      </c>
      <c r="F24" s="1" t="s">
        <v>84</v>
      </c>
      <c r="G24" s="1" t="s">
        <v>30</v>
      </c>
      <c r="H24" s="1" t="s">
        <v>30</v>
      </c>
      <c r="I24" s="1" t="s">
        <v>32</v>
      </c>
    </row>
    <row r="25" spans="1:9" x14ac:dyDescent="0.3">
      <c r="A25" s="1">
        <v>2505.692</v>
      </c>
      <c r="B25" s="1">
        <v>5.0000000000000001E-3</v>
      </c>
      <c r="C25" s="1">
        <v>1.9999999999999999E-6</v>
      </c>
      <c r="D25" s="1">
        <v>3.9999999999999998E-7</v>
      </c>
      <c r="E25" s="1" t="s">
        <v>33</v>
      </c>
      <c r="F25" s="1" t="s">
        <v>84</v>
      </c>
      <c r="G25" s="1">
        <v>3</v>
      </c>
      <c r="H25" s="1">
        <v>0</v>
      </c>
      <c r="I25" s="1" t="s">
        <v>91</v>
      </c>
    </row>
    <row r="26" spans="1:9" x14ac:dyDescent="0.3">
      <c r="A26" s="1" t="s">
        <v>39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3"/>
  <sheetViews>
    <sheetView zoomScale="85" zoomScaleNormal="85" workbookViewId="0"/>
  </sheetViews>
  <sheetFormatPr defaultColWidth="8.88671875" defaultRowHeight="14.4" x14ac:dyDescent="0.3"/>
  <cols>
    <col min="1" max="1" width="80.88671875" style="1" bestFit="1" customWidth="1"/>
    <col min="2" max="2" width="17.44140625" style="1" bestFit="1" customWidth="1"/>
    <col min="3" max="3" width="11.88671875" style="1" bestFit="1" customWidth="1"/>
    <col min="4" max="4" width="11.5546875" style="1" bestFit="1" customWidth="1"/>
    <col min="5" max="5" width="6.33203125" style="1" bestFit="1" customWidth="1"/>
    <col min="6" max="6" width="6.6640625" style="1" bestFit="1" customWidth="1"/>
    <col min="7" max="7" width="8.88671875" style="1"/>
    <col min="8" max="8" width="8.109375" style="1" bestFit="1" customWidth="1"/>
    <col min="9" max="9" width="20" style="1" bestFit="1" customWidth="1"/>
    <col min="10" max="16384" width="8.88671875" style="1"/>
  </cols>
  <sheetData>
    <row r="1" spans="1:9" x14ac:dyDescent="0.3">
      <c r="A1" s="1" t="s">
        <v>0</v>
      </c>
      <c r="B1" s="1" t="s">
        <v>182</v>
      </c>
    </row>
    <row r="2" spans="1:9" x14ac:dyDescent="0.3">
      <c r="A2" s="1" t="s">
        <v>2</v>
      </c>
      <c r="B2" s="1" t="s">
        <v>183</v>
      </c>
    </row>
    <row r="3" spans="1:9" x14ac:dyDescent="0.3">
      <c r="A3" s="1" t="s">
        <v>4</v>
      </c>
      <c r="B3" s="1">
        <v>30</v>
      </c>
    </row>
    <row r="4" spans="1:9" x14ac:dyDescent="0.3">
      <c r="A4" s="1" t="s">
        <v>5</v>
      </c>
      <c r="B4" s="1" t="s">
        <v>6</v>
      </c>
      <c r="C4" s="1" t="s">
        <v>184</v>
      </c>
      <c r="D4" s="1">
        <v>100</v>
      </c>
    </row>
    <row r="5" spans="1:9" x14ac:dyDescent="0.3">
      <c r="A5" s="1" t="s">
        <v>10</v>
      </c>
      <c r="B5" s="1">
        <v>1352.1</v>
      </c>
    </row>
    <row r="6" spans="1:9" x14ac:dyDescent="0.3">
      <c r="A6" s="1" t="s">
        <v>44</v>
      </c>
      <c r="B6" s="1">
        <v>244.01</v>
      </c>
      <c r="C6" s="1">
        <v>0.09</v>
      </c>
    </row>
    <row r="7" spans="1:9" x14ac:dyDescent="0.3">
      <c r="A7" s="1" t="s">
        <v>13</v>
      </c>
      <c r="B7" s="2">
        <v>21082000</v>
      </c>
      <c r="C7" s="2">
        <v>8000</v>
      </c>
    </row>
    <row r="8" spans="1:9" x14ac:dyDescent="0.3">
      <c r="A8" s="1" t="s">
        <v>14</v>
      </c>
      <c r="B8" s="2">
        <v>3.2877999999999998E-8</v>
      </c>
      <c r="C8" s="2">
        <v>1.2000000000000001E-11</v>
      </c>
    </row>
    <row r="9" spans="1:9" x14ac:dyDescent="0.3">
      <c r="A9" s="1" t="s">
        <v>15</v>
      </c>
      <c r="B9" s="2">
        <v>304610000000000</v>
      </c>
      <c r="C9" s="2">
        <v>110000000000</v>
      </c>
    </row>
    <row r="10" spans="1:9" x14ac:dyDescent="0.3">
      <c r="A10" s="1" t="s">
        <v>16</v>
      </c>
      <c r="B10" s="1" t="s">
        <v>185</v>
      </c>
    </row>
    <row r="11" spans="1:9" x14ac:dyDescent="0.3">
      <c r="A11" s="1" t="s">
        <v>18</v>
      </c>
      <c r="B11" s="3">
        <v>0.1</v>
      </c>
    </row>
    <row r="12" spans="1:9" x14ac:dyDescent="0.3">
      <c r="A12" s="1" t="s">
        <v>186</v>
      </c>
    </row>
    <row r="13" spans="1:9" x14ac:dyDescent="0.3">
      <c r="A13" s="1" t="s">
        <v>20</v>
      </c>
    </row>
    <row r="14" spans="1:9" x14ac:dyDescent="0.3">
      <c r="A14" s="1" t="s">
        <v>21</v>
      </c>
      <c r="B14" s="1" t="s">
        <v>22</v>
      </c>
      <c r="C14" s="1" t="s">
        <v>23</v>
      </c>
      <c r="D14" s="1" t="s">
        <v>24</v>
      </c>
      <c r="E14" s="1" t="s">
        <v>25</v>
      </c>
      <c r="F14" s="1" t="s">
        <v>26</v>
      </c>
      <c r="G14" s="1" t="s">
        <v>27</v>
      </c>
      <c r="H14" s="1" t="s">
        <v>28</v>
      </c>
      <c r="I14" s="1" t="s">
        <v>29</v>
      </c>
    </row>
    <row r="15" spans="1:9" x14ac:dyDescent="0.3">
      <c r="A15" s="1">
        <v>1115.539</v>
      </c>
      <c r="B15" s="1">
        <v>2E-3</v>
      </c>
      <c r="C15" s="1">
        <v>50.22</v>
      </c>
      <c r="D15" s="1">
        <v>0.11</v>
      </c>
      <c r="E15" s="1" t="s">
        <v>33</v>
      </c>
      <c r="F15" s="1" t="s">
        <v>184</v>
      </c>
      <c r="G15" s="1">
        <v>2</v>
      </c>
      <c r="H15" s="1">
        <v>0</v>
      </c>
      <c r="I15" s="1" t="s">
        <v>32</v>
      </c>
    </row>
    <row r="16" spans="1:9" x14ac:dyDescent="0.3">
      <c r="A16" s="1">
        <v>8.0478699999999996</v>
      </c>
      <c r="B16" s="1" t="s">
        <v>30</v>
      </c>
      <c r="C16" s="1">
        <v>22.91</v>
      </c>
      <c r="D16" s="1">
        <v>0.22</v>
      </c>
      <c r="E16" s="1" t="s">
        <v>31</v>
      </c>
      <c r="F16" s="1" t="s">
        <v>184</v>
      </c>
      <c r="G16" s="1" t="s">
        <v>30</v>
      </c>
      <c r="H16" s="1" t="s">
        <v>30</v>
      </c>
      <c r="I16" s="1" t="s">
        <v>32</v>
      </c>
    </row>
    <row r="17" spans="1:9" x14ac:dyDescent="0.3">
      <c r="A17" s="1">
        <v>8.0279199999999999</v>
      </c>
      <c r="B17" s="1" t="s">
        <v>30</v>
      </c>
      <c r="C17" s="1">
        <v>11.76</v>
      </c>
      <c r="D17" s="1">
        <v>0.13</v>
      </c>
      <c r="E17" s="1" t="s">
        <v>34</v>
      </c>
      <c r="F17" s="1" t="s">
        <v>184</v>
      </c>
      <c r="G17" s="1" t="s">
        <v>30</v>
      </c>
      <c r="H17" s="1" t="s">
        <v>30</v>
      </c>
      <c r="I17" s="1" t="s">
        <v>32</v>
      </c>
    </row>
    <row r="18" spans="1:9" x14ac:dyDescent="0.3">
      <c r="A18" s="1">
        <v>8.9412000000000003</v>
      </c>
      <c r="B18" s="1" t="s">
        <v>30</v>
      </c>
      <c r="C18" s="1">
        <v>4.82</v>
      </c>
      <c r="D18" s="1">
        <v>7.0000000000000007E-2</v>
      </c>
      <c r="E18" s="1" t="s">
        <v>36</v>
      </c>
      <c r="F18" s="1" t="s">
        <v>184</v>
      </c>
      <c r="G18" s="1" t="s">
        <v>30</v>
      </c>
      <c r="H18" s="1" t="s">
        <v>30</v>
      </c>
      <c r="I18" s="1" t="s">
        <v>32</v>
      </c>
    </row>
    <row r="19" spans="1:9" x14ac:dyDescent="0.3">
      <c r="A19" s="1">
        <v>511</v>
      </c>
      <c r="B19" s="1" t="s">
        <v>30</v>
      </c>
      <c r="C19" s="1">
        <v>2.8420000000000001</v>
      </c>
      <c r="D19" s="1">
        <v>1.2999999999999999E-2</v>
      </c>
      <c r="E19" s="1" t="s">
        <v>38</v>
      </c>
      <c r="F19" s="1" t="s">
        <v>184</v>
      </c>
      <c r="G19" s="1">
        <v>-1</v>
      </c>
      <c r="H19" s="1">
        <v>-1</v>
      </c>
      <c r="I19" s="1" t="s">
        <v>32</v>
      </c>
    </row>
    <row r="20" spans="1:9" x14ac:dyDescent="0.3">
      <c r="A20" s="1">
        <v>0.91649999999999998</v>
      </c>
      <c r="B20" s="1" t="s">
        <v>30</v>
      </c>
      <c r="C20" s="1">
        <v>1.3049999999999999</v>
      </c>
      <c r="D20" s="1">
        <v>2.1000000000000001E-2</v>
      </c>
      <c r="E20" s="1" t="s">
        <v>35</v>
      </c>
      <c r="F20" s="1" t="s">
        <v>184</v>
      </c>
      <c r="G20" s="1" t="s">
        <v>30</v>
      </c>
      <c r="H20" s="1" t="s">
        <v>30</v>
      </c>
      <c r="I20" s="1" t="s">
        <v>32</v>
      </c>
    </row>
    <row r="21" spans="1:9" x14ac:dyDescent="0.3">
      <c r="A21" s="1">
        <v>770.64</v>
      </c>
      <c r="B21" s="1">
        <v>0.09</v>
      </c>
      <c r="C21" s="1">
        <v>2.6900000000000001E-3</v>
      </c>
      <c r="D21" s="1">
        <v>2.2000000000000001E-4</v>
      </c>
      <c r="E21" s="1" t="s">
        <v>33</v>
      </c>
      <c r="F21" s="1" t="s">
        <v>184</v>
      </c>
      <c r="G21" s="1">
        <v>1</v>
      </c>
      <c r="H21" s="1">
        <v>0</v>
      </c>
      <c r="I21" s="1" t="s">
        <v>32</v>
      </c>
    </row>
    <row r="22" spans="1:9" x14ac:dyDescent="0.3">
      <c r="A22" s="1">
        <v>344.95</v>
      </c>
      <c r="B22" s="1">
        <v>0.2</v>
      </c>
      <c r="C22" s="1">
        <v>2.5400000000000002E-3</v>
      </c>
      <c r="D22" s="1">
        <v>1.8000000000000001E-4</v>
      </c>
      <c r="E22" s="1" t="s">
        <v>33</v>
      </c>
      <c r="F22" s="1" t="s">
        <v>184</v>
      </c>
      <c r="G22" s="1">
        <v>2</v>
      </c>
      <c r="H22" s="1">
        <v>1</v>
      </c>
      <c r="I22" s="1" t="s">
        <v>32</v>
      </c>
    </row>
    <row r="23" spans="1:9" x14ac:dyDescent="0.3">
      <c r="A23" s="1" t="s">
        <v>39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9"/>
  <sheetViews>
    <sheetView zoomScale="85" zoomScaleNormal="85" workbookViewId="0">
      <selection activeCell="A31" sqref="A31"/>
    </sheetView>
  </sheetViews>
  <sheetFormatPr defaultColWidth="9.109375" defaultRowHeight="14.4" x14ac:dyDescent="0.3"/>
  <cols>
    <col min="1" max="1" width="44.6640625" style="1" customWidth="1"/>
    <col min="2" max="2" width="16" style="1" bestFit="1" customWidth="1"/>
    <col min="3" max="3" width="13.33203125" style="1" bestFit="1" customWidth="1"/>
    <col min="4" max="4" width="12.44140625" style="1" bestFit="1" customWidth="1"/>
    <col min="5" max="5" width="6.6640625" style="1" bestFit="1" customWidth="1"/>
    <col min="6" max="6" width="7.33203125" style="1" bestFit="1" customWidth="1"/>
    <col min="7" max="7" width="9.33203125" style="1" bestFit="1" customWidth="1"/>
    <col min="8" max="8" width="8.6640625" style="1" bestFit="1" customWidth="1"/>
    <col min="9" max="9" width="21.88671875" style="1" bestFit="1" customWidth="1"/>
    <col min="10" max="16384" width="9.109375" style="1"/>
  </cols>
  <sheetData>
    <row r="1" spans="1:9" x14ac:dyDescent="0.3">
      <c r="A1" s="1" t="s">
        <v>0</v>
      </c>
      <c r="B1" s="1" t="s">
        <v>95</v>
      </c>
    </row>
    <row r="2" spans="1:9" x14ac:dyDescent="0.3">
      <c r="A2" s="1" t="s">
        <v>2</v>
      </c>
      <c r="B2" s="1" t="s">
        <v>96</v>
      </c>
    </row>
    <row r="3" spans="1:9" x14ac:dyDescent="0.3">
      <c r="A3" s="1" t="s">
        <v>4</v>
      </c>
      <c r="B3" s="1">
        <v>39</v>
      </c>
    </row>
    <row r="4" spans="1:9" x14ac:dyDescent="0.3">
      <c r="A4" s="1" t="s">
        <v>5</v>
      </c>
      <c r="B4" s="1" t="s">
        <v>6</v>
      </c>
      <c r="C4" s="1" t="s">
        <v>97</v>
      </c>
      <c r="D4" s="1">
        <v>100</v>
      </c>
    </row>
    <row r="5" spans="1:9" x14ac:dyDescent="0.3">
      <c r="A5" s="1" t="s">
        <v>10</v>
      </c>
      <c r="B5" s="1">
        <v>3622.6</v>
      </c>
    </row>
    <row r="6" spans="1:9" x14ac:dyDescent="0.3">
      <c r="A6" s="1" t="s">
        <v>68</v>
      </c>
      <c r="B6" s="1" t="s">
        <v>6</v>
      </c>
      <c r="C6" s="1" t="s">
        <v>98</v>
      </c>
      <c r="D6" s="1">
        <v>100</v>
      </c>
    </row>
    <row r="7" spans="1:9" x14ac:dyDescent="0.3">
      <c r="A7" s="1" t="s">
        <v>44</v>
      </c>
      <c r="B7" s="1">
        <v>106.63</v>
      </c>
      <c r="C7" s="1">
        <v>0.05</v>
      </c>
    </row>
    <row r="8" spans="1:9" x14ac:dyDescent="0.3">
      <c r="A8" s="1" t="s">
        <v>13</v>
      </c>
      <c r="B8" s="2">
        <v>9212800</v>
      </c>
      <c r="C8" s="2">
        <v>4300</v>
      </c>
    </row>
    <row r="9" spans="1:9" x14ac:dyDescent="0.3">
      <c r="A9" s="1" t="s">
        <v>14</v>
      </c>
      <c r="B9" s="2">
        <v>7.5237000000000001E-8</v>
      </c>
      <c r="C9" s="2">
        <v>3.5000000000000002E-11</v>
      </c>
    </row>
    <row r="10" spans="1:9" x14ac:dyDescent="0.3">
      <c r="A10" s="1" t="s">
        <v>15</v>
      </c>
      <c r="B10" s="2">
        <v>514870000000000</v>
      </c>
      <c r="C10" s="2">
        <v>240000000000</v>
      </c>
    </row>
    <row r="11" spans="1:9" x14ac:dyDescent="0.3">
      <c r="A11" s="1" t="s">
        <v>16</v>
      </c>
      <c r="B11" s="1" t="s">
        <v>59</v>
      </c>
    </row>
    <row r="12" spans="1:9" x14ac:dyDescent="0.3">
      <c r="A12" s="1" t="s">
        <v>18</v>
      </c>
      <c r="B12" s="3">
        <v>0.1</v>
      </c>
    </row>
    <row r="13" spans="1:9" x14ac:dyDescent="0.3">
      <c r="A13" s="1" t="s">
        <v>99</v>
      </c>
    </row>
    <row r="14" spans="1:9" x14ac:dyDescent="0.3">
      <c r="A14" s="1" t="s">
        <v>20</v>
      </c>
    </row>
    <row r="15" spans="1:9" x14ac:dyDescent="0.3">
      <c r="A15" s="1" t="s">
        <v>21</v>
      </c>
      <c r="B15" s="1" t="s">
        <v>22</v>
      </c>
      <c r="C15" s="1" t="s">
        <v>23</v>
      </c>
      <c r="D15" s="1" t="s">
        <v>24</v>
      </c>
      <c r="E15" s="1" t="s">
        <v>25</v>
      </c>
      <c r="F15" s="1" t="s">
        <v>26</v>
      </c>
      <c r="G15" s="1" t="s">
        <v>27</v>
      </c>
      <c r="H15" s="1" t="s">
        <v>28</v>
      </c>
      <c r="I15" s="1" t="s">
        <v>29</v>
      </c>
    </row>
    <row r="16" spans="1:9" x14ac:dyDescent="0.3">
      <c r="A16" s="1">
        <v>1836.07</v>
      </c>
      <c r="B16" s="1">
        <v>8.0000000000000002E-3</v>
      </c>
      <c r="C16" s="1">
        <v>99.346000000000004</v>
      </c>
      <c r="D16" s="1">
        <v>2.5000000000000001E-2</v>
      </c>
      <c r="E16" s="1" t="s">
        <v>33</v>
      </c>
      <c r="F16" s="1" t="s">
        <v>97</v>
      </c>
      <c r="G16" s="1">
        <v>1</v>
      </c>
      <c r="H16" s="1">
        <v>0</v>
      </c>
      <c r="I16" s="1" t="s">
        <v>100</v>
      </c>
    </row>
    <row r="17" spans="1:9" x14ac:dyDescent="0.3">
      <c r="A17" s="1">
        <v>898.04200000000003</v>
      </c>
      <c r="B17" s="1">
        <v>1.0999999999999999E-2</v>
      </c>
      <c r="C17" s="1">
        <v>93.7</v>
      </c>
      <c r="D17" s="1">
        <v>0.3</v>
      </c>
      <c r="E17" s="1" t="s">
        <v>33</v>
      </c>
      <c r="F17" s="1" t="s">
        <v>97</v>
      </c>
      <c r="G17" s="1">
        <v>2</v>
      </c>
      <c r="H17" s="1">
        <v>1</v>
      </c>
      <c r="I17" s="1" t="s">
        <v>101</v>
      </c>
    </row>
    <row r="18" spans="1:9" x14ac:dyDescent="0.3">
      <c r="A18" s="1">
        <v>14.1652</v>
      </c>
      <c r="B18" s="1" t="s">
        <v>30</v>
      </c>
      <c r="C18" s="1">
        <v>33.71</v>
      </c>
      <c r="D18" s="1">
        <v>0.26</v>
      </c>
      <c r="E18" s="1" t="s">
        <v>31</v>
      </c>
      <c r="F18" s="1" t="s">
        <v>97</v>
      </c>
      <c r="G18" s="1" t="s">
        <v>30</v>
      </c>
      <c r="H18" s="1" t="s">
        <v>30</v>
      </c>
      <c r="I18" s="1" t="s">
        <v>32</v>
      </c>
    </row>
    <row r="19" spans="1:9" x14ac:dyDescent="0.3">
      <c r="A19" s="1">
        <v>14.098000000000001</v>
      </c>
      <c r="B19" s="1" t="s">
        <v>30</v>
      </c>
      <c r="C19" s="1">
        <v>17.55</v>
      </c>
      <c r="D19" s="1">
        <v>0.16</v>
      </c>
      <c r="E19" s="1" t="s">
        <v>34</v>
      </c>
      <c r="F19" s="1" t="s">
        <v>97</v>
      </c>
      <c r="G19" s="1" t="s">
        <v>30</v>
      </c>
      <c r="H19" s="1" t="s">
        <v>30</v>
      </c>
      <c r="I19" s="1" t="s">
        <v>32</v>
      </c>
    </row>
    <row r="20" spans="1:9" x14ac:dyDescent="0.3">
      <c r="A20" s="1">
        <v>15.8767</v>
      </c>
      <c r="B20" s="1" t="s">
        <v>30</v>
      </c>
      <c r="C20" s="1">
        <v>8.32</v>
      </c>
      <c r="D20" s="1">
        <v>0.1</v>
      </c>
      <c r="E20" s="1" t="s">
        <v>36</v>
      </c>
      <c r="F20" s="1" t="s">
        <v>97</v>
      </c>
      <c r="G20" s="1" t="s">
        <v>30</v>
      </c>
      <c r="H20" s="1" t="s">
        <v>30</v>
      </c>
      <c r="I20" s="1" t="s">
        <v>32</v>
      </c>
    </row>
    <row r="21" spans="1:9" x14ac:dyDescent="0.3">
      <c r="A21" s="1">
        <v>1.8902000000000001</v>
      </c>
      <c r="B21" s="1" t="s">
        <v>30</v>
      </c>
      <c r="C21" s="1">
        <v>2.76</v>
      </c>
      <c r="D21" s="1">
        <v>0.05</v>
      </c>
      <c r="E21" s="1" t="s">
        <v>35</v>
      </c>
      <c r="F21" s="1" t="s">
        <v>97</v>
      </c>
      <c r="G21" s="1" t="s">
        <v>30</v>
      </c>
      <c r="H21" s="1" t="s">
        <v>30</v>
      </c>
      <c r="I21" s="1" t="s">
        <v>32</v>
      </c>
    </row>
    <row r="22" spans="1:9" x14ac:dyDescent="0.3">
      <c r="A22" s="1">
        <v>16.0943</v>
      </c>
      <c r="B22" s="1" t="s">
        <v>30</v>
      </c>
      <c r="C22" s="1">
        <v>1.08</v>
      </c>
      <c r="D22" s="1">
        <v>0.04</v>
      </c>
      <c r="E22" s="1" t="s">
        <v>37</v>
      </c>
      <c r="F22" s="1" t="s">
        <v>97</v>
      </c>
      <c r="G22" s="1" t="s">
        <v>30</v>
      </c>
      <c r="H22" s="1" t="s">
        <v>30</v>
      </c>
      <c r="I22" s="1" t="s">
        <v>32</v>
      </c>
    </row>
    <row r="23" spans="1:9" x14ac:dyDescent="0.3">
      <c r="A23" s="1">
        <v>2734.0920000000001</v>
      </c>
      <c r="B23" s="1">
        <v>8.0000000000000002E-3</v>
      </c>
      <c r="C23" s="1">
        <v>0.60799999999999998</v>
      </c>
      <c r="D23" s="1">
        <v>2.5000000000000001E-2</v>
      </c>
      <c r="E23" s="1" t="s">
        <v>33</v>
      </c>
      <c r="F23" s="1" t="s">
        <v>97</v>
      </c>
      <c r="G23" s="1">
        <v>2</v>
      </c>
      <c r="H23" s="1">
        <v>0</v>
      </c>
      <c r="I23" s="1" t="s">
        <v>102</v>
      </c>
    </row>
    <row r="24" spans="1:9" x14ac:dyDescent="0.3">
      <c r="A24" s="1">
        <v>511</v>
      </c>
      <c r="B24" s="1" t="s">
        <v>30</v>
      </c>
      <c r="C24" s="1">
        <v>0.46</v>
      </c>
      <c r="D24" s="1">
        <v>0.03</v>
      </c>
      <c r="E24" s="1" t="s">
        <v>38</v>
      </c>
      <c r="F24" s="1" t="s">
        <v>97</v>
      </c>
      <c r="G24" s="1">
        <v>-1</v>
      </c>
      <c r="H24" s="1">
        <v>-1</v>
      </c>
      <c r="I24" s="1" t="s">
        <v>32</v>
      </c>
    </row>
    <row r="25" spans="1:9" x14ac:dyDescent="0.3">
      <c r="A25" s="1">
        <v>850.64300000000003</v>
      </c>
      <c r="B25" s="1">
        <v>2.1000000000000001E-2</v>
      </c>
      <c r="C25" s="1">
        <v>4.8000000000000001E-2</v>
      </c>
      <c r="D25" s="1">
        <v>1.7999999999999999E-2</v>
      </c>
      <c r="E25" s="1" t="s">
        <v>33</v>
      </c>
      <c r="F25" s="1" t="s">
        <v>97</v>
      </c>
      <c r="G25" s="1">
        <v>4</v>
      </c>
      <c r="H25" s="1">
        <v>2</v>
      </c>
      <c r="I25" s="1" t="s">
        <v>32</v>
      </c>
    </row>
    <row r="26" spans="1:9" x14ac:dyDescent="0.3">
      <c r="A26" s="1">
        <v>1382.3869999999999</v>
      </c>
      <c r="B26" s="1">
        <v>2.3E-2</v>
      </c>
      <c r="C26" s="1">
        <v>1.6E-2</v>
      </c>
      <c r="D26" s="1">
        <v>3.0000000000000001E-3</v>
      </c>
      <c r="E26" s="1" t="s">
        <v>33</v>
      </c>
      <c r="F26" s="1" t="s">
        <v>97</v>
      </c>
      <c r="G26" s="1">
        <v>3</v>
      </c>
      <c r="H26" s="1">
        <v>1</v>
      </c>
      <c r="I26" s="1" t="s">
        <v>32</v>
      </c>
    </row>
    <row r="27" spans="1:9" x14ac:dyDescent="0.3">
      <c r="A27" s="1">
        <v>3218.4259999999999</v>
      </c>
      <c r="B27" s="1">
        <v>2.1999999999999999E-2</v>
      </c>
      <c r="C27" s="1">
        <v>7.1000000000000004E-3</v>
      </c>
      <c r="D27" s="1">
        <v>2E-3</v>
      </c>
      <c r="E27" s="1" t="s">
        <v>33</v>
      </c>
      <c r="F27" s="1" t="s">
        <v>97</v>
      </c>
      <c r="G27" s="1">
        <v>3</v>
      </c>
      <c r="H27" s="1">
        <v>0</v>
      </c>
      <c r="I27" s="1" t="s">
        <v>32</v>
      </c>
    </row>
    <row r="28" spans="1:9" x14ac:dyDescent="0.3">
      <c r="A28" s="1">
        <v>484.35199999999998</v>
      </c>
      <c r="B28" s="1">
        <v>2.3E-2</v>
      </c>
      <c r="C28" s="1">
        <v>8.9999999999999998E-4</v>
      </c>
      <c r="D28" s="1">
        <v>8.9999999999999998E-4</v>
      </c>
      <c r="E28" s="1" t="s">
        <v>33</v>
      </c>
      <c r="F28" s="1" t="s">
        <v>97</v>
      </c>
      <c r="G28" s="1">
        <v>3</v>
      </c>
      <c r="H28" s="1">
        <v>2</v>
      </c>
      <c r="I28" s="1" t="s">
        <v>32</v>
      </c>
    </row>
    <row r="29" spans="1:9" x14ac:dyDescent="0.3">
      <c r="A29" s="1" t="s">
        <v>39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4"/>
  <sheetViews>
    <sheetView zoomScale="85" zoomScaleNormal="85" workbookViewId="0">
      <selection activeCell="A23" sqref="A23"/>
    </sheetView>
  </sheetViews>
  <sheetFormatPr defaultColWidth="8.88671875" defaultRowHeight="14.4" x14ac:dyDescent="0.3"/>
  <cols>
    <col min="1" max="1" width="80.88671875" style="1" bestFit="1" customWidth="1"/>
    <col min="2" max="2" width="19.6640625" style="1" bestFit="1" customWidth="1"/>
    <col min="3" max="3" width="8.44140625" style="1" bestFit="1" customWidth="1"/>
    <col min="4" max="4" width="4" style="1" bestFit="1" customWidth="1"/>
    <col min="5" max="5" width="4.6640625" style="1" bestFit="1" customWidth="1"/>
    <col min="6" max="6" width="8.33203125" style="1" bestFit="1" customWidth="1"/>
    <col min="7" max="7" width="5" style="1" bestFit="1" customWidth="1"/>
    <col min="8" max="16384" width="8.88671875" style="1"/>
  </cols>
  <sheetData>
    <row r="1" spans="1:7" x14ac:dyDescent="0.3">
      <c r="A1" s="1" t="s">
        <v>0</v>
      </c>
      <c r="B1" s="1" t="s">
        <v>187</v>
      </c>
    </row>
    <row r="2" spans="1:7" x14ac:dyDescent="0.3">
      <c r="A2" s="1" t="s">
        <v>2</v>
      </c>
      <c r="B2" s="1" t="s">
        <v>188</v>
      </c>
    </row>
    <row r="3" spans="1:7" x14ac:dyDescent="0.3">
      <c r="A3" s="1" t="s">
        <v>4</v>
      </c>
      <c r="B3" s="1">
        <v>38</v>
      </c>
    </row>
    <row r="4" spans="1:7" x14ac:dyDescent="0.3">
      <c r="A4" s="1" t="s">
        <v>5</v>
      </c>
      <c r="B4" s="1" t="s">
        <v>8</v>
      </c>
      <c r="C4" s="1" t="s">
        <v>189</v>
      </c>
      <c r="D4" s="1">
        <v>100</v>
      </c>
    </row>
    <row r="5" spans="1:7" x14ac:dyDescent="0.3">
      <c r="A5" s="1" t="s">
        <v>85</v>
      </c>
      <c r="B5" s="1">
        <v>545.9</v>
      </c>
    </row>
    <row r="6" spans="1:7" x14ac:dyDescent="0.3">
      <c r="A6" s="1" t="s">
        <v>68</v>
      </c>
      <c r="B6" s="1" t="s">
        <v>8</v>
      </c>
      <c r="C6" s="1" t="s">
        <v>190</v>
      </c>
      <c r="D6" s="1">
        <v>100</v>
      </c>
      <c r="E6" s="1" t="s">
        <v>8</v>
      </c>
      <c r="F6" s="1" t="s">
        <v>191</v>
      </c>
      <c r="G6" s="1">
        <v>97.4</v>
      </c>
    </row>
    <row r="7" spans="1:7" x14ac:dyDescent="0.3">
      <c r="A7" s="1" t="s">
        <v>12</v>
      </c>
      <c r="B7" s="1">
        <v>28.8</v>
      </c>
      <c r="C7" s="1">
        <v>7.0000000000000007E-2</v>
      </c>
    </row>
    <row r="8" spans="1:7" x14ac:dyDescent="0.3">
      <c r="A8" s="1" t="s">
        <v>13</v>
      </c>
      <c r="B8" s="2">
        <v>908800000</v>
      </c>
      <c r="C8" s="2">
        <v>2200000</v>
      </c>
    </row>
    <row r="9" spans="1:7" x14ac:dyDescent="0.3">
      <c r="A9" s="1" t="s">
        <v>14</v>
      </c>
      <c r="B9" s="2">
        <v>7.6269999999999996E-10</v>
      </c>
      <c r="C9" s="2">
        <v>1.9E-12</v>
      </c>
    </row>
    <row r="10" spans="1:7" x14ac:dyDescent="0.3">
      <c r="A10" s="1" t="s">
        <v>15</v>
      </c>
      <c r="B10" s="2">
        <v>5103000000000</v>
      </c>
      <c r="C10" s="2">
        <v>12000000000</v>
      </c>
    </row>
    <row r="11" spans="1:7" x14ac:dyDescent="0.3">
      <c r="A11" s="1" t="s">
        <v>16</v>
      </c>
      <c r="B11" s="1" t="s">
        <v>192</v>
      </c>
    </row>
    <row r="12" spans="1:7" x14ac:dyDescent="0.3">
      <c r="A12" s="1" t="s">
        <v>18</v>
      </c>
      <c r="B12" s="3">
        <v>0.1</v>
      </c>
    </row>
    <row r="13" spans="1:7" x14ac:dyDescent="0.3">
      <c r="A13" s="1" t="s">
        <v>193</v>
      </c>
    </row>
    <row r="14" spans="1:7" x14ac:dyDescent="0.3">
      <c r="A14" s="1" t="s">
        <v>39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18</vt:i4>
      </vt:variant>
      <vt:variant>
        <vt:lpstr>Pojmenované oblasti</vt:lpstr>
      </vt:variant>
      <vt:variant>
        <vt:i4>18</vt:i4>
      </vt:variant>
    </vt:vector>
  </HeadingPairs>
  <TitlesOfParts>
    <vt:vector size="36" baseType="lpstr">
      <vt:lpstr>Zářiče - nevýznamné + drobné</vt:lpstr>
      <vt:lpstr>22Na</vt:lpstr>
      <vt:lpstr>54Mn</vt:lpstr>
      <vt:lpstr>55Fe</vt:lpstr>
      <vt:lpstr>57Co</vt:lpstr>
      <vt:lpstr>60Co</vt:lpstr>
      <vt:lpstr>65Zn</vt:lpstr>
      <vt:lpstr>88Y</vt:lpstr>
      <vt:lpstr>90sr</vt:lpstr>
      <vt:lpstr>109Cd</vt:lpstr>
      <vt:lpstr>113Sn</vt:lpstr>
      <vt:lpstr>129I</vt:lpstr>
      <vt:lpstr>133Ba</vt:lpstr>
      <vt:lpstr>134Cs</vt:lpstr>
      <vt:lpstr>137Cs</vt:lpstr>
      <vt:lpstr>139Ce</vt:lpstr>
      <vt:lpstr>152Eu</vt:lpstr>
      <vt:lpstr>241Am</vt:lpstr>
      <vt:lpstr>'Zářiče - nevýznamné + drobné'!Activity</vt:lpstr>
      <vt:lpstr>'241Am'!Am_241</vt:lpstr>
      <vt:lpstr>'133Ba'!Ba_133</vt:lpstr>
      <vt:lpstr>'109Cd'!Cd_109</vt:lpstr>
      <vt:lpstr>'139Ce'!Ce_139</vt:lpstr>
      <vt:lpstr>'57Co'!Co_57</vt:lpstr>
      <vt:lpstr>'60Co'!Co_60</vt:lpstr>
      <vt:lpstr>'134Cs'!Cs_134</vt:lpstr>
      <vt:lpstr>'137Cs'!Cs_137</vt:lpstr>
      <vt:lpstr>'152Eu'!Eu_152</vt:lpstr>
      <vt:lpstr>'55Fe'!Fe_55</vt:lpstr>
      <vt:lpstr>'129I'!I_129</vt:lpstr>
      <vt:lpstr>'54Mn'!Mn_54</vt:lpstr>
      <vt:lpstr>'22Na'!Na_22_1</vt:lpstr>
      <vt:lpstr>'113Sn'!Sn_113</vt:lpstr>
      <vt:lpstr>'90sr'!Sr_90</vt:lpstr>
      <vt:lpstr>'88Y'!Y_88</vt:lpstr>
      <vt:lpstr>'65Zn'!Zn_65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Dušan Král</dc:creator>
  <cp:lastModifiedBy>Dušan Král</cp:lastModifiedBy>
  <dcterms:created xsi:type="dcterms:W3CDTF">2018-10-09T11:01:26Z</dcterms:created>
  <dcterms:modified xsi:type="dcterms:W3CDTF">2021-11-29T23:48:54Z</dcterms:modified>
</cp:coreProperties>
</file>