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eznam zaricu" sheetId="1" state="visible" r:id="rId2"/>
    <sheet name="5mm" sheetId="2" state="visible" r:id="rId3"/>
    <sheet name="30mm" sheetId="3" state="visible" r:id="rId4"/>
    <sheet name="80mm" sheetId="4" state="visible" r:id="rId5"/>
    <sheet name="120mm" sheetId="5" state="visible" r:id="rId6"/>
    <sheet name="205mm" sheetId="6" state="visible" r:id="rId7"/>
    <sheet name="plo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<sst xmlns="http://schemas.openxmlformats.org/spreadsheetml/2006/main" count="155" uniqueCount="53">
  <si>
    <t xml:space="preserve">Seznam zářičů</t>
  </si>
  <si>
    <t xml:space="preserve">referenční datum</t>
  </si>
  <si>
    <t xml:space="preserve">referenční aktivivta</t>
  </si>
  <si>
    <t xml:space="preserve">kBq</t>
  </si>
  <si>
    <t xml:space="preserve">Bq</t>
  </si>
  <si>
    <t xml:space="preserve">Am 241</t>
  </si>
  <si>
    <t xml:space="preserve">1.2.2015</t>
  </si>
  <si>
    <t xml:space="preserve">Co 57</t>
  </si>
  <si>
    <t xml:space="preserve">30.12.2018</t>
  </si>
  <si>
    <t xml:space="preserve">Co 60</t>
  </si>
  <si>
    <t xml:space="preserve">Zn65</t>
  </si>
  <si>
    <t xml:space="preserve">Cs 137</t>
  </si>
  <si>
    <t xml:space="preserve">Y 88</t>
  </si>
  <si>
    <t xml:space="preserve">převést na sekundy!</t>
  </si>
  <si>
    <t xml:space="preserve">převést na Bq!</t>
  </si>
  <si>
    <t xml:space="preserve">T 1/2 = ln(2)/lambda</t>
  </si>
  <si>
    <t xml:space="preserve">beru ze kalibrace intenzity probehla v stejnej cas (dne) jak mereni</t>
  </si>
  <si>
    <t xml:space="preserve">izotop</t>
  </si>
  <si>
    <t xml:space="preserve">real time</t>
  </si>
  <si>
    <t xml:space="preserve">live time</t>
  </si>
  <si>
    <t xml:space="preserve">plocha peaku</t>
  </si>
  <si>
    <t xml:space="preserve">intenzita</t>
  </si>
  <si>
    <t xml:space="preserve">energie(keV)</t>
  </si>
  <si>
    <t xml:space="preserve">start mereni</t>
  </si>
  <si>
    <t xml:space="preserve">datum měření</t>
  </si>
  <si>
    <t xml:space="preserve">T 1/2</t>
  </si>
  <si>
    <t xml:space="preserve">Plocha peaku 2</t>
  </si>
  <si>
    <t xml:space="preserve">intenzita 2</t>
  </si>
  <si>
    <t xml:space="preserve">energie 2</t>
  </si>
  <si>
    <t xml:space="preserve">t0</t>
  </si>
  <si>
    <t xml:space="preserve">lambda</t>
  </si>
  <si>
    <t xml:space="preserve">Am241</t>
  </si>
  <si>
    <t xml:space="preserve">19.1.2022</t>
  </si>
  <si>
    <t xml:space="preserve">d4</t>
  </si>
  <si>
    <t xml:space="preserve">Co57</t>
  </si>
  <si>
    <t xml:space="preserve">21.10.2021</t>
  </si>
  <si>
    <t xml:space="preserve">d5</t>
  </si>
  <si>
    <t xml:space="preserve">Co60</t>
  </si>
  <si>
    <t xml:space="preserve">Cs137</t>
  </si>
  <si>
    <t xml:space="preserve">Y88</t>
  </si>
  <si>
    <t xml:space="preserve">eFEP</t>
  </si>
  <si>
    <t xml:space="preserve">“=”</t>
  </si>
  <si>
    <t xml:space="preserve">SFEP</t>
  </si>
  <si>
    <t xml:space="preserve">tREAL/tlive</t>
  </si>
  <si>
    <t xml:space="preserve">A0*Igama</t>
  </si>
  <si>
    <t xml:space="preserve">e^{-lambda*t0}</t>
  </si>
  <si>
    <t xml:space="preserve">1-e^(-lambda*tREAL)</t>
  </si>
  <si>
    <t xml:space="preserve">energy</t>
  </si>
  <si>
    <t xml:space="preserve">pro 5mm</t>
  </si>
  <si>
    <t xml:space="preserve">pro 30mm</t>
  </si>
  <si>
    <t xml:space="preserve">pro 80mm</t>
  </si>
  <si>
    <t xml:space="preserve">pro 120mm</t>
  </si>
  <si>
    <t xml:space="preserve">pro 205mm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</si>
</sst>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Účinnost vs Energie pro HPGe detektor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 5mm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plot!$B$2:$B$10</c:f>
              <c:numCache>
                <c:formatCode>General</c:formatCode>
                <c:ptCount val="9"/>
                <c:pt idx="0">
                  <c:v>0.01366911825</c:v>
                </c:pt>
                <c:pt idx="1">
                  <c:v>0.07719458375</c:v>
                </c:pt>
                <c:pt idx="2">
                  <c:v>0.07720501215</c:v>
                </c:pt>
                <c:pt idx="3">
                  <c:v>0.01832031824</c:v>
                </c:pt>
                <c:pt idx="4">
                  <c:v>0.01321346709</c:v>
                </c:pt>
                <c:pt idx="5">
                  <c:v>0.0105655494</c:v>
                </c:pt>
                <c:pt idx="6">
                  <c:v>0.008240903679</c:v>
                </c:pt>
                <c:pt idx="7">
                  <c:v>0.007373733511</c:v>
                </c:pt>
                <c:pt idx="8">
                  <c:v>0.006371379315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pro 30mm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plot!$C$2:$C$10</c:f>
              <c:numCache>
                <c:formatCode>General</c:formatCode>
                <c:ptCount val="9"/>
                <c:pt idx="0">
                  <c:v>0.0005111974691</c:v>
                </c:pt>
                <c:pt idx="1">
                  <c:v>0.0255053434</c:v>
                </c:pt>
                <c:pt idx="2">
                  <c:v>0.0244</c:v>
                </c:pt>
                <c:pt idx="3">
                  <c:v>0.002159090102</c:v>
                </c:pt>
                <c:pt idx="4">
                  <c:v>1.37E-006</c:v>
                </c:pt>
                <c:pt idx="6">
                  <c:v>0.003042742797</c:v>
                </c:pt>
                <c:pt idx="7">
                  <c:v>0.002687902148</c:v>
                </c:pt>
                <c:pt idx="8">
                  <c:v>6.53E-007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pro 80mm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plot!$D$2:$D$10</c:f>
              <c:numCache>
                <c:formatCode>General</c:formatCode>
                <c:ptCount val="9"/>
                <c:pt idx="0">
                  <c:v>0.001209932172</c:v>
                </c:pt>
                <c:pt idx="1">
                  <c:v>0.006107225819</c:v>
                </c:pt>
                <c:pt idx="2">
                  <c:v>0.006226150775</c:v>
                </c:pt>
                <c:pt idx="3">
                  <c:v>0.0005777610648</c:v>
                </c:pt>
                <c:pt idx="6">
                  <c:v>0.0008642753267</c:v>
                </c:pt>
                <c:pt idx="7">
                  <c:v>0.0007705343301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pro 120mm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plot!$E$2:$E$10</c:f>
              <c:numCache>
                <c:formatCode>General</c:formatCode>
                <c:ptCount val="9"/>
                <c:pt idx="0">
                  <c:v>0.0005786045418</c:v>
                </c:pt>
                <c:pt idx="1">
                  <c:v>0.00313757842</c:v>
                </c:pt>
                <c:pt idx="2">
                  <c:v>0.003220739468</c:v>
                </c:pt>
                <c:pt idx="3">
                  <c:v>0.0003106508623</c:v>
                </c:pt>
                <c:pt idx="6">
                  <c:v>0.0004704598963</c:v>
                </c:pt>
                <c:pt idx="7">
                  <c:v>0.000417320748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pro 205mm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plot!$F$2:$F$10</c:f>
              <c:numCache>
                <c:formatCode>General</c:formatCode>
                <c:ptCount val="9"/>
                <c:pt idx="0">
                  <c:v>0.0002158428771</c:v>
                </c:pt>
                <c:pt idx="1">
                  <c:v>0.001191188833</c:v>
                </c:pt>
                <c:pt idx="2">
                  <c:v>0.001228258284</c:v>
                </c:pt>
                <c:pt idx="3">
                  <c:v>0.000122310442</c:v>
                </c:pt>
                <c:pt idx="6">
                  <c:v>0.0001863812857</c:v>
                </c:pt>
                <c:pt idx="7">
                  <c:v>0.0001657546157</c:v>
                </c:pt>
              </c:numCache>
            </c:numRef>
          </c:yVal>
          <c:smooth val="0"/>
        </c:ser>
        <c:axId val="10290426"/>
        <c:axId val="13310515"/>
      </c:scatterChart>
      <c:valAx>
        <c:axId val="10290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Energie (keV)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10515"/>
        <c:crosses val="autoZero"/>
        <c:crossBetween val="midCat"/>
      </c:valAx>
      <c:valAx>
        <c:axId val="133105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Účinnost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904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 5mm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plot!$A$2:$A$10</c:f>
              <c:numCache>
                <c:formatCode>General</c:formatCode>
                <c:ptCount val="9"/>
                <c:pt idx="0">
                  <c:v>59.5412</c:v>
                </c:pt>
                <c:pt idx="1">
                  <c:v>122.0614</c:v>
                </c:pt>
                <c:pt idx="2">
                  <c:v>136.4743</c:v>
                </c:pt>
                <c:pt idx="3">
                  <c:v>661.657</c:v>
                </c:pt>
                <c:pt idx="4">
                  <c:v>898.042</c:v>
                </c:pt>
                <c:pt idx="5">
                  <c:v>1115.546</c:v>
                </c:pt>
                <c:pt idx="6">
                  <c:v>1173.237</c:v>
                </c:pt>
                <c:pt idx="7">
                  <c:v>1332.501</c:v>
                </c:pt>
                <c:pt idx="8">
                  <c:v>1836.063</c:v>
                </c:pt>
              </c:numCache>
            </c:numRef>
          </c:xVal>
          <c:yVal>
            <c:numRef>
              <c:f>plot!$B$2:$B$10</c:f>
              <c:numCache>
                <c:formatCode>General</c:formatCode>
                <c:ptCount val="9"/>
                <c:pt idx="0">
                  <c:v>0.01366911825</c:v>
                </c:pt>
                <c:pt idx="1">
                  <c:v>0.07719458375</c:v>
                </c:pt>
                <c:pt idx="2">
                  <c:v>0.07720501215</c:v>
                </c:pt>
                <c:pt idx="3">
                  <c:v>0.01832031824</c:v>
                </c:pt>
                <c:pt idx="4">
                  <c:v>0.01321346709</c:v>
                </c:pt>
                <c:pt idx="5">
                  <c:v>0.0105655494</c:v>
                </c:pt>
                <c:pt idx="6">
                  <c:v>0.008240903679</c:v>
                </c:pt>
                <c:pt idx="7">
                  <c:v>0.007373733511</c:v>
                </c:pt>
                <c:pt idx="8">
                  <c:v>0.006371379315</c:v>
                </c:pt>
              </c:numCache>
            </c:numRef>
          </c:yVal>
          <c:smooth val="0"/>
        </c:ser>
        <c:axId val="14410342"/>
        <c:axId val="18646392"/>
      </c:scatterChart>
      <c:valAx>
        <c:axId val="144103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46392"/>
        <c:crosses val="autoZero"/>
        <c:crossBetween val="between"/>
      </c:valAx>
      <c:valAx>
        <c:axId val="186463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103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19800</xdr:colOff>
      <xdr:row>4</xdr:row>
      <xdr:rowOff>42480</xdr:rowOff>
    </xdr:from>
    <xdr:to>
      <xdr:col>14</xdr:col>
      <xdr:colOff>59040</xdr:colOff>
      <xdr:row>23</xdr:row>
      <xdr:rowOff>111240</xdr:rowOff>
    </xdr:to>
    <xdr:graphicFrame>
      <xdr:nvGraphicFramePr>
        <xdr:cNvPr id="0" name="Účinnost vs Energie pro HPGe detektor"/>
        <xdr:cNvGraphicFramePr/>
      </xdr:nvGraphicFramePr>
      <xdr:xfrm>
        <a:off x="4089960" y="743400"/>
        <a:ext cx="736596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0</xdr:row>
      <xdr:rowOff>36000</xdr:rowOff>
    </xdr:from>
    <xdr:to>
      <xdr:col>9</xdr:col>
      <xdr:colOff>97560</xdr:colOff>
      <xdr:row>19</xdr:row>
      <xdr:rowOff>60120</xdr:rowOff>
    </xdr:to>
    <xdr:graphicFrame>
      <xdr:nvGraphicFramePr>
        <xdr:cNvPr id="1" name=""/>
        <xdr:cNvGraphicFramePr/>
      </xdr:nvGraphicFramePr>
      <xdr:xfrm>
        <a:off x="1664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20.71"/>
    <col collapsed="false" customWidth="true" hidden="false" outlineLevel="0" max="3" min="3" style="0" width="19.3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C2" s="0" t="s">
        <v>3</v>
      </c>
      <c r="D2" s="0" t="s">
        <v>4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n">
        <v>467</v>
      </c>
      <c r="D3" s="0" t="n">
        <f aca="false">C3*1000</f>
        <v>467000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8287</v>
      </c>
      <c r="D4" s="0" t="n">
        <f aca="false">C4*1000</f>
        <v>8287000</v>
      </c>
    </row>
    <row r="5" customFormat="false" ht="13.8" hidden="false" customHeight="false" outlineLevel="0" collapsed="false">
      <c r="A5" s="0" t="s">
        <v>9</v>
      </c>
      <c r="B5" s="0" t="s">
        <v>8</v>
      </c>
      <c r="C5" s="0" t="n">
        <v>231.5</v>
      </c>
      <c r="D5" s="0" t="n">
        <f aca="false">C5*1000</f>
        <v>231500</v>
      </c>
    </row>
    <row r="6" customFormat="false" ht="13.8" hidden="false" customHeight="false" outlineLevel="0" collapsed="false">
      <c r="A6" s="0" t="s">
        <v>10</v>
      </c>
      <c r="B6" s="0" t="s">
        <v>8</v>
      </c>
      <c r="C6" s="0" t="n">
        <v>816.8</v>
      </c>
      <c r="D6" s="0" t="n">
        <f aca="false">C6*1000</f>
        <v>816800</v>
      </c>
    </row>
    <row r="7" customFormat="false" ht="13.8" hidden="false" customHeight="false" outlineLevel="0" collapsed="false">
      <c r="A7" s="0" t="s">
        <v>11</v>
      </c>
      <c r="B7" s="0" t="s">
        <v>8</v>
      </c>
      <c r="C7" s="0" t="n">
        <v>307</v>
      </c>
      <c r="D7" s="0" t="n">
        <f aca="false">C7*1000</f>
        <v>307000</v>
      </c>
    </row>
    <row r="8" customFormat="false" ht="13.8" hidden="false" customHeight="false" outlineLevel="0" collapsed="false">
      <c r="A8" s="0" t="s">
        <v>12</v>
      </c>
      <c r="B8" s="0" t="s">
        <v>8</v>
      </c>
      <c r="C8" s="0" t="n">
        <v>70.04</v>
      </c>
      <c r="D8" s="0" t="n">
        <f aca="false">C8*1000</f>
        <v>70040</v>
      </c>
    </row>
    <row r="10" customFormat="false" ht="15" hidden="false" customHeight="false" outlineLevel="0" collapsed="false">
      <c r="B10" s="0" t="s">
        <v>13</v>
      </c>
      <c r="C10" s="0" t="s">
        <v>14</v>
      </c>
    </row>
    <row r="18" customFormat="false" ht="15" hidden="false" customHeight="false" outlineLevel="0" collapsed="false">
      <c r="B18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0703125" defaultRowHeight="15" zeroHeight="false" outlineLevelRow="0" outlineLevelCol="0"/>
  <cols>
    <col collapsed="false" customWidth="true" hidden="false" outlineLevel="0" max="3" min="3" style="0" width="11.42"/>
    <col collapsed="false" customWidth="true" hidden="false" outlineLevel="0" max="5" min="5" style="0" width="14.57"/>
    <col collapsed="false" customWidth="true" hidden="false" outlineLevel="0" max="7" min="7" style="0" width="13.14"/>
    <col collapsed="false" customWidth="true" hidden="false" outlineLevel="0" max="8" min="8" style="0" width="12.42"/>
    <col collapsed="false" customWidth="true" hidden="false" outlineLevel="0" max="9" min="9" style="0" width="14.15"/>
    <col collapsed="false" customWidth="true" hidden="false" outlineLevel="0" max="10" min="10" style="0" width="13.82"/>
    <col collapsed="false" customWidth="true" hidden="false" outlineLevel="0" max="11" min="11" style="0" width="12.57"/>
    <col collapsed="false" customWidth="true" hidden="false" outlineLevel="0" max="12" min="12" style="0" width="14.69"/>
    <col collapsed="false" customWidth="true" hidden="false" outlineLevel="0" max="14" min="14" style="0" width="11.57"/>
  </cols>
  <sheetData>
    <row r="1" customFormat="false" ht="13.8" hidden="false" customHeight="false" outlineLevel="0" collapsed="false">
      <c r="N1" s="1" t="s">
        <v>16</v>
      </c>
    </row>
    <row r="2" customFormat="false" ht="15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</row>
    <row r="3" customFormat="false" ht="13.8" hidden="false" customHeight="false" outlineLevel="0" collapsed="false">
      <c r="B3" s="0" t="s">
        <v>31</v>
      </c>
      <c r="C3" s="0" t="n">
        <v>43.3</v>
      </c>
      <c r="D3" s="0" t="n">
        <v>41.6</v>
      </c>
      <c r="E3" s="0" t="n">
        <v>94274</v>
      </c>
      <c r="F3" s="0" t="n">
        <v>0.359</v>
      </c>
      <c r="G3" s="0" t="n">
        <v>59.5412</v>
      </c>
      <c r="H3" s="2" t="n">
        <v>0.716666666666667</v>
      </c>
      <c r="I3" s="0" t="s">
        <v>32</v>
      </c>
      <c r="J3" s="0" t="n">
        <v>13638914655</v>
      </c>
      <c r="N3" s="0" t="n">
        <v>219888000</v>
      </c>
      <c r="O3" s="0" t="n">
        <f aca="false">LN(2)/J3</f>
        <v>5.0821285864256E-011</v>
      </c>
    </row>
    <row r="4" customFormat="false" ht="13.8" hidden="false" customHeight="false" outlineLevel="0" collapsed="false">
      <c r="A4" s="0" t="s">
        <v>33</v>
      </c>
      <c r="B4" s="0" t="s">
        <v>34</v>
      </c>
      <c r="C4" s="0" t="n">
        <v>75</v>
      </c>
      <c r="D4" s="0" t="n">
        <v>33.7</v>
      </c>
      <c r="E4" s="0" t="n">
        <v>1344620</v>
      </c>
      <c r="F4" s="0" t="n">
        <v>0.856</v>
      </c>
      <c r="G4" s="0" t="n">
        <v>122.0614</v>
      </c>
      <c r="H4" s="2" t="n">
        <v>0.67587962962963</v>
      </c>
      <c r="I4" s="0" t="s">
        <v>35</v>
      </c>
      <c r="J4" s="0" t="n">
        <v>23482656</v>
      </c>
      <c r="K4" s="0" t="n">
        <v>167786</v>
      </c>
      <c r="L4" s="0" t="n">
        <v>0.1068</v>
      </c>
      <c r="M4" s="0" t="n">
        <v>136.4743</v>
      </c>
      <c r="N4" s="0" t="n">
        <v>88732800</v>
      </c>
      <c r="O4" s="0" t="n">
        <f aca="false">LN(2)/J4</f>
        <v>2.95174098091777E-008</v>
      </c>
    </row>
    <row r="5" customFormat="false" ht="13.8" hidden="false" customHeight="false" outlineLevel="0" collapsed="false">
      <c r="A5" s="0" t="s">
        <v>36</v>
      </c>
      <c r="B5" s="0" t="s">
        <v>37</v>
      </c>
      <c r="C5" s="0" t="n">
        <v>230.1</v>
      </c>
      <c r="D5" s="0" t="n">
        <v>167.3</v>
      </c>
      <c r="E5" s="0" t="n">
        <v>220462</v>
      </c>
      <c r="F5" s="0" t="n">
        <v>0.999736</v>
      </c>
      <c r="G5" s="0" t="n">
        <v>1173.237</v>
      </c>
      <c r="H5" s="2" t="n">
        <v>0.573726851851852</v>
      </c>
      <c r="I5" s="0" t="s">
        <v>35</v>
      </c>
      <c r="J5" s="0" t="n">
        <v>166349316</v>
      </c>
      <c r="K5" s="0" t="n">
        <v>197287</v>
      </c>
      <c r="L5" s="0" t="n">
        <v>0.999856</v>
      </c>
      <c r="M5" s="0" t="n">
        <v>1332.501</v>
      </c>
      <c r="N5" s="0" t="n">
        <v>88732800</v>
      </c>
      <c r="O5" s="0" t="n">
        <f aca="false">LN(2)/J5</f>
        <v>4.16681713653662E-009</v>
      </c>
    </row>
    <row r="6" customFormat="false" ht="13.8" hidden="false" customHeight="false" outlineLevel="0" collapsed="false">
      <c r="B6" s="0" t="s">
        <v>10</v>
      </c>
      <c r="C6" s="0" t="n">
        <v>602.5</v>
      </c>
      <c r="D6" s="0" t="n">
        <v>586.2</v>
      </c>
      <c r="E6" s="0" t="n">
        <v>138838</v>
      </c>
      <c r="F6" s="0" t="n">
        <v>0.506</v>
      </c>
      <c r="G6" s="0" t="n">
        <v>1115.546</v>
      </c>
      <c r="H6" s="2" t="n">
        <v>0.682337962962963</v>
      </c>
      <c r="I6" s="0" t="s">
        <v>35</v>
      </c>
      <c r="J6" s="0" t="n">
        <v>21104064</v>
      </c>
      <c r="N6" s="0" t="n">
        <v>88732800</v>
      </c>
      <c r="O6" s="0" t="n">
        <f aca="false">LN(2)/J6</f>
        <v>3.28442512570065E-008</v>
      </c>
    </row>
    <row r="7" customFormat="false" ht="13.8" hidden="false" customHeight="false" outlineLevel="0" collapsed="false">
      <c r="B7" s="0" t="s">
        <v>38</v>
      </c>
      <c r="C7" s="0" t="n">
        <v>109.1</v>
      </c>
      <c r="D7" s="0" t="n">
        <v>79.7</v>
      </c>
      <c r="E7" s="0" t="n">
        <v>355503</v>
      </c>
      <c r="F7" s="0" t="n">
        <v>0.851</v>
      </c>
      <c r="G7" s="0" t="n">
        <v>661.657</v>
      </c>
      <c r="H7" s="2" t="n">
        <v>0.654606481481481</v>
      </c>
      <c r="I7" s="0" t="s">
        <v>32</v>
      </c>
      <c r="J7" s="0" t="n">
        <v>948917546</v>
      </c>
      <c r="N7" s="0" t="n">
        <v>96508800</v>
      </c>
      <c r="O7" s="0" t="n">
        <f aca="false">LN(2)/J7</f>
        <v>7.30460916738013E-010</v>
      </c>
    </row>
    <row r="8" customFormat="false" ht="13.8" hidden="false" customHeight="false" outlineLevel="0" collapsed="false">
      <c r="B8" s="0" t="s">
        <v>39</v>
      </c>
      <c r="C8" s="0" t="n">
        <v>56381.1</v>
      </c>
      <c r="D8" s="0" t="n">
        <v>56364.9</v>
      </c>
      <c r="E8" s="0" t="n">
        <v>61572</v>
      </c>
      <c r="F8" s="0" t="n">
        <v>0.937</v>
      </c>
      <c r="G8" s="0" t="n">
        <v>898.042</v>
      </c>
      <c r="H8" s="2" t="n">
        <v>0.703912037037037</v>
      </c>
      <c r="I8" s="0" t="s">
        <v>35</v>
      </c>
      <c r="J8" s="0" t="n">
        <v>9214560</v>
      </c>
      <c r="K8" s="0" t="n">
        <v>31432</v>
      </c>
      <c r="L8" s="0" t="n">
        <v>0.992</v>
      </c>
      <c r="M8" s="0" t="n">
        <v>1836.063</v>
      </c>
      <c r="N8" s="0" t="n">
        <v>88732800</v>
      </c>
      <c r="O8" s="0" t="n">
        <f aca="false">LN(2)/J8</f>
        <v>7.52230362122494E-008</v>
      </c>
    </row>
    <row r="10" customFormat="false" ht="15" hidden="false" customHeight="false" outlineLevel="0" collapsed="false">
      <c r="B10" s="0" t="s">
        <v>40</v>
      </c>
      <c r="C10" s="0" t="s">
        <v>41</v>
      </c>
      <c r="D10" s="0" t="s">
        <v>42</v>
      </c>
      <c r="E10" s="0" t="s">
        <v>30</v>
      </c>
      <c r="F10" s="0" t="s">
        <v>43</v>
      </c>
    </row>
    <row r="11" customFormat="false" ht="13.8" hidden="false" customHeight="false" outlineLevel="0" collapsed="false">
      <c r="D11" s="0" t="s">
        <v>44</v>
      </c>
      <c r="H11" s="0" t="s">
        <v>45</v>
      </c>
      <c r="J11" s="0" t="s">
        <v>46</v>
      </c>
    </row>
    <row r="12" customFormat="false" ht="13.8" hidden="false" customHeight="false" outlineLevel="0" collapsed="false"/>
    <row r="14" customFormat="false" ht="15" hidden="false" customHeight="false" outlineLevel="0" collapsed="false">
      <c r="A14" s="0" t="s">
        <v>47</v>
      </c>
      <c r="B14" s="0" t="s">
        <v>40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0.013669118252997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0.0771945837476134</v>
      </c>
    </row>
    <row r="17" customFormat="false" ht="13.8" hidden="false" customHeight="false" outlineLevel="0" collapsed="false">
      <c r="A17" s="0" t="n">
        <f aca="false">G5</f>
        <v>1173.237</v>
      </c>
      <c r="B17" s="0" t="n">
        <f aca="false">(E5*O5*C5/D5)/(F5*'seznam zaricu'!D5) * 1/EXP(-O5*N5) *1/(1-EXP(-O5*C5))</f>
        <v>0.0082409036793476</v>
      </c>
    </row>
    <row r="18" customFormat="false" ht="13.8" hidden="false" customHeight="false" outlineLevel="0" collapsed="false">
      <c r="A18" s="0" t="n">
        <f aca="false">G6</f>
        <v>1115.546</v>
      </c>
      <c r="B18" s="0" t="n">
        <f aca="false">(E6*O6*C6/D6)/(F6*'seznam zaricu'!D6) * 1/EXP(-O6*N6) *1/(1-EXP(-O6*C6))</f>
        <v>0.0105655494001496</v>
      </c>
    </row>
    <row r="19" customFormat="false" ht="13.8" hidden="false" customHeight="false" outlineLevel="0" collapsed="false">
      <c r="A19" s="0" t="n">
        <f aca="false">G7</f>
        <v>661.657</v>
      </c>
      <c r="B19" s="0" t="n">
        <f aca="false">(E7*O7*C7/D7)/(F7*'seznam zaricu'!D7) * 1/EXP(-O7*N7) *1/(1-EXP(-O7*C7))</f>
        <v>0.0183203182374823</v>
      </c>
    </row>
    <row r="20" customFormat="false" ht="13.8" hidden="false" customHeight="false" outlineLevel="0" collapsed="false">
      <c r="A20" s="0" t="n">
        <f aca="false">G8</f>
        <v>898.042</v>
      </c>
      <c r="B20" s="0" t="n">
        <f aca="false">(E8*O8*C8/D8)/(F8*'seznam zaricu'!D8) * 1/EXP(-O8*N8) *1/(1-EXP(-O8*C8))</f>
        <v>0.0132134670904444</v>
      </c>
    </row>
    <row r="21" customFormat="false" ht="13.8" hidden="false" customHeight="false" outlineLevel="0" collapsed="false">
      <c r="A21" s="0" t="n">
        <f aca="false">M4</f>
        <v>136.4743</v>
      </c>
      <c r="B21" s="0" t="n">
        <f aca="false">(K4*O4*C4/D4)/(L4*'seznam zaricu'!D4) * 1/EXP(-O4*N4) *1/(1-EXP(-O4*C4))</f>
        <v>0.0772050121490374</v>
      </c>
    </row>
    <row r="22" customFormat="false" ht="13.8" hidden="false" customHeight="false" outlineLevel="0" collapsed="false">
      <c r="A22" s="0" t="n">
        <f aca="false">M5</f>
        <v>1332.501</v>
      </c>
      <c r="B22" s="0" t="n">
        <f aca="false">(K5*O5*C5/D5)/(L5*'seznam zaricu'!D5) * 1/EXP(-O5*N5) *1/(1-EXP(-O5*C5))</f>
        <v>0.00737373351103354</v>
      </c>
    </row>
    <row r="23" customFormat="false" ht="13.8" hidden="false" customHeight="false" outlineLevel="0" collapsed="false">
      <c r="A23" s="0" t="n">
        <f aca="false">M8</f>
        <v>1836.063</v>
      </c>
      <c r="B23" s="0" t="n">
        <f aca="false">(K8*O8*C8/D8)/(L8*'seznam zaricu'!D8) * 1/EXP(-O8*N8) *1/(1-EXP(-O8*C8))</f>
        <v>0.00637137931488804</v>
      </c>
    </row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5.96"/>
    <col collapsed="false" customWidth="true" hidden="false" outlineLevel="0" max="5" min="5" style="0" width="12.64"/>
    <col collapsed="false" customWidth="true" hidden="false" outlineLevel="0" max="7" min="7" style="0" width="11.52"/>
    <col collapsed="false" customWidth="true" hidden="false" outlineLevel="0" max="8" min="8" style="0" width="11.71"/>
    <col collapsed="false" customWidth="true" hidden="false" outlineLevel="0" max="9" min="9" style="0" width="13.37"/>
    <col collapsed="false" customWidth="true" hidden="false" outlineLevel="0" max="10" min="10" style="0" width="13.82"/>
    <col collapsed="false" customWidth="true" hidden="false" outlineLevel="0" max="11" min="11" style="0" width="14.21"/>
    <col collapsed="false" customWidth="true" hidden="false" outlineLevel="0" max="12" min="12" style="0" width="11.52"/>
    <col collapsed="false" customWidth="true" hidden="false" outlineLevel="0" max="14" min="14" style="0" width="9.72"/>
  </cols>
  <sheetData>
    <row r="2" customFormat="false" ht="15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</row>
    <row r="3" customFormat="false" ht="13.8" hidden="false" customHeight="false" outlineLevel="0" collapsed="false">
      <c r="B3" s="0" t="s">
        <v>31</v>
      </c>
      <c r="C3" s="0" t="n">
        <v>128.4</v>
      </c>
      <c r="D3" s="0" t="n">
        <v>126.7</v>
      </c>
      <c r="E3" s="0" t="n">
        <v>10738</v>
      </c>
      <c r="F3" s="0" t="n">
        <v>0.359</v>
      </c>
      <c r="G3" s="0" t="n">
        <v>59.5412</v>
      </c>
      <c r="H3" s="2" t="n">
        <v>0.713831018518518</v>
      </c>
      <c r="I3" s="0" t="s">
        <v>32</v>
      </c>
      <c r="J3" s="0" t="n">
        <v>13638914655</v>
      </c>
      <c r="N3" s="0" t="n">
        <f aca="false">5mm!N3</f>
        <v>219888000</v>
      </c>
      <c r="O3" s="0" t="n">
        <f aca="false">5mm!O3</f>
        <v>5.0821285864256E-011</v>
      </c>
    </row>
    <row r="4" customFormat="false" ht="13.8" hidden="false" customHeight="false" outlineLevel="0" collapsed="false">
      <c r="B4" s="0" t="s">
        <v>34</v>
      </c>
      <c r="C4" s="0" t="n">
        <v>138.6</v>
      </c>
      <c r="D4" s="0" t="n">
        <v>106.7</v>
      </c>
      <c r="E4" s="0" t="n">
        <v>1406624</v>
      </c>
      <c r="F4" s="0" t="n">
        <v>0.856</v>
      </c>
      <c r="G4" s="0" t="n">
        <v>122.0614</v>
      </c>
      <c r="H4" s="2" t="n">
        <v>0.673148148148148</v>
      </c>
      <c r="I4" s="0" t="s">
        <v>35</v>
      </c>
      <c r="J4" s="0" t="n">
        <v>23482656</v>
      </c>
      <c r="K4" s="0" t="n">
        <v>167798</v>
      </c>
      <c r="L4" s="0" t="n">
        <v>0.1068</v>
      </c>
      <c r="M4" s="0" t="n">
        <v>136.4743</v>
      </c>
      <c r="N4" s="0" t="n">
        <f aca="false">5mm!N4</f>
        <v>88732800</v>
      </c>
      <c r="O4" s="0" t="n">
        <f aca="false">5mm!O4</f>
        <v>2.95174098091777E-008</v>
      </c>
    </row>
    <row r="5" customFormat="false" ht="13.8" hidden="false" customHeight="false" outlineLevel="0" collapsed="false">
      <c r="B5" s="0" t="s">
        <v>37</v>
      </c>
      <c r="C5" s="0" t="n">
        <v>394.9</v>
      </c>
      <c r="D5" s="0" t="n">
        <v>353.4</v>
      </c>
      <c r="E5" s="0" t="n">
        <v>171947</v>
      </c>
      <c r="F5" s="0" t="n">
        <v>0.999736</v>
      </c>
      <c r="G5" s="0" t="n">
        <v>1173.237</v>
      </c>
      <c r="H5" s="2" t="n">
        <v>0.578541666666667</v>
      </c>
      <c r="I5" s="0" t="s">
        <v>35</v>
      </c>
      <c r="J5" s="0" t="n">
        <v>166349316</v>
      </c>
      <c r="K5" s="0" t="n">
        <v>151913</v>
      </c>
      <c r="L5" s="0" t="n">
        <v>0.999856</v>
      </c>
      <c r="M5" s="0" t="n">
        <v>1332.501</v>
      </c>
      <c r="N5" s="0" t="n">
        <f aca="false">5mm!N5</f>
        <v>88732800</v>
      </c>
      <c r="O5" s="0" t="n">
        <f aca="false">5mm!O5</f>
        <v>4.16681713653662E-009</v>
      </c>
    </row>
    <row r="6" customFormat="false" ht="13.8" hidden="false" customHeight="false" outlineLevel="0" collapsed="false">
      <c r="B6" s="0" t="s">
        <v>38</v>
      </c>
      <c r="C6" s="0" t="n">
        <v>111.6</v>
      </c>
      <c r="D6" s="0" t="n">
        <v>100.8</v>
      </c>
      <c r="E6" s="0" t="n">
        <v>140981</v>
      </c>
      <c r="F6" s="0" t="n">
        <v>0.851</v>
      </c>
      <c r="G6" s="0" t="n">
        <v>661.657</v>
      </c>
      <c r="H6" s="2" t="n">
        <v>0.6578125</v>
      </c>
      <c r="I6" s="0" t="s">
        <v>32</v>
      </c>
      <c r="J6" s="0" t="n">
        <v>948917546</v>
      </c>
      <c r="N6" s="0" t="n">
        <f aca="false">5mm!N7</f>
        <v>96508800</v>
      </c>
      <c r="O6" s="0" t="n">
        <f aca="false">5mm!O7</f>
        <v>7.30460916738013E-010</v>
      </c>
    </row>
    <row r="7" customFormat="false" ht="13.8" hidden="false" customHeight="false" outlineLevel="0" collapsed="false">
      <c r="B7" s="0" t="s">
        <v>39</v>
      </c>
      <c r="C7" s="0" t="n">
        <v>273450.8</v>
      </c>
      <c r="D7" s="0" t="n">
        <v>273409.5</v>
      </c>
      <c r="E7" s="0" t="n">
        <v>100769</v>
      </c>
      <c r="F7" s="0" t="n">
        <v>0.937</v>
      </c>
      <c r="G7" s="0" t="n">
        <v>898.042</v>
      </c>
      <c r="H7" s="2" t="n">
        <v>0.703912037037037</v>
      </c>
      <c r="I7" s="0" t="s">
        <v>35</v>
      </c>
      <c r="J7" s="0" t="n">
        <v>9214560</v>
      </c>
      <c r="K7" s="0" t="n">
        <v>50629</v>
      </c>
      <c r="L7" s="0" t="n">
        <v>0.992</v>
      </c>
      <c r="M7" s="0" t="n">
        <v>1836.063</v>
      </c>
      <c r="N7" s="0" t="n">
        <f aca="false">5mm!N8</f>
        <v>88732800</v>
      </c>
      <c r="O7" s="0" t="n">
        <f aca="false">5mm!O8</f>
        <v>7.52230362122494E-008</v>
      </c>
    </row>
    <row r="8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1" t="s">
        <v>47</v>
      </c>
      <c r="B14" s="1" t="s">
        <v>40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0.000511197469135308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0.0255053434044985</v>
      </c>
    </row>
    <row r="17" customFormat="false" ht="13.8" hidden="false" customHeight="false" outlineLevel="0" collapsed="false">
      <c r="A17" s="0" t="n">
        <f aca="false">G5</f>
        <v>1173.237</v>
      </c>
      <c r="B17" s="0" t="n">
        <f aca="false">(E5*O5*C5/D5)/(F5*'seznam zaricu'!D5) * 1/EXP(-O5*N5) *1/(1-EXP(-O5*C5))</f>
        <v>0.00304274279711491</v>
      </c>
    </row>
    <row r="18" customFormat="false" ht="13.8" hidden="false" customHeight="false" outlineLevel="0" collapsed="false">
      <c r="A18" s="0" t="n">
        <f aca="false">G6</f>
        <v>661.657</v>
      </c>
      <c r="B18" s="0" t="n">
        <f aca="false">(E6*O6*C6/D6)/(F6*'seznam zaricu'!D6) * 1/EXP(-O6*N6) *1/(1-EXP(-O6*C6))</f>
        <v>0.00215909010178524</v>
      </c>
    </row>
    <row r="19" customFormat="false" ht="13.8" hidden="false" customHeight="false" outlineLevel="0" collapsed="false">
      <c r="A19" s="0" t="n">
        <f aca="false">G7</f>
        <v>898.042</v>
      </c>
      <c r="B19" s="0" t="n">
        <f aca="false">(E7*O6*C7/D7)/(F7*'seznam zaricu'!D7) * 1/EXP(-O6*N6) *1/(1-EXP(-O6*C7))</f>
        <v>1.37497479893701E-006</v>
      </c>
    </row>
    <row r="20" customFormat="false" ht="13.8" hidden="false" customHeight="false" outlineLevel="0" collapsed="false">
      <c r="A20" s="0" t="n">
        <f aca="false">M4</f>
        <v>136.4743</v>
      </c>
      <c r="B20" s="0" t="n">
        <f aca="false">(K4*O4*C4/D4)/(L4*'seznam zaricu'!D4) * 1/EXP(-O4*N4) *1/(1-EXP(-O4*C4))</f>
        <v>0.0243861052703809</v>
      </c>
    </row>
    <row r="21" customFormat="false" ht="13.8" hidden="false" customHeight="false" outlineLevel="0" collapsed="false">
      <c r="A21" s="0" t="n">
        <f aca="false">M5</f>
        <v>1332.501</v>
      </c>
      <c r="B21" s="0" t="n">
        <f aca="false">(K5*O5*C5/D5)/(L5*'seznam zaricu'!D5) * 1/EXP(-O5*N5) *1/(1-EXP(-O5*C5))</f>
        <v>0.00268790214826202</v>
      </c>
    </row>
    <row r="22" customFormat="false" ht="13.8" hidden="false" customHeight="false" outlineLevel="0" collapsed="false">
      <c r="A22" s="0" t="n">
        <f aca="false">M7</f>
        <v>1836.063</v>
      </c>
      <c r="B22" s="0" t="n">
        <f aca="false">(K7*O6*C7/D7)/(L7*'seznam zaricu'!D7) * 1/EXP(-O6*N6) *1/(1-EXP(-O6*C7))</f>
        <v>6.5252184844086E-007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70703125" defaultRowHeight="15" zeroHeight="false" outlineLevelRow="0" outlineLevelCol="0"/>
  <cols>
    <col collapsed="false" customWidth="true" hidden="false" outlineLevel="0" max="5" min="5" style="0" width="12.68"/>
    <col collapsed="false" customWidth="true" hidden="false" outlineLevel="0" max="7" min="7" style="0" width="12.13"/>
    <col collapsed="false" customWidth="true" hidden="false" outlineLevel="0" max="8" min="8" style="0" width="11.71"/>
    <col collapsed="false" customWidth="true" hidden="false" outlineLevel="0" max="9" min="9" style="0" width="13.37"/>
    <col collapsed="false" customWidth="true" hidden="false" outlineLevel="0" max="10" min="10" style="0" width="13.82"/>
    <col collapsed="false" customWidth="true" hidden="false" outlineLevel="0" max="11" min="11" style="0" width="14.21"/>
    <col collapsed="false" customWidth="true" hidden="false" outlineLevel="0" max="12" min="12" style="0" width="11.52"/>
  </cols>
  <sheetData>
    <row r="2" customFormat="false" ht="15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</row>
    <row r="3" customFormat="false" ht="13.8" hidden="false" customHeight="false" outlineLevel="0" collapsed="false">
      <c r="B3" s="0" t="s">
        <v>31</v>
      </c>
      <c r="C3" s="0" t="n">
        <v>411.8</v>
      </c>
      <c r="D3" s="0" t="n">
        <v>410.4</v>
      </c>
      <c r="E3" s="0" t="n">
        <v>82324</v>
      </c>
      <c r="F3" s="0" t="n">
        <v>0.359</v>
      </c>
      <c r="G3" s="0" t="n">
        <v>59.5412</v>
      </c>
      <c r="H3" s="2" t="n">
        <v>0.7025</v>
      </c>
      <c r="I3" s="0" t="s">
        <v>32</v>
      </c>
      <c r="J3" s="0" t="n">
        <v>13638914655</v>
      </c>
      <c r="N3" s="0" t="n">
        <f aca="false">5mm!N3</f>
        <v>219888000</v>
      </c>
      <c r="O3" s="0" t="n">
        <f aca="false">5mm!O3</f>
        <v>5.0821285864256E-011</v>
      </c>
    </row>
    <row r="4" customFormat="false" ht="13.8" hidden="false" customHeight="false" outlineLevel="0" collapsed="false">
      <c r="B4" s="0" t="s">
        <v>34</v>
      </c>
      <c r="C4" s="0" t="n">
        <v>305.4</v>
      </c>
      <c r="D4" s="0" t="n">
        <v>284.4</v>
      </c>
      <c r="E4" s="0" t="n">
        <v>897749</v>
      </c>
      <c r="F4" s="0" t="n">
        <v>0.856</v>
      </c>
      <c r="G4" s="0" t="n">
        <v>122.0614</v>
      </c>
      <c r="H4" s="2" t="n">
        <v>0.66869212962963</v>
      </c>
      <c r="I4" s="0" t="s">
        <v>35</v>
      </c>
      <c r="J4" s="0" t="n">
        <v>23482656</v>
      </c>
      <c r="K4" s="0" t="n">
        <v>114190</v>
      </c>
      <c r="L4" s="0" t="n">
        <v>0.1068</v>
      </c>
      <c r="M4" s="0" t="n">
        <v>136.4743</v>
      </c>
      <c r="N4" s="0" t="n">
        <f aca="false">5mm!N4</f>
        <v>88732800</v>
      </c>
      <c r="O4" s="0" t="n">
        <f aca="false">5mm!O4</f>
        <v>2.95174098091777E-008</v>
      </c>
    </row>
    <row r="5" customFormat="false" ht="13.8" hidden="false" customHeight="false" outlineLevel="0" collapsed="false">
      <c r="B5" s="0" t="s">
        <v>37</v>
      </c>
      <c r="C5" s="0" t="n">
        <v>1089.6</v>
      </c>
      <c r="D5" s="0" t="n">
        <v>1054.5</v>
      </c>
      <c r="E5" s="0" t="n">
        <v>145734</v>
      </c>
      <c r="F5" s="0" t="n">
        <v>0.999736</v>
      </c>
      <c r="G5" s="0" t="n">
        <v>1173.237</v>
      </c>
      <c r="H5" s="2" t="n">
        <v>0.584525462962963</v>
      </c>
      <c r="I5" s="0" t="s">
        <v>35</v>
      </c>
      <c r="J5" s="0" t="n">
        <v>166349316</v>
      </c>
      <c r="K5" s="0" t="n">
        <v>129943</v>
      </c>
      <c r="L5" s="0" t="n">
        <v>0.999856</v>
      </c>
      <c r="M5" s="0" t="n">
        <v>1332.501</v>
      </c>
      <c r="N5" s="0" t="n">
        <f aca="false">5mm!N5</f>
        <v>88732800</v>
      </c>
      <c r="O5" s="0" t="n">
        <f aca="false">5mm!O5</f>
        <v>4.16681713653662E-009</v>
      </c>
    </row>
    <row r="6" customFormat="false" ht="13.8" hidden="false" customHeight="false" outlineLevel="0" collapsed="false">
      <c r="B6" s="0" t="s">
        <v>38</v>
      </c>
      <c r="C6" s="0" t="n">
        <v>338.4</v>
      </c>
      <c r="D6" s="0" t="n">
        <v>328.6</v>
      </c>
      <c r="E6" s="0" t="n">
        <v>122983</v>
      </c>
      <c r="F6" s="0" t="n">
        <v>0.851</v>
      </c>
      <c r="G6" s="0" t="n">
        <v>661.657</v>
      </c>
      <c r="H6" s="2" t="n">
        <v>0.660381944444444</v>
      </c>
      <c r="I6" s="0" t="s">
        <v>32</v>
      </c>
      <c r="J6" s="0" t="n">
        <v>948917546</v>
      </c>
      <c r="N6" s="0" t="n">
        <f aca="false">5mm!N7</f>
        <v>96508800</v>
      </c>
      <c r="O6" s="0" t="n">
        <f aca="false">5mm!O7</f>
        <v>7.30460916738013E-010</v>
      </c>
    </row>
    <row r="7" customFormat="false" ht="13.8" hidden="false" customHeight="false" outlineLevel="0" collapsed="false">
      <c r="H7" s="2"/>
    </row>
    <row r="14" customFormat="false" ht="13.8" hidden="false" customHeight="false" outlineLevel="0" collapsed="false">
      <c r="A14" s="1" t="s">
        <v>47</v>
      </c>
      <c r="B14" s="1" t="s">
        <v>40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0.00120993217157503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0.00610722581925826</v>
      </c>
    </row>
    <row r="17" customFormat="false" ht="13.8" hidden="false" customHeight="false" outlineLevel="0" collapsed="false">
      <c r="A17" s="0" t="n">
        <f aca="false">G5</f>
        <v>1173.237</v>
      </c>
      <c r="B17" s="0" t="n">
        <f aca="false">(E5*O5*C5/D5)/(F5*'seznam zaricu'!D5) * 1/EXP(-O5*N5) *1/(1-EXP(-O5*C5))</f>
        <v>0.000864275326738327</v>
      </c>
    </row>
    <row r="18" customFormat="false" ht="13.8" hidden="false" customHeight="false" outlineLevel="0" collapsed="false">
      <c r="A18" s="0" t="n">
        <f aca="false">G6</f>
        <v>661.657</v>
      </c>
      <c r="B18" s="0" t="n">
        <f aca="false">(E6*O6*C6/D6)/(F6*'seznam zaricu'!D6) * 1/EXP(-O6*N6) *1/(1-EXP(-O6*C6))</f>
        <v>0.000577761064789045</v>
      </c>
    </row>
    <row r="19" customFormat="false" ht="13.8" hidden="false" customHeight="false" outlineLevel="0" collapsed="false">
      <c r="A19" s="0" t="n">
        <f aca="false">M4</f>
        <v>136.4743</v>
      </c>
      <c r="B19" s="0" t="n">
        <f aca="false">(K4*O4*C4/D4)/(L4*'seznam zaricu'!D4) * 1/EXP(-O4*N4) *1/(1-EXP(-O4*C4))</f>
        <v>0.00622615077546807</v>
      </c>
    </row>
    <row r="20" customFormat="false" ht="13.8" hidden="false" customHeight="false" outlineLevel="0" collapsed="false">
      <c r="A20" s="0" t="n">
        <f aca="false">M5</f>
        <v>1332.501</v>
      </c>
      <c r="B20" s="0" t="n">
        <f aca="false">(K5*O5*C5/D5)/(L5*'seznam zaricu'!D5) * 1/EXP(-O5*N5) *1/(1-EXP(-O5*C5))</f>
        <v>0.00077053433006689</v>
      </c>
    </row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70703125" defaultRowHeight="15" zeroHeight="false" outlineLevelRow="0" outlineLevelCol="0"/>
  <cols>
    <col collapsed="false" customWidth="true" hidden="false" outlineLevel="0" max="5" min="5" style="0" width="12.71"/>
    <col collapsed="false" customWidth="true" hidden="false" outlineLevel="0" max="7" min="7" style="0" width="12.13"/>
    <col collapsed="false" customWidth="true" hidden="false" outlineLevel="0" max="8" min="8" style="0" width="11.71"/>
    <col collapsed="false" customWidth="true" hidden="false" outlineLevel="0" max="9" min="9" style="0" width="13.37"/>
    <col collapsed="false" customWidth="true" hidden="false" outlineLevel="0" max="10" min="10" style="0" width="11.52"/>
    <col collapsed="false" customWidth="true" hidden="false" outlineLevel="0" max="11" min="11" style="0" width="14.21"/>
    <col collapsed="false" customWidth="true" hidden="false" outlineLevel="0" max="12" min="12" style="0" width="10.32"/>
  </cols>
  <sheetData>
    <row r="2" customFormat="false" ht="15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</row>
    <row r="3" customFormat="false" ht="13.8" hidden="false" customHeight="false" outlineLevel="0" collapsed="false">
      <c r="B3" s="0" t="s">
        <v>31</v>
      </c>
      <c r="C3" s="0" t="n">
        <v>599.4</v>
      </c>
      <c r="D3" s="0" t="n">
        <v>598.3</v>
      </c>
      <c r="E3" s="0" t="n">
        <v>57393</v>
      </c>
      <c r="F3" s="0" t="n">
        <v>0.359</v>
      </c>
      <c r="G3" s="0" t="n">
        <v>59.5412</v>
      </c>
      <c r="H3" s="2" t="n">
        <v>0.718564814814815</v>
      </c>
      <c r="I3" s="0" t="s">
        <v>32</v>
      </c>
      <c r="J3" s="0" t="n">
        <v>13638914655</v>
      </c>
      <c r="N3" s="0" t="n">
        <f aca="false">5mm!N3</f>
        <v>219888000</v>
      </c>
      <c r="O3" s="0" t="n">
        <f aca="false">5mm!O3</f>
        <v>5.0821285864256E-011</v>
      </c>
    </row>
    <row r="4" customFormat="false" ht="13.8" hidden="false" customHeight="false" outlineLevel="0" collapsed="false">
      <c r="B4" s="0" t="s">
        <v>34</v>
      </c>
      <c r="C4" s="0" t="n">
        <v>462</v>
      </c>
      <c r="D4" s="0" t="n">
        <v>444.5</v>
      </c>
      <c r="E4" s="0" t="n">
        <v>720853</v>
      </c>
      <c r="F4" s="0" t="n">
        <v>0.856</v>
      </c>
      <c r="G4" s="0" t="n">
        <v>122.0614</v>
      </c>
      <c r="H4" s="2" t="n">
        <v>0.660925925925926</v>
      </c>
      <c r="I4" s="0" t="s">
        <v>35</v>
      </c>
      <c r="J4" s="0" t="n">
        <v>23482656</v>
      </c>
      <c r="K4" s="0" t="n">
        <v>92322</v>
      </c>
      <c r="L4" s="0" t="n">
        <v>0.1068</v>
      </c>
      <c r="M4" s="0" t="n">
        <v>136.4743</v>
      </c>
      <c r="N4" s="0" t="n">
        <f aca="false">5mm!N4</f>
        <v>88732800</v>
      </c>
      <c r="O4" s="0" t="n">
        <f aca="false">5mm!O4</f>
        <v>2.95174098091777E-008</v>
      </c>
    </row>
    <row r="5" customFormat="false" ht="13.8" hidden="false" customHeight="false" outlineLevel="0" collapsed="false">
      <c r="B5" s="0" t="s">
        <v>37</v>
      </c>
      <c r="C5" s="0" t="n">
        <v>1932.5</v>
      </c>
      <c r="D5" s="0" t="n">
        <v>1897</v>
      </c>
      <c r="E5" s="0" t="n">
        <v>142709</v>
      </c>
      <c r="F5" s="0" t="n">
        <v>0.999736</v>
      </c>
      <c r="G5" s="0" t="n">
        <v>1173.237</v>
      </c>
      <c r="H5" s="2" t="n">
        <v>0.598287037037037</v>
      </c>
      <c r="I5" s="0" t="s">
        <v>35</v>
      </c>
      <c r="J5" s="0" t="n">
        <v>166349316</v>
      </c>
      <c r="K5" s="0" t="n">
        <v>126605</v>
      </c>
      <c r="L5" s="0" t="n">
        <v>0.999856</v>
      </c>
      <c r="M5" s="0" t="n">
        <v>1332.501</v>
      </c>
      <c r="N5" s="0" t="n">
        <f aca="false">5mm!N5</f>
        <v>88732800</v>
      </c>
      <c r="O5" s="0" t="n">
        <f aca="false">5mm!O5</f>
        <v>4.16681713653662E-009</v>
      </c>
    </row>
    <row r="6" customFormat="false" ht="13.8" hidden="false" customHeight="false" outlineLevel="0" collapsed="false">
      <c r="B6" s="0" t="s">
        <v>38</v>
      </c>
      <c r="C6" s="0" t="n">
        <v>570.8</v>
      </c>
      <c r="D6" s="0" t="n">
        <v>561.5</v>
      </c>
      <c r="E6" s="0" t="n">
        <v>112993</v>
      </c>
      <c r="F6" s="0" t="n">
        <v>0.851</v>
      </c>
      <c r="G6" s="0" t="n">
        <v>661.657</v>
      </c>
      <c r="H6" s="2" t="n">
        <v>0.639733796296296</v>
      </c>
      <c r="I6" s="0" t="s">
        <v>32</v>
      </c>
      <c r="J6" s="0" t="n">
        <v>948917546</v>
      </c>
      <c r="N6" s="0" t="n">
        <f aca="false">5mm!N7</f>
        <v>96508800</v>
      </c>
      <c r="O6" s="0" t="n">
        <f aca="false">5mm!O7</f>
        <v>7.30460916738013E-010</v>
      </c>
    </row>
    <row r="14" customFormat="false" ht="13.8" hidden="false" customHeight="false" outlineLevel="0" collapsed="false">
      <c r="A14" s="1" t="s">
        <v>47</v>
      </c>
      <c r="B14" s="1" t="s">
        <v>40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0.000578604541776091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0.00313757842025196</v>
      </c>
    </row>
    <row r="17" customFormat="false" ht="13.8" hidden="false" customHeight="false" outlineLevel="0" collapsed="false">
      <c r="A17" s="0" t="n">
        <f aca="false">G5</f>
        <v>1173.237</v>
      </c>
      <c r="B17" s="0" t="n">
        <f aca="false">(E5*O5*C5/D5)/(F5*'seznam zaricu'!D5) * 1/EXP(-O5*N5) *1/(1-EXP(-O5*C5))</f>
        <v>0.00047045989628789</v>
      </c>
    </row>
    <row r="18" customFormat="false" ht="13.8" hidden="false" customHeight="false" outlineLevel="0" collapsed="false">
      <c r="A18" s="0" t="n">
        <f aca="false">G6</f>
        <v>661.657</v>
      </c>
      <c r="B18" s="0" t="n">
        <f aca="false">(E6*O6*C6/D6)/(F6*'seznam zaricu'!D6) * 1/EXP(-O6*N6) *1/(1-EXP(-O6*C6))</f>
        <v>0.000310650862267273</v>
      </c>
    </row>
    <row r="19" customFormat="false" ht="13.8" hidden="false" customHeight="false" outlineLevel="0" collapsed="false">
      <c r="A19" s="0" t="n">
        <f aca="false">M4</f>
        <v>136.4743</v>
      </c>
      <c r="B19" s="0" t="n">
        <f aca="false">(K4*O4*C4/D4)/(L4*'seznam zaricu'!D4) * 1/EXP(-O4*N4) *1/(1-EXP(-O4*C4))</f>
        <v>0.00322073946776171</v>
      </c>
    </row>
    <row r="20" customFormat="false" ht="13.8" hidden="false" customHeight="false" outlineLevel="0" collapsed="false">
      <c r="A20" s="0" t="n">
        <f aca="false">M5</f>
        <v>1332.501</v>
      </c>
      <c r="B20" s="0" t="n">
        <f aca="false">(K5*O5*C5/D5)/(L5*'seznam zaricu'!D5) * 1/EXP(-O5*N5) *1/(1-EXP(-O5*C5))</f>
        <v>0.00041732074803354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70703125" defaultRowHeight="15" zeroHeight="false" outlineLevelRow="0" outlineLevelCol="0"/>
  <cols>
    <col collapsed="false" customWidth="true" hidden="false" outlineLevel="0" max="5" min="5" style="0" width="12.68"/>
    <col collapsed="false" customWidth="true" hidden="false" outlineLevel="0" max="7" min="7" style="0" width="12.13"/>
    <col collapsed="false" customWidth="true" hidden="false" outlineLevel="0" max="8" min="8" style="0" width="11.52"/>
    <col collapsed="false" customWidth="true" hidden="false" outlineLevel="0" max="9" min="9" style="0" width="13.37"/>
    <col collapsed="false" customWidth="true" hidden="false" outlineLevel="0" max="10" min="10" style="0" width="13.82"/>
    <col collapsed="false" customWidth="true" hidden="false" outlineLevel="0" max="11" min="11" style="0" width="14.21"/>
    <col collapsed="false" customWidth="true" hidden="false" outlineLevel="0" max="12" min="12" style="0" width="11.52"/>
  </cols>
  <sheetData>
    <row r="2" customFormat="false" ht="15" hidden="false" customHeight="false" outlineLevel="0" collapsed="false"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</row>
    <row r="3" customFormat="false" ht="13.8" hidden="false" customHeight="false" outlineLevel="0" collapsed="false">
      <c r="B3" s="0" t="s">
        <v>31</v>
      </c>
      <c r="C3" s="0" t="n">
        <v>1149.2</v>
      </c>
      <c r="D3" s="0" t="n">
        <v>1148.4</v>
      </c>
      <c r="E3" s="0" t="n">
        <v>41095</v>
      </c>
      <c r="F3" s="0" t="n">
        <v>0.359</v>
      </c>
      <c r="G3" s="0" t="n">
        <v>59.5412</v>
      </c>
      <c r="H3" s="2" t="n">
        <v>0.72662037037037</v>
      </c>
      <c r="I3" s="0" t="s">
        <v>32</v>
      </c>
      <c r="J3" s="0" t="n">
        <v>13638914655</v>
      </c>
      <c r="N3" s="0" t="n">
        <f aca="false">5mm!N3</f>
        <v>219888000</v>
      </c>
      <c r="O3" s="0" t="n">
        <f aca="false">5mm!O3</f>
        <v>5.0821285864256E-011</v>
      </c>
    </row>
    <row r="4" customFormat="false" ht="13.8" hidden="false" customHeight="false" outlineLevel="0" collapsed="false">
      <c r="B4" s="0" t="s">
        <v>34</v>
      </c>
      <c r="C4" s="0" t="n">
        <v>625.5</v>
      </c>
      <c r="D4" s="0" t="n">
        <v>615.8</v>
      </c>
      <c r="E4" s="0" t="n">
        <v>379140</v>
      </c>
      <c r="F4" s="0" t="n">
        <v>0.856</v>
      </c>
      <c r="G4" s="0" t="n">
        <v>122.0614</v>
      </c>
      <c r="H4" s="2" t="n">
        <v>0.652372685185185</v>
      </c>
      <c r="I4" s="0" t="s">
        <v>35</v>
      </c>
      <c r="J4" s="0" t="n">
        <v>23482656</v>
      </c>
      <c r="K4" s="0" t="n">
        <v>48776</v>
      </c>
      <c r="L4" s="0" t="n">
        <v>0.1068</v>
      </c>
      <c r="M4" s="0" t="n">
        <v>136.4743</v>
      </c>
      <c r="N4" s="0" t="n">
        <f aca="false">5mm!N4</f>
        <v>88732800</v>
      </c>
      <c r="O4" s="0" t="n">
        <f aca="false">5mm!O4</f>
        <v>2.95174098091777E-008</v>
      </c>
    </row>
    <row r="5" customFormat="false" ht="13.8" hidden="false" customHeight="false" outlineLevel="0" collapsed="false">
      <c r="B5" s="0" t="s">
        <v>37</v>
      </c>
      <c r="C5" s="0" t="n">
        <v>2418.7</v>
      </c>
      <c r="D5" s="0" t="n">
        <v>2398.7</v>
      </c>
      <c r="E5" s="0" t="n">
        <v>71489</v>
      </c>
      <c r="F5" s="0" t="n">
        <v>0.999736</v>
      </c>
      <c r="G5" s="0" t="n">
        <v>1173.237</v>
      </c>
      <c r="H5" s="2" t="n">
        <v>0.621979166666667</v>
      </c>
      <c r="I5" s="0" t="s">
        <v>35</v>
      </c>
      <c r="J5" s="0" t="n">
        <v>166349316</v>
      </c>
      <c r="K5" s="0" t="n">
        <v>63585</v>
      </c>
      <c r="L5" s="0" t="n">
        <v>0.999856</v>
      </c>
      <c r="M5" s="0" t="n">
        <v>1332.501</v>
      </c>
      <c r="N5" s="0" t="n">
        <f aca="false">5mm!N5</f>
        <v>88732800</v>
      </c>
      <c r="O5" s="0" t="n">
        <f aca="false">5mm!O5</f>
        <v>4.16681713653662E-009</v>
      </c>
    </row>
    <row r="6" customFormat="false" ht="13.8" hidden="false" customHeight="false" outlineLevel="0" collapsed="false">
      <c r="B6" s="0" t="s">
        <v>38</v>
      </c>
      <c r="C6" s="0" t="n">
        <v>2637.7</v>
      </c>
      <c r="D6" s="0" t="n">
        <v>2618.6</v>
      </c>
      <c r="E6" s="0" t="n">
        <v>207473</v>
      </c>
      <c r="F6" s="0" t="n">
        <v>0.851</v>
      </c>
      <c r="G6" s="0" t="n">
        <v>661.657</v>
      </c>
      <c r="H6" s="2" t="n">
        <v>0.647361111111111</v>
      </c>
      <c r="I6" s="0" t="s">
        <v>32</v>
      </c>
      <c r="J6" s="0" t="n">
        <v>948917546</v>
      </c>
      <c r="N6" s="0" t="n">
        <f aca="false">5mm!N7</f>
        <v>96508800</v>
      </c>
      <c r="O6" s="0" t="n">
        <f aca="false">5mm!O7</f>
        <v>7.30460916738013E-010</v>
      </c>
    </row>
    <row r="14" customFormat="false" ht="13.8" hidden="false" customHeight="false" outlineLevel="0" collapsed="false">
      <c r="A14" s="1" t="s">
        <v>47</v>
      </c>
      <c r="B14" s="1" t="s">
        <v>40</v>
      </c>
    </row>
    <row r="15" customFormat="false" ht="13.8" hidden="false" customHeight="false" outlineLevel="0" collapsed="false">
      <c r="A15" s="0" t="n">
        <f aca="false">G3</f>
        <v>59.5412</v>
      </c>
      <c r="B15" s="0" t="n">
        <f aca="false">(E3*O3*C3/D3)/(F3*'seznam zaricu'!D3) * 1/EXP(-O3*N3) *1/(1-EXP(-O3*C3))</f>
        <v>0.000215842877148178</v>
      </c>
    </row>
    <row r="16" customFormat="false" ht="13.8" hidden="false" customHeight="false" outlineLevel="0" collapsed="false">
      <c r="A16" s="0" t="n">
        <f aca="false">G4</f>
        <v>122.0614</v>
      </c>
      <c r="B16" s="0" t="n">
        <f aca="false">(E4*O4*C4/D4)/(F4*'seznam zaricu'!D4) * 1/EXP(-O4*N4) *1/(1-EXP(-O4*C4))</f>
        <v>0.00119118883348366</v>
      </c>
    </row>
    <row r="17" customFormat="false" ht="13.8" hidden="false" customHeight="false" outlineLevel="0" collapsed="false">
      <c r="A17" s="0" t="n">
        <f aca="false">G5</f>
        <v>1173.237</v>
      </c>
      <c r="B17" s="0" t="n">
        <f aca="false">(E5*O5*C5/D5)/(F5*'seznam zaricu'!D5) * 1/EXP(-O5*N5) *1/(1-EXP(-O5*C5))</f>
        <v>0.000186381285742581</v>
      </c>
    </row>
    <row r="18" customFormat="false" ht="13.8" hidden="false" customHeight="false" outlineLevel="0" collapsed="false">
      <c r="A18" s="0" t="n">
        <f aca="false">G6</f>
        <v>661.657</v>
      </c>
      <c r="B18" s="0" t="n">
        <f aca="false">(E6*O6*C6/D6)/(F6*'seznam zaricu'!D6) * 1/EXP(-O6*N6) *1/(1-EXP(-O6*C6))</f>
        <v>0.000122310442007689</v>
      </c>
    </row>
    <row r="19" customFormat="false" ht="13.8" hidden="false" customHeight="false" outlineLevel="0" collapsed="false">
      <c r="A19" s="0" t="n">
        <f aca="false">M4</f>
        <v>136.4743</v>
      </c>
      <c r="B19" s="0" t="n">
        <f aca="false">(K4*O4*C4/D4)/(L4*'seznam zaricu'!D4) * 1/EXP(-O4*N4) *1/(1-EXP(-O4*C4))</f>
        <v>0.00122825828372745</v>
      </c>
    </row>
    <row r="20" customFormat="false" ht="13.8" hidden="false" customHeight="false" outlineLevel="0" collapsed="false">
      <c r="A20" s="0" t="n">
        <f aca="false">M5</f>
        <v>1332.501</v>
      </c>
      <c r="B20" s="0" t="n">
        <f aca="false">(K5*O5*C5/D5)/(L5*'seznam zaricu'!D5) * 1/EXP(-O5*N5) *1/(1-EXP(-O5*C5))</f>
        <v>0.000165754615712065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</row>
    <row r="2" customFormat="false" ht="13.8" hidden="false" customHeight="false" outlineLevel="0" collapsed="false">
      <c r="A2" s="3" t="n">
        <v>59.5412</v>
      </c>
      <c r="B2" s="3" t="n">
        <v>0.01366911825</v>
      </c>
      <c r="C2" s="3" t="n">
        <v>0.0005111974691</v>
      </c>
      <c r="D2" s="3" t="n">
        <v>0.001209932172</v>
      </c>
      <c r="E2" s="3" t="n">
        <v>0.0005786045418</v>
      </c>
      <c r="F2" s="3" t="n">
        <v>0.0002158428771</v>
      </c>
    </row>
    <row r="3" customFormat="false" ht="13.8" hidden="false" customHeight="false" outlineLevel="0" collapsed="false">
      <c r="A3" s="3" t="n">
        <v>122.0614</v>
      </c>
      <c r="B3" s="3" t="n">
        <v>0.07719458375</v>
      </c>
      <c r="C3" s="3" t="n">
        <v>0.0255053434</v>
      </c>
      <c r="D3" s="3" t="n">
        <v>0.006107225819</v>
      </c>
      <c r="E3" s="3" t="n">
        <v>0.00313757842</v>
      </c>
      <c r="F3" s="3" t="n">
        <v>0.001191188833</v>
      </c>
    </row>
    <row r="4" customFormat="false" ht="13.8" hidden="false" customHeight="false" outlineLevel="0" collapsed="false">
      <c r="A4" s="3" t="n">
        <v>136.4743</v>
      </c>
      <c r="B4" s="3" t="n">
        <v>0.07720501215</v>
      </c>
      <c r="C4" s="4" t="n">
        <v>0.0244</v>
      </c>
      <c r="D4" s="3" t="n">
        <v>0.006226150775</v>
      </c>
      <c r="E4" s="3" t="n">
        <v>0.003220739468</v>
      </c>
      <c r="F4" s="3" t="n">
        <v>0.001228258284</v>
      </c>
    </row>
    <row r="5" customFormat="false" ht="13.8" hidden="false" customHeight="false" outlineLevel="0" collapsed="false">
      <c r="A5" s="3" t="n">
        <v>661.657</v>
      </c>
      <c r="B5" s="3" t="n">
        <v>0.01832031824</v>
      </c>
      <c r="C5" s="3" t="n">
        <v>0.002159090102</v>
      </c>
      <c r="D5" s="3" t="n">
        <v>0.0005777610648</v>
      </c>
      <c r="E5" s="3" t="n">
        <v>0.0003106508623</v>
      </c>
      <c r="F5" s="3" t="n">
        <v>0.000122310442</v>
      </c>
    </row>
    <row r="6" customFormat="false" ht="13.8" hidden="false" customHeight="false" outlineLevel="0" collapsed="false">
      <c r="A6" s="3" t="n">
        <v>898.042</v>
      </c>
      <c r="B6" s="3" t="n">
        <v>0.01321346709</v>
      </c>
      <c r="C6" s="4" t="n">
        <v>1.37E-006</v>
      </c>
      <c r="D6" s="5"/>
      <c r="E6" s="5"/>
      <c r="F6" s="5"/>
    </row>
    <row r="7" customFormat="false" ht="13.8" hidden="false" customHeight="false" outlineLevel="0" collapsed="false">
      <c r="A7" s="3" t="n">
        <v>1115.546</v>
      </c>
      <c r="B7" s="3" t="n">
        <v>0.0105655494</v>
      </c>
      <c r="C7" s="5"/>
      <c r="D7" s="5"/>
      <c r="E7" s="5"/>
      <c r="F7" s="5"/>
    </row>
    <row r="8" customFormat="false" ht="13.8" hidden="false" customHeight="false" outlineLevel="0" collapsed="false">
      <c r="A8" s="3" t="n">
        <v>1173.237</v>
      </c>
      <c r="B8" s="3" t="n">
        <v>0.008240903679</v>
      </c>
      <c r="C8" s="3" t="n">
        <v>0.003042742797</v>
      </c>
      <c r="D8" s="3" t="n">
        <v>0.0008642753267</v>
      </c>
      <c r="E8" s="3" t="n">
        <v>0.0004704598963</v>
      </c>
      <c r="F8" s="3" t="n">
        <v>0.0001863812857</v>
      </c>
    </row>
    <row r="9" customFormat="false" ht="13.8" hidden="false" customHeight="false" outlineLevel="0" collapsed="false">
      <c r="A9" s="3" t="n">
        <v>1332.501</v>
      </c>
      <c r="B9" s="3" t="n">
        <v>0.007373733511</v>
      </c>
      <c r="C9" s="3" t="n">
        <v>0.002687902148</v>
      </c>
      <c r="D9" s="3" t="n">
        <v>0.0007705343301</v>
      </c>
      <c r="E9" s="3" t="n">
        <v>0.000417320748</v>
      </c>
      <c r="F9" s="3" t="n">
        <v>0.0001657546157</v>
      </c>
    </row>
    <row r="10" customFormat="false" ht="13.8" hidden="false" customHeight="false" outlineLevel="0" collapsed="false">
      <c r="A10" s="3" t="n">
        <v>1836.063</v>
      </c>
      <c r="B10" s="3" t="n">
        <v>0.006371379315</v>
      </c>
      <c r="C10" s="4" t="n">
        <v>6.53E-007</v>
      </c>
      <c r="D10" s="5"/>
      <c r="E10" s="5"/>
      <c r="F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Roman,obyčejné"&amp;12&amp;Kffffff&amp;A</oddHeader>
    <oddFooter>&amp;C&amp;"Times New Roman,obyčejné"&amp;12&amp;KffffffStránka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2022-04-20T11:45:34Z</dcterms:created>
  <dc:creator>ueen_nuclear</dc:creator>
  <dc:description/>
  <dc:language>en-US</dc:language>
  <cp:lastModifiedBy/>
  <dcterms:modified xsi:type="dcterms:W3CDTF">2022-04-24T14:34:25Z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