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gma\OneDrive\Desktop\Work\My Courses\Crypto\"/>
    </mc:Choice>
  </mc:AlternateContent>
  <xr:revisionPtr revIDLastSave="0" documentId="13_ncr:1_{B1023ABB-2800-4320-8A3C-09482AC34CEC}" xr6:coauthVersionLast="47" xr6:coauthVersionMax="47" xr10:uidLastSave="{00000000-0000-0000-0000-000000000000}"/>
  <bookViews>
    <workbookView xWindow="-120" yWindow="-120" windowWidth="29040" windowHeight="16440" xr2:uid="{1EFD65F4-8969-4B98-BA5C-4AC95C42AF40}"/>
  </bookViews>
  <sheets>
    <sheet name="Trade_Analysis" sheetId="1" r:id="rId1"/>
    <sheet name="Order_Bo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2" l="1"/>
  <c r="M32" i="2"/>
  <c r="M31" i="2"/>
  <c r="L31" i="2"/>
  <c r="H41" i="2"/>
  <c r="I41" i="2" s="1"/>
  <c r="I42" i="2" s="1"/>
  <c r="I44" i="2"/>
  <c r="I29" i="2"/>
  <c r="H26" i="2"/>
  <c r="I26" i="2" s="1"/>
  <c r="I27" i="2" s="1"/>
  <c r="G7" i="1"/>
  <c r="F7" i="1"/>
  <c r="E7" i="1"/>
  <c r="K7" i="1"/>
  <c r="I49" i="2" l="1"/>
  <c r="H27" i="2"/>
  <c r="I28" i="2" s="1"/>
  <c r="I30" i="2" s="1"/>
  <c r="H42" i="2"/>
  <c r="I43" i="2" s="1"/>
  <c r="I45" i="2" s="1"/>
  <c r="I48" i="2"/>
</calcChain>
</file>

<file path=xl/sharedStrings.xml><?xml version="1.0" encoding="utf-8"?>
<sst xmlns="http://schemas.openxmlformats.org/spreadsheetml/2006/main" count="35" uniqueCount="29">
  <si>
    <t>Price (BTC/EUR)</t>
  </si>
  <si>
    <t>EUR (Pay)</t>
  </si>
  <si>
    <t>BTC (Receive)</t>
  </si>
  <si>
    <t>BTC (net of Fees)</t>
  </si>
  <si>
    <t>Commission (deducted)</t>
  </si>
  <si>
    <t>BTC (before)</t>
  </si>
  <si>
    <t>BTC (after)</t>
  </si>
  <si>
    <t>Diff</t>
  </si>
  <si>
    <t>Market Buy Order</t>
  </si>
  <si>
    <t>Buy Bitcoin</t>
  </si>
  <si>
    <t>Price (EUR)</t>
  </si>
  <si>
    <t>Amount(BTC)</t>
  </si>
  <si>
    <t>Total (EUR)</t>
  </si>
  <si>
    <t>BTC</t>
  </si>
  <si>
    <t>Average Price:</t>
  </si>
  <si>
    <t>Sell Bitcoin</t>
  </si>
  <si>
    <t>Market Sell Order</t>
  </si>
  <si>
    <t>Lowest Ask:</t>
  </si>
  <si>
    <t>Highest Bid:</t>
  </si>
  <si>
    <t>Bid-Ask Spread:</t>
  </si>
  <si>
    <t>Mid-Price:</t>
  </si>
  <si>
    <t>Slippage:</t>
  </si>
  <si>
    <t>Total Cost Analysis</t>
  </si>
  <si>
    <t>in%</t>
  </si>
  <si>
    <t>EUR</t>
  </si>
  <si>
    <t>Spread &amp; Slippage (Buy &amp; Sell)</t>
  </si>
  <si>
    <t>Trading Commissions (per Trade)</t>
  </si>
  <si>
    <t>Total Trading Cost (per Trade)</t>
  </si>
  <si>
    <t>av. Spread &amp; Slippage (per Trade)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</si>
</sst>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"/>
    <numFmt numFmtId="165" formatCode="_-* #,##0.00000000_-;\-* #,##0.00000000_-;_-* &quot;-&quot;??_-;_-@_-"/>
    <numFmt numFmtId="166" formatCode="0.0"/>
    <numFmt numFmtId="167" formatCode="0.0000"/>
    <numFmt numFmtId="168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9" fontId="0" fillId="0" borderId="0" xfId="2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right" vertical="center"/>
    </xf>
    <xf numFmtId="0" fontId="0" fillId="6" borderId="0" xfId="0" applyFill="1"/>
    <xf numFmtId="0" fontId="5" fillId="6" borderId="0" xfId="0" applyFont="1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0" fontId="0" fillId="6" borderId="2" xfId="0" applyFill="1" applyBorder="1"/>
    <xf numFmtId="0" fontId="4" fillId="6" borderId="0" xfId="0" applyFont="1" applyFill="1"/>
    <xf numFmtId="166" fontId="4" fillId="6" borderId="0" xfId="0" applyNumberFormat="1" applyFont="1" applyFill="1"/>
    <xf numFmtId="0" fontId="4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3" fillId="7" borderId="0" xfId="0" applyFont="1" applyFill="1" applyAlignment="1">
      <alignment horizontal="right" vertical="center"/>
    </xf>
    <xf numFmtId="167" fontId="0" fillId="6" borderId="0" xfId="0" applyNumberFormat="1" applyFill="1" applyAlignment="1">
      <alignment horizontal="right" vertical="center"/>
    </xf>
    <xf numFmtId="167" fontId="0" fillId="6" borderId="0" xfId="0" applyNumberFormat="1" applyFill="1"/>
    <xf numFmtId="164" fontId="0" fillId="6" borderId="0" xfId="0" applyNumberFormat="1" applyFill="1" applyAlignment="1">
      <alignment horizontal="right" vertical="center"/>
    </xf>
    <xf numFmtId="166" fontId="4" fillId="0" borderId="0" xfId="0" applyNumberFormat="1" applyFont="1"/>
    <xf numFmtId="2" fontId="0" fillId="6" borderId="0" xfId="0" applyNumberFormat="1" applyFill="1"/>
    <xf numFmtId="168" fontId="0" fillId="6" borderId="0" xfId="2" applyNumberFormat="1" applyFont="1" applyFill="1"/>
    <xf numFmtId="0" fontId="4" fillId="6" borderId="1" xfId="0" applyFont="1" applyFill="1" applyBorder="1"/>
    <xf numFmtId="0" fontId="4" fillId="6" borderId="4" xfId="0" applyFont="1" applyFill="1" applyBorder="1" applyAlignment="1">
      <alignment horizontal="left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/>
    </xf>
    <xf numFmtId="2" fontId="0" fillId="6" borderId="0" xfId="0" applyNumberFormat="1" applyFill="1" applyBorder="1" applyAlignment="1">
      <alignment horizontal="center" vertical="center"/>
    </xf>
    <xf numFmtId="168" fontId="0" fillId="6" borderId="8" xfId="2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168" fontId="4" fillId="6" borderId="10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40821</xdr:colOff>
      <xdr:row>0</xdr:row>
      <xdr:rowOff>54430</xdr:rowOff>
    </xdr:from>
    <xdr:to>
      <xdr:col>13</xdr:col>
      <xdr:colOff>627902</xdr:colOff>
      <xdr:row>3</xdr:row>
      <xdr:rowOff>14414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510221E-B76C-4E6A-A784-39C54D504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21" y="54430"/>
          <a:ext cx="12731456" cy="5314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342476</xdr:colOff>
      <xdr:row>45</xdr:row>
      <xdr:rowOff>103684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7007491-6D40-4945-BFE6-EFECAC656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90476" cy="8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4B39-3A3A-4CBD-A9BE-C8C830CACF0A}">
  <dimension ref="C5:K8"/>
  <sheetViews>
    <sheetView tabSelected="1" zoomScale="140" zoomScaleNormal="140" workbookViewId="0">
      <selection activeCell="B6" sqref="B6"/>
    </sheetView>
  </sheetViews>
  <sheetFormatPr defaultColWidth="11.42578125" defaultRowHeight="15" x14ac:dyDescent="0.25"/>
  <cols>
    <col min="4" max="4" width="19.42578125" customWidth="1"/>
    <col min="5" max="5" width="14.5703125" customWidth="1"/>
    <col min="6" max="6" width="22.7109375" customWidth="1"/>
    <col min="7" max="7" width="17.5703125" customWidth="1"/>
    <col min="9" max="9" width="12.85546875" customWidth="1"/>
    <col min="10" max="10" width="13.7109375" customWidth="1"/>
    <col min="11" max="11" width="12.7109375" customWidth="1"/>
  </cols>
  <sheetData>
    <row r="5" spans="3:11" x14ac:dyDescent="0.25">
      <c r="F5" s="7">
        <v>1E-3</v>
      </c>
    </row>
    <row r="6" spans="3:11" x14ac:dyDescent="0.25">
      <c r="C6" s="3" t="s">
        <v>1</v>
      </c>
      <c r="D6" s="3" t="s">
        <v>0</v>
      </c>
      <c r="E6" s="3" t="s">
        <v>2</v>
      </c>
      <c r="F6" s="3" t="s">
        <v>4</v>
      </c>
      <c r="G6" s="3" t="s">
        <v>3</v>
      </c>
      <c r="I6" s="8" t="s">
        <v>5</v>
      </c>
      <c r="J6" s="8" t="s">
        <v>6</v>
      </c>
      <c r="K6" s="8" t="s">
        <v>7</v>
      </c>
    </row>
    <row r="7" spans="3:11" x14ac:dyDescent="0.25">
      <c r="C7" s="2">
        <v>19.956859999999999</v>
      </c>
      <c r="D7" s="2">
        <v>36285.199999999997</v>
      </c>
      <c r="E7" s="4">
        <f>C7/D7</f>
        <v>5.5000000000000003E-4</v>
      </c>
      <c r="F7" s="5">
        <f>F5*E7</f>
        <v>5.5000000000000003E-7</v>
      </c>
      <c r="G7" s="6">
        <f>E7-F7</f>
        <v>5.4945000000000005E-4</v>
      </c>
      <c r="I7" s="2">
        <v>2.2272899999999998E-3</v>
      </c>
      <c r="J7" s="2">
        <v>2.7767400000000002E-3</v>
      </c>
      <c r="K7" s="2">
        <f>J7-I7</f>
        <v>5.4945000000000037E-4</v>
      </c>
    </row>
    <row r="8" spans="3:11" x14ac:dyDescent="0.25">
      <c r="F8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259D-D56E-4755-8EC9-16E252A71386}">
  <dimension ref="A1:AB154"/>
  <sheetViews>
    <sheetView topLeftCell="A19" zoomScale="120" zoomScaleNormal="120" workbookViewId="0">
      <selection activeCell="M31" sqref="M31"/>
    </sheetView>
  </sheetViews>
  <sheetFormatPr defaultColWidth="11.42578125" defaultRowHeight="15" x14ac:dyDescent="0.25"/>
  <cols>
    <col min="5" max="5" width="5.5703125" customWidth="1"/>
    <col min="7" max="7" width="21.7109375" customWidth="1"/>
    <col min="8" max="8" width="16.140625" customWidth="1"/>
    <col min="9" max="9" width="13" customWidth="1"/>
    <col min="10" max="10" width="12.85546875" bestFit="1" customWidth="1"/>
    <col min="11" max="11" width="38" customWidth="1"/>
    <col min="12" max="12" width="11.42578125" customWidth="1"/>
    <col min="13" max="13" width="12.85546875" customWidth="1"/>
  </cols>
  <sheetData>
    <row r="1" spans="6:27" x14ac:dyDescent="0.25"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6:27" x14ac:dyDescent="0.25"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6:27" x14ac:dyDescent="0.25"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6:27" x14ac:dyDescent="0.25"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6:27" x14ac:dyDescent="0.25"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6:27" x14ac:dyDescent="0.25"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6:27" x14ac:dyDescent="0.25"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6:27" x14ac:dyDescent="0.25"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6:27" x14ac:dyDescent="0.25"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6:27" x14ac:dyDescent="0.25"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6:27" x14ac:dyDescent="0.25"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6:27" x14ac:dyDescent="0.25"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6:27" x14ac:dyDescent="0.25"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6:27" x14ac:dyDescent="0.25"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6:27" x14ac:dyDescent="0.25"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6:27" x14ac:dyDescent="0.25"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6:28" x14ac:dyDescent="0.25"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6:28" x14ac:dyDescent="0.25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6:28" x14ac:dyDescent="0.25"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6:28" x14ac:dyDescent="0.25"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6:28" x14ac:dyDescent="0.25">
      <c r="F21" s="13"/>
      <c r="G21" s="11" t="s">
        <v>9</v>
      </c>
      <c r="H21" s="9"/>
      <c r="I21" s="9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6:28" x14ac:dyDescent="0.25">
      <c r="F22" s="13"/>
      <c r="G22" s="10" t="s">
        <v>8</v>
      </c>
      <c r="H22" s="12">
        <v>0.5</v>
      </c>
      <c r="I22" s="9" t="s">
        <v>13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6:28" x14ac:dyDescent="0.25"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6:28" x14ac:dyDescent="0.25">
      <c r="F24" s="13"/>
      <c r="G24" s="14" t="s">
        <v>10</v>
      </c>
      <c r="H24" s="14" t="s">
        <v>11</v>
      </c>
      <c r="I24" s="14" t="s">
        <v>12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6:28" x14ac:dyDescent="0.25">
      <c r="F25" s="13"/>
      <c r="G25" s="15">
        <v>37129.800000000003</v>
      </c>
      <c r="H25" s="15">
        <v>0.33452999999999999</v>
      </c>
      <c r="I25" s="23">
        <v>12421.017599999999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6:28" x14ac:dyDescent="0.25">
      <c r="F26" s="13"/>
      <c r="G26" s="15">
        <v>37132.9</v>
      </c>
      <c r="H26" s="15">
        <f>MIN(0.24,H22-H25)</f>
        <v>0.16547000000000001</v>
      </c>
      <c r="I26" s="23">
        <f>G26*H26</f>
        <v>6144.3809630000005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6:28" ht="15.75" thickBot="1" x14ac:dyDescent="0.3">
      <c r="F27" s="13"/>
      <c r="G27" s="16"/>
      <c r="H27" s="16">
        <f>SUM(H25:H26)</f>
        <v>0.5</v>
      </c>
      <c r="I27" s="16">
        <f>SUM(I25:I26)</f>
        <v>18565.398562999999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6:28" ht="16.5" thickTop="1" thickBot="1" x14ac:dyDescent="0.3">
      <c r="F28" s="13"/>
      <c r="G28" s="13"/>
      <c r="H28" s="17" t="s">
        <v>14</v>
      </c>
      <c r="I28" s="18">
        <f>I27/H27</f>
        <v>37130.797125999998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6:28" x14ac:dyDescent="0.25">
      <c r="F29" s="13"/>
      <c r="G29" s="13"/>
      <c r="H29" s="29" t="s">
        <v>17</v>
      </c>
      <c r="I29" s="29">
        <f>G25</f>
        <v>37129.800000000003</v>
      </c>
      <c r="J29" s="13"/>
      <c r="K29" s="30" t="s">
        <v>22</v>
      </c>
      <c r="L29" s="31"/>
      <c r="M29" s="3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6:28" x14ac:dyDescent="0.25">
      <c r="F30" s="13"/>
      <c r="G30" s="13"/>
      <c r="H30" s="17" t="s">
        <v>21</v>
      </c>
      <c r="I30" s="18">
        <f>I28-I29</f>
        <v>0.9971259999947506</v>
      </c>
      <c r="J30" s="13"/>
      <c r="K30" s="33"/>
      <c r="L30" s="34" t="s">
        <v>24</v>
      </c>
      <c r="M30" s="35" t="s">
        <v>23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6:28" x14ac:dyDescent="0.25">
      <c r="F31" s="13"/>
      <c r="G31" s="13"/>
      <c r="H31" s="17"/>
      <c r="I31" s="18"/>
      <c r="J31" s="13"/>
      <c r="K31" s="36" t="s">
        <v>25</v>
      </c>
      <c r="L31" s="37">
        <f>I27-I42</f>
        <v>3.1286690000015369</v>
      </c>
      <c r="M31" s="38">
        <f>L31/I27</f>
        <v>1.6852151002224282E-4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6:28" x14ac:dyDescent="0.25">
      <c r="F32" s="13"/>
      <c r="G32" s="13"/>
      <c r="H32" s="17"/>
      <c r="I32" s="18"/>
      <c r="J32" s="13"/>
      <c r="K32" s="36" t="s">
        <v>28</v>
      </c>
      <c r="L32" s="37"/>
      <c r="M32" s="38">
        <f>M31/2</f>
        <v>8.4260755011121409E-5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 x14ac:dyDescent="0.25">
      <c r="F33" s="13"/>
      <c r="G33" s="13"/>
      <c r="H33" s="13"/>
      <c r="I33" s="13"/>
      <c r="J33" s="13"/>
      <c r="K33" s="36" t="s">
        <v>26</v>
      </c>
      <c r="L33" s="37"/>
      <c r="M33" s="38">
        <v>1E-3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 ht="15.75" thickBot="1" x14ac:dyDescent="0.3">
      <c r="F34" s="13"/>
      <c r="G34" s="19" t="s">
        <v>15</v>
      </c>
      <c r="H34" s="20"/>
      <c r="I34" s="20"/>
      <c r="J34" s="13"/>
      <c r="K34" s="39" t="s">
        <v>27</v>
      </c>
      <c r="L34" s="40"/>
      <c r="M34" s="41">
        <f>M32+M33</f>
        <v>1.0842607550111214E-3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 x14ac:dyDescent="0.25">
      <c r="F35" s="13"/>
      <c r="G35" s="21" t="s">
        <v>16</v>
      </c>
      <c r="H35" s="22">
        <v>0.5</v>
      </c>
      <c r="I35" s="20" t="s">
        <v>13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x14ac:dyDescent="0.25"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 x14ac:dyDescent="0.25">
      <c r="F37" s="13"/>
      <c r="G37" s="14" t="s">
        <v>10</v>
      </c>
      <c r="H37" s="14" t="s">
        <v>11</v>
      </c>
      <c r="I37" s="14" t="s">
        <v>12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 x14ac:dyDescent="0.25">
      <c r="F38" s="13"/>
      <c r="G38" s="15">
        <v>37125.5</v>
      </c>
      <c r="H38" s="25">
        <v>0.24</v>
      </c>
      <c r="I38" s="23">
        <v>8910.1200000000008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 x14ac:dyDescent="0.25">
      <c r="F39" s="13"/>
      <c r="G39" s="15">
        <v>37123.699999999997</v>
      </c>
      <c r="H39" s="15">
        <v>0.25006</v>
      </c>
      <c r="I39" s="15">
        <v>9283.1600999999991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x14ac:dyDescent="0.25">
      <c r="F40" s="13"/>
      <c r="G40" s="13">
        <v>37121.800000000003</v>
      </c>
      <c r="H40" s="13">
        <v>6.7299999999999999E-3</v>
      </c>
      <c r="I40" s="13">
        <v>249.83009999999999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x14ac:dyDescent="0.25">
      <c r="F41" s="13"/>
      <c r="G41" s="13">
        <v>37121.4</v>
      </c>
      <c r="H41" s="13">
        <f>MIN(0.18265,H35-SUM(H38:H40))</f>
        <v>3.2099999999999906E-3</v>
      </c>
      <c r="I41" s="24">
        <f>G41*H41</f>
        <v>119.15969399999966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ht="15.75" thickBot="1" x14ac:dyDescent="0.3">
      <c r="F42" s="13"/>
      <c r="G42" s="16"/>
      <c r="H42" s="16">
        <f>SUM(H38:H41)</f>
        <v>0.5</v>
      </c>
      <c r="I42" s="16">
        <f>SUM(I38:I41)</f>
        <v>18562.269893999997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 ht="15.75" thickTop="1" x14ac:dyDescent="0.25">
      <c r="F43" s="13"/>
      <c r="G43" s="13"/>
      <c r="H43" s="17" t="s">
        <v>14</v>
      </c>
      <c r="I43" s="18">
        <f>I42/H42</f>
        <v>37124.539787999995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x14ac:dyDescent="0.25">
      <c r="F44" s="13"/>
      <c r="G44" s="13"/>
      <c r="H44" s="29" t="s">
        <v>18</v>
      </c>
      <c r="I44" s="29">
        <f>G38</f>
        <v>37125.5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x14ac:dyDescent="0.25">
      <c r="F45" s="13"/>
      <c r="G45" s="13"/>
      <c r="H45" s="17" t="s">
        <v>21</v>
      </c>
      <c r="I45" s="18">
        <f>I44-I43</f>
        <v>0.96021200000541285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 x14ac:dyDescent="0.25">
      <c r="A48" s="13"/>
      <c r="B48" s="13"/>
      <c r="C48" s="13"/>
      <c r="D48" s="13"/>
      <c r="E48" s="13"/>
      <c r="F48" s="13"/>
      <c r="G48" s="13"/>
      <c r="H48" s="17" t="s">
        <v>19</v>
      </c>
      <c r="I48" s="17">
        <f>I29-I44</f>
        <v>4.3000000000029104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 x14ac:dyDescent="0.25">
      <c r="A49" s="13"/>
      <c r="B49" s="13"/>
      <c r="C49" s="13"/>
      <c r="D49" s="13"/>
      <c r="E49" s="13"/>
      <c r="F49" s="13"/>
      <c r="G49" s="13"/>
      <c r="H49" s="17" t="s">
        <v>20</v>
      </c>
      <c r="I49" s="26">
        <f>(I29+I44)/2</f>
        <v>37127.65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1:28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28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28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28" x14ac:dyDescent="0.25">
      <c r="A53" s="13"/>
      <c r="B53" s="13"/>
      <c r="C53" s="13"/>
      <c r="D53" s="13"/>
      <c r="E53" s="13"/>
      <c r="F53" s="13"/>
      <c r="G53" s="13"/>
      <c r="H53" s="13"/>
      <c r="I53" s="27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28" x14ac:dyDescent="0.25">
      <c r="A54" s="13"/>
      <c r="B54" s="13"/>
      <c r="C54" s="13"/>
      <c r="D54" s="13"/>
      <c r="E54" s="13"/>
      <c r="F54" s="13"/>
      <c r="G54" s="13"/>
      <c r="H54" s="13"/>
      <c r="I54" s="27"/>
      <c r="J54" s="28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28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28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28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28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28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28" x14ac:dyDescent="0.25"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28" x14ac:dyDescent="0.25"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28" x14ac:dyDescent="0.25"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28" x14ac:dyDescent="0.25"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28" x14ac:dyDescent="0.25"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7:28" x14ac:dyDescent="0.25"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7:28" x14ac:dyDescent="0.25"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7:28" x14ac:dyDescent="0.25"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7:28" x14ac:dyDescent="0.25"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7:28" x14ac:dyDescent="0.25"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7:28" x14ac:dyDescent="0.25"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7:28" x14ac:dyDescent="0.25"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7:28" x14ac:dyDescent="0.25"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7:28" x14ac:dyDescent="0.25"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7:28" x14ac:dyDescent="0.25"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7:28" x14ac:dyDescent="0.25"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7:28" x14ac:dyDescent="0.25"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7:28" x14ac:dyDescent="0.25"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7:28" x14ac:dyDescent="0.25"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7:28" x14ac:dyDescent="0.25"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7:28" x14ac:dyDescent="0.25"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7:28" x14ac:dyDescent="0.25"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7:28" x14ac:dyDescent="0.25"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7:28" x14ac:dyDescent="0.25"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7:28" x14ac:dyDescent="0.25"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7:28" x14ac:dyDescent="0.25"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7:28" x14ac:dyDescent="0.25"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7:28" x14ac:dyDescent="0.25"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7:28" x14ac:dyDescent="0.25"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7:28" x14ac:dyDescent="0.25"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7:28" x14ac:dyDescent="0.25"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7:28" x14ac:dyDescent="0.25"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7:28" x14ac:dyDescent="0.25"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7:28" x14ac:dyDescent="0.25"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7:28" x14ac:dyDescent="0.25"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7:28" x14ac:dyDescent="0.25"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7:28" x14ac:dyDescent="0.25"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7:28" x14ac:dyDescent="0.25"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7:28" x14ac:dyDescent="0.25"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7:28" x14ac:dyDescent="0.25"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7:28" x14ac:dyDescent="0.25"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7:28" x14ac:dyDescent="0.25"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7:28" x14ac:dyDescent="0.25"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7:28" x14ac:dyDescent="0.25"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7:28" x14ac:dyDescent="0.25"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7:28" x14ac:dyDescent="0.25"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7:28" x14ac:dyDescent="0.25"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7:28" x14ac:dyDescent="0.25"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7:28" x14ac:dyDescent="0.25"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7:28" x14ac:dyDescent="0.25"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7:28" x14ac:dyDescent="0.25"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7:28" x14ac:dyDescent="0.25"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7:28" x14ac:dyDescent="0.25"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7:28" x14ac:dyDescent="0.25"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7:28" x14ac:dyDescent="0.25"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7:28" x14ac:dyDescent="0.25"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7:28" x14ac:dyDescent="0.25"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7:28" x14ac:dyDescent="0.25"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7:28" x14ac:dyDescent="0.25"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7:28" x14ac:dyDescent="0.25"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7:28" x14ac:dyDescent="0.25"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7:28" x14ac:dyDescent="0.25"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7:28" x14ac:dyDescent="0.25"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7:28" x14ac:dyDescent="0.25"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7:28" x14ac:dyDescent="0.25"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7:28" x14ac:dyDescent="0.25"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7:28" x14ac:dyDescent="0.25"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7:28" x14ac:dyDescent="0.25"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7:28" x14ac:dyDescent="0.25"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7:28" x14ac:dyDescent="0.25"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7:28" x14ac:dyDescent="0.25"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7:28" x14ac:dyDescent="0.25"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7:28" x14ac:dyDescent="0.25"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7:28" x14ac:dyDescent="0.25"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7:28" x14ac:dyDescent="0.25"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7:28" x14ac:dyDescent="0.25"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7:28" x14ac:dyDescent="0.25"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7:28" x14ac:dyDescent="0.25"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7:28" x14ac:dyDescent="0.25"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7:28" x14ac:dyDescent="0.25"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7:28" x14ac:dyDescent="0.25"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7:28" x14ac:dyDescent="0.25"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7:28" x14ac:dyDescent="0.25"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7:28" x14ac:dyDescent="0.25"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7:28" x14ac:dyDescent="0.25"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7:28" x14ac:dyDescent="0.25"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7:28" x14ac:dyDescent="0.25"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7:28" x14ac:dyDescent="0.25"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7:28" x14ac:dyDescent="0.25"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7:28" x14ac:dyDescent="0.25"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7:28" x14ac:dyDescent="0.25"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7:28" x14ac:dyDescent="0.25"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7:28" x14ac:dyDescent="0.25"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7:28" x14ac:dyDescent="0.25"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7:28" x14ac:dyDescent="0.25"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Trade_Analysis</vt:lpstr>
      <vt:lpstr>Order_Book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2021-09-29T09:38:05Z</dcterms:created>
  <dc:creator>Alexander Hagmann</dc:creator>
  <cp:lastModifiedBy>Alexander Hagmann</cp:lastModifiedBy>
  <dcterms:modified xsi:type="dcterms:W3CDTF">2022-01-12T08:50:36Z</dcterms:modified>
</cp:coreProperties>
</file>