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bacsik/Documents/classes/spring_2018/560/week_9/hw_5/"/>
    </mc:Choice>
  </mc:AlternateContent>
  <bookViews>
    <workbookView xWindow="0" yWindow="460" windowWidth="38400" windowHeight="19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 l="1"/>
  <c r="J2" i="1"/>
  <c r="M2" i="1"/>
  <c r="P2" i="1"/>
  <c r="Q2" i="1"/>
  <c r="H2" i="1"/>
  <c r="I2" i="1"/>
  <c r="J6" i="1"/>
  <c r="P6" i="1"/>
  <c r="H6" i="1"/>
  <c r="I6" i="1"/>
  <c r="J10" i="1"/>
  <c r="P10" i="1"/>
  <c r="N10" i="1"/>
  <c r="O10" i="1"/>
  <c r="H10" i="1"/>
  <c r="I10" i="1"/>
  <c r="J14" i="1"/>
  <c r="M14" i="1"/>
  <c r="H14" i="1"/>
  <c r="I14" i="1"/>
  <c r="J18" i="1"/>
  <c r="H18" i="1"/>
  <c r="I18" i="1"/>
  <c r="J22" i="1"/>
  <c r="H22" i="1"/>
  <c r="I22" i="1"/>
  <c r="I26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E26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G26" i="1"/>
  <c r="N2" i="1"/>
  <c r="O2" i="1"/>
  <c r="N6" i="1"/>
  <c r="O6" i="1"/>
  <c r="O26" i="1"/>
  <c r="O27" i="1"/>
  <c r="K2" i="1"/>
  <c r="L2" i="1"/>
  <c r="K14" i="1"/>
  <c r="L14" i="1"/>
  <c r="L26" i="1"/>
  <c r="L27" i="1"/>
  <c r="I27" i="1"/>
  <c r="G28" i="1"/>
  <c r="I29" i="1"/>
  <c r="O28" i="1"/>
  <c r="O29" i="1"/>
  <c r="L28" i="1"/>
  <c r="L29" i="1"/>
</calcChain>
</file>

<file path=xl/sharedStrings.xml><?xml version="1.0" encoding="utf-8"?>
<sst xmlns="http://schemas.openxmlformats.org/spreadsheetml/2006/main" count="70" uniqueCount="20">
  <si>
    <t>Female</t>
  </si>
  <si>
    <t>Male</t>
  </si>
  <si>
    <t>Gender</t>
  </si>
  <si>
    <t>Genotype</t>
  </si>
  <si>
    <t>Value</t>
  </si>
  <si>
    <t>AA</t>
  </si>
  <si>
    <t>AG</t>
  </si>
  <si>
    <t>GG</t>
  </si>
  <si>
    <t>Gender-Genotype Mean</t>
  </si>
  <si>
    <t>Gender Mean</t>
  </si>
  <si>
    <t>Genotype Mean</t>
  </si>
  <si>
    <t>Grand Mean</t>
  </si>
  <si>
    <t>a</t>
  </si>
  <si>
    <t>b</t>
  </si>
  <si>
    <t>r</t>
  </si>
  <si>
    <t>dif</t>
  </si>
  <si>
    <t>sq</t>
  </si>
  <si>
    <t>df</t>
  </si>
  <si>
    <t>Equation from slides. Doesn't seem to work.</t>
  </si>
  <si>
    <t>Dif from total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</si>
</sst>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J30" sqref="J30"/>
    </sheetView>
  </sheetViews>
  <sheetFormatPr baseColWidth="10" defaultRowHeight="16" x14ac:dyDescent="0.2"/>
  <cols>
    <col min="8" max="8" width="15.33203125" customWidth="1"/>
    <col min="9" max="9" width="20.6640625" customWidth="1"/>
    <col min="10" max="12" width="22.6640625" customWidth="1"/>
    <col min="13" max="15" width="14.6640625" customWidth="1"/>
    <col min="16" max="16" width="16.5" customWidth="1"/>
    <col min="17" max="17" width="12.1640625" bestFit="1" customWidth="1"/>
  </cols>
  <sheetData>
    <row r="1" spans="1:20" x14ac:dyDescent="0.2">
      <c r="A1" t="s">
        <v>2</v>
      </c>
      <c r="B1" t="s">
        <v>3</v>
      </c>
      <c r="C1" t="s">
        <v>4</v>
      </c>
      <c r="D1" t="s">
        <v>15</v>
      </c>
      <c r="E1" t="s">
        <v>16</v>
      </c>
      <c r="F1" t="s">
        <v>15</v>
      </c>
      <c r="G1" t="s">
        <v>16</v>
      </c>
      <c r="H1" t="s">
        <v>15</v>
      </c>
      <c r="I1" t="s">
        <v>16</v>
      </c>
      <c r="J1" t="s">
        <v>8</v>
      </c>
      <c r="K1" t="s">
        <v>17</v>
      </c>
      <c r="L1" t="s">
        <v>16</v>
      </c>
      <c r="M1" t="s">
        <v>9</v>
      </c>
      <c r="N1" t="s">
        <v>17</v>
      </c>
      <c r="O1" t="s">
        <v>16</v>
      </c>
      <c r="P1" t="s">
        <v>10</v>
      </c>
      <c r="Q1" t="s">
        <v>11</v>
      </c>
      <c r="S1" t="s">
        <v>12</v>
      </c>
      <c r="T1">
        <v>2</v>
      </c>
    </row>
    <row r="2" spans="1:20" x14ac:dyDescent="0.2">
      <c r="A2" t="s">
        <v>0</v>
      </c>
      <c r="B2" t="s">
        <v>5</v>
      </c>
      <c r="C2">
        <v>4</v>
      </c>
      <c r="D2">
        <f>C2-$Q$2</f>
        <v>-5.0833333333333339</v>
      </c>
      <c r="E2">
        <f>D2^2</f>
        <v>25.840277777777782</v>
      </c>
      <c r="F2">
        <f>C2-$J$2</f>
        <v>-1</v>
      </c>
      <c r="G2">
        <f>F2^2</f>
        <v>1</v>
      </c>
      <c r="H2">
        <f>J2-M2-P2+Q2</f>
        <v>0.91666666666666785</v>
      </c>
      <c r="I2">
        <f>H2^2</f>
        <v>0.8402777777777799</v>
      </c>
      <c r="J2">
        <f>AVERAGE(C2:C5)</f>
        <v>5</v>
      </c>
      <c r="K2">
        <f>M2-Q2</f>
        <v>-0.91666666666666785</v>
      </c>
      <c r="L2">
        <f>K2^2</f>
        <v>0.8402777777777799</v>
      </c>
      <c r="M2">
        <f>AVERAGE(C2:C13)</f>
        <v>8.1666666666666661</v>
      </c>
      <c r="N2">
        <f>P2-Q2</f>
        <v>-4.0833333333333339</v>
      </c>
      <c r="O2">
        <f>N2^2</f>
        <v>16.673611111111114</v>
      </c>
      <c r="P2">
        <f>AVERAGE(C2:C5,C14:C17)</f>
        <v>5</v>
      </c>
      <c r="Q2">
        <f>AVERAGE(C2:C25)</f>
        <v>9.0833333333333339</v>
      </c>
      <c r="S2" t="s">
        <v>13</v>
      </c>
      <c r="T2">
        <v>3</v>
      </c>
    </row>
    <row r="3" spans="1:20" x14ac:dyDescent="0.2">
      <c r="A3" t="s">
        <v>0</v>
      </c>
      <c r="B3" t="s">
        <v>5</v>
      </c>
      <c r="C3">
        <v>5</v>
      </c>
      <c r="D3">
        <f t="shared" ref="D3:D25" si="0">C3-$Q$2</f>
        <v>-4.0833333333333339</v>
      </c>
      <c r="E3">
        <f t="shared" ref="E3:E25" si="1">D3^2</f>
        <v>16.673611111111114</v>
      </c>
      <c r="F3">
        <f>C3-$J$2</f>
        <v>0</v>
      </c>
      <c r="G3">
        <f t="shared" ref="G3:G25" si="2">F3^2</f>
        <v>0</v>
      </c>
      <c r="S3" t="s">
        <v>14</v>
      </c>
      <c r="T3">
        <v>4</v>
      </c>
    </row>
    <row r="4" spans="1:20" x14ac:dyDescent="0.2">
      <c r="A4" t="s">
        <v>0</v>
      </c>
      <c r="B4" t="s">
        <v>5</v>
      </c>
      <c r="C4">
        <v>6</v>
      </c>
      <c r="D4">
        <f t="shared" si="0"/>
        <v>-3.0833333333333339</v>
      </c>
      <c r="E4">
        <f t="shared" si="1"/>
        <v>9.5069444444444482</v>
      </c>
      <c r="F4">
        <f>C4-$J$2</f>
        <v>1</v>
      </c>
      <c r="G4">
        <f t="shared" si="2"/>
        <v>1</v>
      </c>
    </row>
    <row r="5" spans="1:20" x14ac:dyDescent="0.2">
      <c r="A5" t="s">
        <v>0</v>
      </c>
      <c r="B5" t="s">
        <v>5</v>
      </c>
      <c r="C5">
        <v>5</v>
      </c>
      <c r="D5">
        <f t="shared" si="0"/>
        <v>-4.0833333333333339</v>
      </c>
      <c r="E5">
        <f t="shared" si="1"/>
        <v>16.673611111111114</v>
      </c>
      <c r="F5">
        <f>C5-$J$2</f>
        <v>0</v>
      </c>
      <c r="G5">
        <f t="shared" si="2"/>
        <v>0</v>
      </c>
    </row>
    <row r="6" spans="1:20" x14ac:dyDescent="0.2">
      <c r="A6" t="s">
        <v>0</v>
      </c>
      <c r="B6" t="s">
        <v>6</v>
      </c>
      <c r="C6">
        <v>7</v>
      </c>
      <c r="D6">
        <f t="shared" si="0"/>
        <v>-2.0833333333333339</v>
      </c>
      <c r="E6">
        <f t="shared" si="1"/>
        <v>4.3402777777777803</v>
      </c>
      <c r="F6">
        <f>C6-$J$6</f>
        <v>-2</v>
      </c>
      <c r="G6">
        <f t="shared" si="2"/>
        <v>4</v>
      </c>
      <c r="H6">
        <f>J6-M2-P6+Q2</f>
        <v>-1.0833333333333321</v>
      </c>
      <c r="I6">
        <f>H6^2</f>
        <v>1.1736111111111085</v>
      </c>
      <c r="J6">
        <f>AVERAGE(C6:C9)</f>
        <v>9</v>
      </c>
      <c r="N6">
        <f>P6-Q2</f>
        <v>1.9166666666666661</v>
      </c>
      <c r="O6">
        <f>N6^2</f>
        <v>3.6736111111111089</v>
      </c>
      <c r="P6">
        <f>AVERAGE(C6:C9,C18:C21)</f>
        <v>11</v>
      </c>
    </row>
    <row r="7" spans="1:20" x14ac:dyDescent="0.2">
      <c r="A7" t="s">
        <v>0</v>
      </c>
      <c r="B7" t="s">
        <v>6</v>
      </c>
      <c r="C7">
        <v>9</v>
      </c>
      <c r="D7">
        <f t="shared" si="0"/>
        <v>-8.3333333333333925E-2</v>
      </c>
      <c r="E7">
        <f t="shared" si="1"/>
        <v>6.9444444444445429E-3</v>
      </c>
      <c r="F7">
        <f>C7-$J$6</f>
        <v>0</v>
      </c>
      <c r="G7">
        <f t="shared" si="2"/>
        <v>0</v>
      </c>
    </row>
    <row r="8" spans="1:20" x14ac:dyDescent="0.2">
      <c r="A8" t="s">
        <v>0</v>
      </c>
      <c r="B8" t="s">
        <v>6</v>
      </c>
      <c r="C8">
        <v>8</v>
      </c>
      <c r="D8">
        <f t="shared" si="0"/>
        <v>-1.0833333333333339</v>
      </c>
      <c r="E8">
        <f t="shared" si="1"/>
        <v>1.1736111111111125</v>
      </c>
      <c r="F8">
        <f>C8-$J$6</f>
        <v>-1</v>
      </c>
      <c r="G8">
        <f t="shared" si="2"/>
        <v>1</v>
      </c>
    </row>
    <row r="9" spans="1:20" x14ac:dyDescent="0.2">
      <c r="A9" t="s">
        <v>0</v>
      </c>
      <c r="B9" t="s">
        <v>6</v>
      </c>
      <c r="C9">
        <v>12</v>
      </c>
      <c r="D9">
        <f t="shared" si="0"/>
        <v>2.9166666666666661</v>
      </c>
      <c r="E9">
        <f t="shared" si="1"/>
        <v>8.5069444444444411</v>
      </c>
      <c r="F9">
        <f>C9-$J$6</f>
        <v>3</v>
      </c>
      <c r="G9">
        <f t="shared" si="2"/>
        <v>9</v>
      </c>
    </row>
    <row r="10" spans="1:20" x14ac:dyDescent="0.2">
      <c r="A10" t="s">
        <v>0</v>
      </c>
      <c r="B10" t="s">
        <v>7</v>
      </c>
      <c r="C10">
        <v>10</v>
      </c>
      <c r="D10">
        <f t="shared" si="0"/>
        <v>0.91666666666666607</v>
      </c>
      <c r="E10">
        <f t="shared" si="1"/>
        <v>0.84027777777777668</v>
      </c>
      <c r="F10">
        <f>C10-$J$10</f>
        <v>-0.5</v>
      </c>
      <c r="G10">
        <f t="shared" si="2"/>
        <v>0.25</v>
      </c>
      <c r="H10">
        <f>J10-M2-O10+Q2</f>
        <v>6.7222222222222259</v>
      </c>
      <c r="I10">
        <f>H10^2</f>
        <v>45.188271604938322</v>
      </c>
      <c r="J10">
        <f>AVERAGE(C10:C13)</f>
        <v>10.5</v>
      </c>
      <c r="N10">
        <f>P10-Q2</f>
        <v>2.1666666666666661</v>
      </c>
      <c r="O10">
        <f>N10^2</f>
        <v>4.694444444444442</v>
      </c>
      <c r="P10">
        <f>AVERAGE(C10:C13,C22:C25)</f>
        <v>11.25</v>
      </c>
    </row>
    <row r="11" spans="1:20" x14ac:dyDescent="0.2">
      <c r="A11" t="s">
        <v>0</v>
      </c>
      <c r="B11" t="s">
        <v>7</v>
      </c>
      <c r="C11">
        <v>12</v>
      </c>
      <c r="D11">
        <f t="shared" si="0"/>
        <v>2.9166666666666661</v>
      </c>
      <c r="E11">
        <f t="shared" si="1"/>
        <v>8.5069444444444411</v>
      </c>
      <c r="F11">
        <f>C11-$J$10</f>
        <v>1.5</v>
      </c>
      <c r="G11">
        <f t="shared" si="2"/>
        <v>2.25</v>
      </c>
    </row>
    <row r="12" spans="1:20" x14ac:dyDescent="0.2">
      <c r="A12" t="s">
        <v>0</v>
      </c>
      <c r="B12" t="s">
        <v>7</v>
      </c>
      <c r="C12">
        <v>11</v>
      </c>
      <c r="D12">
        <f t="shared" si="0"/>
        <v>1.9166666666666661</v>
      </c>
      <c r="E12">
        <f t="shared" si="1"/>
        <v>3.6736111111111089</v>
      </c>
      <c r="F12">
        <f>C12-$J$10</f>
        <v>0.5</v>
      </c>
      <c r="G12">
        <f t="shared" si="2"/>
        <v>0.25</v>
      </c>
    </row>
    <row r="13" spans="1:20" x14ac:dyDescent="0.2">
      <c r="A13" t="s">
        <v>0</v>
      </c>
      <c r="B13" t="s">
        <v>7</v>
      </c>
      <c r="C13">
        <v>9</v>
      </c>
      <c r="D13">
        <f t="shared" si="0"/>
        <v>-8.3333333333333925E-2</v>
      </c>
      <c r="E13">
        <f t="shared" si="1"/>
        <v>6.9444444444445429E-3</v>
      </c>
      <c r="F13">
        <f>C13-$J$10</f>
        <v>-1.5</v>
      </c>
      <c r="G13">
        <f t="shared" si="2"/>
        <v>2.25</v>
      </c>
    </row>
    <row r="14" spans="1:20" x14ac:dyDescent="0.2">
      <c r="A14" t="s">
        <v>1</v>
      </c>
      <c r="B14" t="s">
        <v>5</v>
      </c>
      <c r="C14">
        <v>6</v>
      </c>
      <c r="D14">
        <f t="shared" si="0"/>
        <v>-3.0833333333333339</v>
      </c>
      <c r="E14">
        <f t="shared" si="1"/>
        <v>9.5069444444444482</v>
      </c>
      <c r="F14">
        <f>C14-$J$14</f>
        <v>1</v>
      </c>
      <c r="G14">
        <f t="shared" si="2"/>
        <v>1</v>
      </c>
      <c r="H14">
        <f>J14-M14-P2+Q2</f>
        <v>-0.91666666666666607</v>
      </c>
      <c r="I14">
        <f>H14^2</f>
        <v>0.84027777777777668</v>
      </c>
      <c r="J14">
        <f>AVERAGE(C14:C17)</f>
        <v>5</v>
      </c>
      <c r="K14">
        <f>M14-Q2</f>
        <v>0.91666666666666607</v>
      </c>
      <c r="L14">
        <f>K14^2</f>
        <v>0.84027777777777668</v>
      </c>
      <c r="M14">
        <f>AVERAGE(C14:C25)</f>
        <v>10</v>
      </c>
    </row>
    <row r="15" spans="1:20" x14ac:dyDescent="0.2">
      <c r="A15" t="s">
        <v>1</v>
      </c>
      <c r="B15" t="s">
        <v>5</v>
      </c>
      <c r="C15">
        <v>6</v>
      </c>
      <c r="D15">
        <f t="shared" si="0"/>
        <v>-3.0833333333333339</v>
      </c>
      <c r="E15">
        <f t="shared" si="1"/>
        <v>9.5069444444444482</v>
      </c>
      <c r="F15">
        <f>C15-$J$14</f>
        <v>1</v>
      </c>
      <c r="G15">
        <f t="shared" si="2"/>
        <v>1</v>
      </c>
    </row>
    <row r="16" spans="1:20" x14ac:dyDescent="0.2">
      <c r="A16" t="s">
        <v>1</v>
      </c>
      <c r="B16" t="s">
        <v>5</v>
      </c>
      <c r="C16">
        <v>4</v>
      </c>
      <c r="D16">
        <f t="shared" si="0"/>
        <v>-5.0833333333333339</v>
      </c>
      <c r="E16">
        <f t="shared" si="1"/>
        <v>25.840277777777782</v>
      </c>
      <c r="F16">
        <f>C16-$J$14</f>
        <v>-1</v>
      </c>
      <c r="G16">
        <f t="shared" si="2"/>
        <v>1</v>
      </c>
    </row>
    <row r="17" spans="1:15" x14ac:dyDescent="0.2">
      <c r="A17" t="s">
        <v>1</v>
      </c>
      <c r="B17" t="s">
        <v>5</v>
      </c>
      <c r="C17">
        <v>4</v>
      </c>
      <c r="D17">
        <f t="shared" si="0"/>
        <v>-5.0833333333333339</v>
      </c>
      <c r="E17">
        <f t="shared" si="1"/>
        <v>25.840277777777782</v>
      </c>
      <c r="F17">
        <f>C17-$J$14</f>
        <v>-1</v>
      </c>
      <c r="G17">
        <f t="shared" si="2"/>
        <v>1</v>
      </c>
    </row>
    <row r="18" spans="1:15" x14ac:dyDescent="0.2">
      <c r="A18" t="s">
        <v>1</v>
      </c>
      <c r="B18" t="s">
        <v>6</v>
      </c>
      <c r="C18">
        <v>13</v>
      </c>
      <c r="D18">
        <f t="shared" si="0"/>
        <v>3.9166666666666661</v>
      </c>
      <c r="E18">
        <f t="shared" si="1"/>
        <v>15.340277777777773</v>
      </c>
      <c r="F18">
        <f>C18-$J$18</f>
        <v>0</v>
      </c>
      <c r="G18">
        <f t="shared" si="2"/>
        <v>0</v>
      </c>
      <c r="H18">
        <f>J18-M14-P6+Q2</f>
        <v>1.0833333333333339</v>
      </c>
      <c r="I18">
        <f>H18^2</f>
        <v>1.1736111111111125</v>
      </c>
      <c r="J18">
        <f>AVERAGE(C18:C21)</f>
        <v>13</v>
      </c>
    </row>
    <row r="19" spans="1:15" x14ac:dyDescent="0.2">
      <c r="A19" t="s">
        <v>1</v>
      </c>
      <c r="B19" t="s">
        <v>6</v>
      </c>
      <c r="C19">
        <v>15</v>
      </c>
      <c r="D19">
        <f t="shared" si="0"/>
        <v>5.9166666666666661</v>
      </c>
      <c r="E19">
        <f t="shared" si="1"/>
        <v>35.006944444444436</v>
      </c>
      <c r="F19">
        <f>C19-$J$18</f>
        <v>2</v>
      </c>
      <c r="G19">
        <f t="shared" si="2"/>
        <v>4</v>
      </c>
    </row>
    <row r="20" spans="1:15" x14ac:dyDescent="0.2">
      <c r="A20" t="s">
        <v>1</v>
      </c>
      <c r="B20" t="s">
        <v>6</v>
      </c>
      <c r="C20">
        <v>12</v>
      </c>
      <c r="D20">
        <f t="shared" si="0"/>
        <v>2.9166666666666661</v>
      </c>
      <c r="E20">
        <f t="shared" si="1"/>
        <v>8.5069444444444411</v>
      </c>
      <c r="F20">
        <f>C20-$J$18</f>
        <v>-1</v>
      </c>
      <c r="G20">
        <f t="shared" si="2"/>
        <v>1</v>
      </c>
    </row>
    <row r="21" spans="1:15" x14ac:dyDescent="0.2">
      <c r="A21" t="s">
        <v>1</v>
      </c>
      <c r="B21" t="s">
        <v>6</v>
      </c>
      <c r="C21">
        <v>12</v>
      </c>
      <c r="D21">
        <f t="shared" si="0"/>
        <v>2.9166666666666661</v>
      </c>
      <c r="E21">
        <f t="shared" si="1"/>
        <v>8.5069444444444411</v>
      </c>
      <c r="F21">
        <f>C21-$J$18</f>
        <v>-1</v>
      </c>
      <c r="G21">
        <f t="shared" si="2"/>
        <v>1</v>
      </c>
    </row>
    <row r="22" spans="1:15" x14ac:dyDescent="0.2">
      <c r="A22" t="s">
        <v>1</v>
      </c>
      <c r="B22" t="s">
        <v>7</v>
      </c>
      <c r="C22">
        <v>12</v>
      </c>
      <c r="D22">
        <f t="shared" si="0"/>
        <v>2.9166666666666661</v>
      </c>
      <c r="E22">
        <f t="shared" si="1"/>
        <v>8.5069444444444411</v>
      </c>
      <c r="F22">
        <f>C22-$J$22</f>
        <v>0</v>
      </c>
      <c r="G22">
        <f t="shared" si="2"/>
        <v>0</v>
      </c>
      <c r="H22">
        <f>J22-M14-O10+Q2</f>
        <v>6.3888888888888919</v>
      </c>
      <c r="I22">
        <f>H22^2</f>
        <v>40.817901234567941</v>
      </c>
      <c r="J22">
        <f>AVERAGE(C22:C25)</f>
        <v>12</v>
      </c>
    </row>
    <row r="23" spans="1:15" x14ac:dyDescent="0.2">
      <c r="A23" t="s">
        <v>1</v>
      </c>
      <c r="B23" t="s">
        <v>7</v>
      </c>
      <c r="C23">
        <v>13</v>
      </c>
      <c r="D23">
        <f t="shared" si="0"/>
        <v>3.9166666666666661</v>
      </c>
      <c r="E23">
        <f t="shared" si="1"/>
        <v>15.340277777777773</v>
      </c>
      <c r="F23">
        <f>C23-$J$22</f>
        <v>1</v>
      </c>
      <c r="G23">
        <f t="shared" si="2"/>
        <v>1</v>
      </c>
    </row>
    <row r="24" spans="1:15" x14ac:dyDescent="0.2">
      <c r="A24" t="s">
        <v>1</v>
      </c>
      <c r="B24" t="s">
        <v>7</v>
      </c>
      <c r="C24">
        <v>10</v>
      </c>
      <c r="D24">
        <f t="shared" si="0"/>
        <v>0.91666666666666607</v>
      </c>
      <c r="E24">
        <f t="shared" si="1"/>
        <v>0.84027777777777668</v>
      </c>
      <c r="F24">
        <f>C24-$J$22</f>
        <v>-2</v>
      </c>
      <c r="G24">
        <f t="shared" si="2"/>
        <v>4</v>
      </c>
    </row>
    <row r="25" spans="1:15" x14ac:dyDescent="0.2">
      <c r="A25" t="s">
        <v>1</v>
      </c>
      <c r="B25" t="s">
        <v>7</v>
      </c>
      <c r="C25">
        <v>13</v>
      </c>
      <c r="D25">
        <f t="shared" si="0"/>
        <v>3.9166666666666661</v>
      </c>
      <c r="E25">
        <f t="shared" si="1"/>
        <v>15.340277777777773</v>
      </c>
      <c r="F25">
        <f>C25-$J$22</f>
        <v>1</v>
      </c>
      <c r="G25">
        <f t="shared" si="2"/>
        <v>1</v>
      </c>
    </row>
    <row r="26" spans="1:15" x14ac:dyDescent="0.2">
      <c r="E26">
        <f>SUM(E2:E25)</f>
        <v>273.83333333333326</v>
      </c>
      <c r="G26">
        <f>SUM(G2:G25)</f>
        <v>37</v>
      </c>
      <c r="I26">
        <f>SUM(I2:I22)</f>
        <v>90.033950617284034</v>
      </c>
      <c r="J26" t="s">
        <v>18</v>
      </c>
      <c r="L26">
        <f>SUM(L2,L14)</f>
        <v>1.6805555555555567</v>
      </c>
      <c r="O26">
        <f>SUM(O2,O6,O10)</f>
        <v>25.041666666666664</v>
      </c>
    </row>
    <row r="27" spans="1:15" x14ac:dyDescent="0.2">
      <c r="I27">
        <f>E26-G26-O27-L27</f>
        <v>16.333333333333265</v>
      </c>
      <c r="J27" t="s">
        <v>19</v>
      </c>
      <c r="L27">
        <f>T3*T2*L26</f>
        <v>20.166666666666679</v>
      </c>
      <c r="O27">
        <f>T3*T1*O26</f>
        <v>200.33333333333331</v>
      </c>
    </row>
    <row r="28" spans="1:15" x14ac:dyDescent="0.2">
      <c r="G28">
        <f>G26/18</f>
        <v>2.0555555555555554</v>
      </c>
      <c r="I28">
        <f>I27/2</f>
        <v>8.1666666666666323</v>
      </c>
      <c r="L28">
        <f>L27/1</f>
        <v>20.166666666666679</v>
      </c>
      <c r="O28">
        <f>O27/2</f>
        <v>100.16666666666666</v>
      </c>
    </row>
    <row r="29" spans="1:15" x14ac:dyDescent="0.2">
      <c r="I29">
        <f>I28/G28</f>
        <v>3.9729729729729568</v>
      </c>
      <c r="L29">
        <f>L28/G28</f>
        <v>9.8108108108108176</v>
      </c>
      <c r="O29">
        <f>O28/G28</f>
        <v>48.729729729729726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2018-06-07T20:58:35Z</dcterms:created>
  <dcterms:modified xsi:type="dcterms:W3CDTF">2018-06-07T22:39:50Z</dcterms:modified>
</cp:coreProperties>
</file>