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Z:\CBQ\Staff\David\z-ME\School\WGU\MS - Data Analytics\Fundamentals of Data Analytics\"/>
    </mc:Choice>
  </mc:AlternateContent>
  <xr:revisionPtr revIDLastSave="0" documentId="13_ncr:1_{DF87C4DC-967E-4085-BC94-590DED1E7BD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Regression" sheetId="1" r:id="rId1"/>
    <sheet name="Residual Plot" sheetId="3" r:id="rId2"/>
    <sheet name="Regression - No Outliers" sheetId="2" r:id="rId3"/>
    <sheet name="Qualification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5" l="1"/>
  <c r="C31" i="5" s="1"/>
  <c r="J4" i="5"/>
  <c r="J7" i="5"/>
  <c r="J8" i="5"/>
  <c r="J11" i="5"/>
  <c r="J15" i="5"/>
  <c r="J16" i="5"/>
  <c r="J2" i="5"/>
  <c r="E18" i="2"/>
  <c r="E17" i="2"/>
  <c r="F17" i="2" s="1"/>
  <c r="G17" i="2" s="1"/>
  <c r="E16" i="2"/>
  <c r="E15" i="2"/>
  <c r="E14" i="2"/>
  <c r="E13" i="2"/>
  <c r="F13" i="2" s="1"/>
  <c r="G13" i="2" s="1"/>
  <c r="E12" i="2"/>
  <c r="E11" i="2"/>
  <c r="E10" i="2"/>
  <c r="E9" i="2"/>
  <c r="F9" i="2" s="1"/>
  <c r="G9" i="2" s="1"/>
  <c r="E8" i="2"/>
  <c r="E7" i="2"/>
  <c r="E6" i="2"/>
  <c r="E5" i="2"/>
  <c r="F5" i="2" s="1"/>
  <c r="G5" i="2" s="1"/>
  <c r="E4" i="2"/>
  <c r="E3" i="2"/>
  <c r="E2" i="2"/>
  <c r="E3" i="5"/>
  <c r="E4" i="5"/>
  <c r="G4" i="5" s="1"/>
  <c r="E5" i="5"/>
  <c r="G5" i="5" s="1"/>
  <c r="E6" i="5"/>
  <c r="G6" i="5" s="1"/>
  <c r="E7" i="5"/>
  <c r="E8" i="5"/>
  <c r="I8" i="5" s="1"/>
  <c r="E9" i="5"/>
  <c r="G9" i="5" s="1"/>
  <c r="E10" i="5"/>
  <c r="I10" i="5" s="1"/>
  <c r="J10" i="5" s="1"/>
  <c r="E11" i="5"/>
  <c r="E12" i="5"/>
  <c r="G12" i="5" s="1"/>
  <c r="E13" i="5"/>
  <c r="I13" i="5" s="1"/>
  <c r="J13" i="5" s="1"/>
  <c r="E14" i="5"/>
  <c r="G14" i="5" s="1"/>
  <c r="E15" i="5"/>
  <c r="E16" i="5"/>
  <c r="I16" i="5" s="1"/>
  <c r="E17" i="5"/>
  <c r="G17" i="5" s="1"/>
  <c r="E18" i="5"/>
  <c r="I18" i="5" s="1"/>
  <c r="J18" i="5" s="1"/>
  <c r="E2" i="5"/>
  <c r="I2" i="5" s="1"/>
  <c r="D18" i="5"/>
  <c r="I17" i="5"/>
  <c r="J17" i="5" s="1"/>
  <c r="D17" i="5"/>
  <c r="D16" i="5"/>
  <c r="I15" i="5"/>
  <c r="D15" i="5"/>
  <c r="I14" i="5"/>
  <c r="J14" i="5" s="1"/>
  <c r="D14" i="5"/>
  <c r="D13" i="5"/>
  <c r="D12" i="5"/>
  <c r="I11" i="5"/>
  <c r="D11" i="5"/>
  <c r="D10" i="5"/>
  <c r="D9" i="5"/>
  <c r="D8" i="5"/>
  <c r="I7" i="5"/>
  <c r="D7" i="5"/>
  <c r="D6" i="5"/>
  <c r="D5" i="5"/>
  <c r="I4" i="5"/>
  <c r="D4" i="5"/>
  <c r="I3" i="5"/>
  <c r="J3" i="5" s="1"/>
  <c r="D3" i="5"/>
  <c r="D2" i="5"/>
  <c r="F20" i="3"/>
  <c r="G20" i="3" s="1"/>
  <c r="E20" i="3"/>
  <c r="D20" i="3"/>
  <c r="E19" i="3"/>
  <c r="F19" i="3" s="1"/>
  <c r="G19" i="3" s="1"/>
  <c r="D19" i="3"/>
  <c r="F18" i="3"/>
  <c r="G18" i="3" s="1"/>
  <c r="E18" i="3"/>
  <c r="D18" i="3"/>
  <c r="E17" i="3"/>
  <c r="F17" i="3" s="1"/>
  <c r="G17" i="3" s="1"/>
  <c r="D17" i="3"/>
  <c r="F16" i="3"/>
  <c r="G16" i="3" s="1"/>
  <c r="E16" i="3"/>
  <c r="D16" i="3"/>
  <c r="E15" i="3"/>
  <c r="F15" i="3" s="1"/>
  <c r="G15" i="3" s="1"/>
  <c r="D15" i="3"/>
  <c r="F14" i="3"/>
  <c r="G14" i="3" s="1"/>
  <c r="E14" i="3"/>
  <c r="D14" i="3"/>
  <c r="E13" i="3"/>
  <c r="F13" i="3" s="1"/>
  <c r="G13" i="3" s="1"/>
  <c r="D13" i="3"/>
  <c r="F12" i="3"/>
  <c r="G12" i="3" s="1"/>
  <c r="E12" i="3"/>
  <c r="D12" i="3"/>
  <c r="E11" i="3"/>
  <c r="F11" i="3" s="1"/>
  <c r="G11" i="3" s="1"/>
  <c r="D11" i="3"/>
  <c r="F10" i="3"/>
  <c r="G10" i="3" s="1"/>
  <c r="E10" i="3"/>
  <c r="D10" i="3"/>
  <c r="E9" i="3"/>
  <c r="F9" i="3" s="1"/>
  <c r="G9" i="3" s="1"/>
  <c r="D9" i="3"/>
  <c r="F8" i="3"/>
  <c r="G8" i="3" s="1"/>
  <c r="E8" i="3"/>
  <c r="D8" i="3"/>
  <c r="E7" i="3"/>
  <c r="F7" i="3" s="1"/>
  <c r="G7" i="3" s="1"/>
  <c r="D7" i="3"/>
  <c r="F6" i="3"/>
  <c r="G6" i="3" s="1"/>
  <c r="E6" i="3"/>
  <c r="D6" i="3"/>
  <c r="E5" i="3"/>
  <c r="F5" i="3" s="1"/>
  <c r="G5" i="3" s="1"/>
  <c r="D5" i="3"/>
  <c r="F4" i="3"/>
  <c r="G4" i="3" s="1"/>
  <c r="E4" i="3"/>
  <c r="D4" i="3"/>
  <c r="E3" i="3"/>
  <c r="F3" i="3" s="1"/>
  <c r="G3" i="3" s="1"/>
  <c r="D3" i="3"/>
  <c r="F2" i="3"/>
  <c r="G2" i="3" s="1"/>
  <c r="E2" i="3"/>
  <c r="D2" i="3"/>
  <c r="F18" i="2"/>
  <c r="G18" i="2" s="1"/>
  <c r="D18" i="2"/>
  <c r="D17" i="2"/>
  <c r="F16" i="2"/>
  <c r="G16" i="2" s="1"/>
  <c r="D16" i="2"/>
  <c r="F15" i="2"/>
  <c r="G15" i="2" s="1"/>
  <c r="D15" i="2"/>
  <c r="F14" i="2"/>
  <c r="G14" i="2" s="1"/>
  <c r="D14" i="2"/>
  <c r="D13" i="2"/>
  <c r="F12" i="2"/>
  <c r="G12" i="2" s="1"/>
  <c r="D12" i="2"/>
  <c r="F11" i="2"/>
  <c r="G11" i="2" s="1"/>
  <c r="D11" i="2"/>
  <c r="F10" i="2"/>
  <c r="G10" i="2" s="1"/>
  <c r="D10" i="2"/>
  <c r="D9" i="2"/>
  <c r="F8" i="2"/>
  <c r="G8" i="2" s="1"/>
  <c r="D8" i="2"/>
  <c r="F7" i="2"/>
  <c r="G7" i="2" s="1"/>
  <c r="D7" i="2"/>
  <c r="F6" i="2"/>
  <c r="G6" i="2" s="1"/>
  <c r="D6" i="2"/>
  <c r="D5" i="2"/>
  <c r="F4" i="2"/>
  <c r="G4" i="2" s="1"/>
  <c r="D4" i="2"/>
  <c r="F3" i="2"/>
  <c r="G3" i="2" s="1"/>
  <c r="D3" i="2"/>
  <c r="F2" i="2"/>
  <c r="G2" i="2" s="1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F9" i="5" l="1"/>
  <c r="H9" i="5" s="1"/>
  <c r="F17" i="5"/>
  <c r="H17" i="5" s="1"/>
  <c r="G3" i="5"/>
  <c r="G11" i="5"/>
  <c r="G2" i="5"/>
  <c r="F10" i="5"/>
  <c r="H10" i="5" s="1"/>
  <c r="F3" i="5"/>
  <c r="H3" i="5" s="1"/>
  <c r="F11" i="5"/>
  <c r="H11" i="5" s="1"/>
  <c r="F2" i="5"/>
  <c r="H2" i="5" s="1"/>
  <c r="G8" i="5"/>
  <c r="G7" i="5"/>
  <c r="F14" i="5"/>
  <c r="H14" i="5" s="1"/>
  <c r="F7" i="5"/>
  <c r="H7" i="5" s="1"/>
  <c r="G15" i="5"/>
  <c r="F6" i="5"/>
  <c r="H6" i="5" s="1"/>
  <c r="G16" i="5"/>
  <c r="F15" i="5"/>
  <c r="H15" i="5" s="1"/>
  <c r="F18" i="5"/>
  <c r="H18" i="5" s="1"/>
  <c r="I6" i="5"/>
  <c r="J6" i="5" s="1"/>
  <c r="F13" i="5"/>
  <c r="H13" i="5" s="1"/>
  <c r="F5" i="5"/>
  <c r="H5" i="5" s="1"/>
  <c r="I5" i="5"/>
  <c r="J5" i="5" s="1"/>
  <c r="F12" i="5"/>
  <c r="H12" i="5" s="1"/>
  <c r="F4" i="5"/>
  <c r="H4" i="5" s="1"/>
  <c r="G13" i="5"/>
  <c r="I12" i="5"/>
  <c r="J12" i="5" s="1"/>
  <c r="G18" i="5"/>
  <c r="G10" i="5"/>
  <c r="I9" i="5"/>
  <c r="J9" i="5" s="1"/>
  <c r="F16" i="5"/>
  <c r="H16" i="5" s="1"/>
  <c r="F8" i="5"/>
  <c r="H8" i="5" s="1"/>
  <c r="J19" i="5"/>
  <c r="G21" i="3"/>
  <c r="G19" i="2"/>
  <c r="H19" i="5" l="1"/>
</calcChain>
</file>

<file path=xl/sharedStrings.xml><?xml version="1.0" encoding="utf-8"?>
<sst xmlns="http://schemas.openxmlformats.org/spreadsheetml/2006/main" count="105" uniqueCount="36">
  <si>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</si>
  <si>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</si>
  <si>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</si>
  <si>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</si>
  <si>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</si>
  <si>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</si>
  <si>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</si>
  <si>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</si>
  <si>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</si>
  <si>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</si>
  <si>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</si>
  <si>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</si>
  <si>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</si>
  <si>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</si>
  <si>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</si>
  <si>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</si>
  <si>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</si>
  <si>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</si>
  <si>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</si>
  <si>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</si>
  <si>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</si>
  <si>
    <t>Expected Officers at Scene (y = 1.491x + 21.914)</t>
  </si>
  <si>
    <t>Error</t>
  </si>
  <si>
    <t>Absolute Value of Error</t>
  </si>
  <si>
    <t>Average Officers at Scene</t>
  </si>
  <si>
    <t>Error  (Residual)</t>
  </si>
  <si>
    <t>Expected Officers at Scene (y = 1.8324x + 7.3058)</t>
  </si>
  <si>
    <t>Residual Sum of Squares</t>
  </si>
  <si>
    <t>Error (Residual)</t>
  </si>
  <si>
    <t>Squared Residual</t>
  </si>
  <si>
    <t>Residual Degrees of Freedom</t>
  </si>
  <si>
    <t>Residual Mean Square</t>
  </si>
  <si>
    <t>Residual Standard Error</t>
  </si>
  <si>
    <t>95% Confidence Level Upper</t>
  </si>
  <si>
    <t>95% Confidence Level Lower</t>
  </si>
  <si>
    <t>Expected officers at Scene from upper 95%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</si>
</sst>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Regression!$B$2:$B$20</c:f>
              <c:numCache>
                <c:formatCode>General</c:formatCode>
                <c:ptCount val="19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Regression!$C$2:$C$20</c:f>
              <c:numCache>
                <c:formatCode>General</c:formatCode>
                <c:ptCount val="19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Plot'!$F$1</c:f>
              <c:strCache>
                <c:ptCount val="1"/>
                <c:pt idx="0">
                  <c:v>Error  (Residual)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Plot'!$B$2:$B$20</c:f>
              <c:numCache>
                <c:formatCode>General</c:formatCode>
                <c:ptCount val="19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'Residual Plot'!$F$2:$F$20</c:f>
              <c:numCache>
                <c:formatCode>0.00</c:formatCode>
                <c:ptCount val="19"/>
                <c:pt idx="0">
                  <c:v>12.33299999999997</c:v>
                </c:pt>
                <c:pt idx="1">
                  <c:v>-43.288999999999987</c:v>
                </c:pt>
                <c:pt idx="2">
                  <c:v>8.9189999999999969</c:v>
                </c:pt>
                <c:pt idx="3">
                  <c:v>13.661999999999992</c:v>
                </c:pt>
                <c:pt idx="4">
                  <c:v>9.6259999999999906</c:v>
                </c:pt>
                <c:pt idx="5">
                  <c:v>3.8649999999999949</c:v>
                </c:pt>
                <c:pt idx="6">
                  <c:v>-3.4460000000000122</c:v>
                </c:pt>
                <c:pt idx="7">
                  <c:v>12.625999999999991</c:v>
                </c:pt>
                <c:pt idx="8">
                  <c:v>-5.5180000000000007</c:v>
                </c:pt>
                <c:pt idx="9">
                  <c:v>-22.405000000000001</c:v>
                </c:pt>
                <c:pt idx="10">
                  <c:v>-6.0450000000000159</c:v>
                </c:pt>
                <c:pt idx="11">
                  <c:v>5.6439999999999912</c:v>
                </c:pt>
                <c:pt idx="12">
                  <c:v>-6.5720000000000027</c:v>
                </c:pt>
                <c:pt idx="13">
                  <c:v>-11.518000000000001</c:v>
                </c:pt>
                <c:pt idx="14">
                  <c:v>18.404999999999973</c:v>
                </c:pt>
                <c:pt idx="15">
                  <c:v>16.062999999999988</c:v>
                </c:pt>
                <c:pt idx="16">
                  <c:v>-6.0990000000000038</c:v>
                </c:pt>
                <c:pt idx="17">
                  <c:v>-4.0630000000000024</c:v>
                </c:pt>
                <c:pt idx="18">
                  <c:v>7.8600000000000136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D-4022-9DBD-AE29F009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6899404162157E-2"/>
          <c:y val="0.1030056837743514"/>
          <c:w val="0.89324775161398662"/>
          <c:h val="0.8138329159571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- No Outliers'!$C$1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22700302272641"/>
                  <c:y val="-3.6144797200527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- No Outliers'!$B$2:$B$18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'Regression - No Outliers'!$C$2:$C$18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C-4A44-AFD1-AC432642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Confidence Interval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6899404162157E-2"/>
          <c:y val="0.1030056837743514"/>
          <c:w val="0.89324775161398662"/>
          <c:h val="0.8138329159571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Qualification!$E$1</c:f>
              <c:strCache>
                <c:ptCount val="1"/>
                <c:pt idx="0">
                  <c:v>Expected Officers at Scene (y = 1.8324x + 7.3058)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22700302272641"/>
                  <c:y val="-3.6144797200527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Qualification!$B$2:$B$18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Qualification!$E$2:$E$18</c:f>
              <c:numCache>
                <c:formatCode>0.00</c:formatCode>
                <c:ptCount val="17"/>
                <c:pt idx="0">
                  <c:v>159.39500000000001</c:v>
                </c:pt>
                <c:pt idx="1">
                  <c:v>75.104600000000005</c:v>
                </c:pt>
                <c:pt idx="2">
                  <c:v>124.57940000000001</c:v>
                </c:pt>
                <c:pt idx="3">
                  <c:v>117.24980000000001</c:v>
                </c:pt>
                <c:pt idx="4">
                  <c:v>64.110200000000006</c:v>
                </c:pt>
                <c:pt idx="5">
                  <c:v>102.59060000000001</c:v>
                </c:pt>
                <c:pt idx="6">
                  <c:v>117.24980000000001</c:v>
                </c:pt>
                <c:pt idx="7">
                  <c:v>87.931400000000011</c:v>
                </c:pt>
                <c:pt idx="8">
                  <c:v>82.434200000000004</c:v>
                </c:pt>
                <c:pt idx="9">
                  <c:v>120.91460000000001</c:v>
                </c:pt>
                <c:pt idx="10">
                  <c:v>76.937000000000012</c:v>
                </c:pt>
                <c:pt idx="11">
                  <c:v>87.931400000000011</c:v>
                </c:pt>
                <c:pt idx="12">
                  <c:v>174.05420000000001</c:v>
                </c:pt>
                <c:pt idx="13">
                  <c:v>104.423</c:v>
                </c:pt>
                <c:pt idx="14">
                  <c:v>71.439800000000005</c:v>
                </c:pt>
                <c:pt idx="15">
                  <c:v>78.769400000000005</c:v>
                </c:pt>
                <c:pt idx="16">
                  <c:v>164.8922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1-4A1D-925F-E18ACDB371CB}"/>
            </c:ext>
          </c:extLst>
        </c:ser>
        <c:ser>
          <c:idx val="1"/>
          <c:order val="1"/>
          <c:tx>
            <c:strRef>
              <c:f>Qualification!$F$1</c:f>
              <c:strCache>
                <c:ptCount val="1"/>
                <c:pt idx="0">
                  <c:v>95% Confidence Level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Qualification!$B$2:$B$18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Qualification!$F$2:$F$18</c:f>
              <c:numCache>
                <c:formatCode>0.00</c:formatCode>
                <c:ptCount val="17"/>
                <c:pt idx="0">
                  <c:v>173.89511494207318</c:v>
                </c:pt>
                <c:pt idx="1">
                  <c:v>89.604714942073173</c:v>
                </c:pt>
                <c:pt idx="2">
                  <c:v>139.07951494207316</c:v>
                </c:pt>
                <c:pt idx="3">
                  <c:v>131.74991494207316</c:v>
                </c:pt>
                <c:pt idx="4">
                  <c:v>78.61031494207316</c:v>
                </c:pt>
                <c:pt idx="5">
                  <c:v>117.09071494207316</c:v>
                </c:pt>
                <c:pt idx="6">
                  <c:v>131.74991494207316</c:v>
                </c:pt>
                <c:pt idx="7">
                  <c:v>102.43151494207316</c:v>
                </c:pt>
                <c:pt idx="8">
                  <c:v>96.934314942073172</c:v>
                </c:pt>
                <c:pt idx="9">
                  <c:v>135.41471494207318</c:v>
                </c:pt>
                <c:pt idx="10">
                  <c:v>91.43711494207318</c:v>
                </c:pt>
                <c:pt idx="11">
                  <c:v>102.43151494207316</c:v>
                </c:pt>
                <c:pt idx="12">
                  <c:v>188.55431494207318</c:v>
                </c:pt>
                <c:pt idx="13">
                  <c:v>118.92311494207317</c:v>
                </c:pt>
                <c:pt idx="14">
                  <c:v>85.939914942073159</c:v>
                </c:pt>
                <c:pt idx="15">
                  <c:v>93.269514942073158</c:v>
                </c:pt>
                <c:pt idx="16">
                  <c:v>179.39231494207317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1-4A1D-925F-E18ACDB371CB}"/>
            </c:ext>
          </c:extLst>
        </c:ser>
        <c:ser>
          <c:idx val="2"/>
          <c:order val="2"/>
          <c:tx>
            <c:strRef>
              <c:f>Qualification!$G$1</c:f>
              <c:strCache>
                <c:ptCount val="1"/>
                <c:pt idx="0">
                  <c:v>95% Confidence Level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Qualification!$B$2:$B$18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Qualification!$G$2:$G$18</c:f>
              <c:numCache>
                <c:formatCode>0.00</c:formatCode>
                <c:ptCount val="17"/>
                <c:pt idx="0">
                  <c:v>144.89488505792684</c:v>
                </c:pt>
                <c:pt idx="1">
                  <c:v>60.604485057926844</c:v>
                </c:pt>
                <c:pt idx="2">
                  <c:v>110.07928505792685</c:v>
                </c:pt>
                <c:pt idx="3">
                  <c:v>102.74968505792685</c:v>
                </c:pt>
                <c:pt idx="4">
                  <c:v>49.610085057926845</c:v>
                </c:pt>
                <c:pt idx="5">
                  <c:v>88.090485057926855</c:v>
                </c:pt>
                <c:pt idx="6">
                  <c:v>102.74968505792685</c:v>
                </c:pt>
                <c:pt idx="7">
                  <c:v>73.431285057926857</c:v>
                </c:pt>
                <c:pt idx="8">
                  <c:v>67.934085057926836</c:v>
                </c:pt>
                <c:pt idx="9">
                  <c:v>106.41448505792684</c:v>
                </c:pt>
                <c:pt idx="10">
                  <c:v>62.436885057926851</c:v>
                </c:pt>
                <c:pt idx="11">
                  <c:v>73.431285057926857</c:v>
                </c:pt>
                <c:pt idx="12">
                  <c:v>159.55408505792684</c:v>
                </c:pt>
                <c:pt idx="13">
                  <c:v>89.922885057926834</c:v>
                </c:pt>
                <c:pt idx="14">
                  <c:v>56.939685057926845</c:v>
                </c:pt>
                <c:pt idx="15">
                  <c:v>64.269285057926851</c:v>
                </c:pt>
                <c:pt idx="16">
                  <c:v>150.39208505792683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1-4A1D-925F-E18ACDB3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39188</xdr:colOff>
      <xdr:row>0</xdr:row>
      <xdr:rowOff>119743</xdr:rowOff>
    </xdr:from>
    <xdr:to>
      <xdr:col>21</xdr:col>
      <xdr:colOff>295002</xdr:colOff>
      <xdr:row>28</xdr:row>
      <xdr:rowOff>40277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39188</xdr:colOff>
      <xdr:row>0</xdr:row>
      <xdr:rowOff>119743</xdr:rowOff>
    </xdr:from>
    <xdr:to>
      <xdr:col>21</xdr:col>
      <xdr:colOff>295002</xdr:colOff>
      <xdr:row>28</xdr:row>
      <xdr:rowOff>40277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4ADB3-6BC4-42AD-B314-F7771BE1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39188</xdr:colOff>
      <xdr:row>0</xdr:row>
      <xdr:rowOff>119743</xdr:rowOff>
    </xdr:from>
    <xdr:to>
      <xdr:col>21</xdr:col>
      <xdr:colOff>295002</xdr:colOff>
      <xdr:row>28</xdr:row>
      <xdr:rowOff>40277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F9FB2-8B24-42EC-9AA1-9B638876A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54431</xdr:colOff>
      <xdr:row>20</xdr:row>
      <xdr:rowOff>41599</xdr:rowOff>
    </xdr:from>
    <xdr:to>
      <xdr:col>10</xdr:col>
      <xdr:colOff>337457</xdr:colOff>
      <xdr:row>46</xdr:row>
      <xdr:rowOff>143241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84042-5052-42EC-B645-69D1126D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70" zoomScaleNormal="70" zoomScalePageLayoutView="70" workbookViewId="0">
      <selection activeCell="D29" sqref="D29"/>
    </sheetView>
  </sheetViews>
  <sheetFormatPr defaultColWidth="8.77734375" defaultRowHeight="14.4" x14ac:dyDescent="0.3"/>
  <cols>
    <col min="1" max="1" width="13.44140625" bestFit="1" customWidth="1"/>
    <col min="2" max="2" width="14.88671875" bestFit="1" customWidth="1"/>
    <col min="3" max="3" width="15.77734375" bestFit="1" customWidth="1"/>
    <col min="4" max="4" width="15.77734375" customWidth="1"/>
    <col min="5" max="5" width="23.88671875" customWidth="1"/>
    <col min="6" max="6" width="8.44140625" customWidth="1"/>
    <col min="7" max="7" width="11.6640625" customWidth="1"/>
  </cols>
  <sheetData>
    <row r="1" spans="1:7" ht="50.4" customHeight="1" x14ac:dyDescent="0.3">
      <c r="A1" s="6" t="s">
        <v>0</v>
      </c>
      <c r="B1" s="6" t="s">
        <v>1</v>
      </c>
      <c r="C1" s="6" t="s">
        <v>2</v>
      </c>
      <c r="D1" s="7" t="s">
        <v>24</v>
      </c>
      <c r="E1" s="7" t="s">
        <v>21</v>
      </c>
      <c r="F1" s="6" t="s">
        <v>22</v>
      </c>
      <c r="G1" s="7" t="s">
        <v>23</v>
      </c>
    </row>
    <row r="2" spans="1:7" x14ac:dyDescent="0.3">
      <c r="A2" s="3" t="s">
        <v>3</v>
      </c>
      <c r="B2" s="4">
        <v>83</v>
      </c>
      <c r="C2" s="4">
        <v>158</v>
      </c>
      <c r="D2" s="5">
        <f>C2/B2</f>
        <v>1.9036144578313252</v>
      </c>
      <c r="E2" s="5">
        <f>(1.491*$B2)+21.914</f>
        <v>145.66700000000003</v>
      </c>
      <c r="F2" s="5">
        <f>C2-E2</f>
        <v>12.33299999999997</v>
      </c>
      <c r="G2" s="5">
        <f>ABS(F2)</f>
        <v>12.33299999999997</v>
      </c>
    </row>
    <row r="3" spans="1:7" x14ac:dyDescent="0.3">
      <c r="A3" s="3" t="s">
        <v>4</v>
      </c>
      <c r="B3" s="4">
        <v>125</v>
      </c>
      <c r="C3" s="4">
        <v>165</v>
      </c>
      <c r="D3" s="5">
        <f t="shared" ref="D3:D20" si="0">C3/B3</f>
        <v>1.32</v>
      </c>
      <c r="E3" s="5">
        <f t="shared" ref="E3:E20" si="1">(1.491*$B3)+21.914</f>
        <v>208.28899999999999</v>
      </c>
      <c r="F3" s="5">
        <f t="shared" ref="F3:F20" si="2">C3-E3</f>
        <v>-43.288999999999987</v>
      </c>
      <c r="G3" s="10">
        <f t="shared" ref="G3:G20" si="3">ABS(F3)</f>
        <v>43.288999999999987</v>
      </c>
    </row>
    <row r="4" spans="1:7" x14ac:dyDescent="0.3">
      <c r="A4" s="3" t="s">
        <v>5</v>
      </c>
      <c r="B4" s="4">
        <v>37</v>
      </c>
      <c r="C4" s="4">
        <v>86</v>
      </c>
      <c r="D4" s="5">
        <f t="shared" si="0"/>
        <v>2.3243243243243241</v>
      </c>
      <c r="E4" s="5">
        <f t="shared" si="1"/>
        <v>77.081000000000003</v>
      </c>
      <c r="F4" s="5">
        <f t="shared" si="2"/>
        <v>8.9189999999999969</v>
      </c>
      <c r="G4" s="5">
        <f t="shared" si="3"/>
        <v>8.9189999999999969</v>
      </c>
    </row>
    <row r="5" spans="1:7" x14ac:dyDescent="0.3">
      <c r="A5" s="3" t="s">
        <v>6</v>
      </c>
      <c r="B5" s="4">
        <v>64</v>
      </c>
      <c r="C5" s="4">
        <v>131</v>
      </c>
      <c r="D5" s="5">
        <f t="shared" si="0"/>
        <v>2.046875</v>
      </c>
      <c r="E5" s="5">
        <f t="shared" si="1"/>
        <v>117.33800000000001</v>
      </c>
      <c r="F5" s="5">
        <f t="shared" si="2"/>
        <v>13.661999999999992</v>
      </c>
      <c r="G5" s="5">
        <f t="shared" si="3"/>
        <v>13.661999999999992</v>
      </c>
    </row>
    <row r="6" spans="1:7" x14ac:dyDescent="0.3">
      <c r="A6" s="3" t="s">
        <v>7</v>
      </c>
      <c r="B6" s="4">
        <v>60</v>
      </c>
      <c r="C6" s="4">
        <v>121</v>
      </c>
      <c r="D6" s="5">
        <f t="shared" si="0"/>
        <v>2.0166666666666666</v>
      </c>
      <c r="E6" s="5">
        <f t="shared" si="1"/>
        <v>111.37400000000001</v>
      </c>
      <c r="F6" s="5">
        <f t="shared" si="2"/>
        <v>9.6259999999999906</v>
      </c>
      <c r="G6" s="5">
        <f t="shared" si="3"/>
        <v>9.6259999999999906</v>
      </c>
    </row>
    <row r="7" spans="1:7" x14ac:dyDescent="0.3">
      <c r="A7" s="3" t="s">
        <v>8</v>
      </c>
      <c r="B7" s="4">
        <v>31</v>
      </c>
      <c r="C7" s="4">
        <v>72</v>
      </c>
      <c r="D7" s="5">
        <f t="shared" si="0"/>
        <v>2.3225806451612905</v>
      </c>
      <c r="E7" s="5">
        <f t="shared" si="1"/>
        <v>68.135000000000005</v>
      </c>
      <c r="F7" s="5">
        <f t="shared" si="2"/>
        <v>3.8649999999999949</v>
      </c>
      <c r="G7" s="5">
        <f t="shared" si="3"/>
        <v>3.8649999999999949</v>
      </c>
    </row>
    <row r="8" spans="1:7" x14ac:dyDescent="0.3">
      <c r="A8" s="3" t="s">
        <v>9</v>
      </c>
      <c r="B8" s="4">
        <v>52</v>
      </c>
      <c r="C8" s="4">
        <v>96</v>
      </c>
      <c r="D8" s="5">
        <f t="shared" si="0"/>
        <v>1.8461538461538463</v>
      </c>
      <c r="E8" s="5">
        <f t="shared" si="1"/>
        <v>99.446000000000012</v>
      </c>
      <c r="F8" s="5">
        <f t="shared" si="2"/>
        <v>-3.4460000000000122</v>
      </c>
      <c r="G8" s="5">
        <f t="shared" si="3"/>
        <v>3.4460000000000122</v>
      </c>
    </row>
    <row r="9" spans="1:7" x14ac:dyDescent="0.3">
      <c r="A9" s="3" t="s">
        <v>10</v>
      </c>
      <c r="B9" s="4">
        <v>60</v>
      </c>
      <c r="C9" s="4">
        <v>124</v>
      </c>
      <c r="D9" s="5">
        <f t="shared" si="0"/>
        <v>2.0666666666666669</v>
      </c>
      <c r="E9" s="5">
        <f t="shared" si="1"/>
        <v>111.37400000000001</v>
      </c>
      <c r="F9" s="5">
        <f t="shared" si="2"/>
        <v>12.625999999999991</v>
      </c>
      <c r="G9" s="5">
        <f t="shared" si="3"/>
        <v>12.625999999999991</v>
      </c>
    </row>
    <row r="10" spans="1:7" x14ac:dyDescent="0.3">
      <c r="A10" s="3" t="s">
        <v>11</v>
      </c>
      <c r="B10" s="4">
        <v>44</v>
      </c>
      <c r="C10" s="4">
        <v>82</v>
      </c>
      <c r="D10" s="5">
        <f t="shared" si="0"/>
        <v>1.8636363636363635</v>
      </c>
      <c r="E10" s="5">
        <f t="shared" si="1"/>
        <v>87.518000000000001</v>
      </c>
      <c r="F10" s="5">
        <f t="shared" si="2"/>
        <v>-5.5180000000000007</v>
      </c>
      <c r="G10" s="5">
        <f t="shared" si="3"/>
        <v>5.5180000000000007</v>
      </c>
    </row>
    <row r="11" spans="1:7" x14ac:dyDescent="0.3">
      <c r="A11" s="3"/>
      <c r="B11" s="4">
        <v>1</v>
      </c>
      <c r="C11" s="4">
        <v>1</v>
      </c>
      <c r="D11" s="5">
        <f t="shared" si="0"/>
        <v>1</v>
      </c>
      <c r="E11" s="5">
        <f t="shared" si="1"/>
        <v>23.405000000000001</v>
      </c>
      <c r="F11" s="5">
        <f t="shared" si="2"/>
        <v>-22.405000000000001</v>
      </c>
      <c r="G11" s="10">
        <f t="shared" si="3"/>
        <v>22.405000000000001</v>
      </c>
    </row>
    <row r="12" spans="1:7" x14ac:dyDescent="0.3">
      <c r="A12" s="3" t="s">
        <v>12</v>
      </c>
      <c r="B12" s="4">
        <v>41</v>
      </c>
      <c r="C12" s="4">
        <v>77</v>
      </c>
      <c r="D12" s="5">
        <f t="shared" si="0"/>
        <v>1.8780487804878048</v>
      </c>
      <c r="E12" s="5">
        <f t="shared" si="1"/>
        <v>83.045000000000016</v>
      </c>
      <c r="F12" s="5">
        <f t="shared" si="2"/>
        <v>-6.0450000000000159</v>
      </c>
      <c r="G12" s="5">
        <f t="shared" si="3"/>
        <v>6.0450000000000159</v>
      </c>
    </row>
    <row r="13" spans="1:7" x14ac:dyDescent="0.3">
      <c r="A13" s="3" t="s">
        <v>13</v>
      </c>
      <c r="B13" s="4">
        <v>62</v>
      </c>
      <c r="C13" s="4">
        <v>120</v>
      </c>
      <c r="D13" s="5">
        <f t="shared" si="0"/>
        <v>1.935483870967742</v>
      </c>
      <c r="E13" s="5">
        <f t="shared" si="1"/>
        <v>114.35600000000001</v>
      </c>
      <c r="F13" s="5">
        <f t="shared" si="2"/>
        <v>5.6439999999999912</v>
      </c>
      <c r="G13" s="5">
        <f t="shared" si="3"/>
        <v>5.6439999999999912</v>
      </c>
    </row>
    <row r="14" spans="1:7" x14ac:dyDescent="0.3">
      <c r="A14" s="3" t="s">
        <v>14</v>
      </c>
      <c r="B14" s="4">
        <v>38</v>
      </c>
      <c r="C14" s="4">
        <v>72</v>
      </c>
      <c r="D14" s="5">
        <f t="shared" si="0"/>
        <v>1.8947368421052631</v>
      </c>
      <c r="E14" s="5">
        <f t="shared" si="1"/>
        <v>78.572000000000003</v>
      </c>
      <c r="F14" s="5">
        <f t="shared" si="2"/>
        <v>-6.5720000000000027</v>
      </c>
      <c r="G14" s="5">
        <f t="shared" si="3"/>
        <v>6.5720000000000027</v>
      </c>
    </row>
    <row r="15" spans="1:7" x14ac:dyDescent="0.3">
      <c r="A15" s="3" t="s">
        <v>15</v>
      </c>
      <c r="B15" s="4">
        <v>44</v>
      </c>
      <c r="C15" s="4">
        <v>76</v>
      </c>
      <c r="D15" s="5">
        <f t="shared" si="0"/>
        <v>1.7272727272727273</v>
      </c>
      <c r="E15" s="5">
        <f t="shared" si="1"/>
        <v>87.518000000000001</v>
      </c>
      <c r="F15" s="5">
        <f t="shared" si="2"/>
        <v>-11.518000000000001</v>
      </c>
      <c r="G15" s="5">
        <f t="shared" si="3"/>
        <v>11.518000000000001</v>
      </c>
    </row>
    <row r="16" spans="1:7" x14ac:dyDescent="0.3">
      <c r="A16" s="3" t="s">
        <v>16</v>
      </c>
      <c r="B16" s="4">
        <v>91</v>
      </c>
      <c r="C16" s="4">
        <v>176</v>
      </c>
      <c r="D16" s="5">
        <f t="shared" si="0"/>
        <v>1.9340659340659341</v>
      </c>
      <c r="E16" s="5">
        <f t="shared" si="1"/>
        <v>157.59500000000003</v>
      </c>
      <c r="F16" s="5">
        <f t="shared" si="2"/>
        <v>18.404999999999973</v>
      </c>
      <c r="G16" s="5">
        <f t="shared" si="3"/>
        <v>18.404999999999973</v>
      </c>
    </row>
    <row r="17" spans="1:7" x14ac:dyDescent="0.3">
      <c r="A17" s="3" t="s">
        <v>17</v>
      </c>
      <c r="B17" s="4">
        <v>53</v>
      </c>
      <c r="C17" s="4">
        <v>117</v>
      </c>
      <c r="D17" s="5">
        <f t="shared" si="0"/>
        <v>2.2075471698113209</v>
      </c>
      <c r="E17" s="5">
        <f t="shared" si="1"/>
        <v>100.93700000000001</v>
      </c>
      <c r="F17" s="5">
        <f t="shared" si="2"/>
        <v>16.062999999999988</v>
      </c>
      <c r="G17" s="5">
        <f t="shared" si="3"/>
        <v>16.062999999999988</v>
      </c>
    </row>
    <row r="18" spans="1:7" x14ac:dyDescent="0.3">
      <c r="A18" s="3" t="s">
        <v>18</v>
      </c>
      <c r="B18" s="4">
        <v>35</v>
      </c>
      <c r="C18" s="4">
        <v>68</v>
      </c>
      <c r="D18" s="5">
        <f t="shared" si="0"/>
        <v>1.9428571428571428</v>
      </c>
      <c r="E18" s="5">
        <f t="shared" si="1"/>
        <v>74.099000000000004</v>
      </c>
      <c r="F18" s="5">
        <f t="shared" si="2"/>
        <v>-6.0990000000000038</v>
      </c>
      <c r="G18" s="5">
        <f t="shared" si="3"/>
        <v>6.0990000000000038</v>
      </c>
    </row>
    <row r="19" spans="1:7" x14ac:dyDescent="0.3">
      <c r="A19" s="3" t="s">
        <v>19</v>
      </c>
      <c r="B19" s="4">
        <v>39</v>
      </c>
      <c r="C19" s="4">
        <v>76</v>
      </c>
      <c r="D19" s="5">
        <f t="shared" si="0"/>
        <v>1.9487179487179487</v>
      </c>
      <c r="E19" s="5">
        <f t="shared" si="1"/>
        <v>80.063000000000002</v>
      </c>
      <c r="F19" s="5">
        <f t="shared" si="2"/>
        <v>-4.0630000000000024</v>
      </c>
      <c r="G19" s="5">
        <f t="shared" si="3"/>
        <v>4.0630000000000024</v>
      </c>
    </row>
    <row r="20" spans="1:7" x14ac:dyDescent="0.3">
      <c r="A20" s="3" t="s">
        <v>20</v>
      </c>
      <c r="B20" s="4">
        <v>86</v>
      </c>
      <c r="C20" s="4">
        <v>158</v>
      </c>
      <c r="D20" s="5">
        <f t="shared" si="0"/>
        <v>1.8372093023255813</v>
      </c>
      <c r="E20" s="5">
        <f t="shared" si="1"/>
        <v>150.13999999999999</v>
      </c>
      <c r="F20" s="5">
        <f t="shared" si="2"/>
        <v>7.8600000000000136</v>
      </c>
      <c r="G20" s="5">
        <f t="shared" si="3"/>
        <v>7.8600000000000136</v>
      </c>
    </row>
    <row r="21" spans="1:7" x14ac:dyDescent="0.3">
      <c r="F21" s="9"/>
      <c r="G21" s="8">
        <f>SUM(G2:G20)</f>
        <v>217.95799999999991</v>
      </c>
    </row>
    <row r="32" spans="1:7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  <row r="44" spans="1:4" x14ac:dyDescent="0.3">
      <c r="A44" s="1"/>
      <c r="B44" s="2"/>
      <c r="C44" s="2"/>
      <c r="D44" s="2"/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  <row r="49" spans="1:4" x14ac:dyDescent="0.3">
      <c r="A49" s="1"/>
      <c r="B49" s="2"/>
      <c r="C49" s="2"/>
      <c r="D49" s="2"/>
    </row>
    <row r="50" spans="1:4" x14ac:dyDescent="0.3">
      <c r="A50" s="1"/>
      <c r="B50" s="2"/>
      <c r="C50" s="2"/>
      <c r="D50" s="2"/>
    </row>
  </sheetData>
  <conditionalFormatting sqref="A2">
    <cfRule type="expression" dxfId="3" priority="1">
      <formula>"IF(C2&gt;=B2*2.5)"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30B0-19D3-45B6-829C-3110163EA21B}">
  <dimension ref="A1:G50"/>
  <sheetViews>
    <sheetView zoomScale="70" zoomScaleNormal="70" zoomScalePageLayoutView="70" workbookViewId="0">
      <selection activeCell="F37" sqref="F37"/>
    </sheetView>
  </sheetViews>
  <sheetFormatPr defaultColWidth="8.77734375" defaultRowHeight="14.4" x14ac:dyDescent="0.3"/>
  <cols>
    <col min="1" max="1" width="13.44140625" bestFit="1" customWidth="1"/>
    <col min="2" max="2" width="14.88671875" bestFit="1" customWidth="1"/>
    <col min="3" max="3" width="15.77734375" bestFit="1" customWidth="1"/>
    <col min="4" max="4" width="15.77734375" customWidth="1"/>
    <col min="5" max="5" width="23.88671875" customWidth="1"/>
    <col min="6" max="6" width="9.44140625" customWidth="1"/>
    <col min="7" max="7" width="11.6640625" customWidth="1"/>
  </cols>
  <sheetData>
    <row r="1" spans="1:7" ht="50.4" customHeight="1" x14ac:dyDescent="0.3">
      <c r="A1" s="6" t="s">
        <v>0</v>
      </c>
      <c r="B1" s="6" t="s">
        <v>1</v>
      </c>
      <c r="C1" s="6" t="s">
        <v>2</v>
      </c>
      <c r="D1" s="7" t="s">
        <v>24</v>
      </c>
      <c r="E1" s="7" t="s">
        <v>21</v>
      </c>
      <c r="F1" s="7" t="s">
        <v>25</v>
      </c>
      <c r="G1" s="7" t="s">
        <v>23</v>
      </c>
    </row>
    <row r="2" spans="1:7" x14ac:dyDescent="0.3">
      <c r="A2" s="3" t="s">
        <v>3</v>
      </c>
      <c r="B2" s="4">
        <v>83</v>
      </c>
      <c r="C2" s="4">
        <v>158</v>
      </c>
      <c r="D2" s="5">
        <f>C2/B2</f>
        <v>1.9036144578313252</v>
      </c>
      <c r="E2" s="5">
        <f>(1.491*$B2)+21.914</f>
        <v>145.66700000000003</v>
      </c>
      <c r="F2" s="5">
        <f>C2-E2</f>
        <v>12.33299999999997</v>
      </c>
      <c r="G2" s="5">
        <f>ABS(F2)</f>
        <v>12.33299999999997</v>
      </c>
    </row>
    <row r="3" spans="1:7" x14ac:dyDescent="0.3">
      <c r="A3" s="3" t="s">
        <v>4</v>
      </c>
      <c r="B3" s="4">
        <v>125</v>
      </c>
      <c r="C3" s="4">
        <v>165</v>
      </c>
      <c r="D3" s="5">
        <f t="shared" ref="D3:D20" si="0">C3/B3</f>
        <v>1.32</v>
      </c>
      <c r="E3" s="5">
        <f t="shared" ref="E3:E20" si="1">(1.491*$B3)+21.914</f>
        <v>208.28899999999999</v>
      </c>
      <c r="F3" s="5">
        <f t="shared" ref="F3:F20" si="2">C3-E3</f>
        <v>-43.288999999999987</v>
      </c>
      <c r="G3" s="10">
        <f t="shared" ref="G3:G20" si="3">ABS(F3)</f>
        <v>43.288999999999987</v>
      </c>
    </row>
    <row r="4" spans="1:7" x14ac:dyDescent="0.3">
      <c r="A4" s="3" t="s">
        <v>5</v>
      </c>
      <c r="B4" s="4">
        <v>37</v>
      </c>
      <c r="C4" s="4">
        <v>86</v>
      </c>
      <c r="D4" s="5">
        <f t="shared" si="0"/>
        <v>2.3243243243243241</v>
      </c>
      <c r="E4" s="5">
        <f t="shared" si="1"/>
        <v>77.081000000000003</v>
      </c>
      <c r="F4" s="5">
        <f t="shared" si="2"/>
        <v>8.9189999999999969</v>
      </c>
      <c r="G4" s="5">
        <f t="shared" si="3"/>
        <v>8.9189999999999969</v>
      </c>
    </row>
    <row r="5" spans="1:7" x14ac:dyDescent="0.3">
      <c r="A5" s="3" t="s">
        <v>6</v>
      </c>
      <c r="B5" s="4">
        <v>64</v>
      </c>
      <c r="C5" s="4">
        <v>131</v>
      </c>
      <c r="D5" s="5">
        <f t="shared" si="0"/>
        <v>2.046875</v>
      </c>
      <c r="E5" s="5">
        <f t="shared" si="1"/>
        <v>117.33800000000001</v>
      </c>
      <c r="F5" s="5">
        <f t="shared" si="2"/>
        <v>13.661999999999992</v>
      </c>
      <c r="G5" s="5">
        <f t="shared" si="3"/>
        <v>13.661999999999992</v>
      </c>
    </row>
    <row r="6" spans="1:7" x14ac:dyDescent="0.3">
      <c r="A6" s="3" t="s">
        <v>7</v>
      </c>
      <c r="B6" s="4">
        <v>60</v>
      </c>
      <c r="C6" s="4">
        <v>121</v>
      </c>
      <c r="D6" s="5">
        <f t="shared" si="0"/>
        <v>2.0166666666666666</v>
      </c>
      <c r="E6" s="5">
        <f t="shared" si="1"/>
        <v>111.37400000000001</v>
      </c>
      <c r="F6" s="5">
        <f t="shared" si="2"/>
        <v>9.6259999999999906</v>
      </c>
      <c r="G6" s="5">
        <f t="shared" si="3"/>
        <v>9.6259999999999906</v>
      </c>
    </row>
    <row r="7" spans="1:7" x14ac:dyDescent="0.3">
      <c r="A7" s="3" t="s">
        <v>8</v>
      </c>
      <c r="B7" s="4">
        <v>31</v>
      </c>
      <c r="C7" s="4">
        <v>72</v>
      </c>
      <c r="D7" s="5">
        <f t="shared" si="0"/>
        <v>2.3225806451612905</v>
      </c>
      <c r="E7" s="5">
        <f t="shared" si="1"/>
        <v>68.135000000000005</v>
      </c>
      <c r="F7" s="5">
        <f t="shared" si="2"/>
        <v>3.8649999999999949</v>
      </c>
      <c r="G7" s="5">
        <f t="shared" si="3"/>
        <v>3.8649999999999949</v>
      </c>
    </row>
    <row r="8" spans="1:7" x14ac:dyDescent="0.3">
      <c r="A8" s="3" t="s">
        <v>9</v>
      </c>
      <c r="B8" s="4">
        <v>52</v>
      </c>
      <c r="C8" s="4">
        <v>96</v>
      </c>
      <c r="D8" s="5">
        <f t="shared" si="0"/>
        <v>1.8461538461538463</v>
      </c>
      <c r="E8" s="5">
        <f t="shared" si="1"/>
        <v>99.446000000000012</v>
      </c>
      <c r="F8" s="5">
        <f t="shared" si="2"/>
        <v>-3.4460000000000122</v>
      </c>
      <c r="G8" s="5">
        <f t="shared" si="3"/>
        <v>3.4460000000000122</v>
      </c>
    </row>
    <row r="9" spans="1:7" x14ac:dyDescent="0.3">
      <c r="A9" s="3" t="s">
        <v>10</v>
      </c>
      <c r="B9" s="4">
        <v>60</v>
      </c>
      <c r="C9" s="4">
        <v>124</v>
      </c>
      <c r="D9" s="5">
        <f t="shared" si="0"/>
        <v>2.0666666666666669</v>
      </c>
      <c r="E9" s="5">
        <f t="shared" si="1"/>
        <v>111.37400000000001</v>
      </c>
      <c r="F9" s="5">
        <f t="shared" si="2"/>
        <v>12.625999999999991</v>
      </c>
      <c r="G9" s="5">
        <f t="shared" si="3"/>
        <v>12.625999999999991</v>
      </c>
    </row>
    <row r="10" spans="1:7" x14ac:dyDescent="0.3">
      <c r="A10" s="3" t="s">
        <v>11</v>
      </c>
      <c r="B10" s="4">
        <v>44</v>
      </c>
      <c r="C10" s="4">
        <v>82</v>
      </c>
      <c r="D10" s="5">
        <f t="shared" si="0"/>
        <v>1.8636363636363635</v>
      </c>
      <c r="E10" s="5">
        <f t="shared" si="1"/>
        <v>87.518000000000001</v>
      </c>
      <c r="F10" s="5">
        <f t="shared" si="2"/>
        <v>-5.5180000000000007</v>
      </c>
      <c r="G10" s="5">
        <f t="shared" si="3"/>
        <v>5.5180000000000007</v>
      </c>
    </row>
    <row r="11" spans="1:7" x14ac:dyDescent="0.3">
      <c r="A11" s="3"/>
      <c r="B11" s="4">
        <v>1</v>
      </c>
      <c r="C11" s="4">
        <v>1</v>
      </c>
      <c r="D11" s="5">
        <f t="shared" si="0"/>
        <v>1</v>
      </c>
      <c r="E11" s="5">
        <f t="shared" si="1"/>
        <v>23.405000000000001</v>
      </c>
      <c r="F11" s="5">
        <f t="shared" si="2"/>
        <v>-22.405000000000001</v>
      </c>
      <c r="G11" s="10">
        <f t="shared" si="3"/>
        <v>22.405000000000001</v>
      </c>
    </row>
    <row r="12" spans="1:7" x14ac:dyDescent="0.3">
      <c r="A12" s="3" t="s">
        <v>12</v>
      </c>
      <c r="B12" s="4">
        <v>41</v>
      </c>
      <c r="C12" s="4">
        <v>77</v>
      </c>
      <c r="D12" s="5">
        <f t="shared" si="0"/>
        <v>1.8780487804878048</v>
      </c>
      <c r="E12" s="5">
        <f t="shared" si="1"/>
        <v>83.045000000000016</v>
      </c>
      <c r="F12" s="5">
        <f t="shared" si="2"/>
        <v>-6.0450000000000159</v>
      </c>
      <c r="G12" s="5">
        <f t="shared" si="3"/>
        <v>6.0450000000000159</v>
      </c>
    </row>
    <row r="13" spans="1:7" x14ac:dyDescent="0.3">
      <c r="A13" s="3" t="s">
        <v>13</v>
      </c>
      <c r="B13" s="4">
        <v>62</v>
      </c>
      <c r="C13" s="4">
        <v>120</v>
      </c>
      <c r="D13" s="5">
        <f t="shared" si="0"/>
        <v>1.935483870967742</v>
      </c>
      <c r="E13" s="5">
        <f t="shared" si="1"/>
        <v>114.35600000000001</v>
      </c>
      <c r="F13" s="5">
        <f t="shared" si="2"/>
        <v>5.6439999999999912</v>
      </c>
      <c r="G13" s="5">
        <f t="shared" si="3"/>
        <v>5.6439999999999912</v>
      </c>
    </row>
    <row r="14" spans="1:7" x14ac:dyDescent="0.3">
      <c r="A14" s="3" t="s">
        <v>14</v>
      </c>
      <c r="B14" s="4">
        <v>38</v>
      </c>
      <c r="C14" s="4">
        <v>72</v>
      </c>
      <c r="D14" s="5">
        <f t="shared" si="0"/>
        <v>1.8947368421052631</v>
      </c>
      <c r="E14" s="5">
        <f t="shared" si="1"/>
        <v>78.572000000000003</v>
      </c>
      <c r="F14" s="5">
        <f t="shared" si="2"/>
        <v>-6.5720000000000027</v>
      </c>
      <c r="G14" s="5">
        <f t="shared" si="3"/>
        <v>6.5720000000000027</v>
      </c>
    </row>
    <row r="15" spans="1:7" x14ac:dyDescent="0.3">
      <c r="A15" s="3" t="s">
        <v>15</v>
      </c>
      <c r="B15" s="4">
        <v>44</v>
      </c>
      <c r="C15" s="4">
        <v>76</v>
      </c>
      <c r="D15" s="5">
        <f t="shared" si="0"/>
        <v>1.7272727272727273</v>
      </c>
      <c r="E15" s="5">
        <f t="shared" si="1"/>
        <v>87.518000000000001</v>
      </c>
      <c r="F15" s="5">
        <f t="shared" si="2"/>
        <v>-11.518000000000001</v>
      </c>
      <c r="G15" s="5">
        <f t="shared" si="3"/>
        <v>11.518000000000001</v>
      </c>
    </row>
    <row r="16" spans="1:7" x14ac:dyDescent="0.3">
      <c r="A16" s="3" t="s">
        <v>16</v>
      </c>
      <c r="B16" s="4">
        <v>91</v>
      </c>
      <c r="C16" s="4">
        <v>176</v>
      </c>
      <c r="D16" s="5">
        <f t="shared" si="0"/>
        <v>1.9340659340659341</v>
      </c>
      <c r="E16" s="5">
        <f t="shared" si="1"/>
        <v>157.59500000000003</v>
      </c>
      <c r="F16" s="5">
        <f t="shared" si="2"/>
        <v>18.404999999999973</v>
      </c>
      <c r="G16" s="5">
        <f t="shared" si="3"/>
        <v>18.404999999999973</v>
      </c>
    </row>
    <row r="17" spans="1:7" x14ac:dyDescent="0.3">
      <c r="A17" s="3" t="s">
        <v>17</v>
      </c>
      <c r="B17" s="4">
        <v>53</v>
      </c>
      <c r="C17" s="4">
        <v>117</v>
      </c>
      <c r="D17" s="5">
        <f t="shared" si="0"/>
        <v>2.2075471698113209</v>
      </c>
      <c r="E17" s="5">
        <f t="shared" si="1"/>
        <v>100.93700000000001</v>
      </c>
      <c r="F17" s="5">
        <f t="shared" si="2"/>
        <v>16.062999999999988</v>
      </c>
      <c r="G17" s="5">
        <f t="shared" si="3"/>
        <v>16.062999999999988</v>
      </c>
    </row>
    <row r="18" spans="1:7" x14ac:dyDescent="0.3">
      <c r="A18" s="3" t="s">
        <v>18</v>
      </c>
      <c r="B18" s="4">
        <v>35</v>
      </c>
      <c r="C18" s="4">
        <v>68</v>
      </c>
      <c r="D18" s="5">
        <f t="shared" si="0"/>
        <v>1.9428571428571428</v>
      </c>
      <c r="E18" s="5">
        <f t="shared" si="1"/>
        <v>74.099000000000004</v>
      </c>
      <c r="F18" s="5">
        <f t="shared" si="2"/>
        <v>-6.0990000000000038</v>
      </c>
      <c r="G18" s="5">
        <f t="shared" si="3"/>
        <v>6.0990000000000038</v>
      </c>
    </row>
    <row r="19" spans="1:7" x14ac:dyDescent="0.3">
      <c r="A19" s="3" t="s">
        <v>19</v>
      </c>
      <c r="B19" s="4">
        <v>39</v>
      </c>
      <c r="C19" s="4">
        <v>76</v>
      </c>
      <c r="D19" s="5">
        <f t="shared" si="0"/>
        <v>1.9487179487179487</v>
      </c>
      <c r="E19" s="5">
        <f t="shared" si="1"/>
        <v>80.063000000000002</v>
      </c>
      <c r="F19" s="5">
        <f t="shared" si="2"/>
        <v>-4.0630000000000024</v>
      </c>
      <c r="G19" s="5">
        <f t="shared" si="3"/>
        <v>4.0630000000000024</v>
      </c>
    </row>
    <row r="20" spans="1:7" x14ac:dyDescent="0.3">
      <c r="A20" s="3" t="s">
        <v>20</v>
      </c>
      <c r="B20" s="4">
        <v>86</v>
      </c>
      <c r="C20" s="4">
        <v>158</v>
      </c>
      <c r="D20" s="5">
        <f t="shared" si="0"/>
        <v>1.8372093023255813</v>
      </c>
      <c r="E20" s="5">
        <f t="shared" si="1"/>
        <v>150.13999999999999</v>
      </c>
      <c r="F20" s="5">
        <f t="shared" si="2"/>
        <v>7.8600000000000136</v>
      </c>
      <c r="G20" s="5">
        <f t="shared" si="3"/>
        <v>7.8600000000000136</v>
      </c>
    </row>
    <row r="21" spans="1:7" x14ac:dyDescent="0.3">
      <c r="F21" s="8"/>
      <c r="G21" s="8">
        <f>SUM(G2:G20)</f>
        <v>217.95799999999991</v>
      </c>
    </row>
    <row r="32" spans="1:7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  <row r="44" spans="1:4" x14ac:dyDescent="0.3">
      <c r="A44" s="1"/>
      <c r="B44" s="2"/>
      <c r="C44" s="2"/>
      <c r="D44" s="2"/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  <row r="49" spans="1:4" x14ac:dyDescent="0.3">
      <c r="A49" s="1"/>
      <c r="B49" s="2"/>
      <c r="C49" s="2"/>
      <c r="D49" s="2"/>
    </row>
    <row r="50" spans="1:4" x14ac:dyDescent="0.3">
      <c r="A50" s="1"/>
      <c r="B50" s="2"/>
      <c r="C50" s="2"/>
      <c r="D50" s="2"/>
    </row>
  </sheetData>
  <conditionalFormatting sqref="A2">
    <cfRule type="expression" dxfId="2" priority="1">
      <formula>"IF(C2&gt;=B2*2.5)"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A5E9-0300-45AA-921D-8F6DD5621115}">
  <dimension ref="A1:G48"/>
  <sheetViews>
    <sheetView zoomScale="70" zoomScaleNormal="70" zoomScalePageLayoutView="70" workbookViewId="0">
      <selection activeCell="E28" sqref="E28"/>
    </sheetView>
  </sheetViews>
  <sheetFormatPr defaultColWidth="8.77734375" defaultRowHeight="14.4" x14ac:dyDescent="0.3"/>
  <cols>
    <col min="1" max="1" width="13.44140625" bestFit="1" customWidth="1"/>
    <col min="2" max="2" width="14.88671875" bestFit="1" customWidth="1"/>
    <col min="3" max="3" width="15.77734375" bestFit="1" customWidth="1"/>
    <col min="4" max="4" width="15.77734375" customWidth="1"/>
    <col min="5" max="5" width="23.88671875" customWidth="1"/>
    <col min="6" max="6" width="8.44140625" customWidth="1"/>
    <col min="7" max="7" width="11.6640625" customWidth="1"/>
  </cols>
  <sheetData>
    <row r="1" spans="1:7" ht="50.4" customHeight="1" x14ac:dyDescent="0.3">
      <c r="A1" s="6" t="s">
        <v>0</v>
      </c>
      <c r="B1" s="6" t="s">
        <v>1</v>
      </c>
      <c r="C1" s="6" t="s">
        <v>2</v>
      </c>
      <c r="D1" s="7" t="s">
        <v>24</v>
      </c>
      <c r="E1" s="7" t="s">
        <v>26</v>
      </c>
      <c r="F1" s="6" t="s">
        <v>22</v>
      </c>
      <c r="G1" s="7" t="s">
        <v>23</v>
      </c>
    </row>
    <row r="2" spans="1:7" x14ac:dyDescent="0.3">
      <c r="A2" s="3" t="s">
        <v>3</v>
      </c>
      <c r="B2" s="4">
        <v>83</v>
      </c>
      <c r="C2" s="4">
        <v>158</v>
      </c>
      <c r="D2" s="5">
        <f>C2/B2</f>
        <v>1.9036144578313252</v>
      </c>
      <c r="E2" s="5">
        <f>(1.8324*$B2)+7.3058</f>
        <v>159.39500000000001</v>
      </c>
      <c r="F2" s="5">
        <f>C2-E2</f>
        <v>-1.3950000000000102</v>
      </c>
      <c r="G2" s="5">
        <f>ABS(F2)</f>
        <v>1.3950000000000102</v>
      </c>
    </row>
    <row r="3" spans="1:7" x14ac:dyDescent="0.3">
      <c r="A3" s="3" t="s">
        <v>5</v>
      </c>
      <c r="B3" s="4">
        <v>37</v>
      </c>
      <c r="C3" s="4">
        <v>86</v>
      </c>
      <c r="D3" s="5">
        <f t="shared" ref="D3:D18" si="0">C3/B3</f>
        <v>2.3243243243243241</v>
      </c>
      <c r="E3" s="5">
        <f t="shared" ref="E3:E18" si="1">(1.8324*$B3)+7.3058</f>
        <v>75.104600000000005</v>
      </c>
      <c r="F3" s="5">
        <f t="shared" ref="F3:F18" si="2">C3-E3</f>
        <v>10.895399999999995</v>
      </c>
      <c r="G3" s="5">
        <f t="shared" ref="G3:G18" si="3">ABS(F3)</f>
        <v>10.895399999999995</v>
      </c>
    </row>
    <row r="4" spans="1:7" x14ac:dyDescent="0.3">
      <c r="A4" s="3" t="s">
        <v>6</v>
      </c>
      <c r="B4" s="4">
        <v>64</v>
      </c>
      <c r="C4" s="4">
        <v>131</v>
      </c>
      <c r="D4" s="5">
        <f t="shared" si="0"/>
        <v>2.046875</v>
      </c>
      <c r="E4" s="5">
        <f t="shared" si="1"/>
        <v>124.57940000000001</v>
      </c>
      <c r="F4" s="5">
        <f t="shared" si="2"/>
        <v>6.4205999999999932</v>
      </c>
      <c r="G4" s="5">
        <f t="shared" si="3"/>
        <v>6.4205999999999932</v>
      </c>
    </row>
    <row r="5" spans="1:7" x14ac:dyDescent="0.3">
      <c r="A5" s="3" t="s">
        <v>7</v>
      </c>
      <c r="B5" s="4">
        <v>60</v>
      </c>
      <c r="C5" s="4">
        <v>121</v>
      </c>
      <c r="D5" s="5">
        <f t="shared" si="0"/>
        <v>2.0166666666666666</v>
      </c>
      <c r="E5" s="5">
        <f t="shared" si="1"/>
        <v>117.24980000000001</v>
      </c>
      <c r="F5" s="5">
        <f t="shared" si="2"/>
        <v>3.7501999999999924</v>
      </c>
      <c r="G5" s="5">
        <f t="shared" si="3"/>
        <v>3.7501999999999924</v>
      </c>
    </row>
    <row r="6" spans="1:7" x14ac:dyDescent="0.3">
      <c r="A6" s="3" t="s">
        <v>8</v>
      </c>
      <c r="B6" s="4">
        <v>31</v>
      </c>
      <c r="C6" s="4">
        <v>72</v>
      </c>
      <c r="D6" s="5">
        <f t="shared" si="0"/>
        <v>2.3225806451612905</v>
      </c>
      <c r="E6" s="5">
        <f t="shared" si="1"/>
        <v>64.110200000000006</v>
      </c>
      <c r="F6" s="5">
        <f t="shared" si="2"/>
        <v>7.8897999999999939</v>
      </c>
      <c r="G6" s="5">
        <f t="shared" si="3"/>
        <v>7.8897999999999939</v>
      </c>
    </row>
    <row r="7" spans="1:7" x14ac:dyDescent="0.3">
      <c r="A7" s="3" t="s">
        <v>9</v>
      </c>
      <c r="B7" s="4">
        <v>52</v>
      </c>
      <c r="C7" s="4">
        <v>96</v>
      </c>
      <c r="D7" s="5">
        <f t="shared" si="0"/>
        <v>1.8461538461538463</v>
      </c>
      <c r="E7" s="5">
        <f t="shared" si="1"/>
        <v>102.59060000000001</v>
      </c>
      <c r="F7" s="5">
        <f t="shared" si="2"/>
        <v>-6.5906000000000091</v>
      </c>
      <c r="G7" s="5">
        <f t="shared" si="3"/>
        <v>6.5906000000000091</v>
      </c>
    </row>
    <row r="8" spans="1:7" x14ac:dyDescent="0.3">
      <c r="A8" s="3" t="s">
        <v>10</v>
      </c>
      <c r="B8" s="4">
        <v>60</v>
      </c>
      <c r="C8" s="4">
        <v>124</v>
      </c>
      <c r="D8" s="5">
        <f t="shared" si="0"/>
        <v>2.0666666666666669</v>
      </c>
      <c r="E8" s="5">
        <f t="shared" si="1"/>
        <v>117.24980000000001</v>
      </c>
      <c r="F8" s="5">
        <f t="shared" si="2"/>
        <v>6.7501999999999924</v>
      </c>
      <c r="G8" s="5">
        <f t="shared" si="3"/>
        <v>6.7501999999999924</v>
      </c>
    </row>
    <row r="9" spans="1:7" x14ac:dyDescent="0.3">
      <c r="A9" s="3" t="s">
        <v>11</v>
      </c>
      <c r="B9" s="4">
        <v>44</v>
      </c>
      <c r="C9" s="4">
        <v>82</v>
      </c>
      <c r="D9" s="5">
        <f t="shared" si="0"/>
        <v>1.8636363636363635</v>
      </c>
      <c r="E9" s="5">
        <f t="shared" si="1"/>
        <v>87.931400000000011</v>
      </c>
      <c r="F9" s="5">
        <f t="shared" si="2"/>
        <v>-5.9314000000000107</v>
      </c>
      <c r="G9" s="5">
        <f t="shared" si="3"/>
        <v>5.9314000000000107</v>
      </c>
    </row>
    <row r="10" spans="1:7" x14ac:dyDescent="0.3">
      <c r="A10" s="3" t="s">
        <v>12</v>
      </c>
      <c r="B10" s="4">
        <v>41</v>
      </c>
      <c r="C10" s="4">
        <v>77</v>
      </c>
      <c r="D10" s="5">
        <f t="shared" si="0"/>
        <v>1.8780487804878048</v>
      </c>
      <c r="E10" s="5">
        <f t="shared" si="1"/>
        <v>82.434200000000004</v>
      </c>
      <c r="F10" s="5">
        <f t="shared" si="2"/>
        <v>-5.4342000000000041</v>
      </c>
      <c r="G10" s="5">
        <f t="shared" si="3"/>
        <v>5.4342000000000041</v>
      </c>
    </row>
    <row r="11" spans="1:7" x14ac:dyDescent="0.3">
      <c r="A11" s="3" t="s">
        <v>13</v>
      </c>
      <c r="B11" s="4">
        <v>62</v>
      </c>
      <c r="C11" s="4">
        <v>120</v>
      </c>
      <c r="D11" s="5">
        <f t="shared" si="0"/>
        <v>1.935483870967742</v>
      </c>
      <c r="E11" s="5">
        <f t="shared" si="1"/>
        <v>120.91460000000001</v>
      </c>
      <c r="F11" s="5">
        <f t="shared" si="2"/>
        <v>-0.91460000000000719</v>
      </c>
      <c r="G11" s="5">
        <f t="shared" si="3"/>
        <v>0.91460000000000719</v>
      </c>
    </row>
    <row r="12" spans="1:7" x14ac:dyDescent="0.3">
      <c r="A12" s="3" t="s">
        <v>14</v>
      </c>
      <c r="B12" s="4">
        <v>38</v>
      </c>
      <c r="C12" s="4">
        <v>72</v>
      </c>
      <c r="D12" s="5">
        <f t="shared" si="0"/>
        <v>1.8947368421052631</v>
      </c>
      <c r="E12" s="5">
        <f t="shared" si="1"/>
        <v>76.937000000000012</v>
      </c>
      <c r="F12" s="5">
        <f t="shared" si="2"/>
        <v>-4.9370000000000118</v>
      </c>
      <c r="G12" s="5">
        <f t="shared" si="3"/>
        <v>4.9370000000000118</v>
      </c>
    </row>
    <row r="13" spans="1:7" x14ac:dyDescent="0.3">
      <c r="A13" s="3" t="s">
        <v>15</v>
      </c>
      <c r="B13" s="4">
        <v>44</v>
      </c>
      <c r="C13" s="4">
        <v>76</v>
      </c>
      <c r="D13" s="5">
        <f t="shared" si="0"/>
        <v>1.7272727272727273</v>
      </c>
      <c r="E13" s="5">
        <f t="shared" si="1"/>
        <v>87.931400000000011</v>
      </c>
      <c r="F13" s="5">
        <f t="shared" si="2"/>
        <v>-11.931400000000011</v>
      </c>
      <c r="G13" s="5">
        <f t="shared" si="3"/>
        <v>11.931400000000011</v>
      </c>
    </row>
    <row r="14" spans="1:7" x14ac:dyDescent="0.3">
      <c r="A14" s="3" t="s">
        <v>16</v>
      </c>
      <c r="B14" s="4">
        <v>91</v>
      </c>
      <c r="C14" s="4">
        <v>176</v>
      </c>
      <c r="D14" s="5">
        <f t="shared" si="0"/>
        <v>1.9340659340659341</v>
      </c>
      <c r="E14" s="5">
        <f t="shared" si="1"/>
        <v>174.05420000000001</v>
      </c>
      <c r="F14" s="5">
        <f t="shared" si="2"/>
        <v>1.9457999999999913</v>
      </c>
      <c r="G14" s="5">
        <f t="shared" si="3"/>
        <v>1.9457999999999913</v>
      </c>
    </row>
    <row r="15" spans="1:7" x14ac:dyDescent="0.3">
      <c r="A15" s="3" t="s">
        <v>17</v>
      </c>
      <c r="B15" s="4">
        <v>53</v>
      </c>
      <c r="C15" s="4">
        <v>117</v>
      </c>
      <c r="D15" s="5">
        <f t="shared" si="0"/>
        <v>2.2075471698113209</v>
      </c>
      <c r="E15" s="5">
        <f t="shared" si="1"/>
        <v>104.423</v>
      </c>
      <c r="F15" s="5">
        <f t="shared" si="2"/>
        <v>12.576999999999998</v>
      </c>
      <c r="G15" s="5">
        <f t="shared" si="3"/>
        <v>12.576999999999998</v>
      </c>
    </row>
    <row r="16" spans="1:7" x14ac:dyDescent="0.3">
      <c r="A16" s="3" t="s">
        <v>18</v>
      </c>
      <c r="B16" s="4">
        <v>35</v>
      </c>
      <c r="C16" s="4">
        <v>68</v>
      </c>
      <c r="D16" s="5">
        <f t="shared" si="0"/>
        <v>1.9428571428571428</v>
      </c>
      <c r="E16" s="5">
        <f t="shared" si="1"/>
        <v>71.439800000000005</v>
      </c>
      <c r="F16" s="5">
        <f t="shared" si="2"/>
        <v>-3.4398000000000053</v>
      </c>
      <c r="G16" s="5">
        <f t="shared" si="3"/>
        <v>3.4398000000000053</v>
      </c>
    </row>
    <row r="17" spans="1:7" x14ac:dyDescent="0.3">
      <c r="A17" s="3" t="s">
        <v>19</v>
      </c>
      <c r="B17" s="4">
        <v>39</v>
      </c>
      <c r="C17" s="4">
        <v>76</v>
      </c>
      <c r="D17" s="5">
        <f t="shared" si="0"/>
        <v>1.9487179487179487</v>
      </c>
      <c r="E17" s="5">
        <f t="shared" si="1"/>
        <v>78.769400000000005</v>
      </c>
      <c r="F17" s="5">
        <f t="shared" si="2"/>
        <v>-2.7694000000000045</v>
      </c>
      <c r="G17" s="5">
        <f t="shared" si="3"/>
        <v>2.7694000000000045</v>
      </c>
    </row>
    <row r="18" spans="1:7" x14ac:dyDescent="0.3">
      <c r="A18" s="3" t="s">
        <v>20</v>
      </c>
      <c r="B18" s="4">
        <v>86</v>
      </c>
      <c r="C18" s="4">
        <v>158</v>
      </c>
      <c r="D18" s="5">
        <f t="shared" si="0"/>
        <v>1.8372093023255813</v>
      </c>
      <c r="E18" s="5">
        <f t="shared" si="1"/>
        <v>164.8922</v>
      </c>
      <c r="F18" s="5">
        <f t="shared" si="2"/>
        <v>-6.8922000000000025</v>
      </c>
      <c r="G18" s="5">
        <f t="shared" si="3"/>
        <v>6.8922000000000025</v>
      </c>
    </row>
    <row r="19" spans="1:7" x14ac:dyDescent="0.3">
      <c r="F19" s="9"/>
      <c r="G19" s="8">
        <f>SUM(G2:G18)</f>
        <v>100.46460000000003</v>
      </c>
    </row>
    <row r="30" spans="1:7" x14ac:dyDescent="0.3">
      <c r="A30" s="1"/>
      <c r="B30" s="2"/>
      <c r="C30" s="2"/>
      <c r="D30" s="2"/>
    </row>
    <row r="31" spans="1:7" x14ac:dyDescent="0.3">
      <c r="A31" s="1"/>
      <c r="B31" s="2"/>
      <c r="C31" s="2"/>
      <c r="D31" s="2"/>
    </row>
    <row r="32" spans="1:7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  <row r="44" spans="1:4" x14ac:dyDescent="0.3">
      <c r="A44" s="1"/>
      <c r="B44" s="2"/>
      <c r="C44" s="2"/>
      <c r="D44" s="2"/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</sheetData>
  <conditionalFormatting sqref="A2">
    <cfRule type="expression" dxfId="1" priority="1">
      <formula>"IF(C2&gt;=B2*2.5)"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1A22-BBA0-489F-AA64-3105E623F152}">
  <dimension ref="A1:J48"/>
  <sheetViews>
    <sheetView zoomScale="70" zoomScaleNormal="70" zoomScalePageLayoutView="70" workbookViewId="0">
      <selection activeCell="L23" sqref="L23"/>
    </sheetView>
  </sheetViews>
  <sheetFormatPr defaultColWidth="8.77734375" defaultRowHeight="14.4" x14ac:dyDescent="0.3"/>
  <cols>
    <col min="1" max="1" width="13.44140625" bestFit="1" customWidth="1"/>
    <col min="2" max="2" width="14.88671875" bestFit="1" customWidth="1"/>
    <col min="3" max="3" width="15.77734375" bestFit="1" customWidth="1"/>
    <col min="4" max="4" width="15.77734375" customWidth="1"/>
    <col min="5" max="5" width="23.88671875" customWidth="1"/>
    <col min="8" max="8" width="15.33203125" bestFit="1" customWidth="1"/>
    <col min="9" max="9" width="10.21875" customWidth="1"/>
    <col min="10" max="10" width="11.6640625" customWidth="1"/>
  </cols>
  <sheetData>
    <row r="1" spans="1:10" ht="70.2" customHeight="1" x14ac:dyDescent="0.3">
      <c r="A1" s="6" t="s">
        <v>0</v>
      </c>
      <c r="B1" s="6" t="s">
        <v>1</v>
      </c>
      <c r="C1" s="6" t="s">
        <v>2</v>
      </c>
      <c r="D1" s="7" t="s">
        <v>24</v>
      </c>
      <c r="E1" s="7" t="s">
        <v>26</v>
      </c>
      <c r="F1" s="7" t="s">
        <v>33</v>
      </c>
      <c r="G1" s="7" t="s">
        <v>34</v>
      </c>
      <c r="H1" s="14" t="s">
        <v>35</v>
      </c>
      <c r="I1" s="7" t="s">
        <v>28</v>
      </c>
      <c r="J1" s="7" t="s">
        <v>29</v>
      </c>
    </row>
    <row r="2" spans="1:10" x14ac:dyDescent="0.3">
      <c r="A2" s="3" t="s">
        <v>3</v>
      </c>
      <c r="B2" s="4">
        <v>83</v>
      </c>
      <c r="C2" s="4">
        <v>158</v>
      </c>
      <c r="D2" s="5">
        <f>C2/B2</f>
        <v>1.9036144578313252</v>
      </c>
      <c r="E2" s="5">
        <f>(1.8324*$B2)+7.3058</f>
        <v>159.39500000000001</v>
      </c>
      <c r="F2" s="5">
        <f>$E2+(2*$C$31)</f>
        <v>173.89511494207318</v>
      </c>
      <c r="G2" s="5">
        <f>$E2-(2*$C$31)</f>
        <v>144.89488505792684</v>
      </c>
      <c r="H2" s="15">
        <f>F2/B2</f>
        <v>2.095121866771966</v>
      </c>
      <c r="I2" s="5">
        <f>C2-E2</f>
        <v>-1.3950000000000102</v>
      </c>
      <c r="J2" s="5">
        <f>I2^2</f>
        <v>1.9460250000000285</v>
      </c>
    </row>
    <row r="3" spans="1:10" x14ac:dyDescent="0.3">
      <c r="A3" s="3" t="s">
        <v>5</v>
      </c>
      <c r="B3" s="4">
        <v>37</v>
      </c>
      <c r="C3" s="4">
        <v>86</v>
      </c>
      <c r="D3" s="5">
        <f t="shared" ref="D3:D18" si="0">C3/B3</f>
        <v>2.3243243243243241</v>
      </c>
      <c r="E3" s="5">
        <f t="shared" ref="E3:E18" si="1">(1.8324*$B3)+7.3058</f>
        <v>75.104600000000005</v>
      </c>
      <c r="F3" s="5">
        <f>$E3+(2*$C$31)</f>
        <v>89.604714942073173</v>
      </c>
      <c r="G3" s="5">
        <f t="shared" ref="G3:G18" si="2">$E3-(2*$C$31)</f>
        <v>60.604485057926844</v>
      </c>
      <c r="H3" s="15">
        <f>F3/B3</f>
        <v>2.4217490524884639</v>
      </c>
      <c r="I3" s="5">
        <f t="shared" ref="I3:I18" si="3">C3-E3</f>
        <v>10.895399999999995</v>
      </c>
      <c r="J3" s="5">
        <f t="shared" ref="J3:J18" si="4">I3^2</f>
        <v>118.70974115999989</v>
      </c>
    </row>
    <row r="4" spans="1:10" x14ac:dyDescent="0.3">
      <c r="A4" s="3" t="s">
        <v>6</v>
      </c>
      <c r="B4" s="4">
        <v>64</v>
      </c>
      <c r="C4" s="4">
        <v>131</v>
      </c>
      <c r="D4" s="5">
        <f t="shared" si="0"/>
        <v>2.046875</v>
      </c>
      <c r="E4" s="5">
        <f t="shared" si="1"/>
        <v>124.57940000000001</v>
      </c>
      <c r="F4" s="5">
        <f t="shared" ref="F4:F18" si="5">$E4+(2*$C$31)</f>
        <v>139.07951494207316</v>
      </c>
      <c r="G4" s="5">
        <f t="shared" si="2"/>
        <v>110.07928505792685</v>
      </c>
      <c r="H4" s="15">
        <f>F4/B4</f>
        <v>2.1731174209698931</v>
      </c>
      <c r="I4" s="5">
        <f t="shared" si="3"/>
        <v>6.4205999999999932</v>
      </c>
      <c r="J4" s="5">
        <f t="shared" si="4"/>
        <v>41.224104359999913</v>
      </c>
    </row>
    <row r="5" spans="1:10" x14ac:dyDescent="0.3">
      <c r="A5" s="3" t="s">
        <v>7</v>
      </c>
      <c r="B5" s="4">
        <v>60</v>
      </c>
      <c r="C5" s="4">
        <v>121</v>
      </c>
      <c r="D5" s="5">
        <f t="shared" si="0"/>
        <v>2.0166666666666666</v>
      </c>
      <c r="E5" s="5">
        <f t="shared" si="1"/>
        <v>117.24980000000001</v>
      </c>
      <c r="F5" s="5">
        <f t="shared" si="5"/>
        <v>131.74991494207316</v>
      </c>
      <c r="G5" s="5">
        <f t="shared" si="2"/>
        <v>102.74968505792685</v>
      </c>
      <c r="H5" s="15">
        <f>F5/B5</f>
        <v>2.1958319157012194</v>
      </c>
      <c r="I5" s="5">
        <f t="shared" si="3"/>
        <v>3.7501999999999924</v>
      </c>
      <c r="J5" s="5">
        <f t="shared" si="4"/>
        <v>14.064000039999943</v>
      </c>
    </row>
    <row r="6" spans="1:10" x14ac:dyDescent="0.3">
      <c r="A6" s="3" t="s">
        <v>8</v>
      </c>
      <c r="B6" s="4">
        <v>31</v>
      </c>
      <c r="C6" s="4">
        <v>72</v>
      </c>
      <c r="D6" s="5">
        <f t="shared" si="0"/>
        <v>2.3225806451612905</v>
      </c>
      <c r="E6" s="5">
        <f t="shared" si="1"/>
        <v>64.110200000000006</v>
      </c>
      <c r="F6" s="5">
        <f t="shared" si="5"/>
        <v>78.61031494207316</v>
      </c>
      <c r="G6" s="5">
        <f t="shared" si="2"/>
        <v>49.610085057926845</v>
      </c>
      <c r="H6" s="15">
        <f>F6/B6</f>
        <v>2.5358166110346181</v>
      </c>
      <c r="I6" s="5">
        <f t="shared" si="3"/>
        <v>7.8897999999999939</v>
      </c>
      <c r="J6" s="5">
        <f t="shared" si="4"/>
        <v>62.248944039999905</v>
      </c>
    </row>
    <row r="7" spans="1:10" x14ac:dyDescent="0.3">
      <c r="A7" s="3" t="s">
        <v>9</v>
      </c>
      <c r="B7" s="4">
        <v>52</v>
      </c>
      <c r="C7" s="4">
        <v>96</v>
      </c>
      <c r="D7" s="5">
        <f t="shared" si="0"/>
        <v>1.8461538461538463</v>
      </c>
      <c r="E7" s="5">
        <f t="shared" si="1"/>
        <v>102.59060000000001</v>
      </c>
      <c r="F7" s="5">
        <f t="shared" si="5"/>
        <v>117.09071494207316</v>
      </c>
      <c r="G7" s="5">
        <f t="shared" si="2"/>
        <v>88.090485057926855</v>
      </c>
      <c r="H7" s="15">
        <f>F7/B7</f>
        <v>2.2517445181167917</v>
      </c>
      <c r="I7" s="5">
        <f t="shared" si="3"/>
        <v>-6.5906000000000091</v>
      </c>
      <c r="J7" s="5">
        <f t="shared" si="4"/>
        <v>43.436008360000123</v>
      </c>
    </row>
    <row r="8" spans="1:10" x14ac:dyDescent="0.3">
      <c r="A8" s="3" t="s">
        <v>10</v>
      </c>
      <c r="B8" s="4">
        <v>60</v>
      </c>
      <c r="C8" s="4">
        <v>124</v>
      </c>
      <c r="D8" s="5">
        <f t="shared" si="0"/>
        <v>2.0666666666666669</v>
      </c>
      <c r="E8" s="5">
        <f t="shared" si="1"/>
        <v>117.24980000000001</v>
      </c>
      <c r="F8" s="5">
        <f t="shared" si="5"/>
        <v>131.74991494207316</v>
      </c>
      <c r="G8" s="5">
        <f t="shared" si="2"/>
        <v>102.74968505792685</v>
      </c>
      <c r="H8" s="15">
        <f>F8/B8</f>
        <v>2.1958319157012194</v>
      </c>
      <c r="I8" s="5">
        <f t="shared" si="3"/>
        <v>6.7501999999999924</v>
      </c>
      <c r="J8" s="5">
        <f t="shared" si="4"/>
        <v>45.565200039999901</v>
      </c>
    </row>
    <row r="9" spans="1:10" x14ac:dyDescent="0.3">
      <c r="A9" s="3" t="s">
        <v>11</v>
      </c>
      <c r="B9" s="4">
        <v>44</v>
      </c>
      <c r="C9" s="4">
        <v>82</v>
      </c>
      <c r="D9" s="5">
        <f t="shared" si="0"/>
        <v>1.8636363636363635</v>
      </c>
      <c r="E9" s="5">
        <f t="shared" si="1"/>
        <v>87.931400000000011</v>
      </c>
      <c r="F9" s="5">
        <f t="shared" si="5"/>
        <v>102.43151494207316</v>
      </c>
      <c r="G9" s="5">
        <f t="shared" si="2"/>
        <v>73.431285057926857</v>
      </c>
      <c r="H9" s="15">
        <f>F9/B9</f>
        <v>2.3279889759562082</v>
      </c>
      <c r="I9" s="5">
        <f t="shared" si="3"/>
        <v>-5.9314000000000107</v>
      </c>
      <c r="J9" s="5">
        <f t="shared" si="4"/>
        <v>35.181505960000123</v>
      </c>
    </row>
    <row r="10" spans="1:10" x14ac:dyDescent="0.3">
      <c r="A10" s="3" t="s">
        <v>12</v>
      </c>
      <c r="B10" s="4">
        <v>41</v>
      </c>
      <c r="C10" s="4">
        <v>77</v>
      </c>
      <c r="D10" s="5">
        <f t="shared" si="0"/>
        <v>1.8780487804878048</v>
      </c>
      <c r="E10" s="5">
        <f t="shared" si="1"/>
        <v>82.434200000000004</v>
      </c>
      <c r="F10" s="5">
        <f t="shared" si="5"/>
        <v>96.934314942073172</v>
      </c>
      <c r="G10" s="5">
        <f t="shared" si="2"/>
        <v>67.934085057926836</v>
      </c>
      <c r="H10" s="15">
        <f>F10/B10</f>
        <v>2.3642515839530041</v>
      </c>
      <c r="I10" s="5">
        <f t="shared" si="3"/>
        <v>-5.4342000000000041</v>
      </c>
      <c r="J10" s="5">
        <f t="shared" si="4"/>
        <v>29.530529640000044</v>
      </c>
    </row>
    <row r="11" spans="1:10" x14ac:dyDescent="0.3">
      <c r="A11" s="3" t="s">
        <v>13</v>
      </c>
      <c r="B11" s="4">
        <v>62</v>
      </c>
      <c r="C11" s="4">
        <v>120</v>
      </c>
      <c r="D11" s="5">
        <f t="shared" si="0"/>
        <v>1.935483870967742</v>
      </c>
      <c r="E11" s="5">
        <f t="shared" si="1"/>
        <v>120.91460000000001</v>
      </c>
      <c r="F11" s="5">
        <f t="shared" si="5"/>
        <v>135.41471494207318</v>
      </c>
      <c r="G11" s="5">
        <f t="shared" si="2"/>
        <v>106.41448505792684</v>
      </c>
      <c r="H11" s="15">
        <f>F11/B11</f>
        <v>2.1841083055173094</v>
      </c>
      <c r="I11" s="5">
        <f t="shared" si="3"/>
        <v>-0.91460000000000719</v>
      </c>
      <c r="J11" s="5">
        <f t="shared" si="4"/>
        <v>0.83649316000001317</v>
      </c>
    </row>
    <row r="12" spans="1:10" x14ac:dyDescent="0.3">
      <c r="A12" s="3" t="s">
        <v>14</v>
      </c>
      <c r="B12" s="4">
        <v>38</v>
      </c>
      <c r="C12" s="4">
        <v>72</v>
      </c>
      <c r="D12" s="5">
        <f t="shared" si="0"/>
        <v>1.8947368421052631</v>
      </c>
      <c r="E12" s="5">
        <f t="shared" si="1"/>
        <v>76.937000000000012</v>
      </c>
      <c r="F12" s="5">
        <f t="shared" si="5"/>
        <v>91.43711494207318</v>
      </c>
      <c r="G12" s="5">
        <f t="shared" si="2"/>
        <v>62.436885057926851</v>
      </c>
      <c r="H12" s="15">
        <f>F12/B12</f>
        <v>2.4062398668966627</v>
      </c>
      <c r="I12" s="5">
        <f t="shared" si="3"/>
        <v>-4.9370000000000118</v>
      </c>
      <c r="J12" s="5">
        <f t="shared" si="4"/>
        <v>24.373969000000116</v>
      </c>
    </row>
    <row r="13" spans="1:10" x14ac:dyDescent="0.3">
      <c r="A13" s="3" t="s">
        <v>15</v>
      </c>
      <c r="B13" s="4">
        <v>44</v>
      </c>
      <c r="C13" s="4">
        <v>76</v>
      </c>
      <c r="D13" s="5">
        <f t="shared" si="0"/>
        <v>1.7272727272727273</v>
      </c>
      <c r="E13" s="5">
        <f t="shared" si="1"/>
        <v>87.931400000000011</v>
      </c>
      <c r="F13" s="5">
        <f t="shared" si="5"/>
        <v>102.43151494207316</v>
      </c>
      <c r="G13" s="5">
        <f t="shared" si="2"/>
        <v>73.431285057926857</v>
      </c>
      <c r="H13" s="15">
        <f>F13/B13</f>
        <v>2.3279889759562082</v>
      </c>
      <c r="I13" s="5">
        <f t="shared" si="3"/>
        <v>-11.931400000000011</v>
      </c>
      <c r="J13" s="5">
        <f t="shared" si="4"/>
        <v>142.35830596000025</v>
      </c>
    </row>
    <row r="14" spans="1:10" x14ac:dyDescent="0.3">
      <c r="A14" s="3" t="s">
        <v>16</v>
      </c>
      <c r="B14" s="4">
        <v>91</v>
      </c>
      <c r="C14" s="4">
        <v>176</v>
      </c>
      <c r="D14" s="5">
        <f t="shared" si="0"/>
        <v>1.9340659340659341</v>
      </c>
      <c r="E14" s="5">
        <f t="shared" si="1"/>
        <v>174.05420000000001</v>
      </c>
      <c r="F14" s="5">
        <f t="shared" si="5"/>
        <v>188.55431494207318</v>
      </c>
      <c r="G14" s="5">
        <f t="shared" si="2"/>
        <v>159.55408505792684</v>
      </c>
      <c r="H14" s="15">
        <f>F14/B14</f>
        <v>2.0720254389238812</v>
      </c>
      <c r="I14" s="5">
        <f t="shared" si="3"/>
        <v>1.9457999999999913</v>
      </c>
      <c r="J14" s="5">
        <f t="shared" si="4"/>
        <v>3.786137639999966</v>
      </c>
    </row>
    <row r="15" spans="1:10" x14ac:dyDescent="0.3">
      <c r="A15" s="3" t="s">
        <v>17</v>
      </c>
      <c r="B15" s="4">
        <v>53</v>
      </c>
      <c r="C15" s="4">
        <v>117</v>
      </c>
      <c r="D15" s="5">
        <f t="shared" si="0"/>
        <v>2.2075471698113209</v>
      </c>
      <c r="E15" s="5">
        <f t="shared" si="1"/>
        <v>104.423</v>
      </c>
      <c r="F15" s="5">
        <f t="shared" si="5"/>
        <v>118.92311494207317</v>
      </c>
      <c r="G15" s="5">
        <f t="shared" si="2"/>
        <v>89.922885057926834</v>
      </c>
      <c r="H15" s="15">
        <f>F15/B15</f>
        <v>2.2438323573976069</v>
      </c>
      <c r="I15" s="5">
        <f t="shared" si="3"/>
        <v>12.576999999999998</v>
      </c>
      <c r="J15" s="5">
        <f t="shared" si="4"/>
        <v>158.18092899999996</v>
      </c>
    </row>
    <row r="16" spans="1:10" x14ac:dyDescent="0.3">
      <c r="A16" s="3" t="s">
        <v>18</v>
      </c>
      <c r="B16" s="4">
        <v>35</v>
      </c>
      <c r="C16" s="4">
        <v>68</v>
      </c>
      <c r="D16" s="5">
        <f t="shared" si="0"/>
        <v>1.9428571428571428</v>
      </c>
      <c r="E16" s="5">
        <f t="shared" si="1"/>
        <v>71.439800000000005</v>
      </c>
      <c r="F16" s="5">
        <f t="shared" si="5"/>
        <v>85.939914942073159</v>
      </c>
      <c r="G16" s="5">
        <f t="shared" si="2"/>
        <v>56.939685057926845</v>
      </c>
      <c r="H16" s="15">
        <f>F16/B16</f>
        <v>2.4554261412020901</v>
      </c>
      <c r="I16" s="5">
        <f t="shared" si="3"/>
        <v>-3.4398000000000053</v>
      </c>
      <c r="J16" s="5">
        <f t="shared" si="4"/>
        <v>11.832224040000037</v>
      </c>
    </row>
    <row r="17" spans="1:10" x14ac:dyDescent="0.3">
      <c r="A17" s="3" t="s">
        <v>19</v>
      </c>
      <c r="B17" s="4">
        <v>39</v>
      </c>
      <c r="C17" s="4">
        <v>76</v>
      </c>
      <c r="D17" s="5">
        <f t="shared" si="0"/>
        <v>1.9487179487179487</v>
      </c>
      <c r="E17" s="5">
        <f t="shared" si="1"/>
        <v>78.769400000000005</v>
      </c>
      <c r="F17" s="5">
        <f t="shared" si="5"/>
        <v>93.269514942073158</v>
      </c>
      <c r="G17" s="5">
        <f t="shared" si="2"/>
        <v>64.269285057926851</v>
      </c>
      <c r="H17" s="15">
        <f>F17/B17</f>
        <v>2.3915260241557221</v>
      </c>
      <c r="I17" s="5">
        <f t="shared" si="3"/>
        <v>-2.7694000000000045</v>
      </c>
      <c r="J17" s="5">
        <f t="shared" si="4"/>
        <v>7.6695763600000246</v>
      </c>
    </row>
    <row r="18" spans="1:10" x14ac:dyDescent="0.3">
      <c r="A18" s="3" t="s">
        <v>20</v>
      </c>
      <c r="B18" s="4">
        <v>86</v>
      </c>
      <c r="C18" s="4">
        <v>158</v>
      </c>
      <c r="D18" s="5">
        <f t="shared" si="0"/>
        <v>1.8372093023255813</v>
      </c>
      <c r="E18" s="5">
        <f t="shared" si="1"/>
        <v>164.8922</v>
      </c>
      <c r="F18" s="5">
        <f t="shared" si="5"/>
        <v>179.39231494207317</v>
      </c>
      <c r="G18" s="5">
        <f t="shared" si="2"/>
        <v>150.39208505792683</v>
      </c>
      <c r="H18" s="15">
        <f>F18/B18</f>
        <v>2.0859571504892229</v>
      </c>
      <c r="I18" s="5">
        <f t="shared" si="3"/>
        <v>-6.8922000000000025</v>
      </c>
      <c r="J18" s="5">
        <f t="shared" si="4"/>
        <v>47.502420840000035</v>
      </c>
    </row>
    <row r="19" spans="1:10" x14ac:dyDescent="0.3">
      <c r="H19" s="16">
        <f>AVERAGE(H2:H18)</f>
        <v>2.2781504777195347</v>
      </c>
      <c r="I19" s="9"/>
      <c r="J19" s="8">
        <f>SUM(J2:J18)</f>
        <v>788.44611460000044</v>
      </c>
    </row>
    <row r="28" spans="1:10" x14ac:dyDescent="0.3">
      <c r="B28" s="9" t="s">
        <v>27</v>
      </c>
      <c r="C28" s="13">
        <v>788.45</v>
      </c>
    </row>
    <row r="29" spans="1:10" x14ac:dyDescent="0.3">
      <c r="B29" s="9" t="s">
        <v>30</v>
      </c>
      <c r="C29" s="13">
        <v>15</v>
      </c>
    </row>
    <row r="30" spans="1:10" x14ac:dyDescent="0.3">
      <c r="A30" s="1"/>
      <c r="B30" s="12" t="s">
        <v>31</v>
      </c>
      <c r="C30" s="8">
        <f>C28/C29</f>
        <v>52.56333333333334</v>
      </c>
      <c r="D30" s="2"/>
    </row>
    <row r="31" spans="1:10" x14ac:dyDescent="0.3">
      <c r="A31" s="1"/>
      <c r="B31" s="12" t="s">
        <v>32</v>
      </c>
      <c r="C31" s="8">
        <f>SQRT(C30)</f>
        <v>7.2500574710365804</v>
      </c>
      <c r="D31" s="2"/>
    </row>
    <row r="32" spans="1:10" x14ac:dyDescent="0.3">
      <c r="A32" s="1"/>
      <c r="B32" s="11"/>
      <c r="C32" s="4"/>
      <c r="D32" s="2"/>
    </row>
    <row r="33" spans="1:4" x14ac:dyDescent="0.3">
      <c r="A33" s="1"/>
      <c r="B33" s="11"/>
      <c r="C33" s="4"/>
      <c r="D33" s="2"/>
    </row>
    <row r="34" spans="1:4" x14ac:dyDescent="0.3">
      <c r="A34" s="1"/>
      <c r="B34" s="11"/>
      <c r="C34" s="4"/>
      <c r="D34" s="2"/>
    </row>
    <row r="35" spans="1:4" x14ac:dyDescent="0.3">
      <c r="A35" s="1"/>
      <c r="B35" s="11"/>
      <c r="C35" s="4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  <row r="44" spans="1:4" x14ac:dyDescent="0.3">
      <c r="A44" s="1"/>
      <c r="B44" s="2"/>
      <c r="C44" s="2"/>
      <c r="D44" s="2"/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</sheetData>
  <conditionalFormatting sqref="A2">
    <cfRule type="expression" dxfId="0" priority="1">
      <formula>"IF(C2&gt;=B2*2.5)"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Residual Plot</vt:lpstr>
      <vt:lpstr>Regression - No Outliers</vt:lpstr>
      <vt:lpstr>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David Bailey</cp:lastModifiedBy>
  <dcterms:created xsi:type="dcterms:W3CDTF">2016-12-01T19:13:18Z</dcterms:created>
  <dcterms:modified xsi:type="dcterms:W3CDTF">2019-10-12T23:13:01Z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